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esnidalova\Desktop\Kotelny\"/>
    </mc:Choice>
  </mc:AlternateContent>
  <xr:revisionPtr revIDLastSave="0" documentId="13_ncr:11_{51DE3959-74F8-47BC-B863-F50F0985B5C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Pol'!$A$1:$Y$161</definedName>
    <definedName name="_xlnm.Print_Area" localSheetId="1">Stavba!$A$1:$J$71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70" i="1" l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160" i="12"/>
  <c r="BA43" i="12"/>
  <c r="BA25" i="12"/>
  <c r="BA13" i="12"/>
  <c r="G8" i="12"/>
  <c r="V8" i="12"/>
  <c r="G9" i="12"/>
  <c r="M9" i="12" s="1"/>
  <c r="I9" i="12"/>
  <c r="I8" i="12" s="1"/>
  <c r="K9" i="12"/>
  <c r="O9" i="12"/>
  <c r="O8" i="12" s="1"/>
  <c r="Q9" i="12"/>
  <c r="Q8" i="12" s="1"/>
  <c r="V9" i="12"/>
  <c r="G12" i="12"/>
  <c r="M12" i="12" s="1"/>
  <c r="I12" i="12"/>
  <c r="K12" i="12"/>
  <c r="K8" i="12" s="1"/>
  <c r="O12" i="12"/>
  <c r="Q12" i="12"/>
  <c r="V12" i="12"/>
  <c r="G15" i="12"/>
  <c r="I15" i="12"/>
  <c r="K15" i="12"/>
  <c r="M15" i="12"/>
  <c r="O15" i="12"/>
  <c r="Q15" i="12"/>
  <c r="V15" i="12"/>
  <c r="G18" i="12"/>
  <c r="I18" i="12"/>
  <c r="I17" i="12" s="1"/>
  <c r="K18" i="12"/>
  <c r="M18" i="12"/>
  <c r="O18" i="12"/>
  <c r="Q18" i="12"/>
  <c r="Q17" i="12" s="1"/>
  <c r="V18" i="12"/>
  <c r="G21" i="12"/>
  <c r="M21" i="12" s="1"/>
  <c r="I21" i="12"/>
  <c r="K21" i="12"/>
  <c r="O21" i="12"/>
  <c r="O17" i="12" s="1"/>
  <c r="Q21" i="12"/>
  <c r="V21" i="12"/>
  <c r="V17" i="12" s="1"/>
  <c r="G24" i="12"/>
  <c r="I24" i="12"/>
  <c r="K24" i="12"/>
  <c r="M24" i="12"/>
  <c r="O24" i="12"/>
  <c r="Q24" i="12"/>
  <c r="V24" i="12"/>
  <c r="G27" i="12"/>
  <c r="M27" i="12" s="1"/>
  <c r="I27" i="12"/>
  <c r="K27" i="12"/>
  <c r="O27" i="12"/>
  <c r="Q27" i="12"/>
  <c r="V27" i="12"/>
  <c r="G30" i="12"/>
  <c r="I30" i="12"/>
  <c r="K30" i="12"/>
  <c r="M30" i="12"/>
  <c r="O30" i="12"/>
  <c r="Q30" i="12"/>
  <c r="V30" i="12"/>
  <c r="G32" i="12"/>
  <c r="M32" i="12" s="1"/>
  <c r="I32" i="12"/>
  <c r="K32" i="12"/>
  <c r="K17" i="12" s="1"/>
  <c r="O32" i="12"/>
  <c r="Q32" i="12"/>
  <c r="V32" i="12"/>
  <c r="G36" i="12"/>
  <c r="I36" i="12"/>
  <c r="K36" i="12"/>
  <c r="M36" i="12"/>
  <c r="O36" i="12"/>
  <c r="Q36" i="12"/>
  <c r="V36" i="12"/>
  <c r="G38" i="12"/>
  <c r="M38" i="12" s="1"/>
  <c r="I38" i="12"/>
  <c r="K38" i="12"/>
  <c r="O38" i="12"/>
  <c r="Q38" i="12"/>
  <c r="V38" i="12"/>
  <c r="G41" i="12"/>
  <c r="I41" i="12"/>
  <c r="Q41" i="12"/>
  <c r="V41" i="12"/>
  <c r="G42" i="12"/>
  <c r="M42" i="12" s="1"/>
  <c r="M41" i="12" s="1"/>
  <c r="I42" i="12"/>
  <c r="K42" i="12"/>
  <c r="K41" i="12" s="1"/>
  <c r="O42" i="12"/>
  <c r="O41" i="12" s="1"/>
  <c r="Q42" i="12"/>
  <c r="V42" i="12"/>
  <c r="G46" i="12"/>
  <c r="G45" i="12" s="1"/>
  <c r="I46" i="12"/>
  <c r="K46" i="12"/>
  <c r="K45" i="12" s="1"/>
  <c r="M46" i="12"/>
  <c r="O46" i="12"/>
  <c r="Q46" i="12"/>
  <c r="Q45" i="12" s="1"/>
  <c r="V46" i="12"/>
  <c r="V45" i="12" s="1"/>
  <c r="G49" i="12"/>
  <c r="I49" i="12"/>
  <c r="I45" i="12" s="1"/>
  <c r="K49" i="12"/>
  <c r="M49" i="12"/>
  <c r="O49" i="12"/>
  <c r="Q49" i="12"/>
  <c r="V49" i="12"/>
  <c r="G52" i="12"/>
  <c r="M52" i="12" s="1"/>
  <c r="M45" i="12" s="1"/>
  <c r="I52" i="12"/>
  <c r="K52" i="12"/>
  <c r="O52" i="12"/>
  <c r="O45" i="12" s="1"/>
  <c r="Q52" i="12"/>
  <c r="V52" i="12"/>
  <c r="G54" i="12"/>
  <c r="V54" i="12"/>
  <c r="G55" i="12"/>
  <c r="M55" i="12" s="1"/>
  <c r="M54" i="12" s="1"/>
  <c r="I55" i="12"/>
  <c r="I54" i="12" s="1"/>
  <c r="K55" i="12"/>
  <c r="K54" i="12" s="1"/>
  <c r="O55" i="12"/>
  <c r="O54" i="12" s="1"/>
  <c r="Q55" i="12"/>
  <c r="Q54" i="12" s="1"/>
  <c r="V55" i="12"/>
  <c r="I58" i="12"/>
  <c r="O58" i="12"/>
  <c r="G59" i="12"/>
  <c r="G58" i="12" s="1"/>
  <c r="I59" i="12"/>
  <c r="K59" i="12"/>
  <c r="K58" i="12" s="1"/>
  <c r="M59" i="12"/>
  <c r="M58" i="12" s="1"/>
  <c r="O59" i="12"/>
  <c r="Q59" i="12"/>
  <c r="Q58" i="12" s="1"/>
  <c r="V59" i="12"/>
  <c r="V58" i="12" s="1"/>
  <c r="K61" i="12"/>
  <c r="Q61" i="12"/>
  <c r="G62" i="12"/>
  <c r="M62" i="12" s="1"/>
  <c r="M61" i="12" s="1"/>
  <c r="I62" i="12"/>
  <c r="I61" i="12" s="1"/>
  <c r="K62" i="12"/>
  <c r="O62" i="12"/>
  <c r="O61" i="12" s="1"/>
  <c r="Q62" i="12"/>
  <c r="V62" i="12"/>
  <c r="V61" i="12" s="1"/>
  <c r="G65" i="12"/>
  <c r="I65" i="12"/>
  <c r="I64" i="12" s="1"/>
  <c r="K65" i="12"/>
  <c r="K64" i="12" s="1"/>
  <c r="M65" i="12"/>
  <c r="O65" i="12"/>
  <c r="O64" i="12" s="1"/>
  <c r="Q65" i="12"/>
  <c r="Q64" i="12" s="1"/>
  <c r="V65" i="12"/>
  <c r="G67" i="12"/>
  <c r="I67" i="12"/>
  <c r="K67" i="12"/>
  <c r="M67" i="12"/>
  <c r="O67" i="12"/>
  <c r="Q67" i="12"/>
  <c r="V67" i="12"/>
  <c r="G70" i="12"/>
  <c r="I70" i="12"/>
  <c r="K70" i="12"/>
  <c r="M70" i="12"/>
  <c r="O70" i="12"/>
  <c r="Q70" i="12"/>
  <c r="V70" i="12"/>
  <c r="G73" i="12"/>
  <c r="M73" i="12" s="1"/>
  <c r="I73" i="12"/>
  <c r="K73" i="12"/>
  <c r="O73" i="12"/>
  <c r="Q73" i="12"/>
  <c r="V73" i="12"/>
  <c r="G76" i="12"/>
  <c r="M76" i="12" s="1"/>
  <c r="I76" i="12"/>
  <c r="K76" i="12"/>
  <c r="O76" i="12"/>
  <c r="Q76" i="12"/>
  <c r="V76" i="12"/>
  <c r="G80" i="12"/>
  <c r="M80" i="12" s="1"/>
  <c r="I80" i="12"/>
  <c r="K80" i="12"/>
  <c r="O80" i="12"/>
  <c r="Q80" i="12"/>
  <c r="V80" i="12"/>
  <c r="V64" i="12" s="1"/>
  <c r="G85" i="12"/>
  <c r="I85" i="12"/>
  <c r="K85" i="12"/>
  <c r="M85" i="12"/>
  <c r="O85" i="12"/>
  <c r="Q85" i="12"/>
  <c r="V85" i="12"/>
  <c r="G89" i="12"/>
  <c r="I89" i="12"/>
  <c r="K89" i="12"/>
  <c r="M89" i="12"/>
  <c r="O89" i="12"/>
  <c r="Q89" i="12"/>
  <c r="V89" i="12"/>
  <c r="G91" i="12"/>
  <c r="I91" i="12"/>
  <c r="K91" i="12"/>
  <c r="M91" i="12"/>
  <c r="O91" i="12"/>
  <c r="Q91" i="12"/>
  <c r="V91" i="12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7" i="12"/>
  <c r="V97" i="12"/>
  <c r="G98" i="12"/>
  <c r="I98" i="12"/>
  <c r="I97" i="12" s="1"/>
  <c r="K98" i="12"/>
  <c r="K97" i="12" s="1"/>
  <c r="M98" i="12"/>
  <c r="O98" i="12"/>
  <c r="O97" i="12" s="1"/>
  <c r="Q98" i="12"/>
  <c r="Q97" i="12" s="1"/>
  <c r="V98" i="12"/>
  <c r="G100" i="12"/>
  <c r="I100" i="12"/>
  <c r="K100" i="12"/>
  <c r="M100" i="12"/>
  <c r="M97" i="12" s="1"/>
  <c r="O100" i="12"/>
  <c r="Q100" i="12"/>
  <c r="V100" i="12"/>
  <c r="G102" i="12"/>
  <c r="I102" i="12"/>
  <c r="K102" i="12"/>
  <c r="M102" i="12"/>
  <c r="O102" i="12"/>
  <c r="Q102" i="12"/>
  <c r="V102" i="12"/>
  <c r="G104" i="12"/>
  <c r="M104" i="12" s="1"/>
  <c r="I104" i="12"/>
  <c r="K104" i="12"/>
  <c r="O104" i="12"/>
  <c r="Q104" i="12"/>
  <c r="V104" i="12"/>
  <c r="G106" i="12"/>
  <c r="I106" i="12"/>
  <c r="K106" i="12"/>
  <c r="M106" i="12"/>
  <c r="O106" i="12"/>
  <c r="Q106" i="12"/>
  <c r="V106" i="12"/>
  <c r="G109" i="12"/>
  <c r="I109" i="12"/>
  <c r="I108" i="12" s="1"/>
  <c r="K109" i="12"/>
  <c r="M109" i="12"/>
  <c r="O109" i="12"/>
  <c r="O108" i="12" s="1"/>
  <c r="Q109" i="12"/>
  <c r="Q108" i="12" s="1"/>
  <c r="V109" i="12"/>
  <c r="G111" i="12"/>
  <c r="M111" i="12" s="1"/>
  <c r="I111" i="12"/>
  <c r="K111" i="12"/>
  <c r="O111" i="12"/>
  <c r="Q111" i="12"/>
  <c r="V111" i="12"/>
  <c r="G113" i="12"/>
  <c r="I113" i="12"/>
  <c r="K113" i="12"/>
  <c r="M113" i="12"/>
  <c r="O113" i="12"/>
  <c r="Q113" i="12"/>
  <c r="V113" i="12"/>
  <c r="G114" i="12"/>
  <c r="M114" i="12" s="1"/>
  <c r="I114" i="12"/>
  <c r="K114" i="12"/>
  <c r="K108" i="12" s="1"/>
  <c r="O114" i="12"/>
  <c r="Q114" i="12"/>
  <c r="V114" i="12"/>
  <c r="G115" i="12"/>
  <c r="I115" i="12"/>
  <c r="K115" i="12"/>
  <c r="M115" i="12"/>
  <c r="O115" i="12"/>
  <c r="Q115" i="12"/>
  <c r="V115" i="12"/>
  <c r="G116" i="12"/>
  <c r="M116" i="12" s="1"/>
  <c r="I116" i="12"/>
  <c r="K116" i="12"/>
  <c r="O116" i="12"/>
  <c r="Q116" i="12"/>
  <c r="V116" i="12"/>
  <c r="V108" i="12" s="1"/>
  <c r="Q118" i="12"/>
  <c r="G119" i="12"/>
  <c r="M119" i="12" s="1"/>
  <c r="M118" i="12" s="1"/>
  <c r="I119" i="12"/>
  <c r="K119" i="12"/>
  <c r="O119" i="12"/>
  <c r="O118" i="12" s="1"/>
  <c r="Q119" i="12"/>
  <c r="V119" i="12"/>
  <c r="V118" i="12" s="1"/>
  <c r="G120" i="12"/>
  <c r="I120" i="12"/>
  <c r="K120" i="12"/>
  <c r="K118" i="12" s="1"/>
  <c r="M120" i="12"/>
  <c r="O120" i="12"/>
  <c r="Q120" i="12"/>
  <c r="V120" i="12"/>
  <c r="G122" i="12"/>
  <c r="I122" i="12"/>
  <c r="K122" i="12"/>
  <c r="M122" i="12"/>
  <c r="O122" i="12"/>
  <c r="Q122" i="12"/>
  <c r="V122" i="12"/>
  <c r="G124" i="12"/>
  <c r="I124" i="12"/>
  <c r="I118" i="12" s="1"/>
  <c r="K124" i="12"/>
  <c r="M124" i="12"/>
  <c r="O124" i="12"/>
  <c r="Q124" i="12"/>
  <c r="V124" i="12"/>
  <c r="G126" i="12"/>
  <c r="V126" i="12"/>
  <c r="G127" i="12"/>
  <c r="M127" i="12" s="1"/>
  <c r="M126" i="12" s="1"/>
  <c r="I127" i="12"/>
  <c r="I126" i="12" s="1"/>
  <c r="K127" i="12"/>
  <c r="K126" i="12" s="1"/>
  <c r="O127" i="12"/>
  <c r="O126" i="12" s="1"/>
  <c r="Q127" i="12"/>
  <c r="Q126" i="12" s="1"/>
  <c r="V127" i="12"/>
  <c r="I129" i="12"/>
  <c r="O129" i="12"/>
  <c r="G130" i="12"/>
  <c r="G129" i="12" s="1"/>
  <c r="I130" i="12"/>
  <c r="K130" i="12"/>
  <c r="K129" i="12" s="1"/>
  <c r="M130" i="12"/>
  <c r="M129" i="12" s="1"/>
  <c r="O130" i="12"/>
  <c r="Q130" i="12"/>
  <c r="Q129" i="12" s="1"/>
  <c r="V130" i="12"/>
  <c r="V129" i="12" s="1"/>
  <c r="K131" i="12"/>
  <c r="Q131" i="12"/>
  <c r="G132" i="12"/>
  <c r="G131" i="12" s="1"/>
  <c r="I132" i="12"/>
  <c r="I131" i="12" s="1"/>
  <c r="K132" i="12"/>
  <c r="M132" i="12"/>
  <c r="O132" i="12"/>
  <c r="O131" i="12" s="1"/>
  <c r="Q132" i="12"/>
  <c r="V132" i="12"/>
  <c r="V131" i="12" s="1"/>
  <c r="G135" i="12"/>
  <c r="M135" i="12" s="1"/>
  <c r="I135" i="12"/>
  <c r="K135" i="12"/>
  <c r="O135" i="12"/>
  <c r="Q135" i="12"/>
  <c r="V135" i="12"/>
  <c r="Q137" i="12"/>
  <c r="G138" i="12"/>
  <c r="M138" i="12" s="1"/>
  <c r="M137" i="12" s="1"/>
  <c r="I138" i="12"/>
  <c r="I137" i="12" s="1"/>
  <c r="K138" i="12"/>
  <c r="O138" i="12"/>
  <c r="O137" i="12" s="1"/>
  <c r="Q138" i="12"/>
  <c r="V138" i="12"/>
  <c r="V137" i="12" s="1"/>
  <c r="G140" i="12"/>
  <c r="I140" i="12"/>
  <c r="K140" i="12"/>
  <c r="M140" i="12"/>
  <c r="O140" i="12"/>
  <c r="Q140" i="12"/>
  <c r="V140" i="12"/>
  <c r="G142" i="12"/>
  <c r="I142" i="12"/>
  <c r="K142" i="12"/>
  <c r="K137" i="12" s="1"/>
  <c r="M142" i="12"/>
  <c r="O142" i="12"/>
  <c r="Q142" i="12"/>
  <c r="V142" i="12"/>
  <c r="I144" i="12"/>
  <c r="O144" i="12"/>
  <c r="G145" i="12"/>
  <c r="M145" i="12" s="1"/>
  <c r="M144" i="12" s="1"/>
  <c r="I145" i="12"/>
  <c r="K145" i="12"/>
  <c r="K144" i="12" s="1"/>
  <c r="O145" i="12"/>
  <c r="Q145" i="12"/>
  <c r="Q144" i="12" s="1"/>
  <c r="V145" i="12"/>
  <c r="V144" i="12" s="1"/>
  <c r="G147" i="12"/>
  <c r="M147" i="12" s="1"/>
  <c r="I147" i="12"/>
  <c r="I146" i="12" s="1"/>
  <c r="K147" i="12"/>
  <c r="O147" i="12"/>
  <c r="O146" i="12" s="1"/>
  <c r="Q147" i="12"/>
  <c r="V147" i="12"/>
  <c r="G149" i="12"/>
  <c r="G146" i="12" s="1"/>
  <c r="I149" i="12"/>
  <c r="K149" i="12"/>
  <c r="M149" i="12"/>
  <c r="O149" i="12"/>
  <c r="Q149" i="12"/>
  <c r="V149" i="12"/>
  <c r="V146" i="12" s="1"/>
  <c r="G150" i="12"/>
  <c r="I150" i="12"/>
  <c r="K150" i="12"/>
  <c r="K146" i="12" s="1"/>
  <c r="M150" i="12"/>
  <c r="O150" i="12"/>
  <c r="Q150" i="12"/>
  <c r="V150" i="12"/>
  <c r="G151" i="12"/>
  <c r="I151" i="12"/>
  <c r="K151" i="12"/>
  <c r="M151" i="12"/>
  <c r="O151" i="12"/>
  <c r="Q151" i="12"/>
  <c r="V151" i="12"/>
  <c r="G152" i="12"/>
  <c r="M152" i="12" s="1"/>
  <c r="I152" i="12"/>
  <c r="K152" i="12"/>
  <c r="O152" i="12"/>
  <c r="Q152" i="12"/>
  <c r="V152" i="12"/>
  <c r="G153" i="12"/>
  <c r="M153" i="12" s="1"/>
  <c r="I153" i="12"/>
  <c r="K153" i="12"/>
  <c r="O153" i="12"/>
  <c r="Q153" i="12"/>
  <c r="Q146" i="12" s="1"/>
  <c r="V153" i="12"/>
  <c r="G154" i="12"/>
  <c r="M154" i="12" s="1"/>
  <c r="I154" i="12"/>
  <c r="K154" i="12"/>
  <c r="O154" i="12"/>
  <c r="Q154" i="12"/>
  <c r="V154" i="12"/>
  <c r="G156" i="12"/>
  <c r="M156" i="12"/>
  <c r="V156" i="12"/>
  <c r="G157" i="12"/>
  <c r="I157" i="12"/>
  <c r="I156" i="12" s="1"/>
  <c r="K157" i="12"/>
  <c r="K156" i="12" s="1"/>
  <c r="M157" i="12"/>
  <c r="O157" i="12"/>
  <c r="Q157" i="12"/>
  <c r="Q156" i="12" s="1"/>
  <c r="V157" i="12"/>
  <c r="G158" i="12"/>
  <c r="I158" i="12"/>
  <c r="K158" i="12"/>
  <c r="M158" i="12"/>
  <c r="O158" i="12"/>
  <c r="O156" i="12" s="1"/>
  <c r="Q158" i="12"/>
  <c r="V158" i="12"/>
  <c r="AE160" i="12"/>
  <c r="AF160" i="12"/>
  <c r="I20" i="1"/>
  <c r="I19" i="1"/>
  <c r="I18" i="1"/>
  <c r="I17" i="1"/>
  <c r="I16" i="1"/>
  <c r="F43" i="1"/>
  <c r="G43" i="1"/>
  <c r="G25" i="1" s="1"/>
  <c r="A25" i="1" s="1"/>
  <c r="H42" i="1"/>
  <c r="I42" i="1" s="1"/>
  <c r="H41" i="1"/>
  <c r="I41" i="1" s="1"/>
  <c r="H40" i="1"/>
  <c r="H39" i="1"/>
  <c r="I39" i="1" s="1"/>
  <c r="I43" i="1" s="1"/>
  <c r="J28" i="1"/>
  <c r="J26" i="1"/>
  <c r="G38" i="1"/>
  <c r="F38" i="1"/>
  <c r="J23" i="1"/>
  <c r="J24" i="1"/>
  <c r="J25" i="1"/>
  <c r="J27" i="1"/>
  <c r="E24" i="1"/>
  <c r="E26" i="1"/>
  <c r="I71" i="1" l="1"/>
  <c r="J58" i="1"/>
  <c r="J57" i="1"/>
  <c r="J65" i="1"/>
  <c r="J56" i="1"/>
  <c r="J53" i="1"/>
  <c r="J60" i="1"/>
  <c r="J68" i="1"/>
  <c r="J54" i="1"/>
  <c r="J62" i="1"/>
  <c r="J66" i="1"/>
  <c r="J59" i="1"/>
  <c r="G26" i="1"/>
  <c r="A26" i="1"/>
  <c r="G28" i="1"/>
  <c r="G23" i="1"/>
  <c r="M8" i="12"/>
  <c r="M131" i="12"/>
  <c r="M64" i="12"/>
  <c r="M17" i="12"/>
  <c r="M146" i="12"/>
  <c r="M108" i="12"/>
  <c r="G137" i="12"/>
  <c r="G118" i="12"/>
  <c r="G108" i="12"/>
  <c r="G64" i="12"/>
  <c r="G144" i="12"/>
  <c r="G61" i="12"/>
  <c r="G17" i="12"/>
  <c r="I21" i="1"/>
  <c r="J63" i="1"/>
  <c r="J69" i="1"/>
  <c r="J55" i="1"/>
  <c r="J61" i="1"/>
  <c r="J64" i="1"/>
  <c r="J67" i="1"/>
  <c r="J70" i="1"/>
  <c r="J39" i="1"/>
  <c r="J43" i="1" s="1"/>
  <c r="J41" i="1"/>
  <c r="J42" i="1"/>
  <c r="H43" i="1"/>
  <c r="J71" i="1" l="1"/>
  <c r="A23" i="1"/>
  <c r="G24" i="1" l="1"/>
  <c r="A27" i="1" s="1"/>
  <c r="A24" i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Nesnídalová Blanka</author>
  </authors>
  <commentList>
    <comment ref="S6" authorId="0" shapeId="0" xr:uid="{A3AC4AF2-F1B9-4667-8DF4-9A8CBB8A5D9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DC8E5C79-7E3A-4D27-97DE-46EF8771B9B6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<sst xmlns="http://schemas.openxmlformats.org/spreadsheetml/2006/main" count="942" uniqueCount="341">
  <si>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</si>
  <si>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</si>
  <si>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</si>
  <si>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</si>
  <si>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</si>
  <si>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</si>
  <si>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</si>
  <si>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</si>
  <si>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</si>
  <si>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</si>
  <si>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</si>
  <si>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</si>
  <si>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</si>
  <si>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</si>
  <si>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</si>
  <si>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</si>
  <si>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</si>
  <si>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</si>
  <si>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</si>
  <si>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</si>
  <si>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</si>
  <si>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</si>
  <si>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</si>
  <si>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</si>
  <si>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</si>
  <si>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</si>
  <si>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</si>
  <si>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</si>
  <si>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</si>
  <si>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</si>
  <si>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</si>
  <si>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</si>
  <si>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</si>
  <si>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</si>
  <si>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</si>
  <si>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</si>
  <si>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</si>
  <si>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</si>
  <si>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</si>
  <si>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</si>
  <si>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</si>
  <si>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</si>
  <si>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</si>
  <si>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</si>
  <si>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Stavební úpravy střechy</t>
  </si>
  <si>
    <t>01</t>
  </si>
  <si>
    <t>Objekt:</t>
  </si>
  <si>
    <t>Rozpočet:</t>
  </si>
  <si>
    <t>2024/64</t>
  </si>
  <si>
    <t>Objekt kotelny K11 ul. Aninská, Znojmo</t>
  </si>
  <si>
    <t>Stavba</t>
  </si>
  <si>
    <t>Stavební objekt</t>
  </si>
  <si>
    <t>Celkem za stavbu</t>
  </si>
  <si>
    <t>CZK</t>
  </si>
  <si>
    <t>#POPS</t>
  </si>
  <si>
    <t>Popis stavby: 2024/64 - Objekt kotelny K11 ul. Aninská, Znojmo</t>
  </si>
  <si>
    <t>#POPO</t>
  </si>
  <si>
    <t>Popis objektu: 01 - Stavební úpravy střechy</t>
  </si>
  <si>
    <t>#POPR</t>
  </si>
  <si>
    <t>Popis rozpočtu: 1 - Stavební úpravy střechy</t>
  </si>
  <si>
    <t>Rekapitulace dílů</t>
  </si>
  <si>
    <t>Typ dílu</t>
  </si>
  <si>
    <t>61</t>
  </si>
  <si>
    <t>Úpravy povrchů vnitřní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</si>
  <si>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</si>
  <si>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</si>
  <si>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</si>
  <si>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</si>
  <si>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</si>
  <si>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</si>
  <si>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</si>
  <si>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</si>
  <si>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</si>
  <si>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</si>
  <si>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</si>
  <si>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</si>
  <si>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712</t>
  </si>
  <si>
    <t>Povlakové krytiny</t>
  </si>
  <si>
    <t>713</t>
  </si>
  <si>
    <t>Izolace tepelné</t>
  </si>
  <si>
    <t>721</t>
  </si>
  <si>
    <t>Vnitřní kanalizace</t>
  </si>
  <si>
    <t>762</t>
  </si>
  <si>
    <t>Konstrukce tesařské</t>
  </si>
  <si>
    <t>764</t>
  </si>
  <si>
    <t>Konstrukce klempířské</t>
  </si>
  <si>
    <t>767</t>
  </si>
  <si>
    <t>Konstrukce zámečnické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</si>
  <si>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</si>
  <si>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</si>
  <si>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</si>
  <si>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</si>
  <si>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</si>
  <si>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</si>
  <si>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</si>
  <si>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</si>
  <si>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</si>
  <si>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</si>
  <si>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</si>
  <si>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</si>
  <si>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</si>
  <si>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</si>
  <si>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</si>
  <si>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</si>
  <si>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</si>
  <si>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</si>
  <si>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</si>
  <si>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</si>
  <si>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</si>
  <si>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</si>
  <si>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</si>
  <si>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</si>
  <si>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</si>
  <si>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</si>
  <si>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</si>
  <si>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</si>
  <si>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</si>
  <si>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</si>
  <si>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</si>
  <si>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</si>
  <si>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</si>
  <si>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</si>
  <si>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</si>
  <si>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</si>
  <si>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</si>
  <si>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</si>
  <si>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</si>
  <si>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</si>
  <si>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601023193R00</t>
  </si>
  <si>
    <t xml:space="preserve">Omítka stropů a podhledů z hotových směsí adhézní nátěr, umělopryskyřičná disperze, interiérová,  ,  </t>
  </si>
  <si>
    <t>m2</t>
  </si>
  <si>
    <t>801-1</t>
  </si>
  <si>
    <t>RTS 24/ II</t>
  </si>
  <si>
    <t>Práce</t>
  </si>
  <si>
    <t>Běžná</t>
  </si>
  <si>
    <t>POL1_</t>
  </si>
  <si>
    <t>po jednotlivých vrstvách</t>
  </si>
  <si>
    <t>SPI</t>
  </si>
  <si>
    <t>Odkaz na mn. položky pořadí 2 : 207,31200</t>
  </si>
  <si>
    <t>VV</t>
  </si>
  <si>
    <t>611471413R00</t>
  </si>
  <si>
    <t>Tenkovrstvá úprava stropů aktivovaným štukem tloušťky 2÷3 mm, maltou vápenocementovou s disperzní přísadou</t>
  </si>
  <si>
    <t>vodorovných, šikmých, žebrových a klenutých a schodišťových konstrukcí, s nejnutnějším obroušením podkladu (pemzou apod.) a oprášením, s pomocným lešením o výšce podlahy do 1900 mm a pro zatížení do 1,5 kPa,</t>
  </si>
  <si>
    <t>11,2*18,51</t>
  </si>
  <si>
    <t>612481211RT2</t>
  </si>
  <si>
    <t>Vyztužení povrchu vnitřních stěn sklotextilní síťovinou s dodávkou síťoviny a stěrkového tmelu</t>
  </si>
  <si>
    <t>602016142RU3</t>
  </si>
  <si>
    <t xml:space="preserve">Omítka stěn z hotových směsí vrstva štuková, vápenocementová, 2x nanášená, tloušťka vrstvy 6 mm,  </t>
  </si>
  <si>
    <t>Odkaz na mn. položky pořadí 10 : 31,30000</t>
  </si>
  <si>
    <t>602022191R00</t>
  </si>
  <si>
    <t>Jádrová omítka nátěr penetrační, kontaktní, s granulátem</t>
  </si>
  <si>
    <t>Odkaz na mn. položky pořadí 6 : 47,52000</t>
  </si>
  <si>
    <t>622315122RV1</t>
  </si>
  <si>
    <t>Zateplení soklu soklovým polystyrénem, tloušťky 100 mm, zakončené stěrkou s výztužnou tkaninou, Stěrka lepicí</t>
  </si>
  <si>
    <t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t>
  </si>
  <si>
    <t>(11,2+18,5)*2*0,8</t>
  </si>
  <si>
    <t>622412312RT2</t>
  </si>
  <si>
    <t>Nátěr vnějsích omítek stěn silikátový, složitost 1-2,  , Hmota nátěrová silikátová; typ: fasádní; funkce: dekorační, proti UV záření, proti povětrnostním vlivům; barva: dle vzorníku</t>
  </si>
  <si>
    <t>Penetrace + 2 x krycí nátěr.</t>
  </si>
  <si>
    <t>622413101R00</t>
  </si>
  <si>
    <t>Nátěr vnějších omítek stěn podkladní, penetrační, složitost 1-2, 1 x nátěr</t>
  </si>
  <si>
    <t>Odkaz na mn. položky pořadí 7 : 31,30000</t>
  </si>
  <si>
    <t>622422611R00</t>
  </si>
  <si>
    <t>Oprava vnějších omítek vápenných a vápenocementových hladkých, stupeň členitosti 1 a 2, v množství opravované plochy přes 50 do 65 %, s barvením na 100% opravované plochy, bez nákladů na umělecké dekorace fasád</t>
  </si>
  <si>
    <t>801-4</t>
  </si>
  <si>
    <t>bez otlučení vadných míst</t>
  </si>
  <si>
    <t>622481211RT2</t>
  </si>
  <si>
    <t>Vyztužení povrchových úprav vnějších stěn stěrkou s výztužnou sklotextilní tkaninou, s dodávkou sítě a stěrkového tmelu</t>
  </si>
  <si>
    <t>fasáda atika : (12,0+19,3)*2*0,5</t>
  </si>
  <si>
    <t>622904112R00</t>
  </si>
  <si>
    <t>Očištění fasád tlakovou vodou, složitost fasády 1 - 2</t>
  </si>
  <si>
    <t>632451022R00</t>
  </si>
  <si>
    <t>Vyrovnávací potěr z cementové malty v pásu o průměrné (střední) tloušťce od 20 do 30 mm</t>
  </si>
  <si>
    <t>na zdivu jako podklad např. pod izolaci, na parapetech z prefabrikovaných dílců, pod oplechování apod., vodorovný nebo ve spádu do 15°, hlazený dřevěným hladítkem,</t>
  </si>
  <si>
    <t>(12,0+19,3)*2*0,4</t>
  </si>
  <si>
    <t>941941051R00</t>
  </si>
  <si>
    <t>Montáž lešení lehkého pracovního řadového s podlahami šířky od 1,20 do 1,50 m, výšky do 10 m</t>
  </si>
  <si>
    <t>800-3</t>
  </si>
  <si>
    <t>POL1_1</t>
  </si>
  <si>
    <t>včetně kotvení</t>
  </si>
  <si>
    <t>(19,3+12,0)*2*5</t>
  </si>
  <si>
    <t>941941391R00</t>
  </si>
  <si>
    <t>Montáž lešení lehkého pracovního řadového s podlahami příplatek za každý další i započatý měsíc použití lešení  šířky od 1,20 do 1,50 m a výšky do 10 m</t>
  </si>
  <si>
    <t>Odkaz na mn. položky pořadí 13 : 313,00000</t>
  </si>
  <si>
    <t>941941851R00</t>
  </si>
  <si>
    <t>Demontáž lešení lehkého řadového s podlahami šířky přes 1,2 do 1,5 m, výšky do 10 m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</si>
  <si>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</si>
  <si>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</si>
  <si>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střecha : 12,0*19,315</t>
  </si>
  <si>
    <t>pod lešením : (12,0+19,3)*2*1</t>
  </si>
  <si>
    <t>978015271R00</t>
  </si>
  <si>
    <t>Otlučení omítek vápenných nebo vápenocementových vnějších s vyškrabáním spár, s očištěním zdiva  1. až 4. stupni složitosti, v rozsahu do 65 %</t>
  </si>
  <si>
    <t>801-3</t>
  </si>
  <si>
    <t>Odkaz na mn. položky pořadí 9 : 78,82000</t>
  </si>
  <si>
    <t>999281105R00</t>
  </si>
  <si>
    <t xml:space="preserve">Přesun hmot pro opravy a údržbu objektů pro opravy a údržbu dosavadních objektů včetně vnějších plášťů  výšky do 6 m,  </t>
  </si>
  <si>
    <t>t</t>
  </si>
  <si>
    <t>Přesun hmot</t>
  </si>
  <si>
    <t>POL7_</t>
  </si>
  <si>
    <t>oborů 801, 803, 811 a 812</t>
  </si>
  <si>
    <t>712300833RT3</t>
  </si>
  <si>
    <t>Odstranění povlakové krytiny a mechu na střechách plochých do 10° povlakové krytiny  třívrstvé, z ploch jednotlivě přes 20 m</t>
  </si>
  <si>
    <t>800-711</t>
  </si>
  <si>
    <t>POL1_7</t>
  </si>
  <si>
    <t>712372111RT1</t>
  </si>
  <si>
    <t xml:space="preserve">Povlakové krytiny střech do 10° z termoplastické fólie kotvené do betonu, 4 kotvy/m2, při tl. izolace do 200 mm, bez dodávky fólie,  </t>
  </si>
  <si>
    <t>svislá část atika : (11,2+18,515)*2*0,605</t>
  </si>
  <si>
    <t>712378003R00</t>
  </si>
  <si>
    <t>Povlakové krytiny střech do 10° z termoplastické fólie Klempířské doplňky k povlakovým krytinám z fólií atiková okapnice, RŠ 250 mm, z pozinkovaného plechu s povrchovou úpravou PVC</t>
  </si>
  <si>
    <t>m</t>
  </si>
  <si>
    <t xml:space="preserve">  včetně dodávek výrobků</t>
  </si>
  <si>
    <t>(19,3+12,0)*2</t>
  </si>
  <si>
    <t>712378004R00</t>
  </si>
  <si>
    <t>Povlakové krytiny střech do 10° z termoplastické fólie Klempířské doplňky k povlakovým krytinám z fólií závětrná lišta, RŠ 250 mm, z pozinkovaného plechu s povrchovou úpravou PVC</t>
  </si>
  <si>
    <t>712378006R00</t>
  </si>
  <si>
    <t>Povlakové krytiny střech do 10° z termoplastické fólie Klempířské doplňky k povlakovým krytinám z fólií rohová lišta vnější, RŠ 100 mm, z pozinkovaného plechu s povrchovou úpravou PVC</t>
  </si>
  <si>
    <t>(18,51+11,2)*2</t>
  </si>
  <si>
    <t>712378007R00</t>
  </si>
  <si>
    <t>Povlakové krytiny střech do 10° z termoplastické fólie Klempířské doplňky k povlakovým krytinám z fólií rohová lišta vnitřní, RŠ 100 mm, z pozinkovaného plechu s povrchovou úpravou PVC</t>
  </si>
  <si>
    <t>0,65*4</t>
  </si>
  <si>
    <t>u komínu : 4,0</t>
  </si>
  <si>
    <t>712378012R00</t>
  </si>
  <si>
    <t>Povlakové krytiny střech do 10° z termoplastické fólie Klempířské doplňky k povlakovým krytinám z fólií krycí a stěnová lišta, rš 160 + 80 mm, k uchycení krytiny ke stěně,  , z pozinkovaného plechu s povrchovou úpravou PVC</t>
  </si>
  <si>
    <t>u komínu : 4,3</t>
  </si>
  <si>
    <t>větrací průduch : (0,6+0,4)*2*2</t>
  </si>
  <si>
    <t>712391171R00</t>
  </si>
  <si>
    <t>Textílie na střechách do 10° podkladní, položení - bez dodávky textílie</t>
  </si>
  <si>
    <t>Odkaz na mn. položky pořadí 20 : 267,73515</t>
  </si>
  <si>
    <t>28322103.AR</t>
  </si>
  <si>
    <t>Fólie hladká hydroizolační tl = 1,50 mm; funkce: proti prorůstání; materiál: PVC-P; nosná vložka: PES tkanina</t>
  </si>
  <si>
    <t>SPCM</t>
  </si>
  <si>
    <t>Specifikace</t>
  </si>
  <si>
    <t>POL3_1</t>
  </si>
  <si>
    <t>Odkaz na mn. položky pořadí 20 : 267,73515*1,1</t>
  </si>
  <si>
    <t>69366198R</t>
  </si>
  <si>
    <t>Geosyntetika typ: geotextilie; netkaná; materiál: PP; tl (2 kPa) = 2,9 mm; plošná hmotnost = 300 g/m2; Pevnost v tahu podélně = 20,0 kN/m; Pevnost v tahu příčně = 11,5 kN/m</t>
  </si>
  <si>
    <t>Odkaz na mn. položky pořadí 26 : 267,73515*1,1</t>
  </si>
  <si>
    <t>998712201R00</t>
  </si>
  <si>
    <t>Přesun hmot pro povlakové krytiny v objektech výšky do 6 m</t>
  </si>
  <si>
    <t>50 m vodorovně</t>
  </si>
  <si>
    <t>713141312R00</t>
  </si>
  <si>
    <t>Montáž tepelné izolace plochých střech jednovrstvé, tloušťky do 160 mm na kotvy</t>
  </si>
  <si>
    <t>800-713</t>
  </si>
  <si>
    <t>atika : (12,0+19,3)*2*0,4</t>
  </si>
  <si>
    <t>713141323R00</t>
  </si>
  <si>
    <t>Montáž tepelné izolace plochých střech dvouvrstvé, tloušťky do 200 mm na kotvy</t>
  </si>
  <si>
    <t>střecha : 11,2*18,52</t>
  </si>
  <si>
    <t>28375448R</t>
  </si>
  <si>
    <t>Výrobek izolační pro budovy z extrudovaného polystyrenu (XPS) tvar: spádová deska; lambda = 0,035 W/(m.K); pevnost v tlaku CS 300 kPa</t>
  </si>
  <si>
    <t>m3</t>
  </si>
  <si>
    <t>POL3_</t>
  </si>
  <si>
    <t>atika : (12,0+19,3)*2*0,4*0,04*1,1</t>
  </si>
  <si>
    <t>28375768.AR</t>
  </si>
  <si>
    <t>Výrobek izolační pro budovy z pěnového polystyrenu (EPS) tvar: deska; OH = 25 kg/m3; lambda = 0,035 W/(m.K); pevnost v tlaku = 150 kPa</t>
  </si>
  <si>
    <t>POL3_0</t>
  </si>
  <si>
    <t>střecha : 11,2*18,52*2*0,1*1,15</t>
  </si>
  <si>
    <t>998713201R00</t>
  </si>
  <si>
    <t>Přesun hmot pro izolace tepelné v objektech výšky do 6 m</t>
  </si>
  <si>
    <t>721171809R00</t>
  </si>
  <si>
    <t>Demontáž potrubí z novodurových trub přes D 114 mm do D 160 mm</t>
  </si>
  <si>
    <t>800-721</t>
  </si>
  <si>
    <t>odpadního nebo připojovacího,</t>
  </si>
  <si>
    <t>721176146R00</t>
  </si>
  <si>
    <t>Potrubí HT dešťové (svislé) vnější průměr D 125 mm, tloušťka stěny 3,1 mm, DN 125</t>
  </si>
  <si>
    <t>včetně tvarovek, objímek. Bez zednických výpomocí.</t>
  </si>
  <si>
    <t>721210823R00</t>
  </si>
  <si>
    <t>Demontáž vpusti střešní , DN 125</t>
  </si>
  <si>
    <t>kus</t>
  </si>
  <si>
    <t>721231212RT6</t>
  </si>
  <si>
    <t>Střešní vtoky vtok střešní sanační v povlakové krytině, střecha zateplená, D 125 mm, včetně dodávky materiálu</t>
  </si>
  <si>
    <t>721231311R00</t>
  </si>
  <si>
    <t>Střešní vtoky Doplňky pro střešní vtoky zápachová klapka pro střešní vtoky, včetně dodávky materiálu</t>
  </si>
  <si>
    <t>998721201R00</t>
  </si>
  <si>
    <t>Přesun hmot pro vnitřní kanalizaci v objektech výšky do 6 m</t>
  </si>
  <si>
    <t>50 m vodorovně, měřeno od těžiště půdorysné plochy skládky do těžiště půdorysné plochy objektu</t>
  </si>
  <si>
    <t>762088116R00</t>
  </si>
  <si>
    <t>Zvláštní výkony zakrývání rozpracovaných tesařských konstrukcí těžkou plachtou na ochranu před srážkovou vodou, včetně odstranění 15 x 20 m</t>
  </si>
  <si>
    <t>800-762</t>
  </si>
  <si>
    <t>762441113R00</t>
  </si>
  <si>
    <t>Obložení atiky montáž z dřevoštěpkových desek, 1 vrstva, připevnění hmoždinkami a šrouby</t>
  </si>
  <si>
    <t>606233006R</t>
  </si>
  <si>
    <t>překližka vodovzdorná; BR; jakost S/BB; tl = 21,0 mm; š = 3 000 mm; h = 1 500,0 mm; počet vrstev 15</t>
  </si>
  <si>
    <t>Odkaz na mn. položky pořadí 42 : 25,04000*1,2</t>
  </si>
  <si>
    <t>998762203R00</t>
  </si>
  <si>
    <t>Přesun hmot pro konstrukce tesařské v objektech výšky do 24 m</t>
  </si>
  <si>
    <t>POL7_7</t>
  </si>
  <si>
    <t>764430840R00</t>
  </si>
  <si>
    <t>Demontáž oplechování zdí a nadezdívek rš od 330 do 500 mm</t>
  </si>
  <si>
    <t>800-764</t>
  </si>
  <si>
    <t>76701</t>
  </si>
  <si>
    <t>Žebřík na střechu, kontrola svárů, příp. oprava</t>
  </si>
  <si>
    <t>hod</t>
  </si>
  <si>
    <t>Vlastní</t>
  </si>
  <si>
    <t>Indiv</t>
  </si>
  <si>
    <t>783222921RT1</t>
  </si>
  <si>
    <t>Údržba nátěrů doplňkových konstrukcí, syntetické dvojnásobné, hladký povrch, Hmota nátěrová typ: email; funkce: protikorozní, dekorační; barva: hnědá; lesk: lesklý (G1)</t>
  </si>
  <si>
    <t>800-783</t>
  </si>
  <si>
    <t>na vzduchu schnoucích</t>
  </si>
  <si>
    <t>žebřík : 0,5*6,5*2</t>
  </si>
  <si>
    <t>783902811R00</t>
  </si>
  <si>
    <t>Ostatní práce odstranění starých nátěrů odstraňovačem nátěrů s umytím</t>
  </si>
  <si>
    <t>Odkaz na mn. položky pořadí 47 : 6,50000</t>
  </si>
  <si>
    <t>784402802R00</t>
  </si>
  <si>
    <t>Odstranění maleb oškrabáním, v místnostech přes 3,8 m do 5 m</t>
  </si>
  <si>
    <t>800-784</t>
  </si>
  <si>
    <t>784191301R00</t>
  </si>
  <si>
    <t>Příprava povrchu Penetrace (napouštění) podkladu protiplísňová, jednonásobná, Penetrace akrylátová; funkce: biocidní, zpevnění povrchu, úprava savosti; ředidlo: voda (disperzní)</t>
  </si>
  <si>
    <t>784195212R00</t>
  </si>
  <si>
    <t>Malby z malířských směsí otěruvzdorných,  , bělost 82 %, dvojnásobné, Hmota nátěrová typ: malířská; funkce: dekorační; barva: bílá; lesk: matný (G3)</t>
  </si>
  <si>
    <t>M2101</t>
  </si>
  <si>
    <t>Dmtz stávajícího a mtz nového hromosvodu viz. samostatný rozpočet</t>
  </si>
  <si>
    <t>Soubor</t>
  </si>
  <si>
    <t>POL1_9</t>
  </si>
  <si>
    <t>979012212R00</t>
  </si>
  <si>
    <t xml:space="preserve">Svislá doprava sutí a vybouraných hmot svislá doprava suti a vybouraných hmot na výšku do 4 m,  </t>
  </si>
  <si>
    <t>832-1</t>
  </si>
  <si>
    <t>Přesun suti</t>
  </si>
  <si>
    <t>POL8_</t>
  </si>
  <si>
    <t>s naložením do dopravního zařízení a s vyprázdněním dopravního zařízení</t>
  </si>
  <si>
    <t>979094211R00</t>
  </si>
  <si>
    <t>Nakládání nebo překládání vybourané suti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</si>
  <si>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</si>
  <si>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</si>
  <si>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</si>
  <si>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</si>
  <si>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</si>
  <si>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</si>
  <si>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979990121R00</t>
  </si>
  <si>
    <t>Poplatek za uložení, asfaltové pásy,  , skupina 17 03 02 z Katalogu odpadů</t>
  </si>
  <si>
    <t>979093111R00</t>
  </si>
  <si>
    <t>Uložení suti na skládku bez zhutnění</t>
  </si>
  <si>
    <t>800-6</t>
  </si>
  <si>
    <t>s hrubým urovnáním,</t>
  </si>
  <si>
    <t>005001</t>
  </si>
  <si>
    <t>Tahová zkouška</t>
  </si>
  <si>
    <t>005121R</t>
  </si>
  <si>
    <t>Zařízení staveniště</t>
  </si>
  <si>
    <t>VRN</t>
  </si>
  <si>
    <t>POL99_2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</si>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</sst>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18" xfId="0" applyNumberFormat="1" applyFont="1" applyBorder="1" applyAlignment="1">
      <alignment vertical="top" wrapText="1"/>
    </xf>
    <xf numFmtId="0" fontId="18" fillId="0" borderId="0" xfId="0" applyNumberFormat="1" applyFont="1" applyAlignment="1">
      <alignment wrapTex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0" fontId="16" fillId="0" borderId="0" xfId="0" applyNumberFormat="1" applyFont="1" applyBorder="1" applyAlignment="1">
      <alignment vertical="top"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JQTzqF9F6N6LgE7fXYJugWELAB6oB3inPa/uBIz0/4v/ShZylBi/2gZvZY7WX8zOQjxj8owRhYkWBTCmsSEbDQ==" saltValue="lxWi+vV8ldQZqGl7o18hh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4"/>
  <sheetViews>
    <sheetView showGridLines="0" tabSelected="1" topLeftCell="B1" zoomScaleNormal="100" zoomScaleSheetLayoutView="75" workbookViewId="0">
      <selection activeCell="I11" sqref="I11:I1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22</v>
      </c>
      <c r="C2" s="113"/>
      <c r="D2" s="114" t="s">
        <v>48</v>
      </c>
      <c r="E2" s="115" t="s">
        <v>49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46</v>
      </c>
      <c r="C3" s="113"/>
      <c r="D3" s="119" t="s">
        <v>45</v>
      </c>
      <c r="E3" s="120" t="s">
        <v>44</v>
      </c>
      <c r="F3" s="121"/>
      <c r="G3" s="121"/>
      <c r="H3" s="121"/>
      <c r="I3" s="121"/>
      <c r="J3" s="122"/>
    </row>
    <row r="4" spans="1:15" ht="23.25" customHeight="1" x14ac:dyDescent="0.2">
      <c r="A4" s="111">
        <v>4709</v>
      </c>
      <c r="B4" s="123" t="s">
        <v>47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6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SUMIF(F53:F70,A16,I53:I70)+SUMIF(F53:F70,"PSU",I53:I70)</f>
        <v>0</v>
      </c>
      <c r="J16" s="85"/>
    </row>
    <row r="17" spans="1:10" ht="23.25" customHeight="1" x14ac:dyDescent="0.2">
      <c r="A17" s="196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SUMIF(F53:F70,A17,I53:I70)</f>
        <v>0</v>
      </c>
      <c r="J17" s="85"/>
    </row>
    <row r="18" spans="1:10" ht="23.25" customHeight="1" x14ac:dyDescent="0.2">
      <c r="A18" s="196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SUMIF(F53:F70,A18,I53:I70)</f>
        <v>0</v>
      </c>
      <c r="J18" s="85"/>
    </row>
    <row r="19" spans="1:10" ht="23.25" customHeight="1" x14ac:dyDescent="0.2">
      <c r="A19" s="196" t="s">
        <v>97</v>
      </c>
      <c r="B19" s="38" t="s">
        <v>27</v>
      </c>
      <c r="C19" s="62"/>
      <c r="D19" s="63"/>
      <c r="E19" s="83"/>
      <c r="F19" s="84"/>
      <c r="G19" s="83"/>
      <c r="H19" s="84"/>
      <c r="I19" s="83">
        <f>SUMIF(F53:F70,A19,I53:I70)</f>
        <v>0</v>
      </c>
      <c r="J19" s="85"/>
    </row>
    <row r="20" spans="1:10" ht="23.25" customHeight="1" x14ac:dyDescent="0.2">
      <c r="A20" s="196" t="s">
        <v>98</v>
      </c>
      <c r="B20" s="38" t="s">
        <v>28</v>
      </c>
      <c r="C20" s="62"/>
      <c r="D20" s="63"/>
      <c r="E20" s="83"/>
      <c r="F20" s="84"/>
      <c r="G20" s="83"/>
      <c r="H20" s="84"/>
      <c r="I20" s="83">
        <f>SUMIF(F53:F70,A20,I53:I70)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23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35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16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37</v>
      </c>
      <c r="B38" s="141" t="s">
        <v>17</v>
      </c>
      <c r="C38" s="142" t="s">
        <v>5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18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50</v>
      </c>
      <c r="C39" s="147"/>
      <c r="D39" s="147"/>
      <c r="E39" s="147"/>
      <c r="F39" s="148">
        <f>'01 1 Pol'!AE160</f>
        <v>0</v>
      </c>
      <c r="G39" s="149">
        <f>'01 1 Pol'!AF160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hidden="1" customHeight="1" x14ac:dyDescent="0.2">
      <c r="A40" s="136">
        <v>2</v>
      </c>
      <c r="B40" s="152"/>
      <c r="C40" s="153" t="s">
        <v>51</v>
      </c>
      <c r="D40" s="153"/>
      <c r="E40" s="153"/>
      <c r="F40" s="154"/>
      <c r="G40" s="155"/>
      <c r="H40" s="155">
        <f>(F40*SazbaDPH1/100)+(G40*SazbaDPH2/100)</f>
        <v>0</v>
      </c>
      <c r="I40" s="155"/>
      <c r="J40" s="156"/>
    </row>
    <row r="41" spans="1:10" ht="25.5" hidden="1" customHeight="1" x14ac:dyDescent="0.2">
      <c r="A41" s="136">
        <v>2</v>
      </c>
      <c r="B41" s="152" t="s">
        <v>45</v>
      </c>
      <c r="C41" s="153" t="s">
        <v>44</v>
      </c>
      <c r="D41" s="153"/>
      <c r="E41" s="153"/>
      <c r="F41" s="154">
        <f>'01 1 Pol'!AE160</f>
        <v>0</v>
      </c>
      <c r="G41" s="155">
        <f>'01 1 Pol'!AF160</f>
        <v>0</v>
      </c>
      <c r="H41" s="155">
        <f>(F41*SazbaDPH1/100)+(G41*SazbaDPH2/100)</f>
        <v>0</v>
      </c>
      <c r="I41" s="155">
        <f>F41+G41+H41</f>
        <v>0</v>
      </c>
      <c r="J41" s="156" t="str">
        <f>IF(CenaCelkemVypocet=0,"",I41/CenaCelkemVypocet*100)</f>
        <v/>
      </c>
    </row>
    <row r="42" spans="1:10" ht="25.5" hidden="1" customHeight="1" x14ac:dyDescent="0.2">
      <c r="A42" s="136">
        <v>3</v>
      </c>
      <c r="B42" s="157" t="s">
        <v>43</v>
      </c>
      <c r="C42" s="147" t="s">
        <v>44</v>
      </c>
      <c r="D42" s="147"/>
      <c r="E42" s="147"/>
      <c r="F42" s="158">
        <f>'01 1 Pol'!AE160</f>
        <v>0</v>
      </c>
      <c r="G42" s="150">
        <f>'01 1 Pol'!AF160</f>
        <v>0</v>
      </c>
      <c r="H42" s="150">
        <f>(F42*SazbaDPH1/100)+(G42*SazbaDPH2/100)</f>
        <v>0</v>
      </c>
      <c r="I42" s="150">
        <f>F42+G42+H42</f>
        <v>0</v>
      </c>
      <c r="J42" s="151" t="str">
        <f>IF(CenaCelkemVypocet=0,"",I42/CenaCelkemVypocet*100)</f>
        <v/>
      </c>
    </row>
    <row r="43" spans="1:10" ht="25.5" hidden="1" customHeight="1" x14ac:dyDescent="0.2">
      <c r="A43" s="136"/>
      <c r="B43" s="159" t="s">
        <v>52</v>
      </c>
      <c r="C43" s="160"/>
      <c r="D43" s="160"/>
      <c r="E43" s="161"/>
      <c r="F43" s="162">
        <f>SUMIF(A39:A42,"=1",F39:F42)</f>
        <v>0</v>
      </c>
      <c r="G43" s="163">
        <f>SUMIF(A39:A42,"=1",G39:G42)</f>
        <v>0</v>
      </c>
      <c r="H43" s="163">
        <f>SUMIF(A39:A42,"=1",H39:H42)</f>
        <v>0</v>
      </c>
      <c r="I43" s="163">
        <f>SUMIF(A39:A42,"=1",I39:I42)</f>
        <v>0</v>
      </c>
      <c r="J43" s="164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75" t="s">
        <v>60</v>
      </c>
    </row>
    <row r="52" spans="1:10" ht="25.5" customHeight="1" x14ac:dyDescent="0.2">
      <c r="A52" s="177"/>
      <c r="B52" s="180" t="s">
        <v>17</v>
      </c>
      <c r="C52" s="180" t="s">
        <v>5</v>
      </c>
      <c r="D52" s="181"/>
      <c r="E52" s="181"/>
      <c r="F52" s="182" t="s">
        <v>61</v>
      </c>
      <c r="G52" s="182"/>
      <c r="H52" s="182"/>
      <c r="I52" s="182" t="s">
        <v>29</v>
      </c>
      <c r="J52" s="182" t="s">
        <v>0</v>
      </c>
    </row>
    <row r="53" spans="1:10" ht="36.75" customHeight="1" x14ac:dyDescent="0.2">
      <c r="A53" s="178"/>
      <c r="B53" s="183" t="s">
        <v>62</v>
      </c>
      <c r="C53" s="184" t="s">
        <v>63</v>
      </c>
      <c r="D53" s="185"/>
      <c r="E53" s="185"/>
      <c r="F53" s="192" t="s">
        <v>24</v>
      </c>
      <c r="G53" s="193"/>
      <c r="H53" s="193"/>
      <c r="I53" s="193">
        <f>'01 1 Pol'!G8</f>
        <v>0</v>
      </c>
      <c r="J53" s="189" t="str">
        <f>IF(I71=0,"",I53/I71*100)</f>
        <v/>
      </c>
    </row>
    <row r="54" spans="1:10" ht="36.75" customHeight="1" x14ac:dyDescent="0.2">
      <c r="A54" s="178"/>
      <c r="B54" s="183" t="s">
        <v>64</v>
      </c>
      <c r="C54" s="184" t="s">
        <v>65</v>
      </c>
      <c r="D54" s="185"/>
      <c r="E54" s="185"/>
      <c r="F54" s="192" t="s">
        <v>24</v>
      </c>
      <c r="G54" s="193"/>
      <c r="H54" s="193"/>
      <c r="I54" s="193">
        <f>'01 1 Pol'!G17</f>
        <v>0</v>
      </c>
      <c r="J54" s="189" t="str">
        <f>IF(I71=0,"",I54/I71*100)</f>
        <v/>
      </c>
    </row>
    <row r="55" spans="1:10" ht="36.75" customHeight="1" x14ac:dyDescent="0.2">
      <c r="A55" s="178"/>
      <c r="B55" s="183" t="s">
        <v>66</v>
      </c>
      <c r="C55" s="184" t="s">
        <v>67</v>
      </c>
      <c r="D55" s="185"/>
      <c r="E55" s="185"/>
      <c r="F55" s="192" t="s">
        <v>24</v>
      </c>
      <c r="G55" s="193"/>
      <c r="H55" s="193"/>
      <c r="I55" s="193">
        <f>'01 1 Pol'!G41</f>
        <v>0</v>
      </c>
      <c r="J55" s="189" t="str">
        <f>IF(I71=0,"",I55/I71*100)</f>
        <v/>
      </c>
    </row>
    <row r="56" spans="1:10" ht="36.75" customHeight="1" x14ac:dyDescent="0.2">
      <c r="A56" s="178"/>
      <c r="B56" s="183" t="s">
        <v>68</v>
      </c>
      <c r="C56" s="184" t="s">
        <v>69</v>
      </c>
      <c r="D56" s="185"/>
      <c r="E56" s="185"/>
      <c r="F56" s="192" t="s">
        <v>24</v>
      </c>
      <c r="G56" s="193"/>
      <c r="H56" s="193"/>
      <c r="I56" s="193">
        <f>'01 1 Pol'!G45</f>
        <v>0</v>
      </c>
      <c r="J56" s="189" t="str">
        <f>IF(I71=0,"",I56/I71*100)</f>
        <v/>
      </c>
    </row>
    <row r="57" spans="1:10" ht="36.75" customHeight="1" x14ac:dyDescent="0.2">
      <c r="A57" s="178"/>
      <c r="B57" s="183" t="s">
        <v>70</v>
      </c>
      <c r="C57" s="184" t="s">
        <v>71</v>
      </c>
      <c r="D57" s="185"/>
      <c r="E57" s="185"/>
      <c r="F57" s="192" t="s">
        <v>24</v>
      </c>
      <c r="G57" s="193"/>
      <c r="H57" s="193"/>
      <c r="I57" s="193">
        <f>'01 1 Pol'!G54</f>
        <v>0</v>
      </c>
      <c r="J57" s="189" t="str">
        <f>IF(I71=0,"",I57/I71*100)</f>
        <v/>
      </c>
    </row>
    <row r="58" spans="1:10" ht="36.75" customHeight="1" x14ac:dyDescent="0.2">
      <c r="A58" s="178"/>
      <c r="B58" s="183" t="s">
        <v>72</v>
      </c>
      <c r="C58" s="184" t="s">
        <v>73</v>
      </c>
      <c r="D58" s="185"/>
      <c r="E58" s="185"/>
      <c r="F58" s="192" t="s">
        <v>24</v>
      </c>
      <c r="G58" s="193"/>
      <c r="H58" s="193"/>
      <c r="I58" s="193">
        <f>'01 1 Pol'!G58</f>
        <v>0</v>
      </c>
      <c r="J58" s="189" t="str">
        <f>IF(I71=0,"",I58/I71*100)</f>
        <v/>
      </c>
    </row>
    <row r="59" spans="1:10" ht="36.75" customHeight="1" x14ac:dyDescent="0.2">
      <c r="A59" s="178"/>
      <c r="B59" s="183" t="s">
        <v>74</v>
      </c>
      <c r="C59" s="184" t="s">
        <v>75</v>
      </c>
      <c r="D59" s="185"/>
      <c r="E59" s="185"/>
      <c r="F59" s="192" t="s">
        <v>24</v>
      </c>
      <c r="G59" s="193"/>
      <c r="H59" s="193"/>
      <c r="I59" s="193">
        <f>'01 1 Pol'!G61</f>
        <v>0</v>
      </c>
      <c r="J59" s="189" t="str">
        <f>IF(I71=0,"",I59/I71*100)</f>
        <v/>
      </c>
    </row>
    <row r="60" spans="1:10" ht="36.75" customHeight="1" x14ac:dyDescent="0.2">
      <c r="A60" s="178"/>
      <c r="B60" s="183" t="s">
        <v>76</v>
      </c>
      <c r="C60" s="184" t="s">
        <v>77</v>
      </c>
      <c r="D60" s="185"/>
      <c r="E60" s="185"/>
      <c r="F60" s="192" t="s">
        <v>25</v>
      </c>
      <c r="G60" s="193"/>
      <c r="H60" s="193"/>
      <c r="I60" s="193">
        <f>'01 1 Pol'!G64</f>
        <v>0</v>
      </c>
      <c r="J60" s="189" t="str">
        <f>IF(I71=0,"",I60/I71*100)</f>
        <v/>
      </c>
    </row>
    <row r="61" spans="1:10" ht="36.75" customHeight="1" x14ac:dyDescent="0.2">
      <c r="A61" s="178"/>
      <c r="B61" s="183" t="s">
        <v>78</v>
      </c>
      <c r="C61" s="184" t="s">
        <v>79</v>
      </c>
      <c r="D61" s="185"/>
      <c r="E61" s="185"/>
      <c r="F61" s="192" t="s">
        <v>25</v>
      </c>
      <c r="G61" s="193"/>
      <c r="H61" s="193"/>
      <c r="I61" s="193">
        <f>'01 1 Pol'!G97</f>
        <v>0</v>
      </c>
      <c r="J61" s="189" t="str">
        <f>IF(I71=0,"",I61/I71*100)</f>
        <v/>
      </c>
    </row>
    <row r="62" spans="1:10" ht="36.75" customHeight="1" x14ac:dyDescent="0.2">
      <c r="A62" s="178"/>
      <c r="B62" s="183" t="s">
        <v>80</v>
      </c>
      <c r="C62" s="184" t="s">
        <v>81</v>
      </c>
      <c r="D62" s="185"/>
      <c r="E62" s="185"/>
      <c r="F62" s="192" t="s">
        <v>25</v>
      </c>
      <c r="G62" s="193"/>
      <c r="H62" s="193"/>
      <c r="I62" s="193">
        <f>'01 1 Pol'!G108</f>
        <v>0</v>
      </c>
      <c r="J62" s="189" t="str">
        <f>IF(I71=0,"",I62/I71*100)</f>
        <v/>
      </c>
    </row>
    <row r="63" spans="1:10" ht="36.75" customHeight="1" x14ac:dyDescent="0.2">
      <c r="A63" s="178"/>
      <c r="B63" s="183" t="s">
        <v>82</v>
      </c>
      <c r="C63" s="184" t="s">
        <v>83</v>
      </c>
      <c r="D63" s="185"/>
      <c r="E63" s="185"/>
      <c r="F63" s="192" t="s">
        <v>25</v>
      </c>
      <c r="G63" s="193"/>
      <c r="H63" s="193"/>
      <c r="I63" s="193">
        <f>'01 1 Pol'!G118</f>
        <v>0</v>
      </c>
      <c r="J63" s="189" t="str">
        <f>IF(I71=0,"",I63/I71*100)</f>
        <v/>
      </c>
    </row>
    <row r="64" spans="1:10" ht="36.75" customHeight="1" x14ac:dyDescent="0.2">
      <c r="A64" s="178"/>
      <c r="B64" s="183" t="s">
        <v>84</v>
      </c>
      <c r="C64" s="184" t="s">
        <v>85</v>
      </c>
      <c r="D64" s="185"/>
      <c r="E64" s="185"/>
      <c r="F64" s="192" t="s">
        <v>25</v>
      </c>
      <c r="G64" s="193"/>
      <c r="H64" s="193"/>
      <c r="I64" s="193">
        <f>'01 1 Pol'!G126</f>
        <v>0</v>
      </c>
      <c r="J64" s="189" t="str">
        <f>IF(I71=0,"",I64/I71*100)</f>
        <v/>
      </c>
    </row>
    <row r="65" spans="1:10" ht="36.75" customHeight="1" x14ac:dyDescent="0.2">
      <c r="A65" s="178"/>
      <c r="B65" s="183" t="s">
        <v>86</v>
      </c>
      <c r="C65" s="184" t="s">
        <v>87</v>
      </c>
      <c r="D65" s="185"/>
      <c r="E65" s="185"/>
      <c r="F65" s="192" t="s">
        <v>25</v>
      </c>
      <c r="G65" s="193"/>
      <c r="H65" s="193"/>
      <c r="I65" s="193">
        <f>'01 1 Pol'!G129</f>
        <v>0</v>
      </c>
      <c r="J65" s="189" t="str">
        <f>IF(I71=0,"",I65/I71*100)</f>
        <v/>
      </c>
    </row>
    <row r="66" spans="1:10" ht="36.75" customHeight="1" x14ac:dyDescent="0.2">
      <c r="A66" s="178"/>
      <c r="B66" s="183" t="s">
        <v>88</v>
      </c>
      <c r="C66" s="184" t="s">
        <v>89</v>
      </c>
      <c r="D66" s="185"/>
      <c r="E66" s="185"/>
      <c r="F66" s="192" t="s">
        <v>25</v>
      </c>
      <c r="G66" s="193"/>
      <c r="H66" s="193"/>
      <c r="I66" s="193">
        <f>'01 1 Pol'!G131</f>
        <v>0</v>
      </c>
      <c r="J66" s="189" t="str">
        <f>IF(I71=0,"",I66/I71*100)</f>
        <v/>
      </c>
    </row>
    <row r="67" spans="1:10" ht="36.75" customHeight="1" x14ac:dyDescent="0.2">
      <c r="A67" s="178"/>
      <c r="B67" s="183" t="s">
        <v>90</v>
      </c>
      <c r="C67" s="184" t="s">
        <v>91</v>
      </c>
      <c r="D67" s="185"/>
      <c r="E67" s="185"/>
      <c r="F67" s="192" t="s">
        <v>25</v>
      </c>
      <c r="G67" s="193"/>
      <c r="H67" s="193"/>
      <c r="I67" s="193">
        <f>'01 1 Pol'!G137</f>
        <v>0</v>
      </c>
      <c r="J67" s="189" t="str">
        <f>IF(I71=0,"",I67/I71*100)</f>
        <v/>
      </c>
    </row>
    <row r="68" spans="1:10" ht="36.75" customHeight="1" x14ac:dyDescent="0.2">
      <c r="A68" s="178"/>
      <c r="B68" s="183" t="s">
        <v>92</v>
      </c>
      <c r="C68" s="184" t="s">
        <v>93</v>
      </c>
      <c r="D68" s="185"/>
      <c r="E68" s="185"/>
      <c r="F68" s="192" t="s">
        <v>26</v>
      </c>
      <c r="G68" s="193"/>
      <c r="H68" s="193"/>
      <c r="I68" s="193">
        <f>'01 1 Pol'!G144</f>
        <v>0</v>
      </c>
      <c r="J68" s="189" t="str">
        <f>IF(I71=0,"",I68/I71*100)</f>
        <v/>
      </c>
    </row>
    <row r="69" spans="1:10" ht="36.75" customHeight="1" x14ac:dyDescent="0.2">
      <c r="A69" s="178"/>
      <c r="B69" s="183" t="s">
        <v>94</v>
      </c>
      <c r="C69" s="184" t="s">
        <v>95</v>
      </c>
      <c r="D69" s="185"/>
      <c r="E69" s="185"/>
      <c r="F69" s="192" t="s">
        <v>96</v>
      </c>
      <c r="G69" s="193"/>
      <c r="H69" s="193"/>
      <c r="I69" s="193">
        <f>'01 1 Pol'!G146</f>
        <v>0</v>
      </c>
      <c r="J69" s="189" t="str">
        <f>IF(I71=0,"",I69/I71*100)</f>
        <v/>
      </c>
    </row>
    <row r="70" spans="1:10" ht="36.75" customHeight="1" x14ac:dyDescent="0.2">
      <c r="A70" s="178"/>
      <c r="B70" s="183" t="s">
        <v>97</v>
      </c>
      <c r="C70" s="184" t="s">
        <v>27</v>
      </c>
      <c r="D70" s="185"/>
      <c r="E70" s="185"/>
      <c r="F70" s="192" t="s">
        <v>97</v>
      </c>
      <c r="G70" s="193"/>
      <c r="H70" s="193"/>
      <c r="I70" s="193">
        <f>'01 1 Pol'!G156</f>
        <v>0</v>
      </c>
      <c r="J70" s="189" t="str">
        <f>IF(I71=0,"",I70/I71*100)</f>
        <v/>
      </c>
    </row>
    <row r="71" spans="1:10" ht="25.5" customHeight="1" x14ac:dyDescent="0.2">
      <c r="A71" s="179"/>
      <c r="B71" s="186" t="s">
        <v>1</v>
      </c>
      <c r="C71" s="187"/>
      <c r="D71" s="188"/>
      <c r="E71" s="188"/>
      <c r="F71" s="194"/>
      <c r="G71" s="195"/>
      <c r="H71" s="195"/>
      <c r="I71" s="195">
        <f>SUM(I53:I70)</f>
        <v>0</v>
      </c>
      <c r="J71" s="190">
        <f>SUM(J53:J70)</f>
        <v>0</v>
      </c>
    </row>
    <row r="72" spans="1:10" x14ac:dyDescent="0.2">
      <c r="F72" s="135"/>
      <c r="G72" s="135"/>
      <c r="H72" s="135"/>
      <c r="I72" s="135"/>
      <c r="J72" s="191"/>
    </row>
    <row r="73" spans="1:10" x14ac:dyDescent="0.2">
      <c r="F73" s="135"/>
      <c r="G73" s="135"/>
      <c r="H73" s="135"/>
      <c r="I73" s="135"/>
      <c r="J73" s="191"/>
    </row>
    <row r="74" spans="1:10" x14ac:dyDescent="0.2">
      <c r="F74" s="135"/>
      <c r="G74" s="135"/>
      <c r="H74" s="135"/>
      <c r="I74" s="135"/>
      <c r="J74" s="191"/>
    </row>
  </sheetData>
  <sheetProtection algorithmName="SHA-512" hashValue="i0ladTfA4rr2/Xiy9ED0VYXQCfHPYB5oxdFGGgTxmLKIkHfUtBkjnsx7TJdgpNF6MScHb4cuKhD5e3gLF0eGWQ==" saltValue="qoVENgA4nxEyD4dGUQE79A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4">
    <mergeCell ref="C68:E68"/>
    <mergeCell ref="C69:E69"/>
    <mergeCell ref="C70:E70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R7dZ21aqvf4FRsHsW7S8NYrLULn6OHnpcVMhMw6JyeILT0Mj/OIGutSXBVHlKjPu5WySrxlr3Ek9vUTTAGgvgQ==" saltValue="xpKckXhBu3eBEGCHT6tQb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B1C15-8750-41FE-8539-0D960EF45743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6" customWidth="1"/>
    <col min="3" max="3" width="63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7" t="s">
        <v>99</v>
      </c>
      <c r="B1" s="197"/>
      <c r="C1" s="197"/>
      <c r="D1" s="197"/>
      <c r="E1" s="197"/>
      <c r="F1" s="197"/>
      <c r="G1" s="197"/>
      <c r="AG1" t="s">
        <v>100</v>
      </c>
    </row>
    <row r="2" spans="1:60" ht="24.95" customHeight="1" x14ac:dyDescent="0.2">
      <c r="A2" s="198" t="s">
        <v>7</v>
      </c>
      <c r="B2" s="49" t="s">
        <v>48</v>
      </c>
      <c r="C2" s="201" t="s">
        <v>49</v>
      </c>
      <c r="D2" s="199"/>
      <c r="E2" s="199"/>
      <c r="F2" s="199"/>
      <c r="G2" s="200"/>
      <c r="AG2" t="s">
        <v>101</v>
      </c>
    </row>
    <row r="3" spans="1:60" ht="24.95" customHeight="1" x14ac:dyDescent="0.2">
      <c r="A3" s="198" t="s">
        <v>8</v>
      </c>
      <c r="B3" s="49" t="s">
        <v>45</v>
      </c>
      <c r="C3" s="201" t="s">
        <v>44</v>
      </c>
      <c r="D3" s="199"/>
      <c r="E3" s="199"/>
      <c r="F3" s="199"/>
      <c r="G3" s="200"/>
      <c r="AC3" s="176" t="s">
        <v>101</v>
      </c>
      <c r="AG3" t="s">
        <v>102</v>
      </c>
    </row>
    <row r="4" spans="1:60" ht="24.95" customHeight="1" x14ac:dyDescent="0.2">
      <c r="A4" s="202" t="s">
        <v>9</v>
      </c>
      <c r="B4" s="203" t="s">
        <v>43</v>
      </c>
      <c r="C4" s="204" t="s">
        <v>44</v>
      </c>
      <c r="D4" s="205"/>
      <c r="E4" s="205"/>
      <c r="F4" s="205"/>
      <c r="G4" s="206"/>
      <c r="AG4" t="s">
        <v>103</v>
      </c>
    </row>
    <row r="5" spans="1:60" x14ac:dyDescent="0.2">
      <c r="D5" s="10"/>
    </row>
    <row r="6" spans="1:60" ht="38.25" x14ac:dyDescent="0.2">
      <c r="A6" s="208" t="s">
        <v>104</v>
      </c>
      <c r="B6" s="210" t="s">
        <v>105</v>
      </c>
      <c r="C6" s="210" t="s">
        <v>106</v>
      </c>
      <c r="D6" s="209" t="s">
        <v>107</v>
      </c>
      <c r="E6" s="208" t="s">
        <v>108</v>
      </c>
      <c r="F6" s="207" t="s">
        <v>109</v>
      </c>
      <c r="G6" s="208" t="s">
        <v>29</v>
      </c>
      <c r="H6" s="211" t="s">
        <v>30</v>
      </c>
      <c r="I6" s="211" t="s">
        <v>110</v>
      </c>
      <c r="J6" s="211" t="s">
        <v>31</v>
      </c>
      <c r="K6" s="211" t="s">
        <v>111</v>
      </c>
      <c r="L6" s="211" t="s">
        <v>112</v>
      </c>
      <c r="M6" s="211" t="s">
        <v>113</v>
      </c>
      <c r="N6" s="211" t="s">
        <v>114</v>
      </c>
      <c r="O6" s="211" t="s">
        <v>115</v>
      </c>
      <c r="P6" s="211" t="s">
        <v>116</v>
      </c>
      <c r="Q6" s="211" t="s">
        <v>117</v>
      </c>
      <c r="R6" s="211" t="s">
        <v>118</v>
      </c>
      <c r="S6" s="211" t="s">
        <v>119</v>
      </c>
      <c r="T6" s="211" t="s">
        <v>120</v>
      </c>
      <c r="U6" s="211" t="s">
        <v>121</v>
      </c>
      <c r="V6" s="211" t="s">
        <v>122</v>
      </c>
      <c r="W6" s="211" t="s">
        <v>123</v>
      </c>
      <c r="X6" s="211" t="s">
        <v>124</v>
      </c>
      <c r="Y6" s="211" t="s">
        <v>125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">
      <c r="A8" s="228" t="s">
        <v>126</v>
      </c>
      <c r="B8" s="229" t="s">
        <v>62</v>
      </c>
      <c r="C8" s="253" t="s">
        <v>63</v>
      </c>
      <c r="D8" s="230"/>
      <c r="E8" s="231"/>
      <c r="F8" s="232"/>
      <c r="G8" s="232">
        <f>SUMIF(AG9:AG16,"&lt;&gt;NOR",G9:G16)</f>
        <v>0</v>
      </c>
      <c r="H8" s="232"/>
      <c r="I8" s="232">
        <f>SUM(I9:I16)</f>
        <v>0</v>
      </c>
      <c r="J8" s="232"/>
      <c r="K8" s="232">
        <f>SUM(K9:K16)</f>
        <v>0</v>
      </c>
      <c r="L8" s="232"/>
      <c r="M8" s="232">
        <f>SUM(M9:M16)</f>
        <v>0</v>
      </c>
      <c r="N8" s="231"/>
      <c r="O8" s="231">
        <f>SUM(O9:O16)</f>
        <v>2.57</v>
      </c>
      <c r="P8" s="231"/>
      <c r="Q8" s="231">
        <f>SUM(Q9:Q16)</f>
        <v>0</v>
      </c>
      <c r="R8" s="232"/>
      <c r="S8" s="232"/>
      <c r="T8" s="233"/>
      <c r="U8" s="227"/>
      <c r="V8" s="227">
        <f>SUM(V9:V16)</f>
        <v>172.49</v>
      </c>
      <c r="W8" s="227"/>
      <c r="X8" s="227"/>
      <c r="Y8" s="227"/>
      <c r="AG8" t="s">
        <v>127</v>
      </c>
    </row>
    <row r="9" spans="1:60" ht="22.5" outlineLevel="1" x14ac:dyDescent="0.2">
      <c r="A9" s="235">
        <v>1</v>
      </c>
      <c r="B9" s="236" t="s">
        <v>128</v>
      </c>
      <c r="C9" s="254" t="s">
        <v>129</v>
      </c>
      <c r="D9" s="237" t="s">
        <v>130</v>
      </c>
      <c r="E9" s="238">
        <v>207.31200000000001</v>
      </c>
      <c r="F9" s="239"/>
      <c r="G9" s="240">
        <f>ROUND(E9*F9,2)</f>
        <v>0</v>
      </c>
      <c r="H9" s="239"/>
      <c r="I9" s="240">
        <f>ROUND(E9*H9,2)</f>
        <v>0</v>
      </c>
      <c r="J9" s="239"/>
      <c r="K9" s="240">
        <f>ROUND(E9*J9,2)</f>
        <v>0</v>
      </c>
      <c r="L9" s="240">
        <v>21</v>
      </c>
      <c r="M9" s="240">
        <f>G9*(1+L9/100)</f>
        <v>0</v>
      </c>
      <c r="N9" s="238">
        <v>8.4000000000000003E-4</v>
      </c>
      <c r="O9" s="238">
        <f>ROUND(E9*N9,2)</f>
        <v>0.17</v>
      </c>
      <c r="P9" s="238">
        <v>0</v>
      </c>
      <c r="Q9" s="238">
        <f>ROUND(E9*P9,2)</f>
        <v>0</v>
      </c>
      <c r="R9" s="240" t="s">
        <v>131</v>
      </c>
      <c r="S9" s="240" t="s">
        <v>132</v>
      </c>
      <c r="T9" s="241" t="s">
        <v>132</v>
      </c>
      <c r="U9" s="223">
        <v>8.8999999999999996E-2</v>
      </c>
      <c r="V9" s="223">
        <f>ROUND(E9*U9,2)</f>
        <v>18.45</v>
      </c>
      <c r="W9" s="223"/>
      <c r="X9" s="223" t="s">
        <v>133</v>
      </c>
      <c r="Y9" s="223" t="s">
        <v>134</v>
      </c>
      <c r="Z9" s="212"/>
      <c r="AA9" s="212"/>
      <c r="AB9" s="212"/>
      <c r="AC9" s="212"/>
      <c r="AD9" s="212"/>
      <c r="AE9" s="212"/>
      <c r="AF9" s="212"/>
      <c r="AG9" s="212" t="s">
        <v>135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2" x14ac:dyDescent="0.2">
      <c r="A10" s="219"/>
      <c r="B10" s="220"/>
      <c r="C10" s="255" t="s">
        <v>136</v>
      </c>
      <c r="D10" s="242"/>
      <c r="E10" s="242"/>
      <c r="F10" s="242"/>
      <c r="G10" s="242"/>
      <c r="H10" s="223"/>
      <c r="I10" s="223"/>
      <c r="J10" s="223"/>
      <c r="K10" s="223"/>
      <c r="L10" s="223"/>
      <c r="M10" s="223"/>
      <c r="N10" s="222"/>
      <c r="O10" s="222"/>
      <c r="P10" s="222"/>
      <c r="Q10" s="222"/>
      <c r="R10" s="223"/>
      <c r="S10" s="223"/>
      <c r="T10" s="223"/>
      <c r="U10" s="223"/>
      <c r="V10" s="223"/>
      <c r="W10" s="223"/>
      <c r="X10" s="223"/>
      <c r="Y10" s="223"/>
      <c r="Z10" s="212"/>
      <c r="AA10" s="212"/>
      <c r="AB10" s="212"/>
      <c r="AC10" s="212"/>
      <c r="AD10" s="212"/>
      <c r="AE10" s="212"/>
      <c r="AF10" s="212"/>
      <c r="AG10" s="212" t="s">
        <v>137</v>
      </c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2" x14ac:dyDescent="0.2">
      <c r="A11" s="219"/>
      <c r="B11" s="220"/>
      <c r="C11" s="256" t="s">
        <v>138</v>
      </c>
      <c r="D11" s="225"/>
      <c r="E11" s="226">
        <v>207.31200000000001</v>
      </c>
      <c r="F11" s="223"/>
      <c r="G11" s="223"/>
      <c r="H11" s="223"/>
      <c r="I11" s="223"/>
      <c r="J11" s="223"/>
      <c r="K11" s="223"/>
      <c r="L11" s="223"/>
      <c r="M11" s="223"/>
      <c r="N11" s="222"/>
      <c r="O11" s="222"/>
      <c r="P11" s="222"/>
      <c r="Q11" s="222"/>
      <c r="R11" s="223"/>
      <c r="S11" s="223"/>
      <c r="T11" s="223"/>
      <c r="U11" s="223"/>
      <c r="V11" s="223"/>
      <c r="W11" s="223"/>
      <c r="X11" s="223"/>
      <c r="Y11" s="223"/>
      <c r="Z11" s="212"/>
      <c r="AA11" s="212"/>
      <c r="AB11" s="212"/>
      <c r="AC11" s="212"/>
      <c r="AD11" s="212"/>
      <c r="AE11" s="212"/>
      <c r="AF11" s="212"/>
      <c r="AG11" s="212" t="s">
        <v>139</v>
      </c>
      <c r="AH11" s="212">
        <v>5</v>
      </c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ht="22.5" outlineLevel="1" x14ac:dyDescent="0.2">
      <c r="A12" s="235">
        <v>2</v>
      </c>
      <c r="B12" s="236" t="s">
        <v>140</v>
      </c>
      <c r="C12" s="254" t="s">
        <v>141</v>
      </c>
      <c r="D12" s="237" t="s">
        <v>130</v>
      </c>
      <c r="E12" s="238">
        <v>207.31200000000001</v>
      </c>
      <c r="F12" s="239"/>
      <c r="G12" s="240">
        <f>ROUND(E12*F12,2)</f>
        <v>0</v>
      </c>
      <c r="H12" s="239"/>
      <c r="I12" s="240">
        <f>ROUND(E12*H12,2)</f>
        <v>0</v>
      </c>
      <c r="J12" s="239"/>
      <c r="K12" s="240">
        <f>ROUND(E12*J12,2)</f>
        <v>0</v>
      </c>
      <c r="L12" s="240">
        <v>21</v>
      </c>
      <c r="M12" s="240">
        <f>G12*(1+L12/100)</f>
        <v>0</v>
      </c>
      <c r="N12" s="238">
        <v>7.9100000000000004E-3</v>
      </c>
      <c r="O12" s="238">
        <f>ROUND(E12*N12,2)</f>
        <v>1.64</v>
      </c>
      <c r="P12" s="238">
        <v>0</v>
      </c>
      <c r="Q12" s="238">
        <f>ROUND(E12*P12,2)</f>
        <v>0</v>
      </c>
      <c r="R12" s="240" t="s">
        <v>131</v>
      </c>
      <c r="S12" s="240" t="s">
        <v>132</v>
      </c>
      <c r="T12" s="241" t="s">
        <v>132</v>
      </c>
      <c r="U12" s="223">
        <v>0.38100000000000001</v>
      </c>
      <c r="V12" s="223">
        <f>ROUND(E12*U12,2)</f>
        <v>78.989999999999995</v>
      </c>
      <c r="W12" s="223"/>
      <c r="X12" s="223" t="s">
        <v>133</v>
      </c>
      <c r="Y12" s="223" t="s">
        <v>134</v>
      </c>
      <c r="Z12" s="212"/>
      <c r="AA12" s="212"/>
      <c r="AB12" s="212"/>
      <c r="AC12" s="212"/>
      <c r="AD12" s="212"/>
      <c r="AE12" s="212"/>
      <c r="AF12" s="212"/>
      <c r="AG12" s="212" t="s">
        <v>135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ht="22.5" outlineLevel="2" x14ac:dyDescent="0.2">
      <c r="A13" s="219"/>
      <c r="B13" s="220"/>
      <c r="C13" s="255" t="s">
        <v>142</v>
      </c>
      <c r="D13" s="242"/>
      <c r="E13" s="242"/>
      <c r="F13" s="242"/>
      <c r="G13" s="242"/>
      <c r="H13" s="223"/>
      <c r="I13" s="223"/>
      <c r="J13" s="223"/>
      <c r="K13" s="223"/>
      <c r="L13" s="223"/>
      <c r="M13" s="223"/>
      <c r="N13" s="222"/>
      <c r="O13" s="222"/>
      <c r="P13" s="222"/>
      <c r="Q13" s="222"/>
      <c r="R13" s="223"/>
      <c r="S13" s="223"/>
      <c r="T13" s="223"/>
      <c r="U13" s="223"/>
      <c r="V13" s="223"/>
      <c r="W13" s="223"/>
      <c r="X13" s="223"/>
      <c r="Y13" s="223"/>
      <c r="Z13" s="212"/>
      <c r="AA13" s="212"/>
      <c r="AB13" s="212"/>
      <c r="AC13" s="212"/>
      <c r="AD13" s="212"/>
      <c r="AE13" s="212"/>
      <c r="AF13" s="212"/>
      <c r="AG13" s="212" t="s">
        <v>137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43" t="str">
        <f>C13</f>
        <v>vodorovných, šikmých, žebrových a klenutých a schodišťových konstrukcí, s nejnutnějším obroušením podkladu (pemzou apod.) a oprášením, s pomocným lešením o výšce podlahy do 1900 mm a pro zatížení do 1,5 kPa,</v>
      </c>
      <c r="BB13" s="212"/>
      <c r="BC13" s="212"/>
      <c r="BD13" s="212"/>
      <c r="BE13" s="212"/>
      <c r="BF13" s="212"/>
      <c r="BG13" s="212"/>
      <c r="BH13" s="212"/>
    </row>
    <row r="14" spans="1:60" outlineLevel="2" x14ac:dyDescent="0.2">
      <c r="A14" s="219"/>
      <c r="B14" s="220"/>
      <c r="C14" s="256" t="s">
        <v>143</v>
      </c>
      <c r="D14" s="225"/>
      <c r="E14" s="226">
        <v>207.31200000000001</v>
      </c>
      <c r="F14" s="223"/>
      <c r="G14" s="223"/>
      <c r="H14" s="223"/>
      <c r="I14" s="223"/>
      <c r="J14" s="223"/>
      <c r="K14" s="223"/>
      <c r="L14" s="223"/>
      <c r="M14" s="223"/>
      <c r="N14" s="222"/>
      <c r="O14" s="222"/>
      <c r="P14" s="222"/>
      <c r="Q14" s="222"/>
      <c r="R14" s="223"/>
      <c r="S14" s="223"/>
      <c r="T14" s="223"/>
      <c r="U14" s="223"/>
      <c r="V14" s="223"/>
      <c r="W14" s="223"/>
      <c r="X14" s="223"/>
      <c r="Y14" s="223"/>
      <c r="Z14" s="212"/>
      <c r="AA14" s="212"/>
      <c r="AB14" s="212"/>
      <c r="AC14" s="212"/>
      <c r="AD14" s="212"/>
      <c r="AE14" s="212"/>
      <c r="AF14" s="212"/>
      <c r="AG14" s="212" t="s">
        <v>139</v>
      </c>
      <c r="AH14" s="212">
        <v>0</v>
      </c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ht="22.5" outlineLevel="1" x14ac:dyDescent="0.2">
      <c r="A15" s="235">
        <v>3</v>
      </c>
      <c r="B15" s="236" t="s">
        <v>144</v>
      </c>
      <c r="C15" s="254" t="s">
        <v>145</v>
      </c>
      <c r="D15" s="237" t="s">
        <v>130</v>
      </c>
      <c r="E15" s="238">
        <v>207.31200000000001</v>
      </c>
      <c r="F15" s="239"/>
      <c r="G15" s="240">
        <f>ROUND(E15*F15,2)</f>
        <v>0</v>
      </c>
      <c r="H15" s="239"/>
      <c r="I15" s="240">
        <f>ROUND(E15*H15,2)</f>
        <v>0</v>
      </c>
      <c r="J15" s="239"/>
      <c r="K15" s="240">
        <f>ROUND(E15*J15,2)</f>
        <v>0</v>
      </c>
      <c r="L15" s="240">
        <v>21</v>
      </c>
      <c r="M15" s="240">
        <f>G15*(1+L15/100)</f>
        <v>0</v>
      </c>
      <c r="N15" s="238">
        <v>3.6700000000000001E-3</v>
      </c>
      <c r="O15" s="238">
        <f>ROUND(E15*N15,2)</f>
        <v>0.76</v>
      </c>
      <c r="P15" s="238">
        <v>0</v>
      </c>
      <c r="Q15" s="238">
        <f>ROUND(E15*P15,2)</f>
        <v>0</v>
      </c>
      <c r="R15" s="240" t="s">
        <v>131</v>
      </c>
      <c r="S15" s="240" t="s">
        <v>132</v>
      </c>
      <c r="T15" s="241" t="s">
        <v>132</v>
      </c>
      <c r="U15" s="223">
        <v>0.36199999999999999</v>
      </c>
      <c r="V15" s="223">
        <f>ROUND(E15*U15,2)</f>
        <v>75.05</v>
      </c>
      <c r="W15" s="223"/>
      <c r="X15" s="223" t="s">
        <v>133</v>
      </c>
      <c r="Y15" s="223" t="s">
        <v>134</v>
      </c>
      <c r="Z15" s="212"/>
      <c r="AA15" s="212"/>
      <c r="AB15" s="212"/>
      <c r="AC15" s="212"/>
      <c r="AD15" s="212"/>
      <c r="AE15" s="212"/>
      <c r="AF15" s="212"/>
      <c r="AG15" s="212" t="s">
        <v>135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2" x14ac:dyDescent="0.2">
      <c r="A16" s="219"/>
      <c r="B16" s="220"/>
      <c r="C16" s="256" t="s">
        <v>138</v>
      </c>
      <c r="D16" s="225"/>
      <c r="E16" s="226">
        <v>207.31200000000001</v>
      </c>
      <c r="F16" s="223"/>
      <c r="G16" s="223"/>
      <c r="H16" s="223"/>
      <c r="I16" s="223"/>
      <c r="J16" s="223"/>
      <c r="K16" s="223"/>
      <c r="L16" s="223"/>
      <c r="M16" s="223"/>
      <c r="N16" s="222"/>
      <c r="O16" s="222"/>
      <c r="P16" s="222"/>
      <c r="Q16" s="222"/>
      <c r="R16" s="223"/>
      <c r="S16" s="223"/>
      <c r="T16" s="223"/>
      <c r="U16" s="223"/>
      <c r="V16" s="223"/>
      <c r="W16" s="223"/>
      <c r="X16" s="223"/>
      <c r="Y16" s="223"/>
      <c r="Z16" s="212"/>
      <c r="AA16" s="212"/>
      <c r="AB16" s="212"/>
      <c r="AC16" s="212"/>
      <c r="AD16" s="212"/>
      <c r="AE16" s="212"/>
      <c r="AF16" s="212"/>
      <c r="AG16" s="212" t="s">
        <v>139</v>
      </c>
      <c r="AH16" s="212">
        <v>5</v>
      </c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x14ac:dyDescent="0.2">
      <c r="A17" s="228" t="s">
        <v>126</v>
      </c>
      <c r="B17" s="229" t="s">
        <v>64</v>
      </c>
      <c r="C17" s="253" t="s">
        <v>65</v>
      </c>
      <c r="D17" s="230"/>
      <c r="E17" s="231"/>
      <c r="F17" s="232"/>
      <c r="G17" s="232">
        <f>SUMIF(AG18:AG40,"&lt;&gt;NOR",G18:G40)</f>
        <v>0</v>
      </c>
      <c r="H17" s="232"/>
      <c r="I17" s="232">
        <f>SUM(I18:I40)</f>
        <v>0</v>
      </c>
      <c r="J17" s="232"/>
      <c r="K17" s="232">
        <f>SUM(K18:K40)</f>
        <v>0</v>
      </c>
      <c r="L17" s="232"/>
      <c r="M17" s="232">
        <f>SUM(M18:M40)</f>
        <v>0</v>
      </c>
      <c r="N17" s="231"/>
      <c r="O17" s="231">
        <f>SUM(O18:O40)</f>
        <v>4.9400000000000004</v>
      </c>
      <c r="P17" s="231"/>
      <c r="Q17" s="231">
        <f>SUM(Q18:Q40)</f>
        <v>0</v>
      </c>
      <c r="R17" s="232"/>
      <c r="S17" s="232"/>
      <c r="T17" s="233"/>
      <c r="U17" s="227"/>
      <c r="V17" s="227">
        <f>SUM(V18:V40)</f>
        <v>138.67999999999998</v>
      </c>
      <c r="W17" s="227"/>
      <c r="X17" s="227"/>
      <c r="Y17" s="227"/>
      <c r="AG17" t="s">
        <v>127</v>
      </c>
    </row>
    <row r="18" spans="1:60" ht="22.5" outlineLevel="1" x14ac:dyDescent="0.2">
      <c r="A18" s="235">
        <v>4</v>
      </c>
      <c r="B18" s="236" t="s">
        <v>146</v>
      </c>
      <c r="C18" s="254" t="s">
        <v>147</v>
      </c>
      <c r="D18" s="237" t="s">
        <v>130</v>
      </c>
      <c r="E18" s="238">
        <v>31.3</v>
      </c>
      <c r="F18" s="239"/>
      <c r="G18" s="240">
        <f>ROUND(E18*F18,2)</f>
        <v>0</v>
      </c>
      <c r="H18" s="239"/>
      <c r="I18" s="240">
        <f>ROUND(E18*H18,2)</f>
        <v>0</v>
      </c>
      <c r="J18" s="239"/>
      <c r="K18" s="240">
        <f>ROUND(E18*J18,2)</f>
        <v>0</v>
      </c>
      <c r="L18" s="240">
        <v>21</v>
      </c>
      <c r="M18" s="240">
        <f>G18*(1+L18/100)</f>
        <v>0</v>
      </c>
      <c r="N18" s="238">
        <v>1.0800000000000001E-2</v>
      </c>
      <c r="O18" s="238">
        <f>ROUND(E18*N18,2)</f>
        <v>0.34</v>
      </c>
      <c r="P18" s="238">
        <v>0</v>
      </c>
      <c r="Q18" s="238">
        <f>ROUND(E18*P18,2)</f>
        <v>0</v>
      </c>
      <c r="R18" s="240" t="s">
        <v>131</v>
      </c>
      <c r="S18" s="240" t="s">
        <v>132</v>
      </c>
      <c r="T18" s="241" t="s">
        <v>132</v>
      </c>
      <c r="U18" s="223">
        <v>0.432</v>
      </c>
      <c r="V18" s="223">
        <f>ROUND(E18*U18,2)</f>
        <v>13.52</v>
      </c>
      <c r="W18" s="223"/>
      <c r="X18" s="223" t="s">
        <v>133</v>
      </c>
      <c r="Y18" s="223" t="s">
        <v>134</v>
      </c>
      <c r="Z18" s="212"/>
      <c r="AA18" s="212"/>
      <c r="AB18" s="212"/>
      <c r="AC18" s="212"/>
      <c r="AD18" s="212"/>
      <c r="AE18" s="212"/>
      <c r="AF18" s="212"/>
      <c r="AG18" s="212" t="s">
        <v>135</v>
      </c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2" x14ac:dyDescent="0.2">
      <c r="A19" s="219"/>
      <c r="B19" s="220"/>
      <c r="C19" s="255" t="s">
        <v>136</v>
      </c>
      <c r="D19" s="242"/>
      <c r="E19" s="242"/>
      <c r="F19" s="242"/>
      <c r="G19" s="242"/>
      <c r="H19" s="223"/>
      <c r="I19" s="223"/>
      <c r="J19" s="223"/>
      <c r="K19" s="223"/>
      <c r="L19" s="223"/>
      <c r="M19" s="223"/>
      <c r="N19" s="222"/>
      <c r="O19" s="222"/>
      <c r="P19" s="222"/>
      <c r="Q19" s="222"/>
      <c r="R19" s="223"/>
      <c r="S19" s="223"/>
      <c r="T19" s="223"/>
      <c r="U19" s="223"/>
      <c r="V19" s="223"/>
      <c r="W19" s="223"/>
      <c r="X19" s="223"/>
      <c r="Y19" s="223"/>
      <c r="Z19" s="212"/>
      <c r="AA19" s="212"/>
      <c r="AB19" s="212"/>
      <c r="AC19" s="212"/>
      <c r="AD19" s="212"/>
      <c r="AE19" s="212"/>
      <c r="AF19" s="212"/>
      <c r="AG19" s="212" t="s">
        <v>137</v>
      </c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2" x14ac:dyDescent="0.2">
      <c r="A20" s="219"/>
      <c r="B20" s="220"/>
      <c r="C20" s="256" t="s">
        <v>148</v>
      </c>
      <c r="D20" s="225"/>
      <c r="E20" s="226">
        <v>31.3</v>
      </c>
      <c r="F20" s="223"/>
      <c r="G20" s="223"/>
      <c r="H20" s="223"/>
      <c r="I20" s="223"/>
      <c r="J20" s="223"/>
      <c r="K20" s="223"/>
      <c r="L20" s="223"/>
      <c r="M20" s="223"/>
      <c r="N20" s="222"/>
      <c r="O20" s="222"/>
      <c r="P20" s="222"/>
      <c r="Q20" s="222"/>
      <c r="R20" s="223"/>
      <c r="S20" s="223"/>
      <c r="T20" s="223"/>
      <c r="U20" s="223"/>
      <c r="V20" s="223"/>
      <c r="W20" s="223"/>
      <c r="X20" s="223"/>
      <c r="Y20" s="223"/>
      <c r="Z20" s="212"/>
      <c r="AA20" s="212"/>
      <c r="AB20" s="212"/>
      <c r="AC20" s="212"/>
      <c r="AD20" s="212"/>
      <c r="AE20" s="212"/>
      <c r="AF20" s="212"/>
      <c r="AG20" s="212" t="s">
        <v>139</v>
      </c>
      <c r="AH20" s="212">
        <v>5</v>
      </c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1" x14ac:dyDescent="0.2">
      <c r="A21" s="235">
        <v>5</v>
      </c>
      <c r="B21" s="236" t="s">
        <v>149</v>
      </c>
      <c r="C21" s="254" t="s">
        <v>150</v>
      </c>
      <c r="D21" s="237" t="s">
        <v>130</v>
      </c>
      <c r="E21" s="238">
        <v>78.819999999999993</v>
      </c>
      <c r="F21" s="239"/>
      <c r="G21" s="240">
        <f>ROUND(E21*F21,2)</f>
        <v>0</v>
      </c>
      <c r="H21" s="239"/>
      <c r="I21" s="240">
        <f>ROUND(E21*H21,2)</f>
        <v>0</v>
      </c>
      <c r="J21" s="239"/>
      <c r="K21" s="240">
        <f>ROUND(E21*J21,2)</f>
        <v>0</v>
      </c>
      <c r="L21" s="240">
        <v>21</v>
      </c>
      <c r="M21" s="240">
        <f>G21*(1+L21/100)</f>
        <v>0</v>
      </c>
      <c r="N21" s="238">
        <v>2.3000000000000001E-4</v>
      </c>
      <c r="O21" s="238">
        <f>ROUND(E21*N21,2)</f>
        <v>0.02</v>
      </c>
      <c r="P21" s="238">
        <v>0</v>
      </c>
      <c r="Q21" s="238">
        <f>ROUND(E21*P21,2)</f>
        <v>0</v>
      </c>
      <c r="R21" s="240" t="s">
        <v>131</v>
      </c>
      <c r="S21" s="240" t="s">
        <v>132</v>
      </c>
      <c r="T21" s="241" t="s">
        <v>132</v>
      </c>
      <c r="U21" s="223">
        <v>7.0000000000000007E-2</v>
      </c>
      <c r="V21" s="223">
        <f>ROUND(E21*U21,2)</f>
        <v>5.52</v>
      </c>
      <c r="W21" s="223"/>
      <c r="X21" s="223" t="s">
        <v>133</v>
      </c>
      <c r="Y21" s="223" t="s">
        <v>134</v>
      </c>
      <c r="Z21" s="212"/>
      <c r="AA21" s="212"/>
      <c r="AB21" s="212"/>
      <c r="AC21" s="212"/>
      <c r="AD21" s="212"/>
      <c r="AE21" s="212"/>
      <c r="AF21" s="212"/>
      <c r="AG21" s="212" t="s">
        <v>135</v>
      </c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2" x14ac:dyDescent="0.2">
      <c r="A22" s="219"/>
      <c r="B22" s="220"/>
      <c r="C22" s="256" t="s">
        <v>148</v>
      </c>
      <c r="D22" s="225"/>
      <c r="E22" s="226">
        <v>31.3</v>
      </c>
      <c r="F22" s="223"/>
      <c r="G22" s="223"/>
      <c r="H22" s="223"/>
      <c r="I22" s="223"/>
      <c r="J22" s="223"/>
      <c r="K22" s="223"/>
      <c r="L22" s="223"/>
      <c r="M22" s="223"/>
      <c r="N22" s="222"/>
      <c r="O22" s="222"/>
      <c r="P22" s="222"/>
      <c r="Q22" s="222"/>
      <c r="R22" s="223"/>
      <c r="S22" s="223"/>
      <c r="T22" s="223"/>
      <c r="U22" s="223"/>
      <c r="V22" s="223"/>
      <c r="W22" s="223"/>
      <c r="X22" s="223"/>
      <c r="Y22" s="223"/>
      <c r="Z22" s="212"/>
      <c r="AA22" s="212"/>
      <c r="AB22" s="212"/>
      <c r="AC22" s="212"/>
      <c r="AD22" s="212"/>
      <c r="AE22" s="212"/>
      <c r="AF22" s="212"/>
      <c r="AG22" s="212" t="s">
        <v>139</v>
      </c>
      <c r="AH22" s="212">
        <v>5</v>
      </c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3" x14ac:dyDescent="0.2">
      <c r="A23" s="219"/>
      <c r="B23" s="220"/>
      <c r="C23" s="256" t="s">
        <v>151</v>
      </c>
      <c r="D23" s="225"/>
      <c r="E23" s="226">
        <v>47.52</v>
      </c>
      <c r="F23" s="223"/>
      <c r="G23" s="223"/>
      <c r="H23" s="223"/>
      <c r="I23" s="223"/>
      <c r="J23" s="223"/>
      <c r="K23" s="223"/>
      <c r="L23" s="223"/>
      <c r="M23" s="223"/>
      <c r="N23" s="222"/>
      <c r="O23" s="222"/>
      <c r="P23" s="222"/>
      <c r="Q23" s="222"/>
      <c r="R23" s="223"/>
      <c r="S23" s="223"/>
      <c r="T23" s="223"/>
      <c r="U23" s="223"/>
      <c r="V23" s="223"/>
      <c r="W23" s="223"/>
      <c r="X23" s="223"/>
      <c r="Y23" s="223"/>
      <c r="Z23" s="212"/>
      <c r="AA23" s="212"/>
      <c r="AB23" s="212"/>
      <c r="AC23" s="212"/>
      <c r="AD23" s="212"/>
      <c r="AE23" s="212"/>
      <c r="AF23" s="212"/>
      <c r="AG23" s="212" t="s">
        <v>139</v>
      </c>
      <c r="AH23" s="212">
        <v>5</v>
      </c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ht="22.5" outlineLevel="1" x14ac:dyDescent="0.2">
      <c r="A24" s="235">
        <v>6</v>
      </c>
      <c r="B24" s="236" t="s">
        <v>152</v>
      </c>
      <c r="C24" s="254" t="s">
        <v>153</v>
      </c>
      <c r="D24" s="237" t="s">
        <v>130</v>
      </c>
      <c r="E24" s="238">
        <v>47.52</v>
      </c>
      <c r="F24" s="239"/>
      <c r="G24" s="240">
        <f>ROUND(E24*F24,2)</f>
        <v>0</v>
      </c>
      <c r="H24" s="239"/>
      <c r="I24" s="240">
        <f>ROUND(E24*H24,2)</f>
        <v>0</v>
      </c>
      <c r="J24" s="239"/>
      <c r="K24" s="240">
        <f>ROUND(E24*J24,2)</f>
        <v>0</v>
      </c>
      <c r="L24" s="240">
        <v>21</v>
      </c>
      <c r="M24" s="240">
        <f>G24*(1+L24/100)</f>
        <v>0</v>
      </c>
      <c r="N24" s="238">
        <v>1.2800000000000001E-2</v>
      </c>
      <c r="O24" s="238">
        <f>ROUND(E24*N24,2)</f>
        <v>0.61</v>
      </c>
      <c r="P24" s="238">
        <v>0</v>
      </c>
      <c r="Q24" s="238">
        <f>ROUND(E24*P24,2)</f>
        <v>0</v>
      </c>
      <c r="R24" s="240" t="s">
        <v>131</v>
      </c>
      <c r="S24" s="240" t="s">
        <v>132</v>
      </c>
      <c r="T24" s="241" t="s">
        <v>132</v>
      </c>
      <c r="U24" s="223">
        <v>0.85699999999999998</v>
      </c>
      <c r="V24" s="223">
        <f>ROUND(E24*U24,2)</f>
        <v>40.72</v>
      </c>
      <c r="W24" s="223"/>
      <c r="X24" s="223" t="s">
        <v>133</v>
      </c>
      <c r="Y24" s="223" t="s">
        <v>134</v>
      </c>
      <c r="Z24" s="212"/>
      <c r="AA24" s="212"/>
      <c r="AB24" s="212"/>
      <c r="AC24" s="212"/>
      <c r="AD24" s="212"/>
      <c r="AE24" s="212"/>
      <c r="AF24" s="212"/>
      <c r="AG24" s="212" t="s">
        <v>135</v>
      </c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ht="22.5" outlineLevel="2" x14ac:dyDescent="0.2">
      <c r="A25" s="219"/>
      <c r="B25" s="220"/>
      <c r="C25" s="255" t="s">
        <v>154</v>
      </c>
      <c r="D25" s="242"/>
      <c r="E25" s="242"/>
      <c r="F25" s="242"/>
      <c r="G25" s="242"/>
      <c r="H25" s="223"/>
      <c r="I25" s="223"/>
      <c r="J25" s="223"/>
      <c r="K25" s="223"/>
      <c r="L25" s="223"/>
      <c r="M25" s="223"/>
      <c r="N25" s="222"/>
      <c r="O25" s="222"/>
      <c r="P25" s="222"/>
      <c r="Q25" s="222"/>
      <c r="R25" s="223"/>
      <c r="S25" s="223"/>
      <c r="T25" s="223"/>
      <c r="U25" s="223"/>
      <c r="V25" s="223"/>
      <c r="W25" s="223"/>
      <c r="X25" s="223"/>
      <c r="Y25" s="223"/>
      <c r="Z25" s="212"/>
      <c r="AA25" s="212"/>
      <c r="AB25" s="212"/>
      <c r="AC25" s="212"/>
      <c r="AD25" s="212"/>
      <c r="AE25" s="212"/>
      <c r="AF25" s="212"/>
      <c r="AG25" s="212" t="s">
        <v>137</v>
      </c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43" t="str">
        <f>C25</f>
        <v>nanesení lepicího tmelu na izolační desky, nalepení desek, zajištění talířovými hmoždinkami (6 ks/m2), přebroušení desek, natažení stěrky, vtlačení výztužné tkaniny, přehlazení stěrky. Další vrstvy podle popisu položky. Včetně rohových lišt na hranách budov.</v>
      </c>
      <c r="BB25" s="212"/>
      <c r="BC25" s="212"/>
      <c r="BD25" s="212"/>
      <c r="BE25" s="212"/>
      <c r="BF25" s="212"/>
      <c r="BG25" s="212"/>
      <c r="BH25" s="212"/>
    </row>
    <row r="26" spans="1:60" outlineLevel="2" x14ac:dyDescent="0.2">
      <c r="A26" s="219"/>
      <c r="B26" s="220"/>
      <c r="C26" s="256" t="s">
        <v>155</v>
      </c>
      <c r="D26" s="225"/>
      <c r="E26" s="226">
        <v>47.52</v>
      </c>
      <c r="F26" s="223"/>
      <c r="G26" s="223"/>
      <c r="H26" s="223"/>
      <c r="I26" s="223"/>
      <c r="J26" s="223"/>
      <c r="K26" s="223"/>
      <c r="L26" s="223"/>
      <c r="M26" s="223"/>
      <c r="N26" s="222"/>
      <c r="O26" s="222"/>
      <c r="P26" s="222"/>
      <c r="Q26" s="222"/>
      <c r="R26" s="223"/>
      <c r="S26" s="223"/>
      <c r="T26" s="223"/>
      <c r="U26" s="223"/>
      <c r="V26" s="223"/>
      <c r="W26" s="223"/>
      <c r="X26" s="223"/>
      <c r="Y26" s="223"/>
      <c r="Z26" s="212"/>
      <c r="AA26" s="212"/>
      <c r="AB26" s="212"/>
      <c r="AC26" s="212"/>
      <c r="AD26" s="212"/>
      <c r="AE26" s="212"/>
      <c r="AF26" s="212"/>
      <c r="AG26" s="212" t="s">
        <v>139</v>
      </c>
      <c r="AH26" s="212">
        <v>0</v>
      </c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ht="33.75" outlineLevel="1" x14ac:dyDescent="0.2">
      <c r="A27" s="235">
        <v>7</v>
      </c>
      <c r="B27" s="236" t="s">
        <v>156</v>
      </c>
      <c r="C27" s="254" t="s">
        <v>157</v>
      </c>
      <c r="D27" s="237" t="s">
        <v>130</v>
      </c>
      <c r="E27" s="238">
        <v>31.3</v>
      </c>
      <c r="F27" s="239"/>
      <c r="G27" s="240">
        <f>ROUND(E27*F27,2)</f>
        <v>0</v>
      </c>
      <c r="H27" s="239"/>
      <c r="I27" s="240">
        <f>ROUND(E27*H27,2)</f>
        <v>0</v>
      </c>
      <c r="J27" s="239"/>
      <c r="K27" s="240">
        <f>ROUND(E27*J27,2)</f>
        <v>0</v>
      </c>
      <c r="L27" s="240">
        <v>21</v>
      </c>
      <c r="M27" s="240">
        <f>G27*(1+L27/100)</f>
        <v>0</v>
      </c>
      <c r="N27" s="238">
        <v>7.9000000000000001E-4</v>
      </c>
      <c r="O27" s="238">
        <f>ROUND(E27*N27,2)</f>
        <v>0.02</v>
      </c>
      <c r="P27" s="238">
        <v>0</v>
      </c>
      <c r="Q27" s="238">
        <f>ROUND(E27*P27,2)</f>
        <v>0</v>
      </c>
      <c r="R27" s="240" t="s">
        <v>131</v>
      </c>
      <c r="S27" s="240" t="s">
        <v>132</v>
      </c>
      <c r="T27" s="241" t="s">
        <v>132</v>
      </c>
      <c r="U27" s="223">
        <v>0.21</v>
      </c>
      <c r="V27" s="223">
        <f>ROUND(E27*U27,2)</f>
        <v>6.57</v>
      </c>
      <c r="W27" s="223"/>
      <c r="X27" s="223" t="s">
        <v>133</v>
      </c>
      <c r="Y27" s="223" t="s">
        <v>134</v>
      </c>
      <c r="Z27" s="212"/>
      <c r="AA27" s="212"/>
      <c r="AB27" s="212"/>
      <c r="AC27" s="212"/>
      <c r="AD27" s="212"/>
      <c r="AE27" s="212"/>
      <c r="AF27" s="212"/>
      <c r="AG27" s="212" t="s">
        <v>135</v>
      </c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2" x14ac:dyDescent="0.2">
      <c r="A28" s="219"/>
      <c r="B28" s="220"/>
      <c r="C28" s="255" t="s">
        <v>158</v>
      </c>
      <c r="D28" s="242"/>
      <c r="E28" s="242"/>
      <c r="F28" s="242"/>
      <c r="G28" s="242"/>
      <c r="H28" s="223"/>
      <c r="I28" s="223"/>
      <c r="J28" s="223"/>
      <c r="K28" s="223"/>
      <c r="L28" s="223"/>
      <c r="M28" s="223"/>
      <c r="N28" s="222"/>
      <c r="O28" s="222"/>
      <c r="P28" s="222"/>
      <c r="Q28" s="222"/>
      <c r="R28" s="223"/>
      <c r="S28" s="223"/>
      <c r="T28" s="223"/>
      <c r="U28" s="223"/>
      <c r="V28" s="223"/>
      <c r="W28" s="223"/>
      <c r="X28" s="223"/>
      <c r="Y28" s="223"/>
      <c r="Z28" s="212"/>
      <c r="AA28" s="212"/>
      <c r="AB28" s="212"/>
      <c r="AC28" s="212"/>
      <c r="AD28" s="212"/>
      <c r="AE28" s="212"/>
      <c r="AF28" s="212"/>
      <c r="AG28" s="212" t="s">
        <v>137</v>
      </c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2" x14ac:dyDescent="0.2">
      <c r="A29" s="219"/>
      <c r="B29" s="220"/>
      <c r="C29" s="256" t="s">
        <v>148</v>
      </c>
      <c r="D29" s="225"/>
      <c r="E29" s="226">
        <v>31.3</v>
      </c>
      <c r="F29" s="223"/>
      <c r="G29" s="223"/>
      <c r="H29" s="223"/>
      <c r="I29" s="223"/>
      <c r="J29" s="223"/>
      <c r="K29" s="223"/>
      <c r="L29" s="223"/>
      <c r="M29" s="223"/>
      <c r="N29" s="222"/>
      <c r="O29" s="222"/>
      <c r="P29" s="222"/>
      <c r="Q29" s="222"/>
      <c r="R29" s="223"/>
      <c r="S29" s="223"/>
      <c r="T29" s="223"/>
      <c r="U29" s="223"/>
      <c r="V29" s="223"/>
      <c r="W29" s="223"/>
      <c r="X29" s="223"/>
      <c r="Y29" s="223"/>
      <c r="Z29" s="212"/>
      <c r="AA29" s="212"/>
      <c r="AB29" s="212"/>
      <c r="AC29" s="212"/>
      <c r="AD29" s="212"/>
      <c r="AE29" s="212"/>
      <c r="AF29" s="212"/>
      <c r="AG29" s="212" t="s">
        <v>139</v>
      </c>
      <c r="AH29" s="212">
        <v>5</v>
      </c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outlineLevel="1" x14ac:dyDescent="0.2">
      <c r="A30" s="235">
        <v>8</v>
      </c>
      <c r="B30" s="236" t="s">
        <v>159</v>
      </c>
      <c r="C30" s="254" t="s">
        <v>160</v>
      </c>
      <c r="D30" s="237" t="s">
        <v>130</v>
      </c>
      <c r="E30" s="238">
        <v>31.3</v>
      </c>
      <c r="F30" s="239"/>
      <c r="G30" s="240">
        <f>ROUND(E30*F30,2)</f>
        <v>0</v>
      </c>
      <c r="H30" s="239"/>
      <c r="I30" s="240">
        <f>ROUND(E30*H30,2)</f>
        <v>0</v>
      </c>
      <c r="J30" s="239"/>
      <c r="K30" s="240">
        <f>ROUND(E30*J30,2)</f>
        <v>0</v>
      </c>
      <c r="L30" s="240">
        <v>21</v>
      </c>
      <c r="M30" s="240">
        <f>G30*(1+L30/100)</f>
        <v>0</v>
      </c>
      <c r="N30" s="238">
        <v>4.6999999999999999E-4</v>
      </c>
      <c r="O30" s="238">
        <f>ROUND(E30*N30,2)</f>
        <v>0.01</v>
      </c>
      <c r="P30" s="238">
        <v>0</v>
      </c>
      <c r="Q30" s="238">
        <f>ROUND(E30*P30,2)</f>
        <v>0</v>
      </c>
      <c r="R30" s="240" t="s">
        <v>131</v>
      </c>
      <c r="S30" s="240" t="s">
        <v>132</v>
      </c>
      <c r="T30" s="241" t="s">
        <v>132</v>
      </c>
      <c r="U30" s="223">
        <v>0.05</v>
      </c>
      <c r="V30" s="223">
        <f>ROUND(E30*U30,2)</f>
        <v>1.57</v>
      </c>
      <c r="W30" s="223"/>
      <c r="X30" s="223" t="s">
        <v>133</v>
      </c>
      <c r="Y30" s="223" t="s">
        <v>134</v>
      </c>
      <c r="Z30" s="212"/>
      <c r="AA30" s="212"/>
      <c r="AB30" s="212"/>
      <c r="AC30" s="212"/>
      <c r="AD30" s="212"/>
      <c r="AE30" s="212"/>
      <c r="AF30" s="212"/>
      <c r="AG30" s="212" t="s">
        <v>135</v>
      </c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2" x14ac:dyDescent="0.2">
      <c r="A31" s="219"/>
      <c r="B31" s="220"/>
      <c r="C31" s="256" t="s">
        <v>161</v>
      </c>
      <c r="D31" s="225"/>
      <c r="E31" s="226">
        <v>31.3</v>
      </c>
      <c r="F31" s="223"/>
      <c r="G31" s="223"/>
      <c r="H31" s="223"/>
      <c r="I31" s="223"/>
      <c r="J31" s="223"/>
      <c r="K31" s="223"/>
      <c r="L31" s="223"/>
      <c r="M31" s="223"/>
      <c r="N31" s="222"/>
      <c r="O31" s="222"/>
      <c r="P31" s="222"/>
      <c r="Q31" s="222"/>
      <c r="R31" s="223"/>
      <c r="S31" s="223"/>
      <c r="T31" s="223"/>
      <c r="U31" s="223"/>
      <c r="V31" s="223"/>
      <c r="W31" s="223"/>
      <c r="X31" s="223"/>
      <c r="Y31" s="223"/>
      <c r="Z31" s="212"/>
      <c r="AA31" s="212"/>
      <c r="AB31" s="212"/>
      <c r="AC31" s="212"/>
      <c r="AD31" s="212"/>
      <c r="AE31" s="212"/>
      <c r="AF31" s="212"/>
      <c r="AG31" s="212" t="s">
        <v>139</v>
      </c>
      <c r="AH31" s="212">
        <v>5</v>
      </c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ht="33.75" outlineLevel="1" x14ac:dyDescent="0.2">
      <c r="A32" s="235">
        <v>9</v>
      </c>
      <c r="B32" s="236" t="s">
        <v>162</v>
      </c>
      <c r="C32" s="254" t="s">
        <v>163</v>
      </c>
      <c r="D32" s="237" t="s">
        <v>130</v>
      </c>
      <c r="E32" s="238">
        <v>78.819999999999993</v>
      </c>
      <c r="F32" s="239"/>
      <c r="G32" s="240">
        <f>ROUND(E32*F32,2)</f>
        <v>0</v>
      </c>
      <c r="H32" s="239"/>
      <c r="I32" s="240">
        <f>ROUND(E32*H32,2)</f>
        <v>0</v>
      </c>
      <c r="J32" s="239"/>
      <c r="K32" s="240">
        <f>ROUND(E32*J32,2)</f>
        <v>0</v>
      </c>
      <c r="L32" s="240">
        <v>21</v>
      </c>
      <c r="M32" s="240">
        <f>G32*(1+L32/100)</f>
        <v>0</v>
      </c>
      <c r="N32" s="238">
        <v>4.854E-2</v>
      </c>
      <c r="O32" s="238">
        <f>ROUND(E32*N32,2)</f>
        <v>3.83</v>
      </c>
      <c r="P32" s="238">
        <v>0</v>
      </c>
      <c r="Q32" s="238">
        <f>ROUND(E32*P32,2)</f>
        <v>0</v>
      </c>
      <c r="R32" s="240" t="s">
        <v>164</v>
      </c>
      <c r="S32" s="240" t="s">
        <v>132</v>
      </c>
      <c r="T32" s="241" t="s">
        <v>132</v>
      </c>
      <c r="U32" s="223">
        <v>0.64419999999999999</v>
      </c>
      <c r="V32" s="223">
        <f>ROUND(E32*U32,2)</f>
        <v>50.78</v>
      </c>
      <c r="W32" s="223"/>
      <c r="X32" s="223" t="s">
        <v>133</v>
      </c>
      <c r="Y32" s="223" t="s">
        <v>134</v>
      </c>
      <c r="Z32" s="212"/>
      <c r="AA32" s="212"/>
      <c r="AB32" s="212"/>
      <c r="AC32" s="212"/>
      <c r="AD32" s="212"/>
      <c r="AE32" s="212"/>
      <c r="AF32" s="212"/>
      <c r="AG32" s="212" t="s">
        <v>135</v>
      </c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outlineLevel="2" x14ac:dyDescent="0.2">
      <c r="A33" s="219"/>
      <c r="B33" s="220"/>
      <c r="C33" s="255" t="s">
        <v>165</v>
      </c>
      <c r="D33" s="242"/>
      <c r="E33" s="242"/>
      <c r="F33" s="242"/>
      <c r="G33" s="242"/>
      <c r="H33" s="223"/>
      <c r="I33" s="223"/>
      <c r="J33" s="223"/>
      <c r="K33" s="223"/>
      <c r="L33" s="223"/>
      <c r="M33" s="223"/>
      <c r="N33" s="222"/>
      <c r="O33" s="222"/>
      <c r="P33" s="222"/>
      <c r="Q33" s="222"/>
      <c r="R33" s="223"/>
      <c r="S33" s="223"/>
      <c r="T33" s="223"/>
      <c r="U33" s="223"/>
      <c r="V33" s="223"/>
      <c r="W33" s="223"/>
      <c r="X33" s="223"/>
      <c r="Y33" s="223"/>
      <c r="Z33" s="212"/>
      <c r="AA33" s="212"/>
      <c r="AB33" s="212"/>
      <c r="AC33" s="212"/>
      <c r="AD33" s="212"/>
      <c r="AE33" s="212"/>
      <c r="AF33" s="212"/>
      <c r="AG33" s="212" t="s">
        <v>137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2" x14ac:dyDescent="0.2">
      <c r="A34" s="219"/>
      <c r="B34" s="220"/>
      <c r="C34" s="256" t="s">
        <v>148</v>
      </c>
      <c r="D34" s="225"/>
      <c r="E34" s="226">
        <v>31.3</v>
      </c>
      <c r="F34" s="223"/>
      <c r="G34" s="223"/>
      <c r="H34" s="223"/>
      <c r="I34" s="223"/>
      <c r="J34" s="223"/>
      <c r="K34" s="223"/>
      <c r="L34" s="223"/>
      <c r="M34" s="223"/>
      <c r="N34" s="222"/>
      <c r="O34" s="222"/>
      <c r="P34" s="222"/>
      <c r="Q34" s="222"/>
      <c r="R34" s="223"/>
      <c r="S34" s="223"/>
      <c r="T34" s="223"/>
      <c r="U34" s="223"/>
      <c r="V34" s="223"/>
      <c r="W34" s="223"/>
      <c r="X34" s="223"/>
      <c r="Y34" s="223"/>
      <c r="Z34" s="212"/>
      <c r="AA34" s="212"/>
      <c r="AB34" s="212"/>
      <c r="AC34" s="212"/>
      <c r="AD34" s="212"/>
      <c r="AE34" s="212"/>
      <c r="AF34" s="212"/>
      <c r="AG34" s="212" t="s">
        <v>139</v>
      </c>
      <c r="AH34" s="212">
        <v>5</v>
      </c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3" x14ac:dyDescent="0.2">
      <c r="A35" s="219"/>
      <c r="B35" s="220"/>
      <c r="C35" s="256" t="s">
        <v>151</v>
      </c>
      <c r="D35" s="225"/>
      <c r="E35" s="226">
        <v>47.52</v>
      </c>
      <c r="F35" s="223"/>
      <c r="G35" s="223"/>
      <c r="H35" s="223"/>
      <c r="I35" s="223"/>
      <c r="J35" s="223"/>
      <c r="K35" s="223"/>
      <c r="L35" s="223"/>
      <c r="M35" s="223"/>
      <c r="N35" s="222"/>
      <c r="O35" s="222"/>
      <c r="P35" s="222"/>
      <c r="Q35" s="222"/>
      <c r="R35" s="223"/>
      <c r="S35" s="223"/>
      <c r="T35" s="223"/>
      <c r="U35" s="223"/>
      <c r="V35" s="223"/>
      <c r="W35" s="223"/>
      <c r="X35" s="223"/>
      <c r="Y35" s="223"/>
      <c r="Z35" s="212"/>
      <c r="AA35" s="212"/>
      <c r="AB35" s="212"/>
      <c r="AC35" s="212"/>
      <c r="AD35" s="212"/>
      <c r="AE35" s="212"/>
      <c r="AF35" s="212"/>
      <c r="AG35" s="212" t="s">
        <v>139</v>
      </c>
      <c r="AH35" s="212">
        <v>5</v>
      </c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ht="22.5" outlineLevel="1" x14ac:dyDescent="0.2">
      <c r="A36" s="235">
        <v>10</v>
      </c>
      <c r="B36" s="236" t="s">
        <v>166</v>
      </c>
      <c r="C36" s="254" t="s">
        <v>167</v>
      </c>
      <c r="D36" s="237" t="s">
        <v>130</v>
      </c>
      <c r="E36" s="238">
        <v>31.3</v>
      </c>
      <c r="F36" s="239"/>
      <c r="G36" s="240">
        <f>ROUND(E36*F36,2)</f>
        <v>0</v>
      </c>
      <c r="H36" s="239"/>
      <c r="I36" s="240">
        <f>ROUND(E36*H36,2)</f>
        <v>0</v>
      </c>
      <c r="J36" s="239"/>
      <c r="K36" s="240">
        <f>ROUND(E36*J36,2)</f>
        <v>0</v>
      </c>
      <c r="L36" s="240">
        <v>21</v>
      </c>
      <c r="M36" s="240">
        <f>G36*(1+L36/100)</f>
        <v>0</v>
      </c>
      <c r="N36" s="238">
        <v>3.6700000000000001E-3</v>
      </c>
      <c r="O36" s="238">
        <f>ROUND(E36*N36,2)</f>
        <v>0.11</v>
      </c>
      <c r="P36" s="238">
        <v>0</v>
      </c>
      <c r="Q36" s="238">
        <f>ROUND(E36*P36,2)</f>
        <v>0</v>
      </c>
      <c r="R36" s="240" t="s">
        <v>131</v>
      </c>
      <c r="S36" s="240" t="s">
        <v>132</v>
      </c>
      <c r="T36" s="241" t="s">
        <v>132</v>
      </c>
      <c r="U36" s="223">
        <v>0.36199999999999999</v>
      </c>
      <c r="V36" s="223">
        <f>ROUND(E36*U36,2)</f>
        <v>11.33</v>
      </c>
      <c r="W36" s="223"/>
      <c r="X36" s="223" t="s">
        <v>133</v>
      </c>
      <c r="Y36" s="223" t="s">
        <v>134</v>
      </c>
      <c r="Z36" s="212"/>
      <c r="AA36" s="212"/>
      <c r="AB36" s="212"/>
      <c r="AC36" s="212"/>
      <c r="AD36" s="212"/>
      <c r="AE36" s="212"/>
      <c r="AF36" s="212"/>
      <c r="AG36" s="212" t="s">
        <v>135</v>
      </c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2" x14ac:dyDescent="0.2">
      <c r="A37" s="219"/>
      <c r="B37" s="220"/>
      <c r="C37" s="256" t="s">
        <v>168</v>
      </c>
      <c r="D37" s="225"/>
      <c r="E37" s="226">
        <v>31.3</v>
      </c>
      <c r="F37" s="223"/>
      <c r="G37" s="223"/>
      <c r="H37" s="223"/>
      <c r="I37" s="223"/>
      <c r="J37" s="223"/>
      <c r="K37" s="223"/>
      <c r="L37" s="223"/>
      <c r="M37" s="223"/>
      <c r="N37" s="222"/>
      <c r="O37" s="222"/>
      <c r="P37" s="222"/>
      <c r="Q37" s="222"/>
      <c r="R37" s="223"/>
      <c r="S37" s="223"/>
      <c r="T37" s="223"/>
      <c r="U37" s="223"/>
      <c r="V37" s="223"/>
      <c r="W37" s="223"/>
      <c r="X37" s="223"/>
      <c r="Y37" s="223"/>
      <c r="Z37" s="212"/>
      <c r="AA37" s="212"/>
      <c r="AB37" s="212"/>
      <c r="AC37" s="212"/>
      <c r="AD37" s="212"/>
      <c r="AE37" s="212"/>
      <c r="AF37" s="212"/>
      <c r="AG37" s="212" t="s">
        <v>139</v>
      </c>
      <c r="AH37" s="212">
        <v>0</v>
      </c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1" x14ac:dyDescent="0.2">
      <c r="A38" s="235">
        <v>11</v>
      </c>
      <c r="B38" s="236" t="s">
        <v>169</v>
      </c>
      <c r="C38" s="254" t="s">
        <v>170</v>
      </c>
      <c r="D38" s="237" t="s">
        <v>130</v>
      </c>
      <c r="E38" s="238">
        <v>78.819999999999993</v>
      </c>
      <c r="F38" s="239"/>
      <c r="G38" s="240">
        <f>ROUND(E38*F38,2)</f>
        <v>0</v>
      </c>
      <c r="H38" s="239"/>
      <c r="I38" s="240">
        <f>ROUND(E38*H38,2)</f>
        <v>0</v>
      </c>
      <c r="J38" s="239"/>
      <c r="K38" s="240">
        <f>ROUND(E38*J38,2)</f>
        <v>0</v>
      </c>
      <c r="L38" s="240">
        <v>21</v>
      </c>
      <c r="M38" s="240">
        <f>G38*(1+L38/100)</f>
        <v>0</v>
      </c>
      <c r="N38" s="238">
        <v>2.0000000000000002E-5</v>
      </c>
      <c r="O38" s="238">
        <f>ROUND(E38*N38,2)</f>
        <v>0</v>
      </c>
      <c r="P38" s="238">
        <v>0</v>
      </c>
      <c r="Q38" s="238">
        <f>ROUND(E38*P38,2)</f>
        <v>0</v>
      </c>
      <c r="R38" s="240" t="s">
        <v>131</v>
      </c>
      <c r="S38" s="240" t="s">
        <v>132</v>
      </c>
      <c r="T38" s="241" t="s">
        <v>132</v>
      </c>
      <c r="U38" s="223">
        <v>0.11</v>
      </c>
      <c r="V38" s="223">
        <f>ROUND(E38*U38,2)</f>
        <v>8.67</v>
      </c>
      <c r="W38" s="223"/>
      <c r="X38" s="223" t="s">
        <v>133</v>
      </c>
      <c r="Y38" s="223" t="s">
        <v>134</v>
      </c>
      <c r="Z38" s="212"/>
      <c r="AA38" s="212"/>
      <c r="AB38" s="212"/>
      <c r="AC38" s="212"/>
      <c r="AD38" s="212"/>
      <c r="AE38" s="212"/>
      <c r="AF38" s="212"/>
      <c r="AG38" s="212" t="s">
        <v>135</v>
      </c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2" x14ac:dyDescent="0.2">
      <c r="A39" s="219"/>
      <c r="B39" s="220"/>
      <c r="C39" s="256" t="s">
        <v>151</v>
      </c>
      <c r="D39" s="225"/>
      <c r="E39" s="226">
        <v>47.52</v>
      </c>
      <c r="F39" s="223"/>
      <c r="G39" s="223"/>
      <c r="H39" s="223"/>
      <c r="I39" s="223"/>
      <c r="J39" s="223"/>
      <c r="K39" s="223"/>
      <c r="L39" s="223"/>
      <c r="M39" s="223"/>
      <c r="N39" s="222"/>
      <c r="O39" s="222"/>
      <c r="P39" s="222"/>
      <c r="Q39" s="222"/>
      <c r="R39" s="223"/>
      <c r="S39" s="223"/>
      <c r="T39" s="223"/>
      <c r="U39" s="223"/>
      <c r="V39" s="223"/>
      <c r="W39" s="223"/>
      <c r="X39" s="223"/>
      <c r="Y39" s="223"/>
      <c r="Z39" s="212"/>
      <c r="AA39" s="212"/>
      <c r="AB39" s="212"/>
      <c r="AC39" s="212"/>
      <c r="AD39" s="212"/>
      <c r="AE39" s="212"/>
      <c r="AF39" s="212"/>
      <c r="AG39" s="212" t="s">
        <v>139</v>
      </c>
      <c r="AH39" s="212">
        <v>5</v>
      </c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3" x14ac:dyDescent="0.2">
      <c r="A40" s="219"/>
      <c r="B40" s="220"/>
      <c r="C40" s="256" t="s">
        <v>148</v>
      </c>
      <c r="D40" s="225"/>
      <c r="E40" s="226">
        <v>31.3</v>
      </c>
      <c r="F40" s="223"/>
      <c r="G40" s="223"/>
      <c r="H40" s="223"/>
      <c r="I40" s="223"/>
      <c r="J40" s="223"/>
      <c r="K40" s="223"/>
      <c r="L40" s="223"/>
      <c r="M40" s="223"/>
      <c r="N40" s="222"/>
      <c r="O40" s="222"/>
      <c r="P40" s="222"/>
      <c r="Q40" s="222"/>
      <c r="R40" s="223"/>
      <c r="S40" s="223"/>
      <c r="T40" s="223"/>
      <c r="U40" s="223"/>
      <c r="V40" s="223"/>
      <c r="W40" s="223"/>
      <c r="X40" s="223"/>
      <c r="Y40" s="223"/>
      <c r="Z40" s="212"/>
      <c r="AA40" s="212"/>
      <c r="AB40" s="212"/>
      <c r="AC40" s="212"/>
      <c r="AD40" s="212"/>
      <c r="AE40" s="212"/>
      <c r="AF40" s="212"/>
      <c r="AG40" s="212" t="s">
        <v>139</v>
      </c>
      <c r="AH40" s="212">
        <v>5</v>
      </c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x14ac:dyDescent="0.2">
      <c r="A41" s="228" t="s">
        <v>126</v>
      </c>
      <c r="B41" s="229" t="s">
        <v>66</v>
      </c>
      <c r="C41" s="253" t="s">
        <v>67</v>
      </c>
      <c r="D41" s="230"/>
      <c r="E41" s="231"/>
      <c r="F41" s="232"/>
      <c r="G41" s="232">
        <f>SUMIF(AG42:AG44,"&lt;&gt;NOR",G42:G44)</f>
        <v>0</v>
      </c>
      <c r="H41" s="232"/>
      <c r="I41" s="232">
        <f>SUM(I42:I44)</f>
        <v>0</v>
      </c>
      <c r="J41" s="232"/>
      <c r="K41" s="232">
        <f>SUM(K42:K44)</f>
        <v>0</v>
      </c>
      <c r="L41" s="232"/>
      <c r="M41" s="232">
        <f>SUM(M42:M44)</f>
        <v>0</v>
      </c>
      <c r="N41" s="231"/>
      <c r="O41" s="231">
        <f>SUM(O42:O44)</f>
        <v>1.86</v>
      </c>
      <c r="P41" s="231"/>
      <c r="Q41" s="231">
        <f>SUM(Q42:Q44)</f>
        <v>0</v>
      </c>
      <c r="R41" s="232"/>
      <c r="S41" s="232"/>
      <c r="T41" s="233"/>
      <c r="U41" s="227"/>
      <c r="V41" s="227">
        <f>SUM(V42:V44)</f>
        <v>9.34</v>
      </c>
      <c r="W41" s="227"/>
      <c r="X41" s="227"/>
      <c r="Y41" s="227"/>
      <c r="AG41" t="s">
        <v>127</v>
      </c>
    </row>
    <row r="42" spans="1:60" ht="22.5" outlineLevel="1" x14ac:dyDescent="0.2">
      <c r="A42" s="235">
        <v>12</v>
      </c>
      <c r="B42" s="236" t="s">
        <v>171</v>
      </c>
      <c r="C42" s="254" t="s">
        <v>172</v>
      </c>
      <c r="D42" s="237" t="s">
        <v>130</v>
      </c>
      <c r="E42" s="238">
        <v>25.04</v>
      </c>
      <c r="F42" s="239"/>
      <c r="G42" s="240">
        <f>ROUND(E42*F42,2)</f>
        <v>0</v>
      </c>
      <c r="H42" s="239"/>
      <c r="I42" s="240">
        <f>ROUND(E42*H42,2)</f>
        <v>0</v>
      </c>
      <c r="J42" s="239"/>
      <c r="K42" s="240">
        <f>ROUND(E42*J42,2)</f>
        <v>0</v>
      </c>
      <c r="L42" s="240">
        <v>21</v>
      </c>
      <c r="M42" s="240">
        <f>G42*(1+L42/100)</f>
        <v>0</v>
      </c>
      <c r="N42" s="238">
        <v>7.4260000000000007E-2</v>
      </c>
      <c r="O42" s="238">
        <f>ROUND(E42*N42,2)</f>
        <v>1.86</v>
      </c>
      <c r="P42" s="238">
        <v>0</v>
      </c>
      <c r="Q42" s="238">
        <f>ROUND(E42*P42,2)</f>
        <v>0</v>
      </c>
      <c r="R42" s="240" t="s">
        <v>131</v>
      </c>
      <c r="S42" s="240" t="s">
        <v>132</v>
      </c>
      <c r="T42" s="241" t="s">
        <v>132</v>
      </c>
      <c r="U42" s="223">
        <v>0.373</v>
      </c>
      <c r="V42" s="223">
        <f>ROUND(E42*U42,2)</f>
        <v>9.34</v>
      </c>
      <c r="W42" s="223"/>
      <c r="X42" s="223" t="s">
        <v>133</v>
      </c>
      <c r="Y42" s="223" t="s">
        <v>134</v>
      </c>
      <c r="Z42" s="212"/>
      <c r="AA42" s="212"/>
      <c r="AB42" s="212"/>
      <c r="AC42" s="212"/>
      <c r="AD42" s="212"/>
      <c r="AE42" s="212"/>
      <c r="AF42" s="212"/>
      <c r="AG42" s="212" t="s">
        <v>135</v>
      </c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ht="22.5" outlineLevel="2" x14ac:dyDescent="0.2">
      <c r="A43" s="219"/>
      <c r="B43" s="220"/>
      <c r="C43" s="255" t="s">
        <v>173</v>
      </c>
      <c r="D43" s="242"/>
      <c r="E43" s="242"/>
      <c r="F43" s="242"/>
      <c r="G43" s="242"/>
      <c r="H43" s="223"/>
      <c r="I43" s="223"/>
      <c r="J43" s="223"/>
      <c r="K43" s="223"/>
      <c r="L43" s="223"/>
      <c r="M43" s="223"/>
      <c r="N43" s="222"/>
      <c r="O43" s="222"/>
      <c r="P43" s="222"/>
      <c r="Q43" s="222"/>
      <c r="R43" s="223"/>
      <c r="S43" s="223"/>
      <c r="T43" s="223"/>
      <c r="U43" s="223"/>
      <c r="V43" s="223"/>
      <c r="W43" s="223"/>
      <c r="X43" s="223"/>
      <c r="Y43" s="223"/>
      <c r="Z43" s="212"/>
      <c r="AA43" s="212"/>
      <c r="AB43" s="212"/>
      <c r="AC43" s="212"/>
      <c r="AD43" s="212"/>
      <c r="AE43" s="212"/>
      <c r="AF43" s="212"/>
      <c r="AG43" s="212" t="s">
        <v>137</v>
      </c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43" t="str">
        <f>C43</f>
        <v>na zdivu jako podklad např. pod izolaci, na parapetech z prefabrikovaných dílců, pod oplechování apod., vodorovný nebo ve spádu do 15°, hlazený dřevěným hladítkem,</v>
      </c>
      <c r="BB43" s="212"/>
      <c r="BC43" s="212"/>
      <c r="BD43" s="212"/>
      <c r="BE43" s="212"/>
      <c r="BF43" s="212"/>
      <c r="BG43" s="212"/>
      <c r="BH43" s="212"/>
    </row>
    <row r="44" spans="1:60" outlineLevel="2" x14ac:dyDescent="0.2">
      <c r="A44" s="219"/>
      <c r="B44" s="220"/>
      <c r="C44" s="256" t="s">
        <v>174</v>
      </c>
      <c r="D44" s="225"/>
      <c r="E44" s="226">
        <v>25.04</v>
      </c>
      <c r="F44" s="223"/>
      <c r="G44" s="223"/>
      <c r="H44" s="223"/>
      <c r="I44" s="223"/>
      <c r="J44" s="223"/>
      <c r="K44" s="223"/>
      <c r="L44" s="223"/>
      <c r="M44" s="223"/>
      <c r="N44" s="222"/>
      <c r="O44" s="222"/>
      <c r="P44" s="222"/>
      <c r="Q44" s="222"/>
      <c r="R44" s="223"/>
      <c r="S44" s="223"/>
      <c r="T44" s="223"/>
      <c r="U44" s="223"/>
      <c r="V44" s="223"/>
      <c r="W44" s="223"/>
      <c r="X44" s="223"/>
      <c r="Y44" s="223"/>
      <c r="Z44" s="212"/>
      <c r="AA44" s="212"/>
      <c r="AB44" s="212"/>
      <c r="AC44" s="212"/>
      <c r="AD44" s="212"/>
      <c r="AE44" s="212"/>
      <c r="AF44" s="212"/>
      <c r="AG44" s="212" t="s">
        <v>139</v>
      </c>
      <c r="AH44" s="212">
        <v>0</v>
      </c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x14ac:dyDescent="0.2">
      <c r="A45" s="228" t="s">
        <v>126</v>
      </c>
      <c r="B45" s="229" t="s">
        <v>68</v>
      </c>
      <c r="C45" s="253" t="s">
        <v>69</v>
      </c>
      <c r="D45" s="230"/>
      <c r="E45" s="231"/>
      <c r="F45" s="232"/>
      <c r="G45" s="232">
        <f>SUMIF(AG46:AG53,"&lt;&gt;NOR",G46:G53)</f>
        <v>0</v>
      </c>
      <c r="H45" s="232"/>
      <c r="I45" s="232">
        <f>SUM(I46:I53)</f>
        <v>0</v>
      </c>
      <c r="J45" s="232"/>
      <c r="K45" s="232">
        <f>SUM(K46:K53)</f>
        <v>0</v>
      </c>
      <c r="L45" s="232"/>
      <c r="M45" s="232">
        <f>SUM(M46:M53)</f>
        <v>0</v>
      </c>
      <c r="N45" s="231"/>
      <c r="O45" s="231">
        <f>SUM(O46:O53)</f>
        <v>7.93</v>
      </c>
      <c r="P45" s="231"/>
      <c r="Q45" s="231">
        <f>SUM(Q46:Q53)</f>
        <v>0</v>
      </c>
      <c r="R45" s="232"/>
      <c r="S45" s="232"/>
      <c r="T45" s="233"/>
      <c r="U45" s="227"/>
      <c r="V45" s="227">
        <f>SUM(V46:V53)</f>
        <v>93.28</v>
      </c>
      <c r="W45" s="227"/>
      <c r="X45" s="227"/>
      <c r="Y45" s="227"/>
      <c r="AG45" t="s">
        <v>127</v>
      </c>
    </row>
    <row r="46" spans="1:60" ht="22.5" outlineLevel="1" x14ac:dyDescent="0.2">
      <c r="A46" s="235">
        <v>13</v>
      </c>
      <c r="B46" s="236" t="s">
        <v>175</v>
      </c>
      <c r="C46" s="254" t="s">
        <v>176</v>
      </c>
      <c r="D46" s="237" t="s">
        <v>130</v>
      </c>
      <c r="E46" s="238">
        <v>313</v>
      </c>
      <c r="F46" s="239"/>
      <c r="G46" s="240">
        <f>ROUND(E46*F46,2)</f>
        <v>0</v>
      </c>
      <c r="H46" s="239"/>
      <c r="I46" s="240">
        <f>ROUND(E46*H46,2)</f>
        <v>0</v>
      </c>
      <c r="J46" s="239"/>
      <c r="K46" s="240">
        <f>ROUND(E46*J46,2)</f>
        <v>0</v>
      </c>
      <c r="L46" s="240">
        <v>21</v>
      </c>
      <c r="M46" s="240">
        <f>G46*(1+L46/100)</f>
        <v>0</v>
      </c>
      <c r="N46" s="238">
        <v>2.426E-2</v>
      </c>
      <c r="O46" s="238">
        <f>ROUND(E46*N46,2)</f>
        <v>7.59</v>
      </c>
      <c r="P46" s="238">
        <v>0</v>
      </c>
      <c r="Q46" s="238">
        <f>ROUND(E46*P46,2)</f>
        <v>0</v>
      </c>
      <c r="R46" s="240" t="s">
        <v>177</v>
      </c>
      <c r="S46" s="240" t="s">
        <v>132</v>
      </c>
      <c r="T46" s="241" t="s">
        <v>132</v>
      </c>
      <c r="U46" s="223">
        <v>0.155</v>
      </c>
      <c r="V46" s="223">
        <f>ROUND(E46*U46,2)</f>
        <v>48.52</v>
      </c>
      <c r="W46" s="223"/>
      <c r="X46" s="223" t="s">
        <v>133</v>
      </c>
      <c r="Y46" s="223" t="s">
        <v>134</v>
      </c>
      <c r="Z46" s="212"/>
      <c r="AA46" s="212"/>
      <c r="AB46" s="212"/>
      <c r="AC46" s="212"/>
      <c r="AD46" s="212"/>
      <c r="AE46" s="212"/>
      <c r="AF46" s="212"/>
      <c r="AG46" s="212" t="s">
        <v>178</v>
      </c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outlineLevel="2" x14ac:dyDescent="0.2">
      <c r="A47" s="219"/>
      <c r="B47" s="220"/>
      <c r="C47" s="255" t="s">
        <v>179</v>
      </c>
      <c r="D47" s="242"/>
      <c r="E47" s="242"/>
      <c r="F47" s="242"/>
      <c r="G47" s="242"/>
      <c r="H47" s="223"/>
      <c r="I47" s="223"/>
      <c r="J47" s="223"/>
      <c r="K47" s="223"/>
      <c r="L47" s="223"/>
      <c r="M47" s="223"/>
      <c r="N47" s="222"/>
      <c r="O47" s="222"/>
      <c r="P47" s="222"/>
      <c r="Q47" s="222"/>
      <c r="R47" s="223"/>
      <c r="S47" s="223"/>
      <c r="T47" s="223"/>
      <c r="U47" s="223"/>
      <c r="V47" s="223"/>
      <c r="W47" s="223"/>
      <c r="X47" s="223"/>
      <c r="Y47" s="223"/>
      <c r="Z47" s="212"/>
      <c r="AA47" s="212"/>
      <c r="AB47" s="212"/>
      <c r="AC47" s="212"/>
      <c r="AD47" s="212"/>
      <c r="AE47" s="212"/>
      <c r="AF47" s="212"/>
      <c r="AG47" s="212" t="s">
        <v>137</v>
      </c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2" x14ac:dyDescent="0.2">
      <c r="A48" s="219"/>
      <c r="B48" s="220"/>
      <c r="C48" s="256" t="s">
        <v>180</v>
      </c>
      <c r="D48" s="225"/>
      <c r="E48" s="226">
        <v>313</v>
      </c>
      <c r="F48" s="223"/>
      <c r="G48" s="223"/>
      <c r="H48" s="223"/>
      <c r="I48" s="223"/>
      <c r="J48" s="223"/>
      <c r="K48" s="223"/>
      <c r="L48" s="223"/>
      <c r="M48" s="223"/>
      <c r="N48" s="222"/>
      <c r="O48" s="222"/>
      <c r="P48" s="222"/>
      <c r="Q48" s="222"/>
      <c r="R48" s="223"/>
      <c r="S48" s="223"/>
      <c r="T48" s="223"/>
      <c r="U48" s="223"/>
      <c r="V48" s="223"/>
      <c r="W48" s="223"/>
      <c r="X48" s="223"/>
      <c r="Y48" s="223"/>
      <c r="Z48" s="212"/>
      <c r="AA48" s="212"/>
      <c r="AB48" s="212"/>
      <c r="AC48" s="212"/>
      <c r="AD48" s="212"/>
      <c r="AE48" s="212"/>
      <c r="AF48" s="212"/>
      <c r="AG48" s="212" t="s">
        <v>139</v>
      </c>
      <c r="AH48" s="212">
        <v>0</v>
      </c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ht="22.5" outlineLevel="1" x14ac:dyDescent="0.2">
      <c r="A49" s="235">
        <v>14</v>
      </c>
      <c r="B49" s="236" t="s">
        <v>181</v>
      </c>
      <c r="C49" s="254" t="s">
        <v>182</v>
      </c>
      <c r="D49" s="237" t="s">
        <v>130</v>
      </c>
      <c r="E49" s="238">
        <v>313</v>
      </c>
      <c r="F49" s="239"/>
      <c r="G49" s="240">
        <f>ROUND(E49*F49,2)</f>
        <v>0</v>
      </c>
      <c r="H49" s="239"/>
      <c r="I49" s="240">
        <f>ROUND(E49*H49,2)</f>
        <v>0</v>
      </c>
      <c r="J49" s="239"/>
      <c r="K49" s="240">
        <f>ROUND(E49*J49,2)</f>
        <v>0</v>
      </c>
      <c r="L49" s="240">
        <v>21</v>
      </c>
      <c r="M49" s="240">
        <f>G49*(1+L49/100)</f>
        <v>0</v>
      </c>
      <c r="N49" s="238">
        <v>1.09E-3</v>
      </c>
      <c r="O49" s="238">
        <f>ROUND(E49*N49,2)</f>
        <v>0.34</v>
      </c>
      <c r="P49" s="238">
        <v>0</v>
      </c>
      <c r="Q49" s="238">
        <f>ROUND(E49*P49,2)</f>
        <v>0</v>
      </c>
      <c r="R49" s="240" t="s">
        <v>177</v>
      </c>
      <c r="S49" s="240" t="s">
        <v>132</v>
      </c>
      <c r="T49" s="241" t="s">
        <v>132</v>
      </c>
      <c r="U49" s="223">
        <v>7.0000000000000001E-3</v>
      </c>
      <c r="V49" s="223">
        <f>ROUND(E49*U49,2)</f>
        <v>2.19</v>
      </c>
      <c r="W49" s="223"/>
      <c r="X49" s="223" t="s">
        <v>133</v>
      </c>
      <c r="Y49" s="223" t="s">
        <v>134</v>
      </c>
      <c r="Z49" s="212"/>
      <c r="AA49" s="212"/>
      <c r="AB49" s="212"/>
      <c r="AC49" s="212"/>
      <c r="AD49" s="212"/>
      <c r="AE49" s="212"/>
      <c r="AF49" s="212"/>
      <c r="AG49" s="212" t="s">
        <v>178</v>
      </c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outlineLevel="2" x14ac:dyDescent="0.2">
      <c r="A50" s="219"/>
      <c r="B50" s="220"/>
      <c r="C50" s="255" t="s">
        <v>179</v>
      </c>
      <c r="D50" s="242"/>
      <c r="E50" s="242"/>
      <c r="F50" s="242"/>
      <c r="G50" s="242"/>
      <c r="H50" s="223"/>
      <c r="I50" s="223"/>
      <c r="J50" s="223"/>
      <c r="K50" s="223"/>
      <c r="L50" s="223"/>
      <c r="M50" s="223"/>
      <c r="N50" s="222"/>
      <c r="O50" s="222"/>
      <c r="P50" s="222"/>
      <c r="Q50" s="222"/>
      <c r="R50" s="223"/>
      <c r="S50" s="223"/>
      <c r="T50" s="223"/>
      <c r="U50" s="223"/>
      <c r="V50" s="223"/>
      <c r="W50" s="223"/>
      <c r="X50" s="223"/>
      <c r="Y50" s="223"/>
      <c r="Z50" s="212"/>
      <c r="AA50" s="212"/>
      <c r="AB50" s="212"/>
      <c r="AC50" s="212"/>
      <c r="AD50" s="212"/>
      <c r="AE50" s="212"/>
      <c r="AF50" s="212"/>
      <c r="AG50" s="212" t="s">
        <v>137</v>
      </c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outlineLevel="2" x14ac:dyDescent="0.2">
      <c r="A51" s="219"/>
      <c r="B51" s="220"/>
      <c r="C51" s="256" t="s">
        <v>183</v>
      </c>
      <c r="D51" s="225"/>
      <c r="E51" s="226">
        <v>313</v>
      </c>
      <c r="F51" s="223"/>
      <c r="G51" s="223"/>
      <c r="H51" s="223"/>
      <c r="I51" s="223"/>
      <c r="J51" s="223"/>
      <c r="K51" s="223"/>
      <c r="L51" s="223"/>
      <c r="M51" s="223"/>
      <c r="N51" s="222"/>
      <c r="O51" s="222"/>
      <c r="P51" s="222"/>
      <c r="Q51" s="222"/>
      <c r="R51" s="223"/>
      <c r="S51" s="223"/>
      <c r="T51" s="223"/>
      <c r="U51" s="223"/>
      <c r="V51" s="223"/>
      <c r="W51" s="223"/>
      <c r="X51" s="223"/>
      <c r="Y51" s="223"/>
      <c r="Z51" s="212"/>
      <c r="AA51" s="212"/>
      <c r="AB51" s="212"/>
      <c r="AC51" s="212"/>
      <c r="AD51" s="212"/>
      <c r="AE51" s="212"/>
      <c r="AF51" s="212"/>
      <c r="AG51" s="212" t="s">
        <v>139</v>
      </c>
      <c r="AH51" s="212">
        <v>5</v>
      </c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1" x14ac:dyDescent="0.2">
      <c r="A52" s="235">
        <v>15</v>
      </c>
      <c r="B52" s="236" t="s">
        <v>184</v>
      </c>
      <c r="C52" s="254" t="s">
        <v>185</v>
      </c>
      <c r="D52" s="237" t="s">
        <v>130</v>
      </c>
      <c r="E52" s="238">
        <v>313</v>
      </c>
      <c r="F52" s="239"/>
      <c r="G52" s="240">
        <f>ROUND(E52*F52,2)</f>
        <v>0</v>
      </c>
      <c r="H52" s="239"/>
      <c r="I52" s="240">
        <f>ROUND(E52*H52,2)</f>
        <v>0</v>
      </c>
      <c r="J52" s="239"/>
      <c r="K52" s="240">
        <f>ROUND(E52*J52,2)</f>
        <v>0</v>
      </c>
      <c r="L52" s="240">
        <v>21</v>
      </c>
      <c r="M52" s="240">
        <f>G52*(1+L52/100)</f>
        <v>0</v>
      </c>
      <c r="N52" s="238">
        <v>0</v>
      </c>
      <c r="O52" s="238">
        <f>ROUND(E52*N52,2)</f>
        <v>0</v>
      </c>
      <c r="P52" s="238">
        <v>0</v>
      </c>
      <c r="Q52" s="238">
        <f>ROUND(E52*P52,2)</f>
        <v>0</v>
      </c>
      <c r="R52" s="240" t="s">
        <v>177</v>
      </c>
      <c r="S52" s="240" t="s">
        <v>132</v>
      </c>
      <c r="T52" s="241" t="s">
        <v>132</v>
      </c>
      <c r="U52" s="223">
        <v>0.13600000000000001</v>
      </c>
      <c r="V52" s="223">
        <f>ROUND(E52*U52,2)</f>
        <v>42.57</v>
      </c>
      <c r="W52" s="223"/>
      <c r="X52" s="223" t="s">
        <v>133</v>
      </c>
      <c r="Y52" s="223" t="s">
        <v>134</v>
      </c>
      <c r="Z52" s="212"/>
      <c r="AA52" s="212"/>
      <c r="AB52" s="212"/>
      <c r="AC52" s="212"/>
      <c r="AD52" s="212"/>
      <c r="AE52" s="212"/>
      <c r="AF52" s="212"/>
      <c r="AG52" s="212" t="s">
        <v>178</v>
      </c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2" x14ac:dyDescent="0.2">
      <c r="A53" s="219"/>
      <c r="B53" s="220"/>
      <c r="C53" s="256" t="s">
        <v>183</v>
      </c>
      <c r="D53" s="225"/>
      <c r="E53" s="226">
        <v>313</v>
      </c>
      <c r="F53" s="223"/>
      <c r="G53" s="223"/>
      <c r="H53" s="223"/>
      <c r="I53" s="223"/>
      <c r="J53" s="223"/>
      <c r="K53" s="223"/>
      <c r="L53" s="223"/>
      <c r="M53" s="223"/>
      <c r="N53" s="222"/>
      <c r="O53" s="222"/>
      <c r="P53" s="222"/>
      <c r="Q53" s="222"/>
      <c r="R53" s="223"/>
      <c r="S53" s="223"/>
      <c r="T53" s="223"/>
      <c r="U53" s="223"/>
      <c r="V53" s="223"/>
      <c r="W53" s="223"/>
      <c r="X53" s="223"/>
      <c r="Y53" s="223"/>
      <c r="Z53" s="212"/>
      <c r="AA53" s="212"/>
      <c r="AB53" s="212"/>
      <c r="AC53" s="212"/>
      <c r="AD53" s="212"/>
      <c r="AE53" s="212"/>
      <c r="AF53" s="212"/>
      <c r="AG53" s="212" t="s">
        <v>139</v>
      </c>
      <c r="AH53" s="212">
        <v>5</v>
      </c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x14ac:dyDescent="0.2">
      <c r="A54" s="228" t="s">
        <v>126</v>
      </c>
      <c r="B54" s="229" t="s">
        <v>70</v>
      </c>
      <c r="C54" s="253" t="s">
        <v>71</v>
      </c>
      <c r="D54" s="230"/>
      <c r="E54" s="231"/>
      <c r="F54" s="232"/>
      <c r="G54" s="232">
        <f>SUMIF(AG55:AG57,"&lt;&gt;NOR",G55:G57)</f>
        <v>0</v>
      </c>
      <c r="H54" s="232"/>
      <c r="I54" s="232">
        <f>SUM(I55:I57)</f>
        <v>0</v>
      </c>
      <c r="J54" s="232"/>
      <c r="K54" s="232">
        <f>SUM(K55:K57)</f>
        <v>0</v>
      </c>
      <c r="L54" s="232"/>
      <c r="M54" s="232">
        <f>SUM(M55:M57)</f>
        <v>0</v>
      </c>
      <c r="N54" s="231"/>
      <c r="O54" s="231">
        <f>SUM(O55:O57)</f>
        <v>0.01</v>
      </c>
      <c r="P54" s="231"/>
      <c r="Q54" s="231">
        <f>SUM(Q55:Q57)</f>
        <v>0</v>
      </c>
      <c r="R54" s="232"/>
      <c r="S54" s="232"/>
      <c r="T54" s="233"/>
      <c r="U54" s="227"/>
      <c r="V54" s="227">
        <f>SUM(V55:V57)</f>
        <v>90.67</v>
      </c>
      <c r="W54" s="227"/>
      <c r="X54" s="227"/>
      <c r="Y54" s="227"/>
      <c r="AG54" t="s">
        <v>127</v>
      </c>
    </row>
    <row r="55" spans="1:60" ht="56.25" outlineLevel="1" x14ac:dyDescent="0.2">
      <c r="A55" s="235">
        <v>16</v>
      </c>
      <c r="B55" s="236" t="s">
        <v>186</v>
      </c>
      <c r="C55" s="254" t="s">
        <v>187</v>
      </c>
      <c r="D55" s="237" t="s">
        <v>130</v>
      </c>
      <c r="E55" s="238">
        <v>294.38</v>
      </c>
      <c r="F55" s="239"/>
      <c r="G55" s="240">
        <f>ROUND(E55*F55,2)</f>
        <v>0</v>
      </c>
      <c r="H55" s="239"/>
      <c r="I55" s="240">
        <f>ROUND(E55*H55,2)</f>
        <v>0</v>
      </c>
      <c r="J55" s="239"/>
      <c r="K55" s="240">
        <f>ROUND(E55*J55,2)</f>
        <v>0</v>
      </c>
      <c r="L55" s="240">
        <v>21</v>
      </c>
      <c r="M55" s="240">
        <f>G55*(1+L55/100)</f>
        <v>0</v>
      </c>
      <c r="N55" s="238">
        <v>4.0000000000000003E-5</v>
      </c>
      <c r="O55" s="238">
        <f>ROUND(E55*N55,2)</f>
        <v>0.01</v>
      </c>
      <c r="P55" s="238">
        <v>0</v>
      </c>
      <c r="Q55" s="238">
        <f>ROUND(E55*P55,2)</f>
        <v>0</v>
      </c>
      <c r="R55" s="240" t="s">
        <v>131</v>
      </c>
      <c r="S55" s="240" t="s">
        <v>132</v>
      </c>
      <c r="T55" s="241" t="s">
        <v>132</v>
      </c>
      <c r="U55" s="223">
        <v>0.308</v>
      </c>
      <c r="V55" s="223">
        <f>ROUND(E55*U55,2)</f>
        <v>90.67</v>
      </c>
      <c r="W55" s="223"/>
      <c r="X55" s="223" t="s">
        <v>133</v>
      </c>
      <c r="Y55" s="223" t="s">
        <v>134</v>
      </c>
      <c r="Z55" s="212"/>
      <c r="AA55" s="212"/>
      <c r="AB55" s="212"/>
      <c r="AC55" s="212"/>
      <c r="AD55" s="212"/>
      <c r="AE55" s="212"/>
      <c r="AF55" s="212"/>
      <c r="AG55" s="212" t="s">
        <v>178</v>
      </c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2" x14ac:dyDescent="0.2">
      <c r="A56" s="219"/>
      <c r="B56" s="220"/>
      <c r="C56" s="256" t="s">
        <v>188</v>
      </c>
      <c r="D56" s="225"/>
      <c r="E56" s="226">
        <v>231.78</v>
      </c>
      <c r="F56" s="223"/>
      <c r="G56" s="223"/>
      <c r="H56" s="223"/>
      <c r="I56" s="223"/>
      <c r="J56" s="223"/>
      <c r="K56" s="223"/>
      <c r="L56" s="223"/>
      <c r="M56" s="223"/>
      <c r="N56" s="222"/>
      <c r="O56" s="222"/>
      <c r="P56" s="222"/>
      <c r="Q56" s="222"/>
      <c r="R56" s="223"/>
      <c r="S56" s="223"/>
      <c r="T56" s="223"/>
      <c r="U56" s="223"/>
      <c r="V56" s="223"/>
      <c r="W56" s="223"/>
      <c r="X56" s="223"/>
      <c r="Y56" s="223"/>
      <c r="Z56" s="212"/>
      <c r="AA56" s="212"/>
      <c r="AB56" s="212"/>
      <c r="AC56" s="212"/>
      <c r="AD56" s="212"/>
      <c r="AE56" s="212"/>
      <c r="AF56" s="212"/>
      <c r="AG56" s="212" t="s">
        <v>139</v>
      </c>
      <c r="AH56" s="212">
        <v>0</v>
      </c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3" x14ac:dyDescent="0.2">
      <c r="A57" s="219"/>
      <c r="B57" s="220"/>
      <c r="C57" s="256" t="s">
        <v>189</v>
      </c>
      <c r="D57" s="225"/>
      <c r="E57" s="226">
        <v>62.6</v>
      </c>
      <c r="F57" s="223"/>
      <c r="G57" s="223"/>
      <c r="H57" s="223"/>
      <c r="I57" s="223"/>
      <c r="J57" s="223"/>
      <c r="K57" s="223"/>
      <c r="L57" s="223"/>
      <c r="M57" s="223"/>
      <c r="N57" s="222"/>
      <c r="O57" s="222"/>
      <c r="P57" s="222"/>
      <c r="Q57" s="222"/>
      <c r="R57" s="223"/>
      <c r="S57" s="223"/>
      <c r="T57" s="223"/>
      <c r="U57" s="223"/>
      <c r="V57" s="223"/>
      <c r="W57" s="223"/>
      <c r="X57" s="223"/>
      <c r="Y57" s="223"/>
      <c r="Z57" s="212"/>
      <c r="AA57" s="212"/>
      <c r="AB57" s="212"/>
      <c r="AC57" s="212"/>
      <c r="AD57" s="212"/>
      <c r="AE57" s="212"/>
      <c r="AF57" s="212"/>
      <c r="AG57" s="212" t="s">
        <v>139</v>
      </c>
      <c r="AH57" s="212">
        <v>0</v>
      </c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x14ac:dyDescent="0.2">
      <c r="A58" s="228" t="s">
        <v>126</v>
      </c>
      <c r="B58" s="229" t="s">
        <v>72</v>
      </c>
      <c r="C58" s="253" t="s">
        <v>73</v>
      </c>
      <c r="D58" s="230"/>
      <c r="E58" s="231"/>
      <c r="F58" s="232"/>
      <c r="G58" s="232">
        <f>SUMIF(AG59:AG60,"&lt;&gt;NOR",G59:G60)</f>
        <v>0</v>
      </c>
      <c r="H58" s="232"/>
      <c r="I58" s="232">
        <f>SUM(I59:I60)</f>
        <v>0</v>
      </c>
      <c r="J58" s="232"/>
      <c r="K58" s="232">
        <f>SUM(K59:K60)</f>
        <v>0</v>
      </c>
      <c r="L58" s="232"/>
      <c r="M58" s="232">
        <f>SUM(M59:M60)</f>
        <v>0</v>
      </c>
      <c r="N58" s="231"/>
      <c r="O58" s="231">
        <f>SUM(O59:O60)</f>
        <v>0</v>
      </c>
      <c r="P58" s="231"/>
      <c r="Q58" s="231">
        <f>SUM(Q59:Q60)</f>
        <v>2.92</v>
      </c>
      <c r="R58" s="232"/>
      <c r="S58" s="232"/>
      <c r="T58" s="233"/>
      <c r="U58" s="227"/>
      <c r="V58" s="227">
        <f>SUM(V59:V60)</f>
        <v>15.37</v>
      </c>
      <c r="W58" s="227"/>
      <c r="X58" s="227"/>
      <c r="Y58" s="227"/>
      <c r="AG58" t="s">
        <v>127</v>
      </c>
    </row>
    <row r="59" spans="1:60" ht="22.5" outlineLevel="1" x14ac:dyDescent="0.2">
      <c r="A59" s="235">
        <v>17</v>
      </c>
      <c r="B59" s="236" t="s">
        <v>190</v>
      </c>
      <c r="C59" s="254" t="s">
        <v>191</v>
      </c>
      <c r="D59" s="237" t="s">
        <v>130</v>
      </c>
      <c r="E59" s="238">
        <v>78.819999999999993</v>
      </c>
      <c r="F59" s="239"/>
      <c r="G59" s="240">
        <f>ROUND(E59*F59,2)</f>
        <v>0</v>
      </c>
      <c r="H59" s="239"/>
      <c r="I59" s="240">
        <f>ROUND(E59*H59,2)</f>
        <v>0</v>
      </c>
      <c r="J59" s="239"/>
      <c r="K59" s="240">
        <f>ROUND(E59*J59,2)</f>
        <v>0</v>
      </c>
      <c r="L59" s="240">
        <v>21</v>
      </c>
      <c r="M59" s="240">
        <f>G59*(1+L59/100)</f>
        <v>0</v>
      </c>
      <c r="N59" s="238">
        <v>0</v>
      </c>
      <c r="O59" s="238">
        <f>ROUND(E59*N59,2)</f>
        <v>0</v>
      </c>
      <c r="P59" s="238">
        <v>3.6999999999999998E-2</v>
      </c>
      <c r="Q59" s="238">
        <f>ROUND(E59*P59,2)</f>
        <v>2.92</v>
      </c>
      <c r="R59" s="240" t="s">
        <v>192</v>
      </c>
      <c r="S59" s="240" t="s">
        <v>132</v>
      </c>
      <c r="T59" s="241" t="s">
        <v>132</v>
      </c>
      <c r="U59" s="223">
        <v>0.19500000000000001</v>
      </c>
      <c r="V59" s="223">
        <f>ROUND(E59*U59,2)</f>
        <v>15.37</v>
      </c>
      <c r="W59" s="223"/>
      <c r="X59" s="223" t="s">
        <v>133</v>
      </c>
      <c r="Y59" s="223" t="s">
        <v>134</v>
      </c>
      <c r="Z59" s="212"/>
      <c r="AA59" s="212"/>
      <c r="AB59" s="212"/>
      <c r="AC59" s="212"/>
      <c r="AD59" s="212"/>
      <c r="AE59" s="212"/>
      <c r="AF59" s="212"/>
      <c r="AG59" s="212" t="s">
        <v>135</v>
      </c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2" x14ac:dyDescent="0.2">
      <c r="A60" s="219"/>
      <c r="B60" s="220"/>
      <c r="C60" s="256" t="s">
        <v>193</v>
      </c>
      <c r="D60" s="225"/>
      <c r="E60" s="226">
        <v>78.819999999999993</v>
      </c>
      <c r="F60" s="223"/>
      <c r="G60" s="223"/>
      <c r="H60" s="223"/>
      <c r="I60" s="223"/>
      <c r="J60" s="223"/>
      <c r="K60" s="223"/>
      <c r="L60" s="223"/>
      <c r="M60" s="223"/>
      <c r="N60" s="222"/>
      <c r="O60" s="222"/>
      <c r="P60" s="222"/>
      <c r="Q60" s="222"/>
      <c r="R60" s="223"/>
      <c r="S60" s="223"/>
      <c r="T60" s="223"/>
      <c r="U60" s="223"/>
      <c r="V60" s="223"/>
      <c r="W60" s="223"/>
      <c r="X60" s="223"/>
      <c r="Y60" s="223"/>
      <c r="Z60" s="212"/>
      <c r="AA60" s="212"/>
      <c r="AB60" s="212"/>
      <c r="AC60" s="212"/>
      <c r="AD60" s="212"/>
      <c r="AE60" s="212"/>
      <c r="AF60" s="212"/>
      <c r="AG60" s="212" t="s">
        <v>139</v>
      </c>
      <c r="AH60" s="212">
        <v>5</v>
      </c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x14ac:dyDescent="0.2">
      <c r="A61" s="228" t="s">
        <v>126</v>
      </c>
      <c r="B61" s="229" t="s">
        <v>74</v>
      </c>
      <c r="C61" s="253" t="s">
        <v>75</v>
      </c>
      <c r="D61" s="230"/>
      <c r="E61" s="231"/>
      <c r="F61" s="232"/>
      <c r="G61" s="232">
        <f>SUMIF(AG62:AG63,"&lt;&gt;NOR",G62:G63)</f>
        <v>0</v>
      </c>
      <c r="H61" s="232"/>
      <c r="I61" s="232">
        <f>SUM(I62:I63)</f>
        <v>0</v>
      </c>
      <c r="J61" s="232"/>
      <c r="K61" s="232">
        <f>SUM(K62:K63)</f>
        <v>0</v>
      </c>
      <c r="L61" s="232"/>
      <c r="M61" s="232">
        <f>SUM(M62:M63)</f>
        <v>0</v>
      </c>
      <c r="N61" s="231"/>
      <c r="O61" s="231">
        <f>SUM(O62:O63)</f>
        <v>0</v>
      </c>
      <c r="P61" s="231"/>
      <c r="Q61" s="231">
        <f>SUM(Q62:Q63)</f>
        <v>0</v>
      </c>
      <c r="R61" s="232"/>
      <c r="S61" s="232"/>
      <c r="T61" s="233"/>
      <c r="U61" s="227"/>
      <c r="V61" s="227">
        <f>SUM(V62:V63)</f>
        <v>16.260000000000002</v>
      </c>
      <c r="W61" s="227"/>
      <c r="X61" s="227"/>
      <c r="Y61" s="227"/>
      <c r="AG61" t="s">
        <v>127</v>
      </c>
    </row>
    <row r="62" spans="1:60" ht="22.5" outlineLevel="1" x14ac:dyDescent="0.2">
      <c r="A62" s="235">
        <v>18</v>
      </c>
      <c r="B62" s="236" t="s">
        <v>194</v>
      </c>
      <c r="C62" s="254" t="s">
        <v>195</v>
      </c>
      <c r="D62" s="237" t="s">
        <v>196</v>
      </c>
      <c r="E62" s="238">
        <v>17.326840000000001</v>
      </c>
      <c r="F62" s="239"/>
      <c r="G62" s="240">
        <f>ROUND(E62*F62,2)</f>
        <v>0</v>
      </c>
      <c r="H62" s="239"/>
      <c r="I62" s="240">
        <f>ROUND(E62*H62,2)</f>
        <v>0</v>
      </c>
      <c r="J62" s="239"/>
      <c r="K62" s="240">
        <f>ROUND(E62*J62,2)</f>
        <v>0</v>
      </c>
      <c r="L62" s="240">
        <v>21</v>
      </c>
      <c r="M62" s="240">
        <f>G62*(1+L62/100)</f>
        <v>0</v>
      </c>
      <c r="N62" s="238">
        <v>0</v>
      </c>
      <c r="O62" s="238">
        <f>ROUND(E62*N62,2)</f>
        <v>0</v>
      </c>
      <c r="P62" s="238">
        <v>0</v>
      </c>
      <c r="Q62" s="238">
        <f>ROUND(E62*P62,2)</f>
        <v>0</v>
      </c>
      <c r="R62" s="240" t="s">
        <v>164</v>
      </c>
      <c r="S62" s="240" t="s">
        <v>132</v>
      </c>
      <c r="T62" s="241" t="s">
        <v>132</v>
      </c>
      <c r="U62" s="223">
        <v>0.9385</v>
      </c>
      <c r="V62" s="223">
        <f>ROUND(E62*U62,2)</f>
        <v>16.260000000000002</v>
      </c>
      <c r="W62" s="223"/>
      <c r="X62" s="223" t="s">
        <v>197</v>
      </c>
      <c r="Y62" s="223" t="s">
        <v>134</v>
      </c>
      <c r="Z62" s="212"/>
      <c r="AA62" s="212"/>
      <c r="AB62" s="212"/>
      <c r="AC62" s="212"/>
      <c r="AD62" s="212"/>
      <c r="AE62" s="212"/>
      <c r="AF62" s="212"/>
      <c r="AG62" s="212" t="s">
        <v>198</v>
      </c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2" x14ac:dyDescent="0.2">
      <c r="A63" s="219"/>
      <c r="B63" s="220"/>
      <c r="C63" s="255" t="s">
        <v>199</v>
      </c>
      <c r="D63" s="242"/>
      <c r="E63" s="242"/>
      <c r="F63" s="242"/>
      <c r="G63" s="242"/>
      <c r="H63" s="223"/>
      <c r="I63" s="223"/>
      <c r="J63" s="223"/>
      <c r="K63" s="223"/>
      <c r="L63" s="223"/>
      <c r="M63" s="223"/>
      <c r="N63" s="222"/>
      <c r="O63" s="222"/>
      <c r="P63" s="222"/>
      <c r="Q63" s="222"/>
      <c r="R63" s="223"/>
      <c r="S63" s="223"/>
      <c r="T63" s="223"/>
      <c r="U63" s="223"/>
      <c r="V63" s="223"/>
      <c r="W63" s="223"/>
      <c r="X63" s="223"/>
      <c r="Y63" s="223"/>
      <c r="Z63" s="212"/>
      <c r="AA63" s="212"/>
      <c r="AB63" s="212"/>
      <c r="AC63" s="212"/>
      <c r="AD63" s="212"/>
      <c r="AE63" s="212"/>
      <c r="AF63" s="212"/>
      <c r="AG63" s="212" t="s">
        <v>137</v>
      </c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x14ac:dyDescent="0.2">
      <c r="A64" s="228" t="s">
        <v>126</v>
      </c>
      <c r="B64" s="229" t="s">
        <v>76</v>
      </c>
      <c r="C64" s="253" t="s">
        <v>77</v>
      </c>
      <c r="D64" s="230"/>
      <c r="E64" s="231"/>
      <c r="F64" s="232"/>
      <c r="G64" s="232">
        <f>SUMIF(AG65:AG96,"&lt;&gt;NOR",G65:G96)</f>
        <v>0</v>
      </c>
      <c r="H64" s="232"/>
      <c r="I64" s="232">
        <f>SUM(I65:I96)</f>
        <v>0</v>
      </c>
      <c r="J64" s="232"/>
      <c r="K64" s="232">
        <f>SUM(K65:K96)</f>
        <v>0</v>
      </c>
      <c r="L64" s="232"/>
      <c r="M64" s="232">
        <f>SUM(M65:M96)</f>
        <v>0</v>
      </c>
      <c r="N64" s="231"/>
      <c r="O64" s="231">
        <f>SUM(O65:O96)</f>
        <v>1.02</v>
      </c>
      <c r="P64" s="231"/>
      <c r="Q64" s="231">
        <f>SUM(Q65:Q96)</f>
        <v>3.24</v>
      </c>
      <c r="R64" s="232"/>
      <c r="S64" s="232"/>
      <c r="T64" s="233"/>
      <c r="U64" s="227"/>
      <c r="V64" s="227">
        <f>SUM(V65:V96)</f>
        <v>338.43999999999994</v>
      </c>
      <c r="W64" s="227"/>
      <c r="X64" s="227"/>
      <c r="Y64" s="227"/>
      <c r="AG64" t="s">
        <v>127</v>
      </c>
    </row>
    <row r="65" spans="1:60" ht="22.5" outlineLevel="1" x14ac:dyDescent="0.2">
      <c r="A65" s="235">
        <v>19</v>
      </c>
      <c r="B65" s="236" t="s">
        <v>200</v>
      </c>
      <c r="C65" s="254" t="s">
        <v>201</v>
      </c>
      <c r="D65" s="237" t="s">
        <v>130</v>
      </c>
      <c r="E65" s="238">
        <v>231.78</v>
      </c>
      <c r="F65" s="239"/>
      <c r="G65" s="240">
        <f>ROUND(E65*F65,2)</f>
        <v>0</v>
      </c>
      <c r="H65" s="239"/>
      <c r="I65" s="240">
        <f>ROUND(E65*H65,2)</f>
        <v>0</v>
      </c>
      <c r="J65" s="239"/>
      <c r="K65" s="240">
        <f>ROUND(E65*J65,2)</f>
        <v>0</v>
      </c>
      <c r="L65" s="240">
        <v>21</v>
      </c>
      <c r="M65" s="240">
        <f>G65*(1+L65/100)</f>
        <v>0</v>
      </c>
      <c r="N65" s="238">
        <v>0</v>
      </c>
      <c r="O65" s="238">
        <f>ROUND(E65*N65,2)</f>
        <v>0</v>
      </c>
      <c r="P65" s="238">
        <v>1.4E-2</v>
      </c>
      <c r="Q65" s="238">
        <f>ROUND(E65*P65,2)</f>
        <v>3.24</v>
      </c>
      <c r="R65" s="240" t="s">
        <v>202</v>
      </c>
      <c r="S65" s="240" t="s">
        <v>132</v>
      </c>
      <c r="T65" s="241" t="s">
        <v>132</v>
      </c>
      <c r="U65" s="223">
        <v>6.5000000000000002E-2</v>
      </c>
      <c r="V65" s="223">
        <f>ROUND(E65*U65,2)</f>
        <v>15.07</v>
      </c>
      <c r="W65" s="223"/>
      <c r="X65" s="223" t="s">
        <v>133</v>
      </c>
      <c r="Y65" s="223" t="s">
        <v>134</v>
      </c>
      <c r="Z65" s="212"/>
      <c r="AA65" s="212"/>
      <c r="AB65" s="212"/>
      <c r="AC65" s="212"/>
      <c r="AD65" s="212"/>
      <c r="AE65" s="212"/>
      <c r="AF65" s="212"/>
      <c r="AG65" s="212" t="s">
        <v>203</v>
      </c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2" x14ac:dyDescent="0.2">
      <c r="A66" s="219"/>
      <c r="B66" s="220"/>
      <c r="C66" s="256" t="s">
        <v>188</v>
      </c>
      <c r="D66" s="225"/>
      <c r="E66" s="226">
        <v>231.78</v>
      </c>
      <c r="F66" s="223"/>
      <c r="G66" s="223"/>
      <c r="H66" s="223"/>
      <c r="I66" s="223"/>
      <c r="J66" s="223"/>
      <c r="K66" s="223"/>
      <c r="L66" s="223"/>
      <c r="M66" s="223"/>
      <c r="N66" s="222"/>
      <c r="O66" s="222"/>
      <c r="P66" s="222"/>
      <c r="Q66" s="222"/>
      <c r="R66" s="223"/>
      <c r="S66" s="223"/>
      <c r="T66" s="223"/>
      <c r="U66" s="223"/>
      <c r="V66" s="223"/>
      <c r="W66" s="223"/>
      <c r="X66" s="223"/>
      <c r="Y66" s="223"/>
      <c r="Z66" s="212"/>
      <c r="AA66" s="212"/>
      <c r="AB66" s="212"/>
      <c r="AC66" s="212"/>
      <c r="AD66" s="212"/>
      <c r="AE66" s="212"/>
      <c r="AF66" s="212"/>
      <c r="AG66" s="212" t="s">
        <v>139</v>
      </c>
      <c r="AH66" s="212">
        <v>0</v>
      </c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ht="22.5" outlineLevel="1" x14ac:dyDescent="0.2">
      <c r="A67" s="235">
        <v>20</v>
      </c>
      <c r="B67" s="236" t="s">
        <v>204</v>
      </c>
      <c r="C67" s="254" t="s">
        <v>205</v>
      </c>
      <c r="D67" s="237" t="s">
        <v>130</v>
      </c>
      <c r="E67" s="238">
        <v>267.73514999999998</v>
      </c>
      <c r="F67" s="239"/>
      <c r="G67" s="240">
        <f>ROUND(E67*F67,2)</f>
        <v>0</v>
      </c>
      <c r="H67" s="239"/>
      <c r="I67" s="240">
        <f>ROUND(E67*H67,2)</f>
        <v>0</v>
      </c>
      <c r="J67" s="239"/>
      <c r="K67" s="240">
        <f>ROUND(E67*J67,2)</f>
        <v>0</v>
      </c>
      <c r="L67" s="240">
        <v>21</v>
      </c>
      <c r="M67" s="240">
        <f>G67*(1+L67/100)</f>
        <v>0</v>
      </c>
      <c r="N67" s="238">
        <v>0</v>
      </c>
      <c r="O67" s="238">
        <f>ROUND(E67*N67,2)</f>
        <v>0</v>
      </c>
      <c r="P67" s="238">
        <v>0</v>
      </c>
      <c r="Q67" s="238">
        <f>ROUND(E67*P67,2)</f>
        <v>0</v>
      </c>
      <c r="R67" s="240" t="s">
        <v>202</v>
      </c>
      <c r="S67" s="240" t="s">
        <v>132</v>
      </c>
      <c r="T67" s="241" t="s">
        <v>132</v>
      </c>
      <c r="U67" s="223">
        <v>0.84799999999999998</v>
      </c>
      <c r="V67" s="223">
        <f>ROUND(E67*U67,2)</f>
        <v>227.04</v>
      </c>
      <c r="W67" s="223"/>
      <c r="X67" s="223" t="s">
        <v>133</v>
      </c>
      <c r="Y67" s="223" t="s">
        <v>134</v>
      </c>
      <c r="Z67" s="212"/>
      <c r="AA67" s="212"/>
      <c r="AB67" s="212"/>
      <c r="AC67" s="212"/>
      <c r="AD67" s="212"/>
      <c r="AE67" s="212"/>
      <c r="AF67" s="212"/>
      <c r="AG67" s="212" t="s">
        <v>203</v>
      </c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2" x14ac:dyDescent="0.2">
      <c r="A68" s="219"/>
      <c r="B68" s="220"/>
      <c r="C68" s="256" t="s">
        <v>188</v>
      </c>
      <c r="D68" s="225"/>
      <c r="E68" s="226">
        <v>231.78</v>
      </c>
      <c r="F68" s="223"/>
      <c r="G68" s="223"/>
      <c r="H68" s="223"/>
      <c r="I68" s="223"/>
      <c r="J68" s="223"/>
      <c r="K68" s="223"/>
      <c r="L68" s="223"/>
      <c r="M68" s="223"/>
      <c r="N68" s="222"/>
      <c r="O68" s="222"/>
      <c r="P68" s="222"/>
      <c r="Q68" s="222"/>
      <c r="R68" s="223"/>
      <c r="S68" s="223"/>
      <c r="T68" s="223"/>
      <c r="U68" s="223"/>
      <c r="V68" s="223"/>
      <c r="W68" s="223"/>
      <c r="X68" s="223"/>
      <c r="Y68" s="223"/>
      <c r="Z68" s="212"/>
      <c r="AA68" s="212"/>
      <c r="AB68" s="212"/>
      <c r="AC68" s="212"/>
      <c r="AD68" s="212"/>
      <c r="AE68" s="212"/>
      <c r="AF68" s="212"/>
      <c r="AG68" s="212" t="s">
        <v>139</v>
      </c>
      <c r="AH68" s="212">
        <v>0</v>
      </c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3" x14ac:dyDescent="0.2">
      <c r="A69" s="219"/>
      <c r="B69" s="220"/>
      <c r="C69" s="256" t="s">
        <v>206</v>
      </c>
      <c r="D69" s="225"/>
      <c r="E69" s="226">
        <v>35.955150000000003</v>
      </c>
      <c r="F69" s="223"/>
      <c r="G69" s="223"/>
      <c r="H69" s="223"/>
      <c r="I69" s="223"/>
      <c r="J69" s="223"/>
      <c r="K69" s="223"/>
      <c r="L69" s="223"/>
      <c r="M69" s="223"/>
      <c r="N69" s="222"/>
      <c r="O69" s="222"/>
      <c r="P69" s="222"/>
      <c r="Q69" s="222"/>
      <c r="R69" s="223"/>
      <c r="S69" s="223"/>
      <c r="T69" s="223"/>
      <c r="U69" s="223"/>
      <c r="V69" s="223"/>
      <c r="W69" s="223"/>
      <c r="X69" s="223"/>
      <c r="Y69" s="223"/>
      <c r="Z69" s="212"/>
      <c r="AA69" s="212"/>
      <c r="AB69" s="212"/>
      <c r="AC69" s="212"/>
      <c r="AD69" s="212"/>
      <c r="AE69" s="212"/>
      <c r="AF69" s="212"/>
      <c r="AG69" s="212" t="s">
        <v>139</v>
      </c>
      <c r="AH69" s="212">
        <v>0</v>
      </c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ht="33.75" outlineLevel="1" x14ac:dyDescent="0.2">
      <c r="A70" s="235">
        <v>21</v>
      </c>
      <c r="B70" s="236" t="s">
        <v>207</v>
      </c>
      <c r="C70" s="254" t="s">
        <v>208</v>
      </c>
      <c r="D70" s="237" t="s">
        <v>209</v>
      </c>
      <c r="E70" s="238">
        <v>62.6</v>
      </c>
      <c r="F70" s="239"/>
      <c r="G70" s="240">
        <f>ROUND(E70*F70,2)</f>
        <v>0</v>
      </c>
      <c r="H70" s="239"/>
      <c r="I70" s="240">
        <f>ROUND(E70*H70,2)</f>
        <v>0</v>
      </c>
      <c r="J70" s="239"/>
      <c r="K70" s="240">
        <f>ROUND(E70*J70,2)</f>
        <v>0</v>
      </c>
      <c r="L70" s="240">
        <v>21</v>
      </c>
      <c r="M70" s="240">
        <f>G70*(1+L70/100)</f>
        <v>0</v>
      </c>
      <c r="N70" s="238">
        <v>1.8400000000000001E-3</v>
      </c>
      <c r="O70" s="238">
        <f>ROUND(E70*N70,2)</f>
        <v>0.12</v>
      </c>
      <c r="P70" s="238">
        <v>0</v>
      </c>
      <c r="Q70" s="238">
        <f>ROUND(E70*P70,2)</f>
        <v>0</v>
      </c>
      <c r="R70" s="240" t="s">
        <v>202</v>
      </c>
      <c r="S70" s="240" t="s">
        <v>132</v>
      </c>
      <c r="T70" s="241" t="s">
        <v>132</v>
      </c>
      <c r="U70" s="223">
        <v>0.252</v>
      </c>
      <c r="V70" s="223">
        <f>ROUND(E70*U70,2)</f>
        <v>15.78</v>
      </c>
      <c r="W70" s="223"/>
      <c r="X70" s="223" t="s">
        <v>133</v>
      </c>
      <c r="Y70" s="223" t="s">
        <v>134</v>
      </c>
      <c r="Z70" s="212"/>
      <c r="AA70" s="212"/>
      <c r="AB70" s="212"/>
      <c r="AC70" s="212"/>
      <c r="AD70" s="212"/>
      <c r="AE70" s="212"/>
      <c r="AF70" s="212"/>
      <c r="AG70" s="212" t="s">
        <v>203</v>
      </c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2" x14ac:dyDescent="0.2">
      <c r="A71" s="219"/>
      <c r="B71" s="220"/>
      <c r="C71" s="255" t="s">
        <v>210</v>
      </c>
      <c r="D71" s="242"/>
      <c r="E71" s="242"/>
      <c r="F71" s="242"/>
      <c r="G71" s="242"/>
      <c r="H71" s="223"/>
      <c r="I71" s="223"/>
      <c r="J71" s="223"/>
      <c r="K71" s="223"/>
      <c r="L71" s="223"/>
      <c r="M71" s="223"/>
      <c r="N71" s="222"/>
      <c r="O71" s="222"/>
      <c r="P71" s="222"/>
      <c r="Q71" s="222"/>
      <c r="R71" s="223"/>
      <c r="S71" s="223"/>
      <c r="T71" s="223"/>
      <c r="U71" s="223"/>
      <c r="V71" s="223"/>
      <c r="W71" s="223"/>
      <c r="X71" s="223"/>
      <c r="Y71" s="223"/>
      <c r="Z71" s="212"/>
      <c r="AA71" s="212"/>
      <c r="AB71" s="212"/>
      <c r="AC71" s="212"/>
      <c r="AD71" s="212"/>
      <c r="AE71" s="212"/>
      <c r="AF71" s="212"/>
      <c r="AG71" s="212" t="s">
        <v>137</v>
      </c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outlineLevel="2" x14ac:dyDescent="0.2">
      <c r="A72" s="219"/>
      <c r="B72" s="220"/>
      <c r="C72" s="256" t="s">
        <v>211</v>
      </c>
      <c r="D72" s="225"/>
      <c r="E72" s="226">
        <v>62.6</v>
      </c>
      <c r="F72" s="223"/>
      <c r="G72" s="223"/>
      <c r="H72" s="223"/>
      <c r="I72" s="223"/>
      <c r="J72" s="223"/>
      <c r="K72" s="223"/>
      <c r="L72" s="223"/>
      <c r="M72" s="223"/>
      <c r="N72" s="222"/>
      <c r="O72" s="222"/>
      <c r="P72" s="222"/>
      <c r="Q72" s="222"/>
      <c r="R72" s="223"/>
      <c r="S72" s="223"/>
      <c r="T72" s="223"/>
      <c r="U72" s="223"/>
      <c r="V72" s="223"/>
      <c r="W72" s="223"/>
      <c r="X72" s="223"/>
      <c r="Y72" s="223"/>
      <c r="Z72" s="212"/>
      <c r="AA72" s="212"/>
      <c r="AB72" s="212"/>
      <c r="AC72" s="212"/>
      <c r="AD72" s="212"/>
      <c r="AE72" s="212"/>
      <c r="AF72" s="212"/>
      <c r="AG72" s="212" t="s">
        <v>139</v>
      </c>
      <c r="AH72" s="212">
        <v>0</v>
      </c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ht="33.75" outlineLevel="1" x14ac:dyDescent="0.2">
      <c r="A73" s="235">
        <v>22</v>
      </c>
      <c r="B73" s="236" t="s">
        <v>212</v>
      </c>
      <c r="C73" s="254" t="s">
        <v>213</v>
      </c>
      <c r="D73" s="237" t="s">
        <v>209</v>
      </c>
      <c r="E73" s="238">
        <v>62.6</v>
      </c>
      <c r="F73" s="239"/>
      <c r="G73" s="240">
        <f>ROUND(E73*F73,2)</f>
        <v>0</v>
      </c>
      <c r="H73" s="239"/>
      <c r="I73" s="240">
        <f>ROUND(E73*H73,2)</f>
        <v>0</v>
      </c>
      <c r="J73" s="239"/>
      <c r="K73" s="240">
        <f>ROUND(E73*J73,2)</f>
        <v>0</v>
      </c>
      <c r="L73" s="240">
        <v>21</v>
      </c>
      <c r="M73" s="240">
        <f>G73*(1+L73/100)</f>
        <v>0</v>
      </c>
      <c r="N73" s="238">
        <v>1.8400000000000001E-3</v>
      </c>
      <c r="O73" s="238">
        <f>ROUND(E73*N73,2)</f>
        <v>0.12</v>
      </c>
      <c r="P73" s="238">
        <v>0</v>
      </c>
      <c r="Q73" s="238">
        <f>ROUND(E73*P73,2)</f>
        <v>0</v>
      </c>
      <c r="R73" s="240" t="s">
        <v>202</v>
      </c>
      <c r="S73" s="240" t="s">
        <v>132</v>
      </c>
      <c r="T73" s="241" t="s">
        <v>132</v>
      </c>
      <c r="U73" s="223">
        <v>0.252</v>
      </c>
      <c r="V73" s="223">
        <f>ROUND(E73*U73,2)</f>
        <v>15.78</v>
      </c>
      <c r="W73" s="223"/>
      <c r="X73" s="223" t="s">
        <v>133</v>
      </c>
      <c r="Y73" s="223" t="s">
        <v>134</v>
      </c>
      <c r="Z73" s="212"/>
      <c r="AA73" s="212"/>
      <c r="AB73" s="212"/>
      <c r="AC73" s="212"/>
      <c r="AD73" s="212"/>
      <c r="AE73" s="212"/>
      <c r="AF73" s="212"/>
      <c r="AG73" s="212" t="s">
        <v>203</v>
      </c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2" x14ac:dyDescent="0.2">
      <c r="A74" s="219"/>
      <c r="B74" s="220"/>
      <c r="C74" s="255" t="s">
        <v>210</v>
      </c>
      <c r="D74" s="242"/>
      <c r="E74" s="242"/>
      <c r="F74" s="242"/>
      <c r="G74" s="242"/>
      <c r="H74" s="223"/>
      <c r="I74" s="223"/>
      <c r="J74" s="223"/>
      <c r="K74" s="223"/>
      <c r="L74" s="223"/>
      <c r="M74" s="223"/>
      <c r="N74" s="222"/>
      <c r="O74" s="222"/>
      <c r="P74" s="222"/>
      <c r="Q74" s="222"/>
      <c r="R74" s="223"/>
      <c r="S74" s="223"/>
      <c r="T74" s="223"/>
      <c r="U74" s="223"/>
      <c r="V74" s="223"/>
      <c r="W74" s="223"/>
      <c r="X74" s="223"/>
      <c r="Y74" s="223"/>
      <c r="Z74" s="212"/>
      <c r="AA74" s="212"/>
      <c r="AB74" s="212"/>
      <c r="AC74" s="212"/>
      <c r="AD74" s="212"/>
      <c r="AE74" s="212"/>
      <c r="AF74" s="212"/>
      <c r="AG74" s="212" t="s">
        <v>137</v>
      </c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2" x14ac:dyDescent="0.2">
      <c r="A75" s="219"/>
      <c r="B75" s="220"/>
      <c r="C75" s="256" t="s">
        <v>211</v>
      </c>
      <c r="D75" s="225"/>
      <c r="E75" s="226">
        <v>62.6</v>
      </c>
      <c r="F75" s="223"/>
      <c r="G75" s="223"/>
      <c r="H75" s="223"/>
      <c r="I75" s="223"/>
      <c r="J75" s="223"/>
      <c r="K75" s="223"/>
      <c r="L75" s="223"/>
      <c r="M75" s="223"/>
      <c r="N75" s="222"/>
      <c r="O75" s="222"/>
      <c r="P75" s="222"/>
      <c r="Q75" s="222"/>
      <c r="R75" s="223"/>
      <c r="S75" s="223"/>
      <c r="T75" s="223"/>
      <c r="U75" s="223"/>
      <c r="V75" s="223"/>
      <c r="W75" s="223"/>
      <c r="X75" s="223"/>
      <c r="Y75" s="223"/>
      <c r="Z75" s="212"/>
      <c r="AA75" s="212"/>
      <c r="AB75" s="212"/>
      <c r="AC75" s="212"/>
      <c r="AD75" s="212"/>
      <c r="AE75" s="212"/>
      <c r="AF75" s="212"/>
      <c r="AG75" s="212" t="s">
        <v>139</v>
      </c>
      <c r="AH75" s="212">
        <v>0</v>
      </c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ht="33.75" outlineLevel="1" x14ac:dyDescent="0.2">
      <c r="A76" s="235">
        <v>23</v>
      </c>
      <c r="B76" s="236" t="s">
        <v>214</v>
      </c>
      <c r="C76" s="254" t="s">
        <v>215</v>
      </c>
      <c r="D76" s="237" t="s">
        <v>209</v>
      </c>
      <c r="E76" s="238">
        <v>122.02</v>
      </c>
      <c r="F76" s="239"/>
      <c r="G76" s="240">
        <f>ROUND(E76*F76,2)</f>
        <v>0</v>
      </c>
      <c r="H76" s="239"/>
      <c r="I76" s="240">
        <f>ROUND(E76*H76,2)</f>
        <v>0</v>
      </c>
      <c r="J76" s="239"/>
      <c r="K76" s="240">
        <f>ROUND(E76*J76,2)</f>
        <v>0</v>
      </c>
      <c r="L76" s="240">
        <v>21</v>
      </c>
      <c r="M76" s="240">
        <f>G76*(1+L76/100)</f>
        <v>0</v>
      </c>
      <c r="N76" s="238">
        <v>7.6000000000000004E-4</v>
      </c>
      <c r="O76" s="238">
        <f>ROUND(E76*N76,2)</f>
        <v>0.09</v>
      </c>
      <c r="P76" s="238">
        <v>0</v>
      </c>
      <c r="Q76" s="238">
        <f>ROUND(E76*P76,2)</f>
        <v>0</v>
      </c>
      <c r="R76" s="240" t="s">
        <v>202</v>
      </c>
      <c r="S76" s="240" t="s">
        <v>132</v>
      </c>
      <c r="T76" s="241" t="s">
        <v>132</v>
      </c>
      <c r="U76" s="223">
        <v>0.189</v>
      </c>
      <c r="V76" s="223">
        <f>ROUND(E76*U76,2)</f>
        <v>23.06</v>
      </c>
      <c r="W76" s="223"/>
      <c r="X76" s="223" t="s">
        <v>133</v>
      </c>
      <c r="Y76" s="223" t="s">
        <v>134</v>
      </c>
      <c r="Z76" s="212"/>
      <c r="AA76" s="212"/>
      <c r="AB76" s="212"/>
      <c r="AC76" s="212"/>
      <c r="AD76" s="212"/>
      <c r="AE76" s="212"/>
      <c r="AF76" s="212"/>
      <c r="AG76" s="212" t="s">
        <v>203</v>
      </c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2" x14ac:dyDescent="0.2">
      <c r="A77" s="219"/>
      <c r="B77" s="220"/>
      <c r="C77" s="255" t="s">
        <v>210</v>
      </c>
      <c r="D77" s="242"/>
      <c r="E77" s="242"/>
      <c r="F77" s="242"/>
      <c r="G77" s="242"/>
      <c r="H77" s="223"/>
      <c r="I77" s="223"/>
      <c r="J77" s="223"/>
      <c r="K77" s="223"/>
      <c r="L77" s="223"/>
      <c r="M77" s="223"/>
      <c r="N77" s="222"/>
      <c r="O77" s="222"/>
      <c r="P77" s="222"/>
      <c r="Q77" s="222"/>
      <c r="R77" s="223"/>
      <c r="S77" s="223"/>
      <c r="T77" s="223"/>
      <c r="U77" s="223"/>
      <c r="V77" s="223"/>
      <c r="W77" s="223"/>
      <c r="X77" s="223"/>
      <c r="Y77" s="223"/>
      <c r="Z77" s="212"/>
      <c r="AA77" s="212"/>
      <c r="AB77" s="212"/>
      <c r="AC77" s="212"/>
      <c r="AD77" s="212"/>
      <c r="AE77" s="212"/>
      <c r="AF77" s="212"/>
      <c r="AG77" s="212" t="s">
        <v>137</v>
      </c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2" x14ac:dyDescent="0.2">
      <c r="A78" s="219"/>
      <c r="B78" s="220"/>
      <c r="C78" s="256" t="s">
        <v>216</v>
      </c>
      <c r="D78" s="225"/>
      <c r="E78" s="226">
        <v>59.42</v>
      </c>
      <c r="F78" s="223"/>
      <c r="G78" s="223"/>
      <c r="H78" s="223"/>
      <c r="I78" s="223"/>
      <c r="J78" s="223"/>
      <c r="K78" s="223"/>
      <c r="L78" s="223"/>
      <c r="M78" s="223"/>
      <c r="N78" s="222"/>
      <c r="O78" s="222"/>
      <c r="P78" s="222"/>
      <c r="Q78" s="222"/>
      <c r="R78" s="223"/>
      <c r="S78" s="223"/>
      <c r="T78" s="223"/>
      <c r="U78" s="223"/>
      <c r="V78" s="223"/>
      <c r="W78" s="223"/>
      <c r="X78" s="223"/>
      <c r="Y78" s="223"/>
      <c r="Z78" s="212"/>
      <c r="AA78" s="212"/>
      <c r="AB78" s="212"/>
      <c r="AC78" s="212"/>
      <c r="AD78" s="212"/>
      <c r="AE78" s="212"/>
      <c r="AF78" s="212"/>
      <c r="AG78" s="212" t="s">
        <v>139</v>
      </c>
      <c r="AH78" s="212">
        <v>0</v>
      </c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3" x14ac:dyDescent="0.2">
      <c r="A79" s="219"/>
      <c r="B79" s="220"/>
      <c r="C79" s="256" t="s">
        <v>211</v>
      </c>
      <c r="D79" s="225"/>
      <c r="E79" s="226">
        <v>62.6</v>
      </c>
      <c r="F79" s="223"/>
      <c r="G79" s="223"/>
      <c r="H79" s="223"/>
      <c r="I79" s="223"/>
      <c r="J79" s="223"/>
      <c r="K79" s="223"/>
      <c r="L79" s="223"/>
      <c r="M79" s="223"/>
      <c r="N79" s="222"/>
      <c r="O79" s="222"/>
      <c r="P79" s="222"/>
      <c r="Q79" s="222"/>
      <c r="R79" s="223"/>
      <c r="S79" s="223"/>
      <c r="T79" s="223"/>
      <c r="U79" s="223"/>
      <c r="V79" s="223"/>
      <c r="W79" s="223"/>
      <c r="X79" s="223"/>
      <c r="Y79" s="223"/>
      <c r="Z79" s="212"/>
      <c r="AA79" s="212"/>
      <c r="AB79" s="212"/>
      <c r="AC79" s="212"/>
      <c r="AD79" s="212"/>
      <c r="AE79" s="212"/>
      <c r="AF79" s="212"/>
      <c r="AG79" s="212" t="s">
        <v>139</v>
      </c>
      <c r="AH79" s="212">
        <v>0</v>
      </c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ht="33.75" outlineLevel="1" x14ac:dyDescent="0.2">
      <c r="A80" s="235">
        <v>24</v>
      </c>
      <c r="B80" s="236" t="s">
        <v>217</v>
      </c>
      <c r="C80" s="254" t="s">
        <v>218</v>
      </c>
      <c r="D80" s="237" t="s">
        <v>209</v>
      </c>
      <c r="E80" s="238">
        <v>66.02</v>
      </c>
      <c r="F80" s="239"/>
      <c r="G80" s="240">
        <f>ROUND(E80*F80,2)</f>
        <v>0</v>
      </c>
      <c r="H80" s="239"/>
      <c r="I80" s="240">
        <f>ROUND(E80*H80,2)</f>
        <v>0</v>
      </c>
      <c r="J80" s="239"/>
      <c r="K80" s="240">
        <f>ROUND(E80*J80,2)</f>
        <v>0</v>
      </c>
      <c r="L80" s="240">
        <v>21</v>
      </c>
      <c r="M80" s="240">
        <f>G80*(1+L80/100)</f>
        <v>0</v>
      </c>
      <c r="N80" s="238">
        <v>7.6000000000000004E-4</v>
      </c>
      <c r="O80" s="238">
        <f>ROUND(E80*N80,2)</f>
        <v>0.05</v>
      </c>
      <c r="P80" s="238">
        <v>0</v>
      </c>
      <c r="Q80" s="238">
        <f>ROUND(E80*P80,2)</f>
        <v>0</v>
      </c>
      <c r="R80" s="240" t="s">
        <v>202</v>
      </c>
      <c r="S80" s="240" t="s">
        <v>132</v>
      </c>
      <c r="T80" s="241" t="s">
        <v>132</v>
      </c>
      <c r="U80" s="223">
        <v>0.189</v>
      </c>
      <c r="V80" s="223">
        <f>ROUND(E80*U80,2)</f>
        <v>12.48</v>
      </c>
      <c r="W80" s="223"/>
      <c r="X80" s="223" t="s">
        <v>133</v>
      </c>
      <c r="Y80" s="223" t="s">
        <v>134</v>
      </c>
      <c r="Z80" s="212"/>
      <c r="AA80" s="212"/>
      <c r="AB80" s="212"/>
      <c r="AC80" s="212"/>
      <c r="AD80" s="212"/>
      <c r="AE80" s="212"/>
      <c r="AF80" s="212"/>
      <c r="AG80" s="212" t="s">
        <v>203</v>
      </c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2" x14ac:dyDescent="0.2">
      <c r="A81" s="219"/>
      <c r="B81" s="220"/>
      <c r="C81" s="255" t="s">
        <v>210</v>
      </c>
      <c r="D81" s="242"/>
      <c r="E81" s="242"/>
      <c r="F81" s="242"/>
      <c r="G81" s="242"/>
      <c r="H81" s="223"/>
      <c r="I81" s="223"/>
      <c r="J81" s="223"/>
      <c r="K81" s="223"/>
      <c r="L81" s="223"/>
      <c r="M81" s="223"/>
      <c r="N81" s="222"/>
      <c r="O81" s="222"/>
      <c r="P81" s="222"/>
      <c r="Q81" s="222"/>
      <c r="R81" s="223"/>
      <c r="S81" s="223"/>
      <c r="T81" s="223"/>
      <c r="U81" s="223"/>
      <c r="V81" s="223"/>
      <c r="W81" s="223"/>
      <c r="X81" s="223"/>
      <c r="Y81" s="223"/>
      <c r="Z81" s="212"/>
      <c r="AA81" s="212"/>
      <c r="AB81" s="212"/>
      <c r="AC81" s="212"/>
      <c r="AD81" s="212"/>
      <c r="AE81" s="212"/>
      <c r="AF81" s="212"/>
      <c r="AG81" s="212" t="s">
        <v>137</v>
      </c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outlineLevel="2" x14ac:dyDescent="0.2">
      <c r="A82" s="219"/>
      <c r="B82" s="220"/>
      <c r="C82" s="256" t="s">
        <v>216</v>
      </c>
      <c r="D82" s="225"/>
      <c r="E82" s="226">
        <v>59.42</v>
      </c>
      <c r="F82" s="223"/>
      <c r="G82" s="223"/>
      <c r="H82" s="223"/>
      <c r="I82" s="223"/>
      <c r="J82" s="223"/>
      <c r="K82" s="223"/>
      <c r="L82" s="223"/>
      <c r="M82" s="223"/>
      <c r="N82" s="222"/>
      <c r="O82" s="222"/>
      <c r="P82" s="222"/>
      <c r="Q82" s="222"/>
      <c r="R82" s="223"/>
      <c r="S82" s="223"/>
      <c r="T82" s="223"/>
      <c r="U82" s="223"/>
      <c r="V82" s="223"/>
      <c r="W82" s="223"/>
      <c r="X82" s="223"/>
      <c r="Y82" s="223"/>
      <c r="Z82" s="212"/>
      <c r="AA82" s="212"/>
      <c r="AB82" s="212"/>
      <c r="AC82" s="212"/>
      <c r="AD82" s="212"/>
      <c r="AE82" s="212"/>
      <c r="AF82" s="212"/>
      <c r="AG82" s="212" t="s">
        <v>139</v>
      </c>
      <c r="AH82" s="212">
        <v>0</v>
      </c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outlineLevel="3" x14ac:dyDescent="0.2">
      <c r="A83" s="219"/>
      <c r="B83" s="220"/>
      <c r="C83" s="256" t="s">
        <v>219</v>
      </c>
      <c r="D83" s="225"/>
      <c r="E83" s="226">
        <v>2.6</v>
      </c>
      <c r="F83" s="223"/>
      <c r="G83" s="223"/>
      <c r="H83" s="223"/>
      <c r="I83" s="223"/>
      <c r="J83" s="223"/>
      <c r="K83" s="223"/>
      <c r="L83" s="223"/>
      <c r="M83" s="223"/>
      <c r="N83" s="222"/>
      <c r="O83" s="222"/>
      <c r="P83" s="222"/>
      <c r="Q83" s="222"/>
      <c r="R83" s="223"/>
      <c r="S83" s="223"/>
      <c r="T83" s="223"/>
      <c r="U83" s="223"/>
      <c r="V83" s="223"/>
      <c r="W83" s="223"/>
      <c r="X83" s="223"/>
      <c r="Y83" s="223"/>
      <c r="Z83" s="212"/>
      <c r="AA83" s="212"/>
      <c r="AB83" s="212"/>
      <c r="AC83" s="212"/>
      <c r="AD83" s="212"/>
      <c r="AE83" s="212"/>
      <c r="AF83" s="212"/>
      <c r="AG83" s="212" t="s">
        <v>139</v>
      </c>
      <c r="AH83" s="212">
        <v>0</v>
      </c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3" x14ac:dyDescent="0.2">
      <c r="A84" s="219"/>
      <c r="B84" s="220"/>
      <c r="C84" s="256" t="s">
        <v>220</v>
      </c>
      <c r="D84" s="225"/>
      <c r="E84" s="226">
        <v>4</v>
      </c>
      <c r="F84" s="223"/>
      <c r="G84" s="223"/>
      <c r="H84" s="223"/>
      <c r="I84" s="223"/>
      <c r="J84" s="223"/>
      <c r="K84" s="223"/>
      <c r="L84" s="223"/>
      <c r="M84" s="223"/>
      <c r="N84" s="222"/>
      <c r="O84" s="222"/>
      <c r="P84" s="222"/>
      <c r="Q84" s="222"/>
      <c r="R84" s="223"/>
      <c r="S84" s="223"/>
      <c r="T84" s="223"/>
      <c r="U84" s="223"/>
      <c r="V84" s="223"/>
      <c r="W84" s="223"/>
      <c r="X84" s="223"/>
      <c r="Y84" s="223"/>
      <c r="Z84" s="212"/>
      <c r="AA84" s="212"/>
      <c r="AB84" s="212"/>
      <c r="AC84" s="212"/>
      <c r="AD84" s="212"/>
      <c r="AE84" s="212"/>
      <c r="AF84" s="212"/>
      <c r="AG84" s="212" t="s">
        <v>139</v>
      </c>
      <c r="AH84" s="212">
        <v>0</v>
      </c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ht="33.75" outlineLevel="1" x14ac:dyDescent="0.2">
      <c r="A85" s="235">
        <v>25</v>
      </c>
      <c r="B85" s="236" t="s">
        <v>221</v>
      </c>
      <c r="C85" s="254" t="s">
        <v>222</v>
      </c>
      <c r="D85" s="237" t="s">
        <v>209</v>
      </c>
      <c r="E85" s="238">
        <v>8.3000000000000007</v>
      </c>
      <c r="F85" s="239"/>
      <c r="G85" s="240">
        <f>ROUND(E85*F85,2)</f>
        <v>0</v>
      </c>
      <c r="H85" s="239"/>
      <c r="I85" s="240">
        <f>ROUND(E85*H85,2)</f>
        <v>0</v>
      </c>
      <c r="J85" s="239"/>
      <c r="K85" s="240">
        <f>ROUND(E85*J85,2)</f>
        <v>0</v>
      </c>
      <c r="L85" s="240">
        <v>21</v>
      </c>
      <c r="M85" s="240">
        <f>G85*(1+L85/100)</f>
        <v>0</v>
      </c>
      <c r="N85" s="238">
        <v>2.4599999999999999E-3</v>
      </c>
      <c r="O85" s="238">
        <f>ROUND(E85*N85,2)</f>
        <v>0.02</v>
      </c>
      <c r="P85" s="238">
        <v>0</v>
      </c>
      <c r="Q85" s="238">
        <f>ROUND(E85*P85,2)</f>
        <v>0</v>
      </c>
      <c r="R85" s="240" t="s">
        <v>202</v>
      </c>
      <c r="S85" s="240" t="s">
        <v>132</v>
      </c>
      <c r="T85" s="241" t="s">
        <v>132</v>
      </c>
      <c r="U85" s="223">
        <v>0.29625000000000001</v>
      </c>
      <c r="V85" s="223">
        <f>ROUND(E85*U85,2)</f>
        <v>2.46</v>
      </c>
      <c r="W85" s="223"/>
      <c r="X85" s="223" t="s">
        <v>133</v>
      </c>
      <c r="Y85" s="223" t="s">
        <v>134</v>
      </c>
      <c r="Z85" s="212"/>
      <c r="AA85" s="212"/>
      <c r="AB85" s="212"/>
      <c r="AC85" s="212"/>
      <c r="AD85" s="212"/>
      <c r="AE85" s="212"/>
      <c r="AF85" s="212"/>
      <c r="AG85" s="212" t="s">
        <v>135</v>
      </c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outlineLevel="2" x14ac:dyDescent="0.2">
      <c r="A86" s="219"/>
      <c r="B86" s="220"/>
      <c r="C86" s="255" t="s">
        <v>210</v>
      </c>
      <c r="D86" s="242"/>
      <c r="E86" s="242"/>
      <c r="F86" s="242"/>
      <c r="G86" s="242"/>
      <c r="H86" s="223"/>
      <c r="I86" s="223"/>
      <c r="J86" s="223"/>
      <c r="K86" s="223"/>
      <c r="L86" s="223"/>
      <c r="M86" s="223"/>
      <c r="N86" s="222"/>
      <c r="O86" s="222"/>
      <c r="P86" s="222"/>
      <c r="Q86" s="222"/>
      <c r="R86" s="223"/>
      <c r="S86" s="223"/>
      <c r="T86" s="223"/>
      <c r="U86" s="223"/>
      <c r="V86" s="223"/>
      <c r="W86" s="223"/>
      <c r="X86" s="223"/>
      <c r="Y86" s="223"/>
      <c r="Z86" s="212"/>
      <c r="AA86" s="212"/>
      <c r="AB86" s="212"/>
      <c r="AC86" s="212"/>
      <c r="AD86" s="212"/>
      <c r="AE86" s="212"/>
      <c r="AF86" s="212"/>
      <c r="AG86" s="212" t="s">
        <v>137</v>
      </c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2" x14ac:dyDescent="0.2">
      <c r="A87" s="219"/>
      <c r="B87" s="220"/>
      <c r="C87" s="256" t="s">
        <v>223</v>
      </c>
      <c r="D87" s="225"/>
      <c r="E87" s="226">
        <v>4.3</v>
      </c>
      <c r="F87" s="223"/>
      <c r="G87" s="223"/>
      <c r="H87" s="223"/>
      <c r="I87" s="223"/>
      <c r="J87" s="223"/>
      <c r="K87" s="223"/>
      <c r="L87" s="223"/>
      <c r="M87" s="223"/>
      <c r="N87" s="222"/>
      <c r="O87" s="222"/>
      <c r="P87" s="222"/>
      <c r="Q87" s="222"/>
      <c r="R87" s="223"/>
      <c r="S87" s="223"/>
      <c r="T87" s="223"/>
      <c r="U87" s="223"/>
      <c r="V87" s="223"/>
      <c r="W87" s="223"/>
      <c r="X87" s="223"/>
      <c r="Y87" s="223"/>
      <c r="Z87" s="212"/>
      <c r="AA87" s="212"/>
      <c r="AB87" s="212"/>
      <c r="AC87" s="212"/>
      <c r="AD87" s="212"/>
      <c r="AE87" s="212"/>
      <c r="AF87" s="212"/>
      <c r="AG87" s="212" t="s">
        <v>139</v>
      </c>
      <c r="AH87" s="212">
        <v>0</v>
      </c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3" x14ac:dyDescent="0.2">
      <c r="A88" s="219"/>
      <c r="B88" s="220"/>
      <c r="C88" s="256" t="s">
        <v>224</v>
      </c>
      <c r="D88" s="225"/>
      <c r="E88" s="226">
        <v>4</v>
      </c>
      <c r="F88" s="223"/>
      <c r="G88" s="223"/>
      <c r="H88" s="223"/>
      <c r="I88" s="223"/>
      <c r="J88" s="223"/>
      <c r="K88" s="223"/>
      <c r="L88" s="223"/>
      <c r="M88" s="223"/>
      <c r="N88" s="222"/>
      <c r="O88" s="222"/>
      <c r="P88" s="222"/>
      <c r="Q88" s="222"/>
      <c r="R88" s="223"/>
      <c r="S88" s="223"/>
      <c r="T88" s="223"/>
      <c r="U88" s="223"/>
      <c r="V88" s="223"/>
      <c r="W88" s="223"/>
      <c r="X88" s="223"/>
      <c r="Y88" s="223"/>
      <c r="Z88" s="212"/>
      <c r="AA88" s="212"/>
      <c r="AB88" s="212"/>
      <c r="AC88" s="212"/>
      <c r="AD88" s="212"/>
      <c r="AE88" s="212"/>
      <c r="AF88" s="212"/>
      <c r="AG88" s="212" t="s">
        <v>139</v>
      </c>
      <c r="AH88" s="212">
        <v>0</v>
      </c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1" x14ac:dyDescent="0.2">
      <c r="A89" s="235">
        <v>26</v>
      </c>
      <c r="B89" s="236" t="s">
        <v>225</v>
      </c>
      <c r="C89" s="254" t="s">
        <v>226</v>
      </c>
      <c r="D89" s="237" t="s">
        <v>130</v>
      </c>
      <c r="E89" s="238">
        <v>267.73514999999998</v>
      </c>
      <c r="F89" s="239"/>
      <c r="G89" s="240">
        <f>ROUND(E89*F89,2)</f>
        <v>0</v>
      </c>
      <c r="H89" s="239"/>
      <c r="I89" s="240">
        <f>ROUND(E89*H89,2)</f>
        <v>0</v>
      </c>
      <c r="J89" s="239"/>
      <c r="K89" s="240">
        <f>ROUND(E89*J89,2)</f>
        <v>0</v>
      </c>
      <c r="L89" s="240">
        <v>21</v>
      </c>
      <c r="M89" s="240">
        <f>G89*(1+L89/100)</f>
        <v>0</v>
      </c>
      <c r="N89" s="238">
        <v>0</v>
      </c>
      <c r="O89" s="238">
        <f>ROUND(E89*N89,2)</f>
        <v>0</v>
      </c>
      <c r="P89" s="238">
        <v>0</v>
      </c>
      <c r="Q89" s="238">
        <f>ROUND(E89*P89,2)</f>
        <v>0</v>
      </c>
      <c r="R89" s="240" t="s">
        <v>202</v>
      </c>
      <c r="S89" s="240" t="s">
        <v>132</v>
      </c>
      <c r="T89" s="241" t="s">
        <v>132</v>
      </c>
      <c r="U89" s="223">
        <v>0.1</v>
      </c>
      <c r="V89" s="223">
        <f>ROUND(E89*U89,2)</f>
        <v>26.77</v>
      </c>
      <c r="W89" s="223"/>
      <c r="X89" s="223" t="s">
        <v>133</v>
      </c>
      <c r="Y89" s="223" t="s">
        <v>134</v>
      </c>
      <c r="Z89" s="212"/>
      <c r="AA89" s="212"/>
      <c r="AB89" s="212"/>
      <c r="AC89" s="212"/>
      <c r="AD89" s="212"/>
      <c r="AE89" s="212"/>
      <c r="AF89" s="212"/>
      <c r="AG89" s="212" t="s">
        <v>203</v>
      </c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2" x14ac:dyDescent="0.2">
      <c r="A90" s="219"/>
      <c r="B90" s="220"/>
      <c r="C90" s="256" t="s">
        <v>227</v>
      </c>
      <c r="D90" s="225"/>
      <c r="E90" s="226">
        <v>267.73514999999998</v>
      </c>
      <c r="F90" s="223"/>
      <c r="G90" s="223"/>
      <c r="H90" s="223"/>
      <c r="I90" s="223"/>
      <c r="J90" s="223"/>
      <c r="K90" s="223"/>
      <c r="L90" s="223"/>
      <c r="M90" s="223"/>
      <c r="N90" s="222"/>
      <c r="O90" s="222"/>
      <c r="P90" s="222"/>
      <c r="Q90" s="222"/>
      <c r="R90" s="223"/>
      <c r="S90" s="223"/>
      <c r="T90" s="223"/>
      <c r="U90" s="223"/>
      <c r="V90" s="223"/>
      <c r="W90" s="223"/>
      <c r="X90" s="223"/>
      <c r="Y90" s="223"/>
      <c r="Z90" s="212"/>
      <c r="AA90" s="212"/>
      <c r="AB90" s="212"/>
      <c r="AC90" s="212"/>
      <c r="AD90" s="212"/>
      <c r="AE90" s="212"/>
      <c r="AF90" s="212"/>
      <c r="AG90" s="212" t="s">
        <v>139</v>
      </c>
      <c r="AH90" s="212">
        <v>5</v>
      </c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ht="22.5" outlineLevel="1" x14ac:dyDescent="0.2">
      <c r="A91" s="235">
        <v>27</v>
      </c>
      <c r="B91" s="236" t="s">
        <v>228</v>
      </c>
      <c r="C91" s="254" t="s">
        <v>229</v>
      </c>
      <c r="D91" s="237" t="s">
        <v>130</v>
      </c>
      <c r="E91" s="238">
        <v>294.50867</v>
      </c>
      <c r="F91" s="239"/>
      <c r="G91" s="240">
        <f>ROUND(E91*F91,2)</f>
        <v>0</v>
      </c>
      <c r="H91" s="239"/>
      <c r="I91" s="240">
        <f>ROUND(E91*H91,2)</f>
        <v>0</v>
      </c>
      <c r="J91" s="239"/>
      <c r="K91" s="240">
        <f>ROUND(E91*J91,2)</f>
        <v>0</v>
      </c>
      <c r="L91" s="240">
        <v>21</v>
      </c>
      <c r="M91" s="240">
        <f>G91*(1+L91/100)</f>
        <v>0</v>
      </c>
      <c r="N91" s="238">
        <v>1.8E-3</v>
      </c>
      <c r="O91" s="238">
        <f>ROUND(E91*N91,2)</f>
        <v>0.53</v>
      </c>
      <c r="P91" s="238">
        <v>0</v>
      </c>
      <c r="Q91" s="238">
        <f>ROUND(E91*P91,2)</f>
        <v>0</v>
      </c>
      <c r="R91" s="240" t="s">
        <v>230</v>
      </c>
      <c r="S91" s="240" t="s">
        <v>132</v>
      </c>
      <c r="T91" s="241" t="s">
        <v>132</v>
      </c>
      <c r="U91" s="223">
        <v>0</v>
      </c>
      <c r="V91" s="223">
        <f>ROUND(E91*U91,2)</f>
        <v>0</v>
      </c>
      <c r="W91" s="223"/>
      <c r="X91" s="223" t="s">
        <v>231</v>
      </c>
      <c r="Y91" s="223" t="s">
        <v>134</v>
      </c>
      <c r="Z91" s="212"/>
      <c r="AA91" s="212"/>
      <c r="AB91" s="212"/>
      <c r="AC91" s="212"/>
      <c r="AD91" s="212"/>
      <c r="AE91" s="212"/>
      <c r="AF91" s="212"/>
      <c r="AG91" s="212" t="s">
        <v>232</v>
      </c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2" x14ac:dyDescent="0.2">
      <c r="A92" s="219"/>
      <c r="B92" s="220"/>
      <c r="C92" s="256" t="s">
        <v>233</v>
      </c>
      <c r="D92" s="225"/>
      <c r="E92" s="226">
        <v>294.50867</v>
      </c>
      <c r="F92" s="223"/>
      <c r="G92" s="223"/>
      <c r="H92" s="223"/>
      <c r="I92" s="223"/>
      <c r="J92" s="223"/>
      <c r="K92" s="223"/>
      <c r="L92" s="223"/>
      <c r="M92" s="223"/>
      <c r="N92" s="222"/>
      <c r="O92" s="222"/>
      <c r="P92" s="222"/>
      <c r="Q92" s="222"/>
      <c r="R92" s="223"/>
      <c r="S92" s="223"/>
      <c r="T92" s="223"/>
      <c r="U92" s="223"/>
      <c r="V92" s="223"/>
      <c r="W92" s="223"/>
      <c r="X92" s="223"/>
      <c r="Y92" s="223"/>
      <c r="Z92" s="212"/>
      <c r="AA92" s="212"/>
      <c r="AB92" s="212"/>
      <c r="AC92" s="212"/>
      <c r="AD92" s="212"/>
      <c r="AE92" s="212"/>
      <c r="AF92" s="212"/>
      <c r="AG92" s="212" t="s">
        <v>139</v>
      </c>
      <c r="AH92" s="212">
        <v>5</v>
      </c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ht="22.5" outlineLevel="1" x14ac:dyDescent="0.2">
      <c r="A93" s="235">
        <v>28</v>
      </c>
      <c r="B93" s="236" t="s">
        <v>234</v>
      </c>
      <c r="C93" s="254" t="s">
        <v>235</v>
      </c>
      <c r="D93" s="237" t="s">
        <v>130</v>
      </c>
      <c r="E93" s="238">
        <v>294.50867</v>
      </c>
      <c r="F93" s="239"/>
      <c r="G93" s="240">
        <f>ROUND(E93*F93,2)</f>
        <v>0</v>
      </c>
      <c r="H93" s="239"/>
      <c r="I93" s="240">
        <f>ROUND(E93*H93,2)</f>
        <v>0</v>
      </c>
      <c r="J93" s="239"/>
      <c r="K93" s="240">
        <f>ROUND(E93*J93,2)</f>
        <v>0</v>
      </c>
      <c r="L93" s="240">
        <v>21</v>
      </c>
      <c r="M93" s="240">
        <f>G93*(1+L93/100)</f>
        <v>0</v>
      </c>
      <c r="N93" s="238">
        <v>2.9999999999999997E-4</v>
      </c>
      <c r="O93" s="238">
        <f>ROUND(E93*N93,2)</f>
        <v>0.09</v>
      </c>
      <c r="P93" s="238">
        <v>0</v>
      </c>
      <c r="Q93" s="238">
        <f>ROUND(E93*P93,2)</f>
        <v>0</v>
      </c>
      <c r="R93" s="240" t="s">
        <v>230</v>
      </c>
      <c r="S93" s="240" t="s">
        <v>132</v>
      </c>
      <c r="T93" s="241" t="s">
        <v>132</v>
      </c>
      <c r="U93" s="223">
        <v>0</v>
      </c>
      <c r="V93" s="223">
        <f>ROUND(E93*U93,2)</f>
        <v>0</v>
      </c>
      <c r="W93" s="223"/>
      <c r="X93" s="223" t="s">
        <v>231</v>
      </c>
      <c r="Y93" s="223" t="s">
        <v>134</v>
      </c>
      <c r="Z93" s="212"/>
      <c r="AA93" s="212"/>
      <c r="AB93" s="212"/>
      <c r="AC93" s="212"/>
      <c r="AD93" s="212"/>
      <c r="AE93" s="212"/>
      <c r="AF93" s="212"/>
      <c r="AG93" s="212" t="s">
        <v>232</v>
      </c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outlineLevel="2" x14ac:dyDescent="0.2">
      <c r="A94" s="219"/>
      <c r="B94" s="220"/>
      <c r="C94" s="256" t="s">
        <v>236</v>
      </c>
      <c r="D94" s="225"/>
      <c r="E94" s="226">
        <v>294.50867</v>
      </c>
      <c r="F94" s="223"/>
      <c r="G94" s="223"/>
      <c r="H94" s="223"/>
      <c r="I94" s="223"/>
      <c r="J94" s="223"/>
      <c r="K94" s="223"/>
      <c r="L94" s="223"/>
      <c r="M94" s="223"/>
      <c r="N94" s="222"/>
      <c r="O94" s="222"/>
      <c r="P94" s="222"/>
      <c r="Q94" s="222"/>
      <c r="R94" s="223"/>
      <c r="S94" s="223"/>
      <c r="T94" s="223"/>
      <c r="U94" s="223"/>
      <c r="V94" s="223"/>
      <c r="W94" s="223"/>
      <c r="X94" s="223"/>
      <c r="Y94" s="223"/>
      <c r="Z94" s="212"/>
      <c r="AA94" s="212"/>
      <c r="AB94" s="212"/>
      <c r="AC94" s="212"/>
      <c r="AD94" s="212"/>
      <c r="AE94" s="212"/>
      <c r="AF94" s="212"/>
      <c r="AG94" s="212" t="s">
        <v>139</v>
      </c>
      <c r="AH94" s="212">
        <v>5</v>
      </c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outlineLevel="1" x14ac:dyDescent="0.2">
      <c r="A95" s="219">
        <v>29</v>
      </c>
      <c r="B95" s="220" t="s">
        <v>237</v>
      </c>
      <c r="C95" s="257" t="s">
        <v>238</v>
      </c>
      <c r="D95" s="221" t="s">
        <v>0</v>
      </c>
      <c r="E95" s="244"/>
      <c r="F95" s="224"/>
      <c r="G95" s="223">
        <f>ROUND(E95*F95,2)</f>
        <v>0</v>
      </c>
      <c r="H95" s="224"/>
      <c r="I95" s="223">
        <f>ROUND(E95*H95,2)</f>
        <v>0</v>
      </c>
      <c r="J95" s="224"/>
      <c r="K95" s="223">
        <f>ROUND(E95*J95,2)</f>
        <v>0</v>
      </c>
      <c r="L95" s="223">
        <v>21</v>
      </c>
      <c r="M95" s="223">
        <f>G95*(1+L95/100)</f>
        <v>0</v>
      </c>
      <c r="N95" s="222">
        <v>0</v>
      </c>
      <c r="O95" s="222">
        <f>ROUND(E95*N95,2)</f>
        <v>0</v>
      </c>
      <c r="P95" s="222">
        <v>0</v>
      </c>
      <c r="Q95" s="222">
        <f>ROUND(E95*P95,2)</f>
        <v>0</v>
      </c>
      <c r="R95" s="223" t="s">
        <v>202</v>
      </c>
      <c r="S95" s="223" t="s">
        <v>132</v>
      </c>
      <c r="T95" s="223" t="s">
        <v>132</v>
      </c>
      <c r="U95" s="223">
        <v>0</v>
      </c>
      <c r="V95" s="223">
        <f>ROUND(E95*U95,2)</f>
        <v>0</v>
      </c>
      <c r="W95" s="223"/>
      <c r="X95" s="223" t="s">
        <v>197</v>
      </c>
      <c r="Y95" s="223" t="s">
        <v>134</v>
      </c>
      <c r="Z95" s="212"/>
      <c r="AA95" s="212"/>
      <c r="AB95" s="212"/>
      <c r="AC95" s="212"/>
      <c r="AD95" s="212"/>
      <c r="AE95" s="212"/>
      <c r="AF95" s="212"/>
      <c r="AG95" s="212" t="s">
        <v>198</v>
      </c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outlineLevel="2" x14ac:dyDescent="0.2">
      <c r="A96" s="219"/>
      <c r="B96" s="220"/>
      <c r="C96" s="258" t="s">
        <v>239</v>
      </c>
      <c r="D96" s="245"/>
      <c r="E96" s="245"/>
      <c r="F96" s="245"/>
      <c r="G96" s="245"/>
      <c r="H96" s="223"/>
      <c r="I96" s="223"/>
      <c r="J96" s="223"/>
      <c r="K96" s="223"/>
      <c r="L96" s="223"/>
      <c r="M96" s="223"/>
      <c r="N96" s="222"/>
      <c r="O96" s="222"/>
      <c r="P96" s="222"/>
      <c r="Q96" s="222"/>
      <c r="R96" s="223"/>
      <c r="S96" s="223"/>
      <c r="T96" s="223"/>
      <c r="U96" s="223"/>
      <c r="V96" s="223"/>
      <c r="W96" s="223"/>
      <c r="X96" s="223"/>
      <c r="Y96" s="223"/>
      <c r="Z96" s="212"/>
      <c r="AA96" s="212"/>
      <c r="AB96" s="212"/>
      <c r="AC96" s="212"/>
      <c r="AD96" s="212"/>
      <c r="AE96" s="212"/>
      <c r="AF96" s="212"/>
      <c r="AG96" s="212" t="s">
        <v>137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x14ac:dyDescent="0.2">
      <c r="A97" s="228" t="s">
        <v>126</v>
      </c>
      <c r="B97" s="229" t="s">
        <v>78</v>
      </c>
      <c r="C97" s="253" t="s">
        <v>79</v>
      </c>
      <c r="D97" s="230"/>
      <c r="E97" s="231"/>
      <c r="F97" s="232"/>
      <c r="G97" s="232">
        <f>SUMIF(AG98:AG107,"&lt;&gt;NOR",G98:G107)</f>
        <v>0</v>
      </c>
      <c r="H97" s="232"/>
      <c r="I97" s="232">
        <f>SUM(I98:I107)</f>
        <v>0</v>
      </c>
      <c r="J97" s="232"/>
      <c r="K97" s="232">
        <f>SUM(K98:K107)</f>
        <v>0</v>
      </c>
      <c r="L97" s="232"/>
      <c r="M97" s="232">
        <f>SUM(M98:M107)</f>
        <v>0</v>
      </c>
      <c r="N97" s="231"/>
      <c r="O97" s="231">
        <f>SUM(O98:O107)</f>
        <v>1.23</v>
      </c>
      <c r="P97" s="231"/>
      <c r="Q97" s="231">
        <f>SUM(Q98:Q107)</f>
        <v>0</v>
      </c>
      <c r="R97" s="232"/>
      <c r="S97" s="232"/>
      <c r="T97" s="233"/>
      <c r="U97" s="227"/>
      <c r="V97" s="227">
        <f>SUM(V98:V107)</f>
        <v>77.53</v>
      </c>
      <c r="W97" s="227"/>
      <c r="X97" s="227"/>
      <c r="Y97" s="227"/>
      <c r="AG97" t="s">
        <v>127</v>
      </c>
    </row>
    <row r="98" spans="1:60" outlineLevel="1" x14ac:dyDescent="0.2">
      <c r="A98" s="235">
        <v>30</v>
      </c>
      <c r="B98" s="236" t="s">
        <v>240</v>
      </c>
      <c r="C98" s="254" t="s">
        <v>241</v>
      </c>
      <c r="D98" s="237" t="s">
        <v>130</v>
      </c>
      <c r="E98" s="238">
        <v>25.04</v>
      </c>
      <c r="F98" s="239"/>
      <c r="G98" s="240">
        <f>ROUND(E98*F98,2)</f>
        <v>0</v>
      </c>
      <c r="H98" s="239"/>
      <c r="I98" s="240">
        <f>ROUND(E98*H98,2)</f>
        <v>0</v>
      </c>
      <c r="J98" s="239"/>
      <c r="K98" s="240">
        <f>ROUND(E98*J98,2)</f>
        <v>0</v>
      </c>
      <c r="L98" s="240">
        <v>21</v>
      </c>
      <c r="M98" s="240">
        <f>G98*(1+L98/100)</f>
        <v>0</v>
      </c>
      <c r="N98" s="238">
        <v>0</v>
      </c>
      <c r="O98" s="238">
        <f>ROUND(E98*N98,2)</f>
        <v>0</v>
      </c>
      <c r="P98" s="238">
        <v>0</v>
      </c>
      <c r="Q98" s="238">
        <f>ROUND(E98*P98,2)</f>
        <v>0</v>
      </c>
      <c r="R98" s="240" t="s">
        <v>242</v>
      </c>
      <c r="S98" s="240" t="s">
        <v>132</v>
      </c>
      <c r="T98" s="241" t="s">
        <v>132</v>
      </c>
      <c r="U98" s="223">
        <v>0.28000000000000003</v>
      </c>
      <c r="V98" s="223">
        <f>ROUND(E98*U98,2)</f>
        <v>7.01</v>
      </c>
      <c r="W98" s="223"/>
      <c r="X98" s="223" t="s">
        <v>133</v>
      </c>
      <c r="Y98" s="223" t="s">
        <v>134</v>
      </c>
      <c r="Z98" s="212"/>
      <c r="AA98" s="212"/>
      <c r="AB98" s="212"/>
      <c r="AC98" s="212"/>
      <c r="AD98" s="212"/>
      <c r="AE98" s="212"/>
      <c r="AF98" s="212"/>
      <c r="AG98" s="212" t="s">
        <v>135</v>
      </c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outlineLevel="2" x14ac:dyDescent="0.2">
      <c r="A99" s="219"/>
      <c r="B99" s="220"/>
      <c r="C99" s="256" t="s">
        <v>243</v>
      </c>
      <c r="D99" s="225"/>
      <c r="E99" s="226">
        <v>25.04</v>
      </c>
      <c r="F99" s="223"/>
      <c r="G99" s="223"/>
      <c r="H99" s="223"/>
      <c r="I99" s="223"/>
      <c r="J99" s="223"/>
      <c r="K99" s="223"/>
      <c r="L99" s="223"/>
      <c r="M99" s="223"/>
      <c r="N99" s="222"/>
      <c r="O99" s="222"/>
      <c r="P99" s="222"/>
      <c r="Q99" s="222"/>
      <c r="R99" s="223"/>
      <c r="S99" s="223"/>
      <c r="T99" s="223"/>
      <c r="U99" s="223"/>
      <c r="V99" s="223"/>
      <c r="W99" s="223"/>
      <c r="X99" s="223"/>
      <c r="Y99" s="223"/>
      <c r="Z99" s="212"/>
      <c r="AA99" s="212"/>
      <c r="AB99" s="212"/>
      <c r="AC99" s="212"/>
      <c r="AD99" s="212"/>
      <c r="AE99" s="212"/>
      <c r="AF99" s="212"/>
      <c r="AG99" s="212" t="s">
        <v>139</v>
      </c>
      <c r="AH99" s="212">
        <v>0</v>
      </c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outlineLevel="1" x14ac:dyDescent="0.2">
      <c r="A100" s="235">
        <v>31</v>
      </c>
      <c r="B100" s="236" t="s">
        <v>244</v>
      </c>
      <c r="C100" s="254" t="s">
        <v>245</v>
      </c>
      <c r="D100" s="237" t="s">
        <v>130</v>
      </c>
      <c r="E100" s="238">
        <v>207.42400000000001</v>
      </c>
      <c r="F100" s="239"/>
      <c r="G100" s="240">
        <f>ROUND(E100*F100,2)</f>
        <v>0</v>
      </c>
      <c r="H100" s="239"/>
      <c r="I100" s="240">
        <f>ROUND(E100*H100,2)</f>
        <v>0</v>
      </c>
      <c r="J100" s="239"/>
      <c r="K100" s="240">
        <f>ROUND(E100*J100,2)</f>
        <v>0</v>
      </c>
      <c r="L100" s="240">
        <v>21</v>
      </c>
      <c r="M100" s="240">
        <f>G100*(1+L100/100)</f>
        <v>0</v>
      </c>
      <c r="N100" s="238">
        <v>0</v>
      </c>
      <c r="O100" s="238">
        <f>ROUND(E100*N100,2)</f>
        <v>0</v>
      </c>
      <c r="P100" s="238">
        <v>0</v>
      </c>
      <c r="Q100" s="238">
        <f>ROUND(E100*P100,2)</f>
        <v>0</v>
      </c>
      <c r="R100" s="240" t="s">
        <v>242</v>
      </c>
      <c r="S100" s="240" t="s">
        <v>132</v>
      </c>
      <c r="T100" s="241" t="s">
        <v>132</v>
      </c>
      <c r="U100" s="223">
        <v>0.34</v>
      </c>
      <c r="V100" s="223">
        <f>ROUND(E100*U100,2)</f>
        <v>70.52</v>
      </c>
      <c r="W100" s="223"/>
      <c r="X100" s="223" t="s">
        <v>133</v>
      </c>
      <c r="Y100" s="223" t="s">
        <v>134</v>
      </c>
      <c r="Z100" s="212"/>
      <c r="AA100" s="212"/>
      <c r="AB100" s="212"/>
      <c r="AC100" s="212"/>
      <c r="AD100" s="212"/>
      <c r="AE100" s="212"/>
      <c r="AF100" s="212"/>
      <c r="AG100" s="212" t="s">
        <v>203</v>
      </c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outlineLevel="2" x14ac:dyDescent="0.2">
      <c r="A101" s="219"/>
      <c r="B101" s="220"/>
      <c r="C101" s="256" t="s">
        <v>246</v>
      </c>
      <c r="D101" s="225"/>
      <c r="E101" s="226">
        <v>207.42400000000001</v>
      </c>
      <c r="F101" s="223"/>
      <c r="G101" s="223"/>
      <c r="H101" s="223"/>
      <c r="I101" s="223"/>
      <c r="J101" s="223"/>
      <c r="K101" s="223"/>
      <c r="L101" s="223"/>
      <c r="M101" s="223"/>
      <c r="N101" s="222"/>
      <c r="O101" s="222"/>
      <c r="P101" s="222"/>
      <c r="Q101" s="222"/>
      <c r="R101" s="223"/>
      <c r="S101" s="223"/>
      <c r="T101" s="223"/>
      <c r="U101" s="223"/>
      <c r="V101" s="223"/>
      <c r="W101" s="223"/>
      <c r="X101" s="223"/>
      <c r="Y101" s="223"/>
      <c r="Z101" s="212"/>
      <c r="AA101" s="212"/>
      <c r="AB101" s="212"/>
      <c r="AC101" s="212"/>
      <c r="AD101" s="212"/>
      <c r="AE101" s="212"/>
      <c r="AF101" s="212"/>
      <c r="AG101" s="212" t="s">
        <v>139</v>
      </c>
      <c r="AH101" s="212">
        <v>0</v>
      </c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ht="22.5" outlineLevel="1" x14ac:dyDescent="0.2">
      <c r="A102" s="235">
        <v>32</v>
      </c>
      <c r="B102" s="236" t="s">
        <v>247</v>
      </c>
      <c r="C102" s="254" t="s">
        <v>248</v>
      </c>
      <c r="D102" s="237" t="s">
        <v>249</v>
      </c>
      <c r="E102" s="238">
        <v>1.1017600000000001</v>
      </c>
      <c r="F102" s="239"/>
      <c r="G102" s="240">
        <f>ROUND(E102*F102,2)</f>
        <v>0</v>
      </c>
      <c r="H102" s="239"/>
      <c r="I102" s="240">
        <f>ROUND(E102*H102,2)</f>
        <v>0</v>
      </c>
      <c r="J102" s="239"/>
      <c r="K102" s="240">
        <f>ROUND(E102*J102,2)</f>
        <v>0</v>
      </c>
      <c r="L102" s="240">
        <v>21</v>
      </c>
      <c r="M102" s="240">
        <f>G102*(1+L102/100)</f>
        <v>0</v>
      </c>
      <c r="N102" s="238">
        <v>3.5000000000000003E-2</v>
      </c>
      <c r="O102" s="238">
        <f>ROUND(E102*N102,2)</f>
        <v>0.04</v>
      </c>
      <c r="P102" s="238">
        <v>0</v>
      </c>
      <c r="Q102" s="238">
        <f>ROUND(E102*P102,2)</f>
        <v>0</v>
      </c>
      <c r="R102" s="240" t="s">
        <v>230</v>
      </c>
      <c r="S102" s="240" t="s">
        <v>132</v>
      </c>
      <c r="T102" s="241" t="s">
        <v>132</v>
      </c>
      <c r="U102" s="223">
        <v>0</v>
      </c>
      <c r="V102" s="223">
        <f>ROUND(E102*U102,2)</f>
        <v>0</v>
      </c>
      <c r="W102" s="223"/>
      <c r="X102" s="223" t="s">
        <v>231</v>
      </c>
      <c r="Y102" s="223" t="s">
        <v>134</v>
      </c>
      <c r="Z102" s="212"/>
      <c r="AA102" s="212"/>
      <c r="AB102" s="212"/>
      <c r="AC102" s="212"/>
      <c r="AD102" s="212"/>
      <c r="AE102" s="212"/>
      <c r="AF102" s="212"/>
      <c r="AG102" s="212" t="s">
        <v>250</v>
      </c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outlineLevel="2" x14ac:dyDescent="0.2">
      <c r="A103" s="219"/>
      <c r="B103" s="220"/>
      <c r="C103" s="256" t="s">
        <v>251</v>
      </c>
      <c r="D103" s="225"/>
      <c r="E103" s="226">
        <v>1.1017600000000001</v>
      </c>
      <c r="F103" s="223"/>
      <c r="G103" s="223"/>
      <c r="H103" s="223"/>
      <c r="I103" s="223"/>
      <c r="J103" s="223"/>
      <c r="K103" s="223"/>
      <c r="L103" s="223"/>
      <c r="M103" s="223"/>
      <c r="N103" s="222"/>
      <c r="O103" s="222"/>
      <c r="P103" s="222"/>
      <c r="Q103" s="222"/>
      <c r="R103" s="223"/>
      <c r="S103" s="223"/>
      <c r="T103" s="223"/>
      <c r="U103" s="223"/>
      <c r="V103" s="223"/>
      <c r="W103" s="223"/>
      <c r="X103" s="223"/>
      <c r="Y103" s="223"/>
      <c r="Z103" s="212"/>
      <c r="AA103" s="212"/>
      <c r="AB103" s="212"/>
      <c r="AC103" s="212"/>
      <c r="AD103" s="212"/>
      <c r="AE103" s="212"/>
      <c r="AF103" s="212"/>
      <c r="AG103" s="212" t="s">
        <v>139</v>
      </c>
      <c r="AH103" s="212">
        <v>0</v>
      </c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ht="22.5" outlineLevel="1" x14ac:dyDescent="0.2">
      <c r="A104" s="235">
        <v>33</v>
      </c>
      <c r="B104" s="236" t="s">
        <v>252</v>
      </c>
      <c r="C104" s="254" t="s">
        <v>253</v>
      </c>
      <c r="D104" s="237" t="s">
        <v>249</v>
      </c>
      <c r="E104" s="238">
        <v>47.707520000000002</v>
      </c>
      <c r="F104" s="239"/>
      <c r="G104" s="240">
        <f>ROUND(E104*F104,2)</f>
        <v>0</v>
      </c>
      <c r="H104" s="239"/>
      <c r="I104" s="240">
        <f>ROUND(E104*H104,2)</f>
        <v>0</v>
      </c>
      <c r="J104" s="239"/>
      <c r="K104" s="240">
        <f>ROUND(E104*J104,2)</f>
        <v>0</v>
      </c>
      <c r="L104" s="240">
        <v>21</v>
      </c>
      <c r="M104" s="240">
        <f>G104*(1+L104/100)</f>
        <v>0</v>
      </c>
      <c r="N104" s="238">
        <v>2.5000000000000001E-2</v>
      </c>
      <c r="O104" s="238">
        <f>ROUND(E104*N104,2)</f>
        <v>1.19</v>
      </c>
      <c r="P104" s="238">
        <v>0</v>
      </c>
      <c r="Q104" s="238">
        <f>ROUND(E104*P104,2)</f>
        <v>0</v>
      </c>
      <c r="R104" s="240" t="s">
        <v>230</v>
      </c>
      <c r="S104" s="240" t="s">
        <v>132</v>
      </c>
      <c r="T104" s="241" t="s">
        <v>132</v>
      </c>
      <c r="U104" s="223">
        <v>0</v>
      </c>
      <c r="V104" s="223">
        <f>ROUND(E104*U104,2)</f>
        <v>0</v>
      </c>
      <c r="W104" s="223"/>
      <c r="X104" s="223" t="s">
        <v>231</v>
      </c>
      <c r="Y104" s="223" t="s">
        <v>134</v>
      </c>
      <c r="Z104" s="212"/>
      <c r="AA104" s="212"/>
      <c r="AB104" s="212"/>
      <c r="AC104" s="212"/>
      <c r="AD104" s="212"/>
      <c r="AE104" s="212"/>
      <c r="AF104" s="212"/>
      <c r="AG104" s="212" t="s">
        <v>254</v>
      </c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2" x14ac:dyDescent="0.2">
      <c r="A105" s="219"/>
      <c r="B105" s="220"/>
      <c r="C105" s="256" t="s">
        <v>255</v>
      </c>
      <c r="D105" s="225"/>
      <c r="E105" s="226">
        <v>47.707520000000002</v>
      </c>
      <c r="F105" s="223"/>
      <c r="G105" s="223"/>
      <c r="H105" s="223"/>
      <c r="I105" s="223"/>
      <c r="J105" s="223"/>
      <c r="K105" s="223"/>
      <c r="L105" s="223"/>
      <c r="M105" s="223"/>
      <c r="N105" s="222"/>
      <c r="O105" s="222"/>
      <c r="P105" s="222"/>
      <c r="Q105" s="222"/>
      <c r="R105" s="223"/>
      <c r="S105" s="223"/>
      <c r="T105" s="223"/>
      <c r="U105" s="223"/>
      <c r="V105" s="223"/>
      <c r="W105" s="223"/>
      <c r="X105" s="223"/>
      <c r="Y105" s="223"/>
      <c r="Z105" s="212"/>
      <c r="AA105" s="212"/>
      <c r="AB105" s="212"/>
      <c r="AC105" s="212"/>
      <c r="AD105" s="212"/>
      <c r="AE105" s="212"/>
      <c r="AF105" s="212"/>
      <c r="AG105" s="212" t="s">
        <v>139</v>
      </c>
      <c r="AH105" s="212">
        <v>0</v>
      </c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outlineLevel="1" x14ac:dyDescent="0.2">
      <c r="A106" s="219">
        <v>34</v>
      </c>
      <c r="B106" s="220" t="s">
        <v>256</v>
      </c>
      <c r="C106" s="257" t="s">
        <v>257</v>
      </c>
      <c r="D106" s="221" t="s">
        <v>0</v>
      </c>
      <c r="E106" s="244"/>
      <c r="F106" s="224"/>
      <c r="G106" s="223">
        <f>ROUND(E106*F106,2)</f>
        <v>0</v>
      </c>
      <c r="H106" s="224"/>
      <c r="I106" s="223">
        <f>ROUND(E106*H106,2)</f>
        <v>0</v>
      </c>
      <c r="J106" s="224"/>
      <c r="K106" s="223">
        <f>ROUND(E106*J106,2)</f>
        <v>0</v>
      </c>
      <c r="L106" s="223">
        <v>21</v>
      </c>
      <c r="M106" s="223">
        <f>G106*(1+L106/100)</f>
        <v>0</v>
      </c>
      <c r="N106" s="222">
        <v>0</v>
      </c>
      <c r="O106" s="222">
        <f>ROUND(E106*N106,2)</f>
        <v>0</v>
      </c>
      <c r="P106" s="222">
        <v>0</v>
      </c>
      <c r="Q106" s="222">
        <f>ROUND(E106*P106,2)</f>
        <v>0</v>
      </c>
      <c r="R106" s="223" t="s">
        <v>242</v>
      </c>
      <c r="S106" s="223" t="s">
        <v>132</v>
      </c>
      <c r="T106" s="223" t="s">
        <v>132</v>
      </c>
      <c r="U106" s="223">
        <v>0</v>
      </c>
      <c r="V106" s="223">
        <f>ROUND(E106*U106,2)</f>
        <v>0</v>
      </c>
      <c r="W106" s="223"/>
      <c r="X106" s="223" t="s">
        <v>197</v>
      </c>
      <c r="Y106" s="223" t="s">
        <v>134</v>
      </c>
      <c r="Z106" s="212"/>
      <c r="AA106" s="212"/>
      <c r="AB106" s="212"/>
      <c r="AC106" s="212"/>
      <c r="AD106" s="212"/>
      <c r="AE106" s="212"/>
      <c r="AF106" s="212"/>
      <c r="AG106" s="212" t="s">
        <v>198</v>
      </c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outlineLevel="2" x14ac:dyDescent="0.2">
      <c r="A107" s="219"/>
      <c r="B107" s="220"/>
      <c r="C107" s="258" t="s">
        <v>239</v>
      </c>
      <c r="D107" s="245"/>
      <c r="E107" s="245"/>
      <c r="F107" s="245"/>
      <c r="G107" s="245"/>
      <c r="H107" s="223"/>
      <c r="I107" s="223"/>
      <c r="J107" s="223"/>
      <c r="K107" s="223"/>
      <c r="L107" s="223"/>
      <c r="M107" s="223"/>
      <c r="N107" s="222"/>
      <c r="O107" s="222"/>
      <c r="P107" s="222"/>
      <c r="Q107" s="222"/>
      <c r="R107" s="223"/>
      <c r="S107" s="223"/>
      <c r="T107" s="223"/>
      <c r="U107" s="223"/>
      <c r="V107" s="223"/>
      <c r="W107" s="223"/>
      <c r="X107" s="223"/>
      <c r="Y107" s="223"/>
      <c r="Z107" s="212"/>
      <c r="AA107" s="212"/>
      <c r="AB107" s="212"/>
      <c r="AC107" s="212"/>
      <c r="AD107" s="212"/>
      <c r="AE107" s="212"/>
      <c r="AF107" s="212"/>
      <c r="AG107" s="212" t="s">
        <v>137</v>
      </c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x14ac:dyDescent="0.2">
      <c r="A108" s="228" t="s">
        <v>126</v>
      </c>
      <c r="B108" s="229" t="s">
        <v>80</v>
      </c>
      <c r="C108" s="253" t="s">
        <v>81</v>
      </c>
      <c r="D108" s="230"/>
      <c r="E108" s="231"/>
      <c r="F108" s="232"/>
      <c r="G108" s="232">
        <f>SUMIF(AG109:AG117,"&lt;&gt;NOR",G109:G117)</f>
        <v>0</v>
      </c>
      <c r="H108" s="232"/>
      <c r="I108" s="232">
        <f>SUM(I109:I117)</f>
        <v>0</v>
      </c>
      <c r="J108" s="232"/>
      <c r="K108" s="232">
        <f>SUM(K109:K117)</f>
        <v>0</v>
      </c>
      <c r="L108" s="232"/>
      <c r="M108" s="232">
        <f>SUM(M109:M117)</f>
        <v>0</v>
      </c>
      <c r="N108" s="231"/>
      <c r="O108" s="231">
        <f>SUM(O109:O117)</f>
        <v>0.02</v>
      </c>
      <c r="P108" s="231"/>
      <c r="Q108" s="231">
        <f>SUM(Q109:Q117)</f>
        <v>0.06</v>
      </c>
      <c r="R108" s="232"/>
      <c r="S108" s="232"/>
      <c r="T108" s="233"/>
      <c r="U108" s="227"/>
      <c r="V108" s="227">
        <f>SUM(V109:V117)</f>
        <v>5.73</v>
      </c>
      <c r="W108" s="227"/>
      <c r="X108" s="227"/>
      <c r="Y108" s="227"/>
      <c r="AG108" t="s">
        <v>127</v>
      </c>
    </row>
    <row r="109" spans="1:60" outlineLevel="1" x14ac:dyDescent="0.2">
      <c r="A109" s="235">
        <v>35</v>
      </c>
      <c r="B109" s="236" t="s">
        <v>258</v>
      </c>
      <c r="C109" s="254" t="s">
        <v>259</v>
      </c>
      <c r="D109" s="237" t="s">
        <v>209</v>
      </c>
      <c r="E109" s="238">
        <v>6</v>
      </c>
      <c r="F109" s="239"/>
      <c r="G109" s="240">
        <f>ROUND(E109*F109,2)</f>
        <v>0</v>
      </c>
      <c r="H109" s="239"/>
      <c r="I109" s="240">
        <f>ROUND(E109*H109,2)</f>
        <v>0</v>
      </c>
      <c r="J109" s="239"/>
      <c r="K109" s="240">
        <f>ROUND(E109*J109,2)</f>
        <v>0</v>
      </c>
      <c r="L109" s="240">
        <v>21</v>
      </c>
      <c r="M109" s="240">
        <f>G109*(1+L109/100)</f>
        <v>0</v>
      </c>
      <c r="N109" s="238">
        <v>0</v>
      </c>
      <c r="O109" s="238">
        <f>ROUND(E109*N109,2)</f>
        <v>0</v>
      </c>
      <c r="P109" s="238">
        <v>2.63E-3</v>
      </c>
      <c r="Q109" s="238">
        <f>ROUND(E109*P109,2)</f>
        <v>0.02</v>
      </c>
      <c r="R109" s="240" t="s">
        <v>260</v>
      </c>
      <c r="S109" s="240" t="s">
        <v>132</v>
      </c>
      <c r="T109" s="241" t="s">
        <v>132</v>
      </c>
      <c r="U109" s="223">
        <v>0.114</v>
      </c>
      <c r="V109" s="223">
        <f>ROUND(E109*U109,2)</f>
        <v>0.68</v>
      </c>
      <c r="W109" s="223"/>
      <c r="X109" s="223" t="s">
        <v>133</v>
      </c>
      <c r="Y109" s="223" t="s">
        <v>134</v>
      </c>
      <c r="Z109" s="212"/>
      <c r="AA109" s="212"/>
      <c r="AB109" s="212"/>
      <c r="AC109" s="212"/>
      <c r="AD109" s="212"/>
      <c r="AE109" s="212"/>
      <c r="AF109" s="212"/>
      <c r="AG109" s="212" t="s">
        <v>135</v>
      </c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outlineLevel="2" x14ac:dyDescent="0.2">
      <c r="A110" s="219"/>
      <c r="B110" s="220"/>
      <c r="C110" s="255" t="s">
        <v>261</v>
      </c>
      <c r="D110" s="242"/>
      <c r="E110" s="242"/>
      <c r="F110" s="242"/>
      <c r="G110" s="242"/>
      <c r="H110" s="223"/>
      <c r="I110" s="223"/>
      <c r="J110" s="223"/>
      <c r="K110" s="223"/>
      <c r="L110" s="223"/>
      <c r="M110" s="223"/>
      <c r="N110" s="222"/>
      <c r="O110" s="222"/>
      <c r="P110" s="222"/>
      <c r="Q110" s="222"/>
      <c r="R110" s="223"/>
      <c r="S110" s="223"/>
      <c r="T110" s="223"/>
      <c r="U110" s="223"/>
      <c r="V110" s="223"/>
      <c r="W110" s="223"/>
      <c r="X110" s="223"/>
      <c r="Y110" s="223"/>
      <c r="Z110" s="212"/>
      <c r="AA110" s="212"/>
      <c r="AB110" s="212"/>
      <c r="AC110" s="212"/>
      <c r="AD110" s="212"/>
      <c r="AE110" s="212"/>
      <c r="AF110" s="212"/>
      <c r="AG110" s="212" t="s">
        <v>137</v>
      </c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</row>
    <row r="111" spans="1:60" outlineLevel="1" x14ac:dyDescent="0.2">
      <c r="A111" s="235">
        <v>36</v>
      </c>
      <c r="B111" s="236" t="s">
        <v>262</v>
      </c>
      <c r="C111" s="254" t="s">
        <v>263</v>
      </c>
      <c r="D111" s="237" t="s">
        <v>209</v>
      </c>
      <c r="E111" s="238">
        <v>6</v>
      </c>
      <c r="F111" s="239"/>
      <c r="G111" s="240">
        <f>ROUND(E111*F111,2)</f>
        <v>0</v>
      </c>
      <c r="H111" s="239"/>
      <c r="I111" s="240">
        <f>ROUND(E111*H111,2)</f>
        <v>0</v>
      </c>
      <c r="J111" s="239"/>
      <c r="K111" s="240">
        <f>ROUND(E111*J111,2)</f>
        <v>0</v>
      </c>
      <c r="L111" s="240">
        <v>21</v>
      </c>
      <c r="M111" s="240">
        <f>G111*(1+L111/100)</f>
        <v>0</v>
      </c>
      <c r="N111" s="238">
        <v>1.6000000000000001E-3</v>
      </c>
      <c r="O111" s="238">
        <f>ROUND(E111*N111,2)</f>
        <v>0.01</v>
      </c>
      <c r="P111" s="238">
        <v>0</v>
      </c>
      <c r="Q111" s="238">
        <f>ROUND(E111*P111,2)</f>
        <v>0</v>
      </c>
      <c r="R111" s="240" t="s">
        <v>260</v>
      </c>
      <c r="S111" s="240" t="s">
        <v>132</v>
      </c>
      <c r="T111" s="241" t="s">
        <v>132</v>
      </c>
      <c r="U111" s="223">
        <v>0.443</v>
      </c>
      <c r="V111" s="223">
        <f>ROUND(E111*U111,2)</f>
        <v>2.66</v>
      </c>
      <c r="W111" s="223"/>
      <c r="X111" s="223" t="s">
        <v>133</v>
      </c>
      <c r="Y111" s="223" t="s">
        <v>134</v>
      </c>
      <c r="Z111" s="212"/>
      <c r="AA111" s="212"/>
      <c r="AB111" s="212"/>
      <c r="AC111" s="212"/>
      <c r="AD111" s="212"/>
      <c r="AE111" s="212"/>
      <c r="AF111" s="212"/>
      <c r="AG111" s="212" t="s">
        <v>135</v>
      </c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outlineLevel="2" x14ac:dyDescent="0.2">
      <c r="A112" s="219"/>
      <c r="B112" s="220"/>
      <c r="C112" s="255" t="s">
        <v>264</v>
      </c>
      <c r="D112" s="242"/>
      <c r="E112" s="242"/>
      <c r="F112" s="242"/>
      <c r="G112" s="242"/>
      <c r="H112" s="223"/>
      <c r="I112" s="223"/>
      <c r="J112" s="223"/>
      <c r="K112" s="223"/>
      <c r="L112" s="223"/>
      <c r="M112" s="223"/>
      <c r="N112" s="222"/>
      <c r="O112" s="222"/>
      <c r="P112" s="222"/>
      <c r="Q112" s="222"/>
      <c r="R112" s="223"/>
      <c r="S112" s="223"/>
      <c r="T112" s="223"/>
      <c r="U112" s="223"/>
      <c r="V112" s="223"/>
      <c r="W112" s="223"/>
      <c r="X112" s="223"/>
      <c r="Y112" s="223"/>
      <c r="Z112" s="212"/>
      <c r="AA112" s="212"/>
      <c r="AB112" s="212"/>
      <c r="AC112" s="212"/>
      <c r="AD112" s="212"/>
      <c r="AE112" s="212"/>
      <c r="AF112" s="212"/>
      <c r="AG112" s="212" t="s">
        <v>137</v>
      </c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60" outlineLevel="1" x14ac:dyDescent="0.2">
      <c r="A113" s="246">
        <v>37</v>
      </c>
      <c r="B113" s="247" t="s">
        <v>265</v>
      </c>
      <c r="C113" s="259" t="s">
        <v>266</v>
      </c>
      <c r="D113" s="248" t="s">
        <v>267</v>
      </c>
      <c r="E113" s="249">
        <v>2</v>
      </c>
      <c r="F113" s="250"/>
      <c r="G113" s="251">
        <f>ROUND(E113*F113,2)</f>
        <v>0</v>
      </c>
      <c r="H113" s="250"/>
      <c r="I113" s="251">
        <f>ROUND(E113*H113,2)</f>
        <v>0</v>
      </c>
      <c r="J113" s="250"/>
      <c r="K113" s="251">
        <f>ROUND(E113*J113,2)</f>
        <v>0</v>
      </c>
      <c r="L113" s="251">
        <v>21</v>
      </c>
      <c r="M113" s="251">
        <f>G113*(1+L113/100)</f>
        <v>0</v>
      </c>
      <c r="N113" s="249">
        <v>0</v>
      </c>
      <c r="O113" s="249">
        <f>ROUND(E113*N113,2)</f>
        <v>0</v>
      </c>
      <c r="P113" s="249">
        <v>2.0109999999999999E-2</v>
      </c>
      <c r="Q113" s="249">
        <f>ROUND(E113*P113,2)</f>
        <v>0.04</v>
      </c>
      <c r="R113" s="251" t="s">
        <v>260</v>
      </c>
      <c r="S113" s="251" t="s">
        <v>132</v>
      </c>
      <c r="T113" s="252" t="s">
        <v>132</v>
      </c>
      <c r="U113" s="223">
        <v>0.46500000000000002</v>
      </c>
      <c r="V113" s="223">
        <f>ROUND(E113*U113,2)</f>
        <v>0.93</v>
      </c>
      <c r="W113" s="223"/>
      <c r="X113" s="223" t="s">
        <v>133</v>
      </c>
      <c r="Y113" s="223" t="s">
        <v>134</v>
      </c>
      <c r="Z113" s="212"/>
      <c r="AA113" s="212"/>
      <c r="AB113" s="212"/>
      <c r="AC113" s="212"/>
      <c r="AD113" s="212"/>
      <c r="AE113" s="212"/>
      <c r="AF113" s="212"/>
      <c r="AG113" s="212" t="s">
        <v>203</v>
      </c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</row>
    <row r="114" spans="1:60" ht="22.5" outlineLevel="1" x14ac:dyDescent="0.2">
      <c r="A114" s="246">
        <v>38</v>
      </c>
      <c r="B114" s="247" t="s">
        <v>268</v>
      </c>
      <c r="C114" s="259" t="s">
        <v>269</v>
      </c>
      <c r="D114" s="248" t="s">
        <v>267</v>
      </c>
      <c r="E114" s="249">
        <v>2</v>
      </c>
      <c r="F114" s="250"/>
      <c r="G114" s="251">
        <f>ROUND(E114*F114,2)</f>
        <v>0</v>
      </c>
      <c r="H114" s="250"/>
      <c r="I114" s="251">
        <f>ROUND(E114*H114,2)</f>
        <v>0</v>
      </c>
      <c r="J114" s="250"/>
      <c r="K114" s="251">
        <f>ROUND(E114*J114,2)</f>
        <v>0</v>
      </c>
      <c r="L114" s="251">
        <v>21</v>
      </c>
      <c r="M114" s="251">
        <f>G114*(1+L114/100)</f>
        <v>0</v>
      </c>
      <c r="N114" s="249">
        <v>2.5100000000000001E-3</v>
      </c>
      <c r="O114" s="249">
        <f>ROUND(E114*N114,2)</f>
        <v>0.01</v>
      </c>
      <c r="P114" s="249">
        <v>0</v>
      </c>
      <c r="Q114" s="249">
        <f>ROUND(E114*P114,2)</f>
        <v>0</v>
      </c>
      <c r="R114" s="251" t="s">
        <v>260</v>
      </c>
      <c r="S114" s="251" t="s">
        <v>132</v>
      </c>
      <c r="T114" s="252" t="s">
        <v>132</v>
      </c>
      <c r="U114" s="223">
        <v>0.71</v>
      </c>
      <c r="V114" s="223">
        <f>ROUND(E114*U114,2)</f>
        <v>1.42</v>
      </c>
      <c r="W114" s="223"/>
      <c r="X114" s="223" t="s">
        <v>133</v>
      </c>
      <c r="Y114" s="223" t="s">
        <v>134</v>
      </c>
      <c r="Z114" s="212"/>
      <c r="AA114" s="212"/>
      <c r="AB114" s="212"/>
      <c r="AC114" s="212"/>
      <c r="AD114" s="212"/>
      <c r="AE114" s="212"/>
      <c r="AF114" s="212"/>
      <c r="AG114" s="212" t="s">
        <v>203</v>
      </c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ht="22.5" outlineLevel="1" x14ac:dyDescent="0.2">
      <c r="A115" s="235">
        <v>39</v>
      </c>
      <c r="B115" s="236" t="s">
        <v>270</v>
      </c>
      <c r="C115" s="254" t="s">
        <v>271</v>
      </c>
      <c r="D115" s="237" t="s">
        <v>267</v>
      </c>
      <c r="E115" s="238">
        <v>2</v>
      </c>
      <c r="F115" s="239"/>
      <c r="G115" s="240">
        <f>ROUND(E115*F115,2)</f>
        <v>0</v>
      </c>
      <c r="H115" s="239"/>
      <c r="I115" s="240">
        <f>ROUND(E115*H115,2)</f>
        <v>0</v>
      </c>
      <c r="J115" s="239"/>
      <c r="K115" s="240">
        <f>ROUND(E115*J115,2)</f>
        <v>0</v>
      </c>
      <c r="L115" s="240">
        <v>21</v>
      </c>
      <c r="M115" s="240">
        <f>G115*(1+L115/100)</f>
        <v>0</v>
      </c>
      <c r="N115" s="238">
        <v>1E-4</v>
      </c>
      <c r="O115" s="238">
        <f>ROUND(E115*N115,2)</f>
        <v>0</v>
      </c>
      <c r="P115" s="238">
        <v>0</v>
      </c>
      <c r="Q115" s="238">
        <f>ROUND(E115*P115,2)</f>
        <v>0</v>
      </c>
      <c r="R115" s="240" t="s">
        <v>260</v>
      </c>
      <c r="S115" s="240" t="s">
        <v>132</v>
      </c>
      <c r="T115" s="241" t="s">
        <v>132</v>
      </c>
      <c r="U115" s="223">
        <v>0.02</v>
      </c>
      <c r="V115" s="223">
        <f>ROUND(E115*U115,2)</f>
        <v>0.04</v>
      </c>
      <c r="W115" s="223"/>
      <c r="X115" s="223" t="s">
        <v>133</v>
      </c>
      <c r="Y115" s="223" t="s">
        <v>134</v>
      </c>
      <c r="Z115" s="212"/>
      <c r="AA115" s="212"/>
      <c r="AB115" s="212"/>
      <c r="AC115" s="212"/>
      <c r="AD115" s="212"/>
      <c r="AE115" s="212"/>
      <c r="AF115" s="212"/>
      <c r="AG115" s="212" t="s">
        <v>203</v>
      </c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outlineLevel="1" x14ac:dyDescent="0.2">
      <c r="A116" s="219">
        <v>40</v>
      </c>
      <c r="B116" s="220" t="s">
        <v>272</v>
      </c>
      <c r="C116" s="257" t="s">
        <v>273</v>
      </c>
      <c r="D116" s="221" t="s">
        <v>0</v>
      </c>
      <c r="E116" s="244"/>
      <c r="F116" s="224"/>
      <c r="G116" s="223">
        <f>ROUND(E116*F116,2)</f>
        <v>0</v>
      </c>
      <c r="H116" s="224"/>
      <c r="I116" s="223">
        <f>ROUND(E116*H116,2)</f>
        <v>0</v>
      </c>
      <c r="J116" s="224"/>
      <c r="K116" s="223">
        <f>ROUND(E116*J116,2)</f>
        <v>0</v>
      </c>
      <c r="L116" s="223">
        <v>21</v>
      </c>
      <c r="M116" s="223">
        <f>G116*(1+L116/100)</f>
        <v>0</v>
      </c>
      <c r="N116" s="222">
        <v>0</v>
      </c>
      <c r="O116" s="222">
        <f>ROUND(E116*N116,2)</f>
        <v>0</v>
      </c>
      <c r="P116" s="222">
        <v>0</v>
      </c>
      <c r="Q116" s="222">
        <f>ROUND(E116*P116,2)</f>
        <v>0</v>
      </c>
      <c r="R116" s="223" t="s">
        <v>260</v>
      </c>
      <c r="S116" s="223" t="s">
        <v>132</v>
      </c>
      <c r="T116" s="223" t="s">
        <v>132</v>
      </c>
      <c r="U116" s="223">
        <v>0</v>
      </c>
      <c r="V116" s="223">
        <f>ROUND(E116*U116,2)</f>
        <v>0</v>
      </c>
      <c r="W116" s="223"/>
      <c r="X116" s="223" t="s">
        <v>197</v>
      </c>
      <c r="Y116" s="223" t="s">
        <v>134</v>
      </c>
      <c r="Z116" s="212"/>
      <c r="AA116" s="212"/>
      <c r="AB116" s="212"/>
      <c r="AC116" s="212"/>
      <c r="AD116" s="212"/>
      <c r="AE116" s="212"/>
      <c r="AF116" s="212"/>
      <c r="AG116" s="212" t="s">
        <v>198</v>
      </c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</row>
    <row r="117" spans="1:60" outlineLevel="2" x14ac:dyDescent="0.2">
      <c r="A117" s="219"/>
      <c r="B117" s="220"/>
      <c r="C117" s="258" t="s">
        <v>274</v>
      </c>
      <c r="D117" s="245"/>
      <c r="E117" s="245"/>
      <c r="F117" s="245"/>
      <c r="G117" s="245"/>
      <c r="H117" s="223"/>
      <c r="I117" s="223"/>
      <c r="J117" s="223"/>
      <c r="K117" s="223"/>
      <c r="L117" s="223"/>
      <c r="M117" s="223"/>
      <c r="N117" s="222"/>
      <c r="O117" s="222"/>
      <c r="P117" s="222"/>
      <c r="Q117" s="222"/>
      <c r="R117" s="223"/>
      <c r="S117" s="223"/>
      <c r="T117" s="223"/>
      <c r="U117" s="223"/>
      <c r="V117" s="223"/>
      <c r="W117" s="223"/>
      <c r="X117" s="223"/>
      <c r="Y117" s="223"/>
      <c r="Z117" s="212"/>
      <c r="AA117" s="212"/>
      <c r="AB117" s="212"/>
      <c r="AC117" s="212"/>
      <c r="AD117" s="212"/>
      <c r="AE117" s="212"/>
      <c r="AF117" s="212"/>
      <c r="AG117" s="212" t="s">
        <v>137</v>
      </c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x14ac:dyDescent="0.2">
      <c r="A118" s="228" t="s">
        <v>126</v>
      </c>
      <c r="B118" s="229" t="s">
        <v>82</v>
      </c>
      <c r="C118" s="253" t="s">
        <v>83</v>
      </c>
      <c r="D118" s="230"/>
      <c r="E118" s="231"/>
      <c r="F118" s="232"/>
      <c r="G118" s="232">
        <f>SUMIF(AG119:AG125,"&lt;&gt;NOR",G119:G125)</f>
        <v>0</v>
      </c>
      <c r="H118" s="232"/>
      <c r="I118" s="232">
        <f>SUM(I119:I125)</f>
        <v>0</v>
      </c>
      <c r="J118" s="232"/>
      <c r="K118" s="232">
        <f>SUM(K119:K125)</f>
        <v>0</v>
      </c>
      <c r="L118" s="232"/>
      <c r="M118" s="232">
        <f>SUM(M119:M125)</f>
        <v>0</v>
      </c>
      <c r="N118" s="231"/>
      <c r="O118" s="231">
        <f>SUM(O119:O125)</f>
        <v>0.58000000000000007</v>
      </c>
      <c r="P118" s="231"/>
      <c r="Q118" s="231">
        <f>SUM(Q119:Q125)</f>
        <v>0</v>
      </c>
      <c r="R118" s="232"/>
      <c r="S118" s="232"/>
      <c r="T118" s="233"/>
      <c r="U118" s="227"/>
      <c r="V118" s="227">
        <f>SUM(V119:V125)</f>
        <v>42.14</v>
      </c>
      <c r="W118" s="227"/>
      <c r="X118" s="227"/>
      <c r="Y118" s="227"/>
      <c r="AG118" t="s">
        <v>127</v>
      </c>
    </row>
    <row r="119" spans="1:60" ht="22.5" outlineLevel="1" x14ac:dyDescent="0.2">
      <c r="A119" s="246">
        <v>41</v>
      </c>
      <c r="B119" s="247" t="s">
        <v>275</v>
      </c>
      <c r="C119" s="259" t="s">
        <v>276</v>
      </c>
      <c r="D119" s="248" t="s">
        <v>267</v>
      </c>
      <c r="E119" s="249">
        <v>1</v>
      </c>
      <c r="F119" s="250"/>
      <c r="G119" s="251">
        <f>ROUND(E119*F119,2)</f>
        <v>0</v>
      </c>
      <c r="H119" s="250"/>
      <c r="I119" s="251">
        <f>ROUND(E119*H119,2)</f>
        <v>0</v>
      </c>
      <c r="J119" s="250"/>
      <c r="K119" s="251">
        <f>ROUND(E119*J119,2)</f>
        <v>0</v>
      </c>
      <c r="L119" s="251">
        <v>21</v>
      </c>
      <c r="M119" s="251">
        <f>G119*(1+L119/100)</f>
        <v>0</v>
      </c>
      <c r="N119" s="249">
        <v>0.14369000000000001</v>
      </c>
      <c r="O119" s="249">
        <f>ROUND(E119*N119,2)</f>
        <v>0.14000000000000001</v>
      </c>
      <c r="P119" s="249">
        <v>0</v>
      </c>
      <c r="Q119" s="249">
        <f>ROUND(E119*P119,2)</f>
        <v>0</v>
      </c>
      <c r="R119" s="251" t="s">
        <v>277</v>
      </c>
      <c r="S119" s="251" t="s">
        <v>132</v>
      </c>
      <c r="T119" s="252" t="s">
        <v>132</v>
      </c>
      <c r="U119" s="223">
        <v>30</v>
      </c>
      <c r="V119" s="223">
        <f>ROUND(E119*U119,2)</f>
        <v>30</v>
      </c>
      <c r="W119" s="223"/>
      <c r="X119" s="223" t="s">
        <v>133</v>
      </c>
      <c r="Y119" s="223" t="s">
        <v>134</v>
      </c>
      <c r="Z119" s="212"/>
      <c r="AA119" s="212"/>
      <c r="AB119" s="212"/>
      <c r="AC119" s="212"/>
      <c r="AD119" s="212"/>
      <c r="AE119" s="212"/>
      <c r="AF119" s="212"/>
      <c r="AG119" s="212" t="s">
        <v>135</v>
      </c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</row>
    <row r="120" spans="1:60" ht="22.5" outlineLevel="1" x14ac:dyDescent="0.2">
      <c r="A120" s="235">
        <v>42</v>
      </c>
      <c r="B120" s="236" t="s">
        <v>278</v>
      </c>
      <c r="C120" s="254" t="s">
        <v>279</v>
      </c>
      <c r="D120" s="237" t="s">
        <v>130</v>
      </c>
      <c r="E120" s="238">
        <v>25.04</v>
      </c>
      <c r="F120" s="239"/>
      <c r="G120" s="240">
        <f>ROUND(E120*F120,2)</f>
        <v>0</v>
      </c>
      <c r="H120" s="239"/>
      <c r="I120" s="240">
        <f>ROUND(E120*H120,2)</f>
        <v>0</v>
      </c>
      <c r="J120" s="239"/>
      <c r="K120" s="240">
        <f>ROUND(E120*J120,2)</f>
        <v>0</v>
      </c>
      <c r="L120" s="240">
        <v>21</v>
      </c>
      <c r="M120" s="240">
        <f>G120*(1+L120/100)</f>
        <v>0</v>
      </c>
      <c r="N120" s="238">
        <v>2.0000000000000002E-5</v>
      </c>
      <c r="O120" s="238">
        <f>ROUND(E120*N120,2)</f>
        <v>0</v>
      </c>
      <c r="P120" s="238">
        <v>0</v>
      </c>
      <c r="Q120" s="238">
        <f>ROUND(E120*P120,2)</f>
        <v>0</v>
      </c>
      <c r="R120" s="240" t="s">
        <v>277</v>
      </c>
      <c r="S120" s="240" t="s">
        <v>132</v>
      </c>
      <c r="T120" s="241" t="s">
        <v>132</v>
      </c>
      <c r="U120" s="223">
        <v>0.48499999999999999</v>
      </c>
      <c r="V120" s="223">
        <f>ROUND(E120*U120,2)</f>
        <v>12.14</v>
      </c>
      <c r="W120" s="223"/>
      <c r="X120" s="223" t="s">
        <v>133</v>
      </c>
      <c r="Y120" s="223" t="s">
        <v>134</v>
      </c>
      <c r="Z120" s="212"/>
      <c r="AA120" s="212"/>
      <c r="AB120" s="212"/>
      <c r="AC120" s="212"/>
      <c r="AD120" s="212"/>
      <c r="AE120" s="212"/>
      <c r="AF120" s="212"/>
      <c r="AG120" s="212" t="s">
        <v>135</v>
      </c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outlineLevel="2" x14ac:dyDescent="0.2">
      <c r="A121" s="219"/>
      <c r="B121" s="220"/>
      <c r="C121" s="256" t="s">
        <v>243</v>
      </c>
      <c r="D121" s="225"/>
      <c r="E121" s="226">
        <v>25.04</v>
      </c>
      <c r="F121" s="223"/>
      <c r="G121" s="223"/>
      <c r="H121" s="223"/>
      <c r="I121" s="223"/>
      <c r="J121" s="223"/>
      <c r="K121" s="223"/>
      <c r="L121" s="223"/>
      <c r="M121" s="223"/>
      <c r="N121" s="222"/>
      <c r="O121" s="222"/>
      <c r="P121" s="222"/>
      <c r="Q121" s="222"/>
      <c r="R121" s="223"/>
      <c r="S121" s="223"/>
      <c r="T121" s="223"/>
      <c r="U121" s="223"/>
      <c r="V121" s="223"/>
      <c r="W121" s="223"/>
      <c r="X121" s="223"/>
      <c r="Y121" s="223"/>
      <c r="Z121" s="212"/>
      <c r="AA121" s="212"/>
      <c r="AB121" s="212"/>
      <c r="AC121" s="212"/>
      <c r="AD121" s="212"/>
      <c r="AE121" s="212"/>
      <c r="AF121" s="212"/>
      <c r="AG121" s="212" t="s">
        <v>139</v>
      </c>
      <c r="AH121" s="212">
        <v>0</v>
      </c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</row>
    <row r="122" spans="1:60" ht="22.5" outlineLevel="1" x14ac:dyDescent="0.2">
      <c r="A122" s="235">
        <v>43</v>
      </c>
      <c r="B122" s="236" t="s">
        <v>280</v>
      </c>
      <c r="C122" s="254" t="s">
        <v>281</v>
      </c>
      <c r="D122" s="237" t="s">
        <v>130</v>
      </c>
      <c r="E122" s="238">
        <v>30.047999999999998</v>
      </c>
      <c r="F122" s="239"/>
      <c r="G122" s="240">
        <f>ROUND(E122*F122,2)</f>
        <v>0</v>
      </c>
      <c r="H122" s="239"/>
      <c r="I122" s="240">
        <f>ROUND(E122*H122,2)</f>
        <v>0</v>
      </c>
      <c r="J122" s="239"/>
      <c r="K122" s="240">
        <f>ROUND(E122*J122,2)</f>
        <v>0</v>
      </c>
      <c r="L122" s="240">
        <v>21</v>
      </c>
      <c r="M122" s="240">
        <f>G122*(1+L122/100)</f>
        <v>0</v>
      </c>
      <c r="N122" s="238">
        <v>1.47E-2</v>
      </c>
      <c r="O122" s="238">
        <f>ROUND(E122*N122,2)</f>
        <v>0.44</v>
      </c>
      <c r="P122" s="238">
        <v>0</v>
      </c>
      <c r="Q122" s="238">
        <f>ROUND(E122*P122,2)</f>
        <v>0</v>
      </c>
      <c r="R122" s="240" t="s">
        <v>230</v>
      </c>
      <c r="S122" s="240" t="s">
        <v>132</v>
      </c>
      <c r="T122" s="241" t="s">
        <v>132</v>
      </c>
      <c r="U122" s="223">
        <v>0</v>
      </c>
      <c r="V122" s="223">
        <f>ROUND(E122*U122,2)</f>
        <v>0</v>
      </c>
      <c r="W122" s="223"/>
      <c r="X122" s="223" t="s">
        <v>231</v>
      </c>
      <c r="Y122" s="223" t="s">
        <v>134</v>
      </c>
      <c r="Z122" s="212"/>
      <c r="AA122" s="212"/>
      <c r="AB122" s="212"/>
      <c r="AC122" s="212"/>
      <c r="AD122" s="212"/>
      <c r="AE122" s="212"/>
      <c r="AF122" s="212"/>
      <c r="AG122" s="212" t="s">
        <v>250</v>
      </c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outlineLevel="2" x14ac:dyDescent="0.2">
      <c r="A123" s="219"/>
      <c r="B123" s="220"/>
      <c r="C123" s="256" t="s">
        <v>282</v>
      </c>
      <c r="D123" s="225"/>
      <c r="E123" s="226">
        <v>30.047999999999998</v>
      </c>
      <c r="F123" s="223"/>
      <c r="G123" s="223"/>
      <c r="H123" s="223"/>
      <c r="I123" s="223"/>
      <c r="J123" s="223"/>
      <c r="K123" s="223"/>
      <c r="L123" s="223"/>
      <c r="M123" s="223"/>
      <c r="N123" s="222"/>
      <c r="O123" s="222"/>
      <c r="P123" s="222"/>
      <c r="Q123" s="222"/>
      <c r="R123" s="223"/>
      <c r="S123" s="223"/>
      <c r="T123" s="223"/>
      <c r="U123" s="223"/>
      <c r="V123" s="223"/>
      <c r="W123" s="223"/>
      <c r="X123" s="223"/>
      <c r="Y123" s="223"/>
      <c r="Z123" s="212"/>
      <c r="AA123" s="212"/>
      <c r="AB123" s="212"/>
      <c r="AC123" s="212"/>
      <c r="AD123" s="212"/>
      <c r="AE123" s="212"/>
      <c r="AF123" s="212"/>
      <c r="AG123" s="212" t="s">
        <v>139</v>
      </c>
      <c r="AH123" s="212">
        <v>5</v>
      </c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</row>
    <row r="124" spans="1:60" outlineLevel="1" x14ac:dyDescent="0.2">
      <c r="A124" s="219">
        <v>44</v>
      </c>
      <c r="B124" s="220" t="s">
        <v>283</v>
      </c>
      <c r="C124" s="257" t="s">
        <v>284</v>
      </c>
      <c r="D124" s="221" t="s">
        <v>0</v>
      </c>
      <c r="E124" s="244"/>
      <c r="F124" s="224"/>
      <c r="G124" s="223">
        <f>ROUND(E124*F124,2)</f>
        <v>0</v>
      </c>
      <c r="H124" s="224"/>
      <c r="I124" s="223">
        <f>ROUND(E124*H124,2)</f>
        <v>0</v>
      </c>
      <c r="J124" s="224"/>
      <c r="K124" s="223">
        <f>ROUND(E124*J124,2)</f>
        <v>0</v>
      </c>
      <c r="L124" s="223">
        <v>21</v>
      </c>
      <c r="M124" s="223">
        <f>G124*(1+L124/100)</f>
        <v>0</v>
      </c>
      <c r="N124" s="222">
        <v>0</v>
      </c>
      <c r="O124" s="222">
        <f>ROUND(E124*N124,2)</f>
        <v>0</v>
      </c>
      <c r="P124" s="222">
        <v>0</v>
      </c>
      <c r="Q124" s="222">
        <f>ROUND(E124*P124,2)</f>
        <v>0</v>
      </c>
      <c r="R124" s="223" t="s">
        <v>277</v>
      </c>
      <c r="S124" s="223" t="s">
        <v>132</v>
      </c>
      <c r="T124" s="223" t="s">
        <v>132</v>
      </c>
      <c r="U124" s="223">
        <v>0</v>
      </c>
      <c r="V124" s="223">
        <f>ROUND(E124*U124,2)</f>
        <v>0</v>
      </c>
      <c r="W124" s="223"/>
      <c r="X124" s="223" t="s">
        <v>197</v>
      </c>
      <c r="Y124" s="223" t="s">
        <v>134</v>
      </c>
      <c r="Z124" s="212"/>
      <c r="AA124" s="212"/>
      <c r="AB124" s="212"/>
      <c r="AC124" s="212"/>
      <c r="AD124" s="212"/>
      <c r="AE124" s="212"/>
      <c r="AF124" s="212"/>
      <c r="AG124" s="212" t="s">
        <v>285</v>
      </c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</row>
    <row r="125" spans="1:60" outlineLevel="2" x14ac:dyDescent="0.2">
      <c r="A125" s="219"/>
      <c r="B125" s="220"/>
      <c r="C125" s="258" t="s">
        <v>239</v>
      </c>
      <c r="D125" s="245"/>
      <c r="E125" s="245"/>
      <c r="F125" s="245"/>
      <c r="G125" s="245"/>
      <c r="H125" s="223"/>
      <c r="I125" s="223"/>
      <c r="J125" s="223"/>
      <c r="K125" s="223"/>
      <c r="L125" s="223"/>
      <c r="M125" s="223"/>
      <c r="N125" s="222"/>
      <c r="O125" s="222"/>
      <c r="P125" s="222"/>
      <c r="Q125" s="222"/>
      <c r="R125" s="223"/>
      <c r="S125" s="223"/>
      <c r="T125" s="223"/>
      <c r="U125" s="223"/>
      <c r="V125" s="223"/>
      <c r="W125" s="223"/>
      <c r="X125" s="223"/>
      <c r="Y125" s="223"/>
      <c r="Z125" s="212"/>
      <c r="AA125" s="212"/>
      <c r="AB125" s="212"/>
      <c r="AC125" s="212"/>
      <c r="AD125" s="212"/>
      <c r="AE125" s="212"/>
      <c r="AF125" s="212"/>
      <c r="AG125" s="212" t="s">
        <v>137</v>
      </c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</row>
    <row r="126" spans="1:60" x14ac:dyDescent="0.2">
      <c r="A126" s="228" t="s">
        <v>126</v>
      </c>
      <c r="B126" s="229" t="s">
        <v>84</v>
      </c>
      <c r="C126" s="253" t="s">
        <v>85</v>
      </c>
      <c r="D126" s="230"/>
      <c r="E126" s="231"/>
      <c r="F126" s="232"/>
      <c r="G126" s="232">
        <f>SUMIF(AG127:AG128,"&lt;&gt;NOR",G127:G128)</f>
        <v>0</v>
      </c>
      <c r="H126" s="232"/>
      <c r="I126" s="232">
        <f>SUM(I127:I128)</f>
        <v>0</v>
      </c>
      <c r="J126" s="232"/>
      <c r="K126" s="232">
        <f>SUM(K127:K128)</f>
        <v>0</v>
      </c>
      <c r="L126" s="232"/>
      <c r="M126" s="232">
        <f>SUM(M127:M128)</f>
        <v>0</v>
      </c>
      <c r="N126" s="231"/>
      <c r="O126" s="231">
        <f>SUM(O127:O128)</f>
        <v>0</v>
      </c>
      <c r="P126" s="231"/>
      <c r="Q126" s="231">
        <f>SUM(Q127:Q128)</f>
        <v>0.14000000000000001</v>
      </c>
      <c r="R126" s="232"/>
      <c r="S126" s="232"/>
      <c r="T126" s="233"/>
      <c r="U126" s="227"/>
      <c r="V126" s="227">
        <f>SUM(V127:V128)</f>
        <v>6.48</v>
      </c>
      <c r="W126" s="227"/>
      <c r="X126" s="227"/>
      <c r="Y126" s="227"/>
      <c r="AG126" t="s">
        <v>127</v>
      </c>
    </row>
    <row r="127" spans="1:60" outlineLevel="1" x14ac:dyDescent="0.2">
      <c r="A127" s="235">
        <v>45</v>
      </c>
      <c r="B127" s="236" t="s">
        <v>286</v>
      </c>
      <c r="C127" s="254" t="s">
        <v>287</v>
      </c>
      <c r="D127" s="237" t="s">
        <v>209</v>
      </c>
      <c r="E127" s="238">
        <v>62.6</v>
      </c>
      <c r="F127" s="239"/>
      <c r="G127" s="240">
        <f>ROUND(E127*F127,2)</f>
        <v>0</v>
      </c>
      <c r="H127" s="239"/>
      <c r="I127" s="240">
        <f>ROUND(E127*H127,2)</f>
        <v>0</v>
      </c>
      <c r="J127" s="239"/>
      <c r="K127" s="240">
        <f>ROUND(E127*J127,2)</f>
        <v>0</v>
      </c>
      <c r="L127" s="240">
        <v>21</v>
      </c>
      <c r="M127" s="240">
        <f>G127*(1+L127/100)</f>
        <v>0</v>
      </c>
      <c r="N127" s="238">
        <v>0</v>
      </c>
      <c r="O127" s="238">
        <f>ROUND(E127*N127,2)</f>
        <v>0</v>
      </c>
      <c r="P127" s="238">
        <v>2.3E-3</v>
      </c>
      <c r="Q127" s="238">
        <f>ROUND(E127*P127,2)</f>
        <v>0.14000000000000001</v>
      </c>
      <c r="R127" s="240" t="s">
        <v>288</v>
      </c>
      <c r="S127" s="240" t="s">
        <v>132</v>
      </c>
      <c r="T127" s="241" t="s">
        <v>132</v>
      </c>
      <c r="U127" s="223">
        <v>0.10349999999999999</v>
      </c>
      <c r="V127" s="223">
        <f>ROUND(E127*U127,2)</f>
        <v>6.48</v>
      </c>
      <c r="W127" s="223"/>
      <c r="X127" s="223" t="s">
        <v>133</v>
      </c>
      <c r="Y127" s="223" t="s">
        <v>134</v>
      </c>
      <c r="Z127" s="212"/>
      <c r="AA127" s="212"/>
      <c r="AB127" s="212"/>
      <c r="AC127" s="212"/>
      <c r="AD127" s="212"/>
      <c r="AE127" s="212"/>
      <c r="AF127" s="212"/>
      <c r="AG127" s="212" t="s">
        <v>203</v>
      </c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</row>
    <row r="128" spans="1:60" outlineLevel="2" x14ac:dyDescent="0.2">
      <c r="A128" s="219"/>
      <c r="B128" s="220"/>
      <c r="C128" s="256" t="s">
        <v>211</v>
      </c>
      <c r="D128" s="225"/>
      <c r="E128" s="226">
        <v>62.6</v>
      </c>
      <c r="F128" s="223"/>
      <c r="G128" s="223"/>
      <c r="H128" s="223"/>
      <c r="I128" s="223"/>
      <c r="J128" s="223"/>
      <c r="K128" s="223"/>
      <c r="L128" s="223"/>
      <c r="M128" s="223"/>
      <c r="N128" s="222"/>
      <c r="O128" s="222"/>
      <c r="P128" s="222"/>
      <c r="Q128" s="222"/>
      <c r="R128" s="223"/>
      <c r="S128" s="223"/>
      <c r="T128" s="223"/>
      <c r="U128" s="223"/>
      <c r="V128" s="223"/>
      <c r="W128" s="223"/>
      <c r="X128" s="223"/>
      <c r="Y128" s="223"/>
      <c r="Z128" s="212"/>
      <c r="AA128" s="212"/>
      <c r="AB128" s="212"/>
      <c r="AC128" s="212"/>
      <c r="AD128" s="212"/>
      <c r="AE128" s="212"/>
      <c r="AF128" s="212"/>
      <c r="AG128" s="212" t="s">
        <v>139</v>
      </c>
      <c r="AH128" s="212">
        <v>0</v>
      </c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212"/>
      <c r="BH128" s="212"/>
    </row>
    <row r="129" spans="1:60" x14ac:dyDescent="0.2">
      <c r="A129" s="228" t="s">
        <v>126</v>
      </c>
      <c r="B129" s="229" t="s">
        <v>86</v>
      </c>
      <c r="C129" s="253" t="s">
        <v>87</v>
      </c>
      <c r="D129" s="230"/>
      <c r="E129" s="231"/>
      <c r="F129" s="232"/>
      <c r="G129" s="232">
        <f>SUMIF(AG130:AG130,"&lt;&gt;NOR",G130:G130)</f>
        <v>0</v>
      </c>
      <c r="H129" s="232"/>
      <c r="I129" s="232">
        <f>SUM(I130:I130)</f>
        <v>0</v>
      </c>
      <c r="J129" s="232"/>
      <c r="K129" s="232">
        <f>SUM(K130:K130)</f>
        <v>0</v>
      </c>
      <c r="L129" s="232"/>
      <c r="M129" s="232">
        <f>SUM(M130:M130)</f>
        <v>0</v>
      </c>
      <c r="N129" s="231"/>
      <c r="O129" s="231">
        <f>SUM(O130:O130)</f>
        <v>0</v>
      </c>
      <c r="P129" s="231"/>
      <c r="Q129" s="231">
        <f>SUM(Q130:Q130)</f>
        <v>0</v>
      </c>
      <c r="R129" s="232"/>
      <c r="S129" s="232"/>
      <c r="T129" s="233"/>
      <c r="U129" s="227"/>
      <c r="V129" s="227">
        <f>SUM(V130:V130)</f>
        <v>0</v>
      </c>
      <c r="W129" s="227"/>
      <c r="X129" s="227"/>
      <c r="Y129" s="227"/>
      <c r="AG129" t="s">
        <v>127</v>
      </c>
    </row>
    <row r="130" spans="1:60" outlineLevel="1" x14ac:dyDescent="0.2">
      <c r="A130" s="246">
        <v>46</v>
      </c>
      <c r="B130" s="247" t="s">
        <v>289</v>
      </c>
      <c r="C130" s="259" t="s">
        <v>290</v>
      </c>
      <c r="D130" s="248" t="s">
        <v>291</v>
      </c>
      <c r="E130" s="249">
        <v>4</v>
      </c>
      <c r="F130" s="250"/>
      <c r="G130" s="251">
        <f>ROUND(E130*F130,2)</f>
        <v>0</v>
      </c>
      <c r="H130" s="250"/>
      <c r="I130" s="251">
        <f>ROUND(E130*H130,2)</f>
        <v>0</v>
      </c>
      <c r="J130" s="250"/>
      <c r="K130" s="251">
        <f>ROUND(E130*J130,2)</f>
        <v>0</v>
      </c>
      <c r="L130" s="251">
        <v>21</v>
      </c>
      <c r="M130" s="251">
        <f>G130*(1+L130/100)</f>
        <v>0</v>
      </c>
      <c r="N130" s="249">
        <v>0</v>
      </c>
      <c r="O130" s="249">
        <f>ROUND(E130*N130,2)</f>
        <v>0</v>
      </c>
      <c r="P130" s="249">
        <v>0</v>
      </c>
      <c r="Q130" s="249">
        <f>ROUND(E130*P130,2)</f>
        <v>0</v>
      </c>
      <c r="R130" s="251"/>
      <c r="S130" s="251" t="s">
        <v>292</v>
      </c>
      <c r="T130" s="252" t="s">
        <v>293</v>
      </c>
      <c r="U130" s="223">
        <v>0</v>
      </c>
      <c r="V130" s="223">
        <f>ROUND(E130*U130,2)</f>
        <v>0</v>
      </c>
      <c r="W130" s="223"/>
      <c r="X130" s="223" t="s">
        <v>133</v>
      </c>
      <c r="Y130" s="223" t="s">
        <v>134</v>
      </c>
      <c r="Z130" s="212"/>
      <c r="AA130" s="212"/>
      <c r="AB130" s="212"/>
      <c r="AC130" s="212"/>
      <c r="AD130" s="212"/>
      <c r="AE130" s="212"/>
      <c r="AF130" s="212"/>
      <c r="AG130" s="212" t="s">
        <v>135</v>
      </c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</row>
    <row r="131" spans="1:60" x14ac:dyDescent="0.2">
      <c r="A131" s="228" t="s">
        <v>126</v>
      </c>
      <c r="B131" s="229" t="s">
        <v>88</v>
      </c>
      <c r="C131" s="253" t="s">
        <v>89</v>
      </c>
      <c r="D131" s="230"/>
      <c r="E131" s="231"/>
      <c r="F131" s="232"/>
      <c r="G131" s="232">
        <f>SUMIF(AG132:AG136,"&lt;&gt;NOR",G132:G136)</f>
        <v>0</v>
      </c>
      <c r="H131" s="232"/>
      <c r="I131" s="232">
        <f>SUM(I132:I136)</f>
        <v>0</v>
      </c>
      <c r="J131" s="232"/>
      <c r="K131" s="232">
        <f>SUM(K132:K136)</f>
        <v>0</v>
      </c>
      <c r="L131" s="232"/>
      <c r="M131" s="232">
        <f>SUM(M132:M136)</f>
        <v>0</v>
      </c>
      <c r="N131" s="231"/>
      <c r="O131" s="231">
        <f>SUM(O132:O136)</f>
        <v>0</v>
      </c>
      <c r="P131" s="231"/>
      <c r="Q131" s="231">
        <f>SUM(Q132:Q136)</f>
        <v>0</v>
      </c>
      <c r="R131" s="232"/>
      <c r="S131" s="232"/>
      <c r="T131" s="233"/>
      <c r="U131" s="227"/>
      <c r="V131" s="227">
        <f>SUM(V132:V136)</f>
        <v>5.17</v>
      </c>
      <c r="W131" s="227"/>
      <c r="X131" s="227"/>
      <c r="Y131" s="227"/>
      <c r="AG131" t="s">
        <v>127</v>
      </c>
    </row>
    <row r="132" spans="1:60" ht="22.5" outlineLevel="1" x14ac:dyDescent="0.2">
      <c r="A132" s="235">
        <v>47</v>
      </c>
      <c r="B132" s="236" t="s">
        <v>294</v>
      </c>
      <c r="C132" s="254" t="s">
        <v>295</v>
      </c>
      <c r="D132" s="237" t="s">
        <v>130</v>
      </c>
      <c r="E132" s="238">
        <v>6.5</v>
      </c>
      <c r="F132" s="239"/>
      <c r="G132" s="240">
        <f>ROUND(E132*F132,2)</f>
        <v>0</v>
      </c>
      <c r="H132" s="239"/>
      <c r="I132" s="240">
        <f>ROUND(E132*H132,2)</f>
        <v>0</v>
      </c>
      <c r="J132" s="239"/>
      <c r="K132" s="240">
        <f>ROUND(E132*J132,2)</f>
        <v>0</v>
      </c>
      <c r="L132" s="240">
        <v>21</v>
      </c>
      <c r="M132" s="240">
        <f>G132*(1+L132/100)</f>
        <v>0</v>
      </c>
      <c r="N132" s="238">
        <v>4.0000000000000002E-4</v>
      </c>
      <c r="O132" s="238">
        <f>ROUND(E132*N132,2)</f>
        <v>0</v>
      </c>
      <c r="P132" s="238">
        <v>0</v>
      </c>
      <c r="Q132" s="238">
        <f>ROUND(E132*P132,2)</f>
        <v>0</v>
      </c>
      <c r="R132" s="240" t="s">
        <v>296</v>
      </c>
      <c r="S132" s="240" t="s">
        <v>132</v>
      </c>
      <c r="T132" s="241" t="s">
        <v>132</v>
      </c>
      <c r="U132" s="223">
        <v>0.30599999999999999</v>
      </c>
      <c r="V132" s="223">
        <f>ROUND(E132*U132,2)</f>
        <v>1.99</v>
      </c>
      <c r="W132" s="223"/>
      <c r="X132" s="223" t="s">
        <v>133</v>
      </c>
      <c r="Y132" s="223" t="s">
        <v>134</v>
      </c>
      <c r="Z132" s="212"/>
      <c r="AA132" s="212"/>
      <c r="AB132" s="212"/>
      <c r="AC132" s="212"/>
      <c r="AD132" s="212"/>
      <c r="AE132" s="212"/>
      <c r="AF132" s="212"/>
      <c r="AG132" s="212" t="s">
        <v>135</v>
      </c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</row>
    <row r="133" spans="1:60" outlineLevel="2" x14ac:dyDescent="0.2">
      <c r="A133" s="219"/>
      <c r="B133" s="220"/>
      <c r="C133" s="255" t="s">
        <v>297</v>
      </c>
      <c r="D133" s="242"/>
      <c r="E133" s="242"/>
      <c r="F133" s="242"/>
      <c r="G133" s="242"/>
      <c r="H133" s="223"/>
      <c r="I133" s="223"/>
      <c r="J133" s="223"/>
      <c r="K133" s="223"/>
      <c r="L133" s="223"/>
      <c r="M133" s="223"/>
      <c r="N133" s="222"/>
      <c r="O133" s="222"/>
      <c r="P133" s="222"/>
      <c r="Q133" s="222"/>
      <c r="R133" s="223"/>
      <c r="S133" s="223"/>
      <c r="T133" s="223"/>
      <c r="U133" s="223"/>
      <c r="V133" s="223"/>
      <c r="W133" s="223"/>
      <c r="X133" s="223"/>
      <c r="Y133" s="223"/>
      <c r="Z133" s="212"/>
      <c r="AA133" s="212"/>
      <c r="AB133" s="212"/>
      <c r="AC133" s="212"/>
      <c r="AD133" s="212"/>
      <c r="AE133" s="212"/>
      <c r="AF133" s="212"/>
      <c r="AG133" s="212" t="s">
        <v>137</v>
      </c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</row>
    <row r="134" spans="1:60" outlineLevel="2" x14ac:dyDescent="0.2">
      <c r="A134" s="219"/>
      <c r="B134" s="220"/>
      <c r="C134" s="256" t="s">
        <v>298</v>
      </c>
      <c r="D134" s="225"/>
      <c r="E134" s="226">
        <v>6.5</v>
      </c>
      <c r="F134" s="223"/>
      <c r="G134" s="223"/>
      <c r="H134" s="223"/>
      <c r="I134" s="223"/>
      <c r="J134" s="223"/>
      <c r="K134" s="223"/>
      <c r="L134" s="223"/>
      <c r="M134" s="223"/>
      <c r="N134" s="222"/>
      <c r="O134" s="222"/>
      <c r="P134" s="222"/>
      <c r="Q134" s="222"/>
      <c r="R134" s="223"/>
      <c r="S134" s="223"/>
      <c r="T134" s="223"/>
      <c r="U134" s="223"/>
      <c r="V134" s="223"/>
      <c r="W134" s="223"/>
      <c r="X134" s="223"/>
      <c r="Y134" s="223"/>
      <c r="Z134" s="212"/>
      <c r="AA134" s="212"/>
      <c r="AB134" s="212"/>
      <c r="AC134" s="212"/>
      <c r="AD134" s="212"/>
      <c r="AE134" s="212"/>
      <c r="AF134" s="212"/>
      <c r="AG134" s="212" t="s">
        <v>139</v>
      </c>
      <c r="AH134" s="212">
        <v>0</v>
      </c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</row>
    <row r="135" spans="1:60" outlineLevel="1" x14ac:dyDescent="0.2">
      <c r="A135" s="235">
        <v>48</v>
      </c>
      <c r="B135" s="236" t="s">
        <v>299</v>
      </c>
      <c r="C135" s="254" t="s">
        <v>300</v>
      </c>
      <c r="D135" s="237" t="s">
        <v>130</v>
      </c>
      <c r="E135" s="238">
        <v>6.5</v>
      </c>
      <c r="F135" s="239"/>
      <c r="G135" s="240">
        <f>ROUND(E135*F135,2)</f>
        <v>0</v>
      </c>
      <c r="H135" s="239"/>
      <c r="I135" s="240">
        <f>ROUND(E135*H135,2)</f>
        <v>0</v>
      </c>
      <c r="J135" s="239"/>
      <c r="K135" s="240">
        <f>ROUND(E135*J135,2)</f>
        <v>0</v>
      </c>
      <c r="L135" s="240">
        <v>21</v>
      </c>
      <c r="M135" s="240">
        <f>G135*(1+L135/100)</f>
        <v>0</v>
      </c>
      <c r="N135" s="238">
        <v>2.2000000000000001E-4</v>
      </c>
      <c r="O135" s="238">
        <f>ROUND(E135*N135,2)</f>
        <v>0</v>
      </c>
      <c r="P135" s="238">
        <v>0</v>
      </c>
      <c r="Q135" s="238">
        <f>ROUND(E135*P135,2)</f>
        <v>0</v>
      </c>
      <c r="R135" s="240" t="s">
        <v>296</v>
      </c>
      <c r="S135" s="240" t="s">
        <v>132</v>
      </c>
      <c r="T135" s="241" t="s">
        <v>132</v>
      </c>
      <c r="U135" s="223">
        <v>0.48899999999999999</v>
      </c>
      <c r="V135" s="223">
        <f>ROUND(E135*U135,2)</f>
        <v>3.18</v>
      </c>
      <c r="W135" s="223"/>
      <c r="X135" s="223" t="s">
        <v>133</v>
      </c>
      <c r="Y135" s="223" t="s">
        <v>134</v>
      </c>
      <c r="Z135" s="212"/>
      <c r="AA135" s="212"/>
      <c r="AB135" s="212"/>
      <c r="AC135" s="212"/>
      <c r="AD135" s="212"/>
      <c r="AE135" s="212"/>
      <c r="AF135" s="212"/>
      <c r="AG135" s="212" t="s">
        <v>135</v>
      </c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</row>
    <row r="136" spans="1:60" outlineLevel="2" x14ac:dyDescent="0.2">
      <c r="A136" s="219"/>
      <c r="B136" s="220"/>
      <c r="C136" s="256" t="s">
        <v>301</v>
      </c>
      <c r="D136" s="225"/>
      <c r="E136" s="226">
        <v>6.5</v>
      </c>
      <c r="F136" s="223"/>
      <c r="G136" s="223"/>
      <c r="H136" s="223"/>
      <c r="I136" s="223"/>
      <c r="J136" s="223"/>
      <c r="K136" s="223"/>
      <c r="L136" s="223"/>
      <c r="M136" s="223"/>
      <c r="N136" s="222"/>
      <c r="O136" s="222"/>
      <c r="P136" s="222"/>
      <c r="Q136" s="222"/>
      <c r="R136" s="223"/>
      <c r="S136" s="223"/>
      <c r="T136" s="223"/>
      <c r="U136" s="223"/>
      <c r="V136" s="223"/>
      <c r="W136" s="223"/>
      <c r="X136" s="223"/>
      <c r="Y136" s="223"/>
      <c r="Z136" s="212"/>
      <c r="AA136" s="212"/>
      <c r="AB136" s="212"/>
      <c r="AC136" s="212"/>
      <c r="AD136" s="212"/>
      <c r="AE136" s="212"/>
      <c r="AF136" s="212"/>
      <c r="AG136" s="212" t="s">
        <v>139</v>
      </c>
      <c r="AH136" s="212">
        <v>5</v>
      </c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2"/>
      <c r="BD136" s="212"/>
      <c r="BE136" s="212"/>
      <c r="BF136" s="212"/>
      <c r="BG136" s="212"/>
      <c r="BH136" s="212"/>
    </row>
    <row r="137" spans="1:60" x14ac:dyDescent="0.2">
      <c r="A137" s="228" t="s">
        <v>126</v>
      </c>
      <c r="B137" s="229" t="s">
        <v>90</v>
      </c>
      <c r="C137" s="253" t="s">
        <v>91</v>
      </c>
      <c r="D137" s="230"/>
      <c r="E137" s="231"/>
      <c r="F137" s="232"/>
      <c r="G137" s="232">
        <f>SUMIF(AG138:AG143,"&lt;&gt;NOR",G138:G143)</f>
        <v>0</v>
      </c>
      <c r="H137" s="232"/>
      <c r="I137" s="232">
        <f>SUM(I138:I143)</f>
        <v>0</v>
      </c>
      <c r="J137" s="232"/>
      <c r="K137" s="232">
        <f>SUM(K138:K143)</f>
        <v>0</v>
      </c>
      <c r="L137" s="232"/>
      <c r="M137" s="232">
        <f>SUM(M138:M143)</f>
        <v>0</v>
      </c>
      <c r="N137" s="231"/>
      <c r="O137" s="231">
        <f>SUM(O138:O143)</f>
        <v>0.06</v>
      </c>
      <c r="P137" s="231"/>
      <c r="Q137" s="231">
        <f>SUM(Q138:Q143)</f>
        <v>0.19</v>
      </c>
      <c r="R137" s="232"/>
      <c r="S137" s="232"/>
      <c r="T137" s="233"/>
      <c r="U137" s="227"/>
      <c r="V137" s="227">
        <f>SUM(V138:V143)</f>
        <v>44.39</v>
      </c>
      <c r="W137" s="227"/>
      <c r="X137" s="227"/>
      <c r="Y137" s="227"/>
      <c r="AG137" t="s">
        <v>127</v>
      </c>
    </row>
    <row r="138" spans="1:60" outlineLevel="1" x14ac:dyDescent="0.2">
      <c r="A138" s="235">
        <v>49</v>
      </c>
      <c r="B138" s="236" t="s">
        <v>302</v>
      </c>
      <c r="C138" s="254" t="s">
        <v>303</v>
      </c>
      <c r="D138" s="237" t="s">
        <v>130</v>
      </c>
      <c r="E138" s="238">
        <v>207.31200000000001</v>
      </c>
      <c r="F138" s="239"/>
      <c r="G138" s="240">
        <f>ROUND(E138*F138,2)</f>
        <v>0</v>
      </c>
      <c r="H138" s="239"/>
      <c r="I138" s="240">
        <f>ROUND(E138*H138,2)</f>
        <v>0</v>
      </c>
      <c r="J138" s="239"/>
      <c r="K138" s="240">
        <f>ROUND(E138*J138,2)</f>
        <v>0</v>
      </c>
      <c r="L138" s="240">
        <v>21</v>
      </c>
      <c r="M138" s="240">
        <f>G138*(1+L138/100)</f>
        <v>0</v>
      </c>
      <c r="N138" s="238">
        <v>0</v>
      </c>
      <c r="O138" s="238">
        <f>ROUND(E138*N138,2)</f>
        <v>0</v>
      </c>
      <c r="P138" s="238">
        <v>8.9999999999999998E-4</v>
      </c>
      <c r="Q138" s="238">
        <f>ROUND(E138*P138,2)</f>
        <v>0.19</v>
      </c>
      <c r="R138" s="240" t="s">
        <v>304</v>
      </c>
      <c r="S138" s="240" t="s">
        <v>132</v>
      </c>
      <c r="T138" s="241" t="s">
        <v>132</v>
      </c>
      <c r="U138" s="223">
        <v>7.9750000000000001E-2</v>
      </c>
      <c r="V138" s="223">
        <f>ROUND(E138*U138,2)</f>
        <v>16.53</v>
      </c>
      <c r="W138" s="223"/>
      <c r="X138" s="223" t="s">
        <v>133</v>
      </c>
      <c r="Y138" s="223" t="s">
        <v>134</v>
      </c>
      <c r="Z138" s="212"/>
      <c r="AA138" s="212"/>
      <c r="AB138" s="212"/>
      <c r="AC138" s="212"/>
      <c r="AD138" s="212"/>
      <c r="AE138" s="212"/>
      <c r="AF138" s="212"/>
      <c r="AG138" s="212" t="s">
        <v>135</v>
      </c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2"/>
      <c r="BD138" s="212"/>
      <c r="BE138" s="212"/>
      <c r="BF138" s="212"/>
      <c r="BG138" s="212"/>
      <c r="BH138" s="212"/>
    </row>
    <row r="139" spans="1:60" outlineLevel="2" x14ac:dyDescent="0.2">
      <c r="A139" s="219"/>
      <c r="B139" s="220"/>
      <c r="C139" s="256" t="s">
        <v>138</v>
      </c>
      <c r="D139" s="225"/>
      <c r="E139" s="226">
        <v>207.31200000000001</v>
      </c>
      <c r="F139" s="223"/>
      <c r="G139" s="223"/>
      <c r="H139" s="223"/>
      <c r="I139" s="223"/>
      <c r="J139" s="223"/>
      <c r="K139" s="223"/>
      <c r="L139" s="223"/>
      <c r="M139" s="223"/>
      <c r="N139" s="222"/>
      <c r="O139" s="222"/>
      <c r="P139" s="222"/>
      <c r="Q139" s="222"/>
      <c r="R139" s="223"/>
      <c r="S139" s="223"/>
      <c r="T139" s="223"/>
      <c r="U139" s="223"/>
      <c r="V139" s="223"/>
      <c r="W139" s="223"/>
      <c r="X139" s="223"/>
      <c r="Y139" s="223"/>
      <c r="Z139" s="212"/>
      <c r="AA139" s="212"/>
      <c r="AB139" s="212"/>
      <c r="AC139" s="212"/>
      <c r="AD139" s="212"/>
      <c r="AE139" s="212"/>
      <c r="AF139" s="212"/>
      <c r="AG139" s="212" t="s">
        <v>139</v>
      </c>
      <c r="AH139" s="212">
        <v>5</v>
      </c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</row>
    <row r="140" spans="1:60" ht="33.75" outlineLevel="1" x14ac:dyDescent="0.2">
      <c r="A140" s="235">
        <v>50</v>
      </c>
      <c r="B140" s="236" t="s">
        <v>305</v>
      </c>
      <c r="C140" s="254" t="s">
        <v>306</v>
      </c>
      <c r="D140" s="237" t="s">
        <v>130</v>
      </c>
      <c r="E140" s="238">
        <v>207.31200000000001</v>
      </c>
      <c r="F140" s="239"/>
      <c r="G140" s="240">
        <f>ROUND(E140*F140,2)</f>
        <v>0</v>
      </c>
      <c r="H140" s="239"/>
      <c r="I140" s="240">
        <f>ROUND(E140*H140,2)</f>
        <v>0</v>
      </c>
      <c r="J140" s="239"/>
      <c r="K140" s="240">
        <f>ROUND(E140*J140,2)</f>
        <v>0</v>
      </c>
      <c r="L140" s="240">
        <v>21</v>
      </c>
      <c r="M140" s="240">
        <f>G140*(1+L140/100)</f>
        <v>0</v>
      </c>
      <c r="N140" s="238">
        <v>1.2999999999999999E-4</v>
      </c>
      <c r="O140" s="238">
        <f>ROUND(E140*N140,2)</f>
        <v>0.03</v>
      </c>
      <c r="P140" s="238">
        <v>0</v>
      </c>
      <c r="Q140" s="238">
        <f>ROUND(E140*P140,2)</f>
        <v>0</v>
      </c>
      <c r="R140" s="240" t="s">
        <v>304</v>
      </c>
      <c r="S140" s="240" t="s">
        <v>132</v>
      </c>
      <c r="T140" s="241" t="s">
        <v>132</v>
      </c>
      <c r="U140" s="223">
        <v>3.2480000000000002E-2</v>
      </c>
      <c r="V140" s="223">
        <f>ROUND(E140*U140,2)</f>
        <v>6.73</v>
      </c>
      <c r="W140" s="223"/>
      <c r="X140" s="223" t="s">
        <v>133</v>
      </c>
      <c r="Y140" s="223" t="s">
        <v>134</v>
      </c>
      <c r="Z140" s="212"/>
      <c r="AA140" s="212"/>
      <c r="AB140" s="212"/>
      <c r="AC140" s="212"/>
      <c r="AD140" s="212"/>
      <c r="AE140" s="212"/>
      <c r="AF140" s="212"/>
      <c r="AG140" s="212" t="s">
        <v>135</v>
      </c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</row>
    <row r="141" spans="1:60" outlineLevel="2" x14ac:dyDescent="0.2">
      <c r="A141" s="219"/>
      <c r="B141" s="220"/>
      <c r="C141" s="256" t="s">
        <v>138</v>
      </c>
      <c r="D141" s="225"/>
      <c r="E141" s="226">
        <v>207.31200000000001</v>
      </c>
      <c r="F141" s="223"/>
      <c r="G141" s="223"/>
      <c r="H141" s="223"/>
      <c r="I141" s="223"/>
      <c r="J141" s="223"/>
      <c r="K141" s="223"/>
      <c r="L141" s="223"/>
      <c r="M141" s="223"/>
      <c r="N141" s="222"/>
      <c r="O141" s="222"/>
      <c r="P141" s="222"/>
      <c r="Q141" s="222"/>
      <c r="R141" s="223"/>
      <c r="S141" s="223"/>
      <c r="T141" s="223"/>
      <c r="U141" s="223"/>
      <c r="V141" s="223"/>
      <c r="W141" s="223"/>
      <c r="X141" s="223"/>
      <c r="Y141" s="223"/>
      <c r="Z141" s="212"/>
      <c r="AA141" s="212"/>
      <c r="AB141" s="212"/>
      <c r="AC141" s="212"/>
      <c r="AD141" s="212"/>
      <c r="AE141" s="212"/>
      <c r="AF141" s="212"/>
      <c r="AG141" s="212" t="s">
        <v>139</v>
      </c>
      <c r="AH141" s="212">
        <v>5</v>
      </c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</row>
    <row r="142" spans="1:60" ht="22.5" outlineLevel="1" x14ac:dyDescent="0.2">
      <c r="A142" s="235">
        <v>51</v>
      </c>
      <c r="B142" s="236" t="s">
        <v>307</v>
      </c>
      <c r="C142" s="254" t="s">
        <v>308</v>
      </c>
      <c r="D142" s="237" t="s">
        <v>130</v>
      </c>
      <c r="E142" s="238">
        <v>207.31200000000001</v>
      </c>
      <c r="F142" s="239"/>
      <c r="G142" s="240">
        <f>ROUND(E142*F142,2)</f>
        <v>0</v>
      </c>
      <c r="H142" s="239"/>
      <c r="I142" s="240">
        <f>ROUND(E142*H142,2)</f>
        <v>0</v>
      </c>
      <c r="J142" s="239"/>
      <c r="K142" s="240">
        <f>ROUND(E142*J142,2)</f>
        <v>0</v>
      </c>
      <c r="L142" s="240">
        <v>21</v>
      </c>
      <c r="M142" s="240">
        <f>G142*(1+L142/100)</f>
        <v>0</v>
      </c>
      <c r="N142" s="238">
        <v>1.4999999999999999E-4</v>
      </c>
      <c r="O142" s="238">
        <f>ROUND(E142*N142,2)</f>
        <v>0.03</v>
      </c>
      <c r="P142" s="238">
        <v>0</v>
      </c>
      <c r="Q142" s="238">
        <f>ROUND(E142*P142,2)</f>
        <v>0</v>
      </c>
      <c r="R142" s="240" t="s">
        <v>304</v>
      </c>
      <c r="S142" s="240" t="s">
        <v>132</v>
      </c>
      <c r="T142" s="241" t="s">
        <v>132</v>
      </c>
      <c r="U142" s="223">
        <v>0.10191</v>
      </c>
      <c r="V142" s="223">
        <f>ROUND(E142*U142,2)</f>
        <v>21.13</v>
      </c>
      <c r="W142" s="223"/>
      <c r="X142" s="223" t="s">
        <v>133</v>
      </c>
      <c r="Y142" s="223" t="s">
        <v>134</v>
      </c>
      <c r="Z142" s="212"/>
      <c r="AA142" s="212"/>
      <c r="AB142" s="212"/>
      <c r="AC142" s="212"/>
      <c r="AD142" s="212"/>
      <c r="AE142" s="212"/>
      <c r="AF142" s="212"/>
      <c r="AG142" s="212" t="s">
        <v>135</v>
      </c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</row>
    <row r="143" spans="1:60" outlineLevel="2" x14ac:dyDescent="0.2">
      <c r="A143" s="219"/>
      <c r="B143" s="220"/>
      <c r="C143" s="256" t="s">
        <v>138</v>
      </c>
      <c r="D143" s="225"/>
      <c r="E143" s="226">
        <v>207.31200000000001</v>
      </c>
      <c r="F143" s="223"/>
      <c r="G143" s="223"/>
      <c r="H143" s="223"/>
      <c r="I143" s="223"/>
      <c r="J143" s="223"/>
      <c r="K143" s="223"/>
      <c r="L143" s="223"/>
      <c r="M143" s="223"/>
      <c r="N143" s="222"/>
      <c r="O143" s="222"/>
      <c r="P143" s="222"/>
      <c r="Q143" s="222"/>
      <c r="R143" s="223"/>
      <c r="S143" s="223"/>
      <c r="T143" s="223"/>
      <c r="U143" s="223"/>
      <c r="V143" s="223"/>
      <c r="W143" s="223"/>
      <c r="X143" s="223"/>
      <c r="Y143" s="223"/>
      <c r="Z143" s="212"/>
      <c r="AA143" s="212"/>
      <c r="AB143" s="212"/>
      <c r="AC143" s="212"/>
      <c r="AD143" s="212"/>
      <c r="AE143" s="212"/>
      <c r="AF143" s="212"/>
      <c r="AG143" s="212" t="s">
        <v>139</v>
      </c>
      <c r="AH143" s="212">
        <v>5</v>
      </c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</row>
    <row r="144" spans="1:60" x14ac:dyDescent="0.2">
      <c r="A144" s="228" t="s">
        <v>126</v>
      </c>
      <c r="B144" s="229" t="s">
        <v>92</v>
      </c>
      <c r="C144" s="253" t="s">
        <v>93</v>
      </c>
      <c r="D144" s="230"/>
      <c r="E144" s="231"/>
      <c r="F144" s="232"/>
      <c r="G144" s="232">
        <f>SUMIF(AG145:AG145,"&lt;&gt;NOR",G145:G145)</f>
        <v>0</v>
      </c>
      <c r="H144" s="232"/>
      <c r="I144" s="232">
        <f>SUM(I145:I145)</f>
        <v>0</v>
      </c>
      <c r="J144" s="232"/>
      <c r="K144" s="232">
        <f>SUM(K145:K145)</f>
        <v>0</v>
      </c>
      <c r="L144" s="232"/>
      <c r="M144" s="232">
        <f>SUM(M145:M145)</f>
        <v>0</v>
      </c>
      <c r="N144" s="231"/>
      <c r="O144" s="231">
        <f>SUM(O145:O145)</f>
        <v>0</v>
      </c>
      <c r="P144" s="231"/>
      <c r="Q144" s="231">
        <f>SUM(Q145:Q145)</f>
        <v>0</v>
      </c>
      <c r="R144" s="232"/>
      <c r="S144" s="232"/>
      <c r="T144" s="233"/>
      <c r="U144" s="227"/>
      <c r="V144" s="227">
        <f>SUM(V145:V145)</f>
        <v>0</v>
      </c>
      <c r="W144" s="227"/>
      <c r="X144" s="227"/>
      <c r="Y144" s="227"/>
      <c r="AG144" t="s">
        <v>127</v>
      </c>
    </row>
    <row r="145" spans="1:60" outlineLevel="1" x14ac:dyDescent="0.2">
      <c r="A145" s="246">
        <v>52</v>
      </c>
      <c r="B145" s="247" t="s">
        <v>309</v>
      </c>
      <c r="C145" s="259" t="s">
        <v>310</v>
      </c>
      <c r="D145" s="248" t="s">
        <v>311</v>
      </c>
      <c r="E145" s="249">
        <v>1</v>
      </c>
      <c r="F145" s="250"/>
      <c r="G145" s="251">
        <f>ROUND(E145*F145,2)</f>
        <v>0</v>
      </c>
      <c r="H145" s="250"/>
      <c r="I145" s="251">
        <f>ROUND(E145*H145,2)</f>
        <v>0</v>
      </c>
      <c r="J145" s="250"/>
      <c r="K145" s="251">
        <f>ROUND(E145*J145,2)</f>
        <v>0</v>
      </c>
      <c r="L145" s="251">
        <v>21</v>
      </c>
      <c r="M145" s="251">
        <f>G145*(1+L145/100)</f>
        <v>0</v>
      </c>
      <c r="N145" s="249">
        <v>0</v>
      </c>
      <c r="O145" s="249">
        <f>ROUND(E145*N145,2)</f>
        <v>0</v>
      </c>
      <c r="P145" s="249">
        <v>0</v>
      </c>
      <c r="Q145" s="249">
        <f>ROUND(E145*P145,2)</f>
        <v>0</v>
      </c>
      <c r="R145" s="251"/>
      <c r="S145" s="251" t="s">
        <v>292</v>
      </c>
      <c r="T145" s="252" t="s">
        <v>293</v>
      </c>
      <c r="U145" s="223">
        <v>0</v>
      </c>
      <c r="V145" s="223">
        <f>ROUND(E145*U145,2)</f>
        <v>0</v>
      </c>
      <c r="W145" s="223"/>
      <c r="X145" s="223" t="s">
        <v>133</v>
      </c>
      <c r="Y145" s="223" t="s">
        <v>134</v>
      </c>
      <c r="Z145" s="212"/>
      <c r="AA145" s="212"/>
      <c r="AB145" s="212"/>
      <c r="AC145" s="212"/>
      <c r="AD145" s="212"/>
      <c r="AE145" s="212"/>
      <c r="AF145" s="212"/>
      <c r="AG145" s="212" t="s">
        <v>312</v>
      </c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</row>
    <row r="146" spans="1:60" x14ac:dyDescent="0.2">
      <c r="A146" s="228" t="s">
        <v>126</v>
      </c>
      <c r="B146" s="229" t="s">
        <v>94</v>
      </c>
      <c r="C146" s="253" t="s">
        <v>95</v>
      </c>
      <c r="D146" s="230"/>
      <c r="E146" s="231"/>
      <c r="F146" s="232"/>
      <c r="G146" s="232">
        <f>SUMIF(AG147:AG155,"&lt;&gt;NOR",G147:G155)</f>
        <v>0</v>
      </c>
      <c r="H146" s="232"/>
      <c r="I146" s="232">
        <f>SUM(I147:I155)</f>
        <v>0</v>
      </c>
      <c r="J146" s="232"/>
      <c r="K146" s="232">
        <f>SUM(K147:K155)</f>
        <v>0</v>
      </c>
      <c r="L146" s="232"/>
      <c r="M146" s="232">
        <f>SUM(M147:M155)</f>
        <v>0</v>
      </c>
      <c r="N146" s="231"/>
      <c r="O146" s="231">
        <f>SUM(O147:O155)</f>
        <v>0</v>
      </c>
      <c r="P146" s="231"/>
      <c r="Q146" s="231">
        <f>SUM(Q147:Q155)</f>
        <v>0</v>
      </c>
      <c r="R146" s="232"/>
      <c r="S146" s="232"/>
      <c r="T146" s="233"/>
      <c r="U146" s="227"/>
      <c r="V146" s="227">
        <f>SUM(V147:V155)</f>
        <v>15.409999999999998</v>
      </c>
      <c r="W146" s="227"/>
      <c r="X146" s="227"/>
      <c r="Y146" s="227"/>
      <c r="AG146" t="s">
        <v>127</v>
      </c>
    </row>
    <row r="147" spans="1:60" ht="22.5" outlineLevel="1" x14ac:dyDescent="0.2">
      <c r="A147" s="235">
        <v>53</v>
      </c>
      <c r="B147" s="236" t="s">
        <v>313</v>
      </c>
      <c r="C147" s="254" t="s">
        <v>314</v>
      </c>
      <c r="D147" s="237" t="s">
        <v>196</v>
      </c>
      <c r="E147" s="238">
        <v>6.5478199999999998</v>
      </c>
      <c r="F147" s="239"/>
      <c r="G147" s="240">
        <f>ROUND(E147*F147,2)</f>
        <v>0</v>
      </c>
      <c r="H147" s="239"/>
      <c r="I147" s="240">
        <f>ROUND(E147*H147,2)</f>
        <v>0</v>
      </c>
      <c r="J147" s="239"/>
      <c r="K147" s="240">
        <f>ROUND(E147*J147,2)</f>
        <v>0</v>
      </c>
      <c r="L147" s="240">
        <v>21</v>
      </c>
      <c r="M147" s="240">
        <f>G147*(1+L147/100)</f>
        <v>0</v>
      </c>
      <c r="N147" s="238">
        <v>0</v>
      </c>
      <c r="O147" s="238">
        <f>ROUND(E147*N147,2)</f>
        <v>0</v>
      </c>
      <c r="P147" s="238">
        <v>0</v>
      </c>
      <c r="Q147" s="238">
        <f>ROUND(E147*P147,2)</f>
        <v>0</v>
      </c>
      <c r="R147" s="240" t="s">
        <v>315</v>
      </c>
      <c r="S147" s="240" t="s">
        <v>132</v>
      </c>
      <c r="T147" s="241" t="s">
        <v>132</v>
      </c>
      <c r="U147" s="223">
        <v>0.64900000000000002</v>
      </c>
      <c r="V147" s="223">
        <f>ROUND(E147*U147,2)</f>
        <v>4.25</v>
      </c>
      <c r="W147" s="223"/>
      <c r="X147" s="223" t="s">
        <v>316</v>
      </c>
      <c r="Y147" s="223" t="s">
        <v>134</v>
      </c>
      <c r="Z147" s="212"/>
      <c r="AA147" s="212"/>
      <c r="AB147" s="212"/>
      <c r="AC147" s="212"/>
      <c r="AD147" s="212"/>
      <c r="AE147" s="212"/>
      <c r="AF147" s="212"/>
      <c r="AG147" s="212" t="s">
        <v>317</v>
      </c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</row>
    <row r="148" spans="1:60" outlineLevel="2" x14ac:dyDescent="0.2">
      <c r="A148" s="219"/>
      <c r="B148" s="220"/>
      <c r="C148" s="255" t="s">
        <v>318</v>
      </c>
      <c r="D148" s="242"/>
      <c r="E148" s="242"/>
      <c r="F148" s="242"/>
      <c r="G148" s="242"/>
      <c r="H148" s="223"/>
      <c r="I148" s="223"/>
      <c r="J148" s="223"/>
      <c r="K148" s="223"/>
      <c r="L148" s="223"/>
      <c r="M148" s="223"/>
      <c r="N148" s="222"/>
      <c r="O148" s="222"/>
      <c r="P148" s="222"/>
      <c r="Q148" s="222"/>
      <c r="R148" s="223"/>
      <c r="S148" s="223"/>
      <c r="T148" s="223"/>
      <c r="U148" s="223"/>
      <c r="V148" s="223"/>
      <c r="W148" s="223"/>
      <c r="X148" s="223"/>
      <c r="Y148" s="223"/>
      <c r="Z148" s="212"/>
      <c r="AA148" s="212"/>
      <c r="AB148" s="212"/>
      <c r="AC148" s="212"/>
      <c r="AD148" s="212"/>
      <c r="AE148" s="212"/>
      <c r="AF148" s="212"/>
      <c r="AG148" s="212" t="s">
        <v>137</v>
      </c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</row>
    <row r="149" spans="1:60" outlineLevel="1" x14ac:dyDescent="0.2">
      <c r="A149" s="246">
        <v>54</v>
      </c>
      <c r="B149" s="247" t="s">
        <v>319</v>
      </c>
      <c r="C149" s="259" t="s">
        <v>320</v>
      </c>
      <c r="D149" s="248" t="s">
        <v>196</v>
      </c>
      <c r="E149" s="249">
        <v>6.5478199999999998</v>
      </c>
      <c r="F149" s="250"/>
      <c r="G149" s="251">
        <f>ROUND(E149*F149,2)</f>
        <v>0</v>
      </c>
      <c r="H149" s="250"/>
      <c r="I149" s="251">
        <f>ROUND(E149*H149,2)</f>
        <v>0</v>
      </c>
      <c r="J149" s="250"/>
      <c r="K149" s="251">
        <f>ROUND(E149*J149,2)</f>
        <v>0</v>
      </c>
      <c r="L149" s="251">
        <v>21</v>
      </c>
      <c r="M149" s="251">
        <f>G149*(1+L149/100)</f>
        <v>0</v>
      </c>
      <c r="N149" s="249">
        <v>0</v>
      </c>
      <c r="O149" s="249">
        <f>ROUND(E149*N149,2)</f>
        <v>0</v>
      </c>
      <c r="P149" s="249">
        <v>0</v>
      </c>
      <c r="Q149" s="249">
        <f>ROUND(E149*P149,2)</f>
        <v>0</v>
      </c>
      <c r="R149" s="251"/>
      <c r="S149" s="251" t="s">
        <v>132</v>
      </c>
      <c r="T149" s="252" t="s">
        <v>132</v>
      </c>
      <c r="U149" s="223">
        <v>0.26500000000000001</v>
      </c>
      <c r="V149" s="223">
        <f>ROUND(E149*U149,2)</f>
        <v>1.74</v>
      </c>
      <c r="W149" s="223"/>
      <c r="X149" s="223" t="s">
        <v>316</v>
      </c>
      <c r="Y149" s="223" t="s">
        <v>134</v>
      </c>
      <c r="Z149" s="212"/>
      <c r="AA149" s="212"/>
      <c r="AB149" s="212"/>
      <c r="AC149" s="212"/>
      <c r="AD149" s="212"/>
      <c r="AE149" s="212"/>
      <c r="AF149" s="212"/>
      <c r="AG149" s="212" t="s">
        <v>317</v>
      </c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</row>
    <row r="150" spans="1:60" outlineLevel="1" x14ac:dyDescent="0.2">
      <c r="A150" s="246">
        <v>55</v>
      </c>
      <c r="B150" s="247" t="s">
        <v>321</v>
      </c>
      <c r="C150" s="259" t="s">
        <v>322</v>
      </c>
      <c r="D150" s="248" t="s">
        <v>196</v>
      </c>
      <c r="E150" s="249">
        <v>6.5478199999999998</v>
      </c>
      <c r="F150" s="250"/>
      <c r="G150" s="251">
        <f>ROUND(E150*F150,2)</f>
        <v>0</v>
      </c>
      <c r="H150" s="250"/>
      <c r="I150" s="251">
        <f>ROUND(E150*H150,2)</f>
        <v>0</v>
      </c>
      <c r="J150" s="250"/>
      <c r="K150" s="251">
        <f>ROUND(E150*J150,2)</f>
        <v>0</v>
      </c>
      <c r="L150" s="251">
        <v>21</v>
      </c>
      <c r="M150" s="251">
        <f>G150*(1+L150/100)</f>
        <v>0</v>
      </c>
      <c r="N150" s="249">
        <v>0</v>
      </c>
      <c r="O150" s="249">
        <f>ROUND(E150*N150,2)</f>
        <v>0</v>
      </c>
      <c r="P150" s="249">
        <v>0</v>
      </c>
      <c r="Q150" s="249">
        <f>ROUND(E150*P150,2)</f>
        <v>0</v>
      </c>
      <c r="R150" s="251" t="s">
        <v>192</v>
      </c>
      <c r="S150" s="251" t="s">
        <v>132</v>
      </c>
      <c r="T150" s="252" t="s">
        <v>132</v>
      </c>
      <c r="U150" s="223">
        <v>0.49</v>
      </c>
      <c r="V150" s="223">
        <f>ROUND(E150*U150,2)</f>
        <v>3.21</v>
      </c>
      <c r="W150" s="223"/>
      <c r="X150" s="223" t="s">
        <v>316</v>
      </c>
      <c r="Y150" s="223" t="s">
        <v>134</v>
      </c>
      <c r="Z150" s="212"/>
      <c r="AA150" s="212"/>
      <c r="AB150" s="212"/>
      <c r="AC150" s="212"/>
      <c r="AD150" s="212"/>
      <c r="AE150" s="212"/>
      <c r="AF150" s="212"/>
      <c r="AG150" s="212" t="s">
        <v>317</v>
      </c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2"/>
      <c r="BD150" s="212"/>
      <c r="BE150" s="212"/>
      <c r="BF150" s="212"/>
      <c r="BG150" s="212"/>
      <c r="BH150" s="212"/>
    </row>
    <row r="151" spans="1:60" outlineLevel="1" x14ac:dyDescent="0.2">
      <c r="A151" s="246">
        <v>56</v>
      </c>
      <c r="B151" s="247" t="s">
        <v>323</v>
      </c>
      <c r="C151" s="259" t="s">
        <v>324</v>
      </c>
      <c r="D151" s="248" t="s">
        <v>196</v>
      </c>
      <c r="E151" s="249">
        <v>91.669489999999996</v>
      </c>
      <c r="F151" s="250"/>
      <c r="G151" s="251">
        <f>ROUND(E151*F151,2)</f>
        <v>0</v>
      </c>
      <c r="H151" s="250"/>
      <c r="I151" s="251">
        <f>ROUND(E151*H151,2)</f>
        <v>0</v>
      </c>
      <c r="J151" s="250"/>
      <c r="K151" s="251">
        <f>ROUND(E151*J151,2)</f>
        <v>0</v>
      </c>
      <c r="L151" s="251">
        <v>21</v>
      </c>
      <c r="M151" s="251">
        <f>G151*(1+L151/100)</f>
        <v>0</v>
      </c>
      <c r="N151" s="249">
        <v>0</v>
      </c>
      <c r="O151" s="249">
        <f>ROUND(E151*N151,2)</f>
        <v>0</v>
      </c>
      <c r="P151" s="249">
        <v>0</v>
      </c>
      <c r="Q151" s="249">
        <f>ROUND(E151*P151,2)</f>
        <v>0</v>
      </c>
      <c r="R151" s="251" t="s">
        <v>192</v>
      </c>
      <c r="S151" s="251" t="s">
        <v>132</v>
      </c>
      <c r="T151" s="252" t="s">
        <v>132</v>
      </c>
      <c r="U151" s="223">
        <v>0</v>
      </c>
      <c r="V151" s="223">
        <f>ROUND(E151*U151,2)</f>
        <v>0</v>
      </c>
      <c r="W151" s="223"/>
      <c r="X151" s="223" t="s">
        <v>316</v>
      </c>
      <c r="Y151" s="223" t="s">
        <v>134</v>
      </c>
      <c r="Z151" s="212"/>
      <c r="AA151" s="212"/>
      <c r="AB151" s="212"/>
      <c r="AC151" s="212"/>
      <c r="AD151" s="212"/>
      <c r="AE151" s="212"/>
      <c r="AF151" s="212"/>
      <c r="AG151" s="212" t="s">
        <v>317</v>
      </c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212"/>
      <c r="AX151" s="212"/>
      <c r="AY151" s="212"/>
      <c r="AZ151" s="212"/>
      <c r="BA151" s="212"/>
      <c r="BB151" s="212"/>
      <c r="BC151" s="212"/>
      <c r="BD151" s="212"/>
      <c r="BE151" s="212"/>
      <c r="BF151" s="212"/>
      <c r="BG151" s="212"/>
      <c r="BH151" s="212"/>
    </row>
    <row r="152" spans="1:60" outlineLevel="1" x14ac:dyDescent="0.2">
      <c r="A152" s="246">
        <v>57</v>
      </c>
      <c r="B152" s="247" t="s">
        <v>325</v>
      </c>
      <c r="C152" s="259" t="s">
        <v>326</v>
      </c>
      <c r="D152" s="248" t="s">
        <v>196</v>
      </c>
      <c r="E152" s="249">
        <v>6.5478199999999998</v>
      </c>
      <c r="F152" s="250"/>
      <c r="G152" s="251">
        <f>ROUND(E152*F152,2)</f>
        <v>0</v>
      </c>
      <c r="H152" s="250"/>
      <c r="I152" s="251">
        <f>ROUND(E152*H152,2)</f>
        <v>0</v>
      </c>
      <c r="J152" s="250"/>
      <c r="K152" s="251">
        <f>ROUND(E152*J152,2)</f>
        <v>0</v>
      </c>
      <c r="L152" s="251">
        <v>21</v>
      </c>
      <c r="M152" s="251">
        <f>G152*(1+L152/100)</f>
        <v>0</v>
      </c>
      <c r="N152" s="249">
        <v>0</v>
      </c>
      <c r="O152" s="249">
        <f>ROUND(E152*N152,2)</f>
        <v>0</v>
      </c>
      <c r="P152" s="249">
        <v>0</v>
      </c>
      <c r="Q152" s="249">
        <f>ROUND(E152*P152,2)</f>
        <v>0</v>
      </c>
      <c r="R152" s="251" t="s">
        <v>192</v>
      </c>
      <c r="S152" s="251" t="s">
        <v>132</v>
      </c>
      <c r="T152" s="252" t="s">
        <v>132</v>
      </c>
      <c r="U152" s="223">
        <v>0.94199999999999995</v>
      </c>
      <c r="V152" s="223">
        <f>ROUND(E152*U152,2)</f>
        <v>6.17</v>
      </c>
      <c r="W152" s="223"/>
      <c r="X152" s="223" t="s">
        <v>316</v>
      </c>
      <c r="Y152" s="223" t="s">
        <v>134</v>
      </c>
      <c r="Z152" s="212"/>
      <c r="AA152" s="212"/>
      <c r="AB152" s="212"/>
      <c r="AC152" s="212"/>
      <c r="AD152" s="212"/>
      <c r="AE152" s="212"/>
      <c r="AF152" s="212"/>
      <c r="AG152" s="212" t="s">
        <v>317</v>
      </c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12"/>
      <c r="BB152" s="212"/>
      <c r="BC152" s="212"/>
      <c r="BD152" s="212"/>
      <c r="BE152" s="212"/>
      <c r="BF152" s="212"/>
      <c r="BG152" s="212"/>
      <c r="BH152" s="212"/>
    </row>
    <row r="153" spans="1:60" outlineLevel="1" x14ac:dyDescent="0.2">
      <c r="A153" s="246">
        <v>58</v>
      </c>
      <c r="B153" s="247" t="s">
        <v>327</v>
      </c>
      <c r="C153" s="259" t="s">
        <v>328</v>
      </c>
      <c r="D153" s="248" t="s">
        <v>196</v>
      </c>
      <c r="E153" s="249">
        <v>6.5478199999999998</v>
      </c>
      <c r="F153" s="250"/>
      <c r="G153" s="251">
        <f>ROUND(E153*F153,2)</f>
        <v>0</v>
      </c>
      <c r="H153" s="250"/>
      <c r="I153" s="251">
        <f>ROUND(E153*H153,2)</f>
        <v>0</v>
      </c>
      <c r="J153" s="250"/>
      <c r="K153" s="251">
        <f>ROUND(E153*J153,2)</f>
        <v>0</v>
      </c>
      <c r="L153" s="251">
        <v>21</v>
      </c>
      <c r="M153" s="251">
        <f>G153*(1+L153/100)</f>
        <v>0</v>
      </c>
      <c r="N153" s="249">
        <v>0</v>
      </c>
      <c r="O153" s="249">
        <f>ROUND(E153*N153,2)</f>
        <v>0</v>
      </c>
      <c r="P153" s="249">
        <v>0</v>
      </c>
      <c r="Q153" s="249">
        <f>ROUND(E153*P153,2)</f>
        <v>0</v>
      </c>
      <c r="R153" s="251" t="s">
        <v>192</v>
      </c>
      <c r="S153" s="251" t="s">
        <v>132</v>
      </c>
      <c r="T153" s="252" t="s">
        <v>132</v>
      </c>
      <c r="U153" s="223">
        <v>0</v>
      </c>
      <c r="V153" s="223">
        <f>ROUND(E153*U153,2)</f>
        <v>0</v>
      </c>
      <c r="W153" s="223"/>
      <c r="X153" s="223" t="s">
        <v>316</v>
      </c>
      <c r="Y153" s="223" t="s">
        <v>134</v>
      </c>
      <c r="Z153" s="212"/>
      <c r="AA153" s="212"/>
      <c r="AB153" s="212"/>
      <c r="AC153" s="212"/>
      <c r="AD153" s="212"/>
      <c r="AE153" s="212"/>
      <c r="AF153" s="212"/>
      <c r="AG153" s="212" t="s">
        <v>317</v>
      </c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212"/>
      <c r="AX153" s="212"/>
      <c r="AY153" s="212"/>
      <c r="AZ153" s="212"/>
      <c r="BA153" s="212"/>
      <c r="BB153" s="212"/>
      <c r="BC153" s="212"/>
      <c r="BD153" s="212"/>
      <c r="BE153" s="212"/>
      <c r="BF153" s="212"/>
      <c r="BG153" s="212"/>
      <c r="BH153" s="212"/>
    </row>
    <row r="154" spans="1:60" outlineLevel="1" x14ac:dyDescent="0.2">
      <c r="A154" s="235">
        <v>59</v>
      </c>
      <c r="B154" s="236" t="s">
        <v>329</v>
      </c>
      <c r="C154" s="254" t="s">
        <v>330</v>
      </c>
      <c r="D154" s="237" t="s">
        <v>196</v>
      </c>
      <c r="E154" s="238">
        <v>6.5478199999999998</v>
      </c>
      <c r="F154" s="239"/>
      <c r="G154" s="240">
        <f>ROUND(E154*F154,2)</f>
        <v>0</v>
      </c>
      <c r="H154" s="239"/>
      <c r="I154" s="240">
        <f>ROUND(E154*H154,2)</f>
        <v>0</v>
      </c>
      <c r="J154" s="239"/>
      <c r="K154" s="240">
        <f>ROUND(E154*J154,2)</f>
        <v>0</v>
      </c>
      <c r="L154" s="240">
        <v>21</v>
      </c>
      <c r="M154" s="240">
        <f>G154*(1+L154/100)</f>
        <v>0</v>
      </c>
      <c r="N154" s="238">
        <v>0</v>
      </c>
      <c r="O154" s="238">
        <f>ROUND(E154*N154,2)</f>
        <v>0</v>
      </c>
      <c r="P154" s="238">
        <v>0</v>
      </c>
      <c r="Q154" s="238">
        <f>ROUND(E154*P154,2)</f>
        <v>0</v>
      </c>
      <c r="R154" s="240" t="s">
        <v>331</v>
      </c>
      <c r="S154" s="240" t="s">
        <v>132</v>
      </c>
      <c r="T154" s="241" t="s">
        <v>132</v>
      </c>
      <c r="U154" s="223">
        <v>6.0000000000000001E-3</v>
      </c>
      <c r="V154" s="223">
        <f>ROUND(E154*U154,2)</f>
        <v>0.04</v>
      </c>
      <c r="W154" s="223"/>
      <c r="X154" s="223" t="s">
        <v>316</v>
      </c>
      <c r="Y154" s="223" t="s">
        <v>134</v>
      </c>
      <c r="Z154" s="212"/>
      <c r="AA154" s="212"/>
      <c r="AB154" s="212"/>
      <c r="AC154" s="212"/>
      <c r="AD154" s="212"/>
      <c r="AE154" s="212"/>
      <c r="AF154" s="212"/>
      <c r="AG154" s="212" t="s">
        <v>317</v>
      </c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212"/>
      <c r="AX154" s="212"/>
      <c r="AY154" s="212"/>
      <c r="AZ154" s="212"/>
      <c r="BA154" s="212"/>
      <c r="BB154" s="212"/>
      <c r="BC154" s="212"/>
      <c r="BD154" s="212"/>
      <c r="BE154" s="212"/>
      <c r="BF154" s="212"/>
      <c r="BG154" s="212"/>
      <c r="BH154" s="212"/>
    </row>
    <row r="155" spans="1:60" outlineLevel="2" x14ac:dyDescent="0.2">
      <c r="A155" s="219"/>
      <c r="B155" s="220"/>
      <c r="C155" s="255" t="s">
        <v>332</v>
      </c>
      <c r="D155" s="242"/>
      <c r="E155" s="242"/>
      <c r="F155" s="242"/>
      <c r="G155" s="242"/>
      <c r="H155" s="223"/>
      <c r="I155" s="223"/>
      <c r="J155" s="223"/>
      <c r="K155" s="223"/>
      <c r="L155" s="223"/>
      <c r="M155" s="223"/>
      <c r="N155" s="222"/>
      <c r="O155" s="222"/>
      <c r="P155" s="222"/>
      <c r="Q155" s="222"/>
      <c r="R155" s="223"/>
      <c r="S155" s="223"/>
      <c r="T155" s="223"/>
      <c r="U155" s="223"/>
      <c r="V155" s="223"/>
      <c r="W155" s="223"/>
      <c r="X155" s="223"/>
      <c r="Y155" s="223"/>
      <c r="Z155" s="212"/>
      <c r="AA155" s="212"/>
      <c r="AB155" s="212"/>
      <c r="AC155" s="212"/>
      <c r="AD155" s="212"/>
      <c r="AE155" s="212"/>
      <c r="AF155" s="212"/>
      <c r="AG155" s="212" t="s">
        <v>137</v>
      </c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212"/>
      <c r="AX155" s="212"/>
      <c r="AY155" s="212"/>
      <c r="AZ155" s="212"/>
      <c r="BA155" s="212"/>
      <c r="BB155" s="212"/>
      <c r="BC155" s="212"/>
      <c r="BD155" s="212"/>
      <c r="BE155" s="212"/>
      <c r="BF155" s="212"/>
      <c r="BG155" s="212"/>
      <c r="BH155" s="212"/>
    </row>
    <row r="156" spans="1:60" x14ac:dyDescent="0.2">
      <c r="A156" s="228" t="s">
        <v>126</v>
      </c>
      <c r="B156" s="229" t="s">
        <v>97</v>
      </c>
      <c r="C156" s="253" t="s">
        <v>27</v>
      </c>
      <c r="D156" s="230"/>
      <c r="E156" s="231"/>
      <c r="F156" s="232"/>
      <c r="G156" s="232">
        <f>SUMIF(AG157:AG158,"&lt;&gt;NOR",G157:G158)</f>
        <v>0</v>
      </c>
      <c r="H156" s="232"/>
      <c r="I156" s="232">
        <f>SUM(I157:I158)</f>
        <v>0</v>
      </c>
      <c r="J156" s="232"/>
      <c r="K156" s="232">
        <f>SUM(K157:K158)</f>
        <v>0</v>
      </c>
      <c r="L156" s="232"/>
      <c r="M156" s="232">
        <f>SUM(M157:M158)</f>
        <v>0</v>
      </c>
      <c r="N156" s="231"/>
      <c r="O156" s="231">
        <f>SUM(O157:O158)</f>
        <v>0</v>
      </c>
      <c r="P156" s="231"/>
      <c r="Q156" s="231">
        <f>SUM(Q157:Q158)</f>
        <v>0</v>
      </c>
      <c r="R156" s="232"/>
      <c r="S156" s="232"/>
      <c r="T156" s="233"/>
      <c r="U156" s="227"/>
      <c r="V156" s="227">
        <f>SUM(V157:V158)</f>
        <v>0</v>
      </c>
      <c r="W156" s="227"/>
      <c r="X156" s="227"/>
      <c r="Y156" s="227"/>
      <c r="AG156" t="s">
        <v>127</v>
      </c>
    </row>
    <row r="157" spans="1:60" outlineLevel="1" x14ac:dyDescent="0.2">
      <c r="A157" s="246">
        <v>60</v>
      </c>
      <c r="B157" s="247" t="s">
        <v>333</v>
      </c>
      <c r="C157" s="259" t="s">
        <v>334</v>
      </c>
      <c r="D157" s="248" t="s">
        <v>267</v>
      </c>
      <c r="E157" s="249">
        <v>1</v>
      </c>
      <c r="F157" s="250"/>
      <c r="G157" s="251">
        <f>ROUND(E157*F157,2)</f>
        <v>0</v>
      </c>
      <c r="H157" s="250"/>
      <c r="I157" s="251">
        <f>ROUND(E157*H157,2)</f>
        <v>0</v>
      </c>
      <c r="J157" s="250"/>
      <c r="K157" s="251">
        <f>ROUND(E157*J157,2)</f>
        <v>0</v>
      </c>
      <c r="L157" s="251">
        <v>21</v>
      </c>
      <c r="M157" s="251">
        <f>G157*(1+L157/100)</f>
        <v>0</v>
      </c>
      <c r="N157" s="249">
        <v>0</v>
      </c>
      <c r="O157" s="249">
        <f>ROUND(E157*N157,2)</f>
        <v>0</v>
      </c>
      <c r="P157" s="249">
        <v>0</v>
      </c>
      <c r="Q157" s="249">
        <f>ROUND(E157*P157,2)</f>
        <v>0</v>
      </c>
      <c r="R157" s="251"/>
      <c r="S157" s="251" t="s">
        <v>292</v>
      </c>
      <c r="T157" s="252" t="s">
        <v>293</v>
      </c>
      <c r="U157" s="223">
        <v>0</v>
      </c>
      <c r="V157" s="223">
        <f>ROUND(E157*U157,2)</f>
        <v>0</v>
      </c>
      <c r="W157" s="223"/>
      <c r="X157" s="223" t="s">
        <v>133</v>
      </c>
      <c r="Y157" s="223" t="s">
        <v>134</v>
      </c>
      <c r="Z157" s="212"/>
      <c r="AA157" s="212"/>
      <c r="AB157" s="212"/>
      <c r="AC157" s="212"/>
      <c r="AD157" s="212"/>
      <c r="AE157" s="212"/>
      <c r="AF157" s="212"/>
      <c r="AG157" s="212" t="s">
        <v>135</v>
      </c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2"/>
      <c r="BH157" s="212"/>
    </row>
    <row r="158" spans="1:60" outlineLevel="1" x14ac:dyDescent="0.2">
      <c r="A158" s="235">
        <v>61</v>
      </c>
      <c r="B158" s="236" t="s">
        <v>335</v>
      </c>
      <c r="C158" s="254" t="s">
        <v>336</v>
      </c>
      <c r="D158" s="237" t="s">
        <v>0</v>
      </c>
      <c r="E158" s="238">
        <v>1</v>
      </c>
      <c r="F158" s="239"/>
      <c r="G158" s="240">
        <f>ROUND(E158*F158,2)</f>
        <v>0</v>
      </c>
      <c r="H158" s="239"/>
      <c r="I158" s="240">
        <f>ROUND(E158*H158,2)</f>
        <v>0</v>
      </c>
      <c r="J158" s="239"/>
      <c r="K158" s="240">
        <f>ROUND(E158*J158,2)</f>
        <v>0</v>
      </c>
      <c r="L158" s="240">
        <v>21</v>
      </c>
      <c r="M158" s="240">
        <f>G158*(1+L158/100)</f>
        <v>0</v>
      </c>
      <c r="N158" s="238">
        <v>0</v>
      </c>
      <c r="O158" s="238">
        <f>ROUND(E158*N158,2)</f>
        <v>0</v>
      </c>
      <c r="P158" s="238">
        <v>0</v>
      </c>
      <c r="Q158" s="238">
        <f>ROUND(E158*P158,2)</f>
        <v>0</v>
      </c>
      <c r="R158" s="240"/>
      <c r="S158" s="240" t="s">
        <v>132</v>
      </c>
      <c r="T158" s="241" t="s">
        <v>293</v>
      </c>
      <c r="U158" s="223">
        <v>0</v>
      </c>
      <c r="V158" s="223">
        <f>ROUND(E158*U158,2)</f>
        <v>0</v>
      </c>
      <c r="W158" s="223"/>
      <c r="X158" s="223" t="s">
        <v>337</v>
      </c>
      <c r="Y158" s="223" t="s">
        <v>134</v>
      </c>
      <c r="Z158" s="212"/>
      <c r="AA158" s="212"/>
      <c r="AB158" s="212"/>
      <c r="AC158" s="212"/>
      <c r="AD158" s="212"/>
      <c r="AE158" s="212"/>
      <c r="AF158" s="212"/>
      <c r="AG158" s="212" t="s">
        <v>338</v>
      </c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212"/>
      <c r="AX158" s="212"/>
      <c r="AY158" s="212"/>
      <c r="AZ158" s="212"/>
      <c r="BA158" s="212"/>
      <c r="BB158" s="212"/>
      <c r="BC158" s="212"/>
      <c r="BD158" s="212"/>
      <c r="BE158" s="212"/>
      <c r="BF158" s="212"/>
      <c r="BG158" s="212"/>
      <c r="BH158" s="212"/>
    </row>
    <row r="159" spans="1:60" x14ac:dyDescent="0.2">
      <c r="A159" s="3"/>
      <c r="B159" s="4"/>
      <c r="C159" s="260"/>
      <c r="D159" s="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AE159">
        <v>12</v>
      </c>
      <c r="AF159">
        <v>21</v>
      </c>
      <c r="AG159" t="s">
        <v>112</v>
      </c>
    </row>
    <row r="160" spans="1:60" x14ac:dyDescent="0.2">
      <c r="A160" s="215"/>
      <c r="B160" s="216" t="s">
        <v>29</v>
      </c>
      <c r="C160" s="261"/>
      <c r="D160" s="217"/>
      <c r="E160" s="218"/>
      <c r="F160" s="218"/>
      <c r="G160" s="234">
        <f>G8+G17+G41+G45+G54+G58+G61+G64+G97+G108+G118+G126+G129+G131+G137+G144+G146+G156</f>
        <v>0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AE160">
        <f>SUMIF(L7:L158,AE159,G7:G158)</f>
        <v>0</v>
      </c>
      <c r="AF160">
        <f>SUMIF(L7:L158,AF159,G7:G158)</f>
        <v>0</v>
      </c>
      <c r="AG160" t="s">
        <v>339</v>
      </c>
    </row>
    <row r="161" spans="3:33" x14ac:dyDescent="0.2">
      <c r="C161" s="262"/>
      <c r="D161" s="10"/>
      <c r="AG161" t="s">
        <v>340</v>
      </c>
    </row>
    <row r="162" spans="3:33" x14ac:dyDescent="0.2">
      <c r="D162" s="10"/>
    </row>
    <row r="163" spans="3:33" x14ac:dyDescent="0.2">
      <c r="D163" s="10"/>
    </row>
    <row r="164" spans="3:33" x14ac:dyDescent="0.2">
      <c r="D164" s="10"/>
    </row>
    <row r="165" spans="3:33" x14ac:dyDescent="0.2">
      <c r="D165" s="10"/>
    </row>
    <row r="166" spans="3:33" x14ac:dyDescent="0.2">
      <c r="D166" s="10"/>
    </row>
    <row r="167" spans="3:33" x14ac:dyDescent="0.2">
      <c r="D167" s="10"/>
    </row>
    <row r="168" spans="3:33" x14ac:dyDescent="0.2">
      <c r="D168" s="10"/>
    </row>
    <row r="169" spans="3:33" x14ac:dyDescent="0.2">
      <c r="D169" s="10"/>
    </row>
    <row r="170" spans="3:33" x14ac:dyDescent="0.2">
      <c r="D170" s="10"/>
    </row>
    <row r="171" spans="3:33" x14ac:dyDescent="0.2">
      <c r="D171" s="10"/>
    </row>
    <row r="172" spans="3:33" x14ac:dyDescent="0.2">
      <c r="D172" s="10"/>
    </row>
    <row r="173" spans="3:33" x14ac:dyDescent="0.2">
      <c r="D173" s="10"/>
    </row>
    <row r="174" spans="3:33" x14ac:dyDescent="0.2">
      <c r="D174" s="10"/>
    </row>
    <row r="175" spans="3:33" x14ac:dyDescent="0.2">
      <c r="D175" s="10"/>
    </row>
    <row r="176" spans="3:33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e85NG4Skd3UvwfzMqykBuZUYmZ+1fd1l3N2XBcEs6LAezWnvzMlfDrQHE/LvPW1MISa7h91hBNkT6mGynaNSfw==" saltValue="vqAMl3UBVQ2dZEvXjpQe+g==" spinCount="100000" sheet="1" formatRows="0"/>
  <mergeCells count="28">
    <mergeCell ref="C125:G125"/>
    <mergeCell ref="C133:G133"/>
    <mergeCell ref="C148:G148"/>
    <mergeCell ref="C155:G155"/>
    <mergeCell ref="C86:G86"/>
    <mergeCell ref="C96:G96"/>
    <mergeCell ref="C107:G107"/>
    <mergeCell ref="C110:G110"/>
    <mergeCell ref="C112:G112"/>
    <mergeCell ref="C117:G117"/>
    <mergeCell ref="C50:G50"/>
    <mergeCell ref="C63:G63"/>
    <mergeCell ref="C71:G71"/>
    <mergeCell ref="C74:G74"/>
    <mergeCell ref="C77:G77"/>
    <mergeCell ref="C81:G81"/>
    <mergeCell ref="C19:G19"/>
    <mergeCell ref="C25:G25"/>
    <mergeCell ref="C28:G28"/>
    <mergeCell ref="C33:G33"/>
    <mergeCell ref="C43:G43"/>
    <mergeCell ref="C47:G47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Nesnídalová</dc:creator>
  <cp:lastModifiedBy>Blanka Nesnídalová</cp:lastModifiedBy>
  <cp:lastPrinted>2019-03-19T12:27:02Z</cp:lastPrinted>
  <dcterms:created xsi:type="dcterms:W3CDTF">2009-04-08T07:15:50Z</dcterms:created>
  <dcterms:modified xsi:type="dcterms:W3CDTF">2024-11-27T13:28:27Z</dcterms:modified>
</cp:coreProperties>
</file>