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PROJEKTY_rozpočty\AL Invest_Břidličná\11542-003-000_Afagen_Etapa 1\D.02_Nová hala TaO\Vyznačení změn ve VV_D.02\"/>
    </mc:Choice>
  </mc:AlternateContent>
  <bookViews>
    <workbookView xWindow="28686" yWindow="-114" windowWidth="29042" windowHeight="15840" activeTab="3"/>
  </bookViews>
  <sheets>
    <sheet name="Pokyny pro vyplnění" sheetId="11" r:id="rId1"/>
    <sheet name="Stavba" sheetId="1" r:id="rId2"/>
    <sheet name="VzorPolozky" sheetId="10" state="hidden" r:id="rId3"/>
    <sheet name="D2 _3_SO02_Stav.k.ř._R2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'D2 _3_SO02_Stav.k.ř._R2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'D2 _3_SO02_Stav.k.ř._R2 Pol'!$A$1:$Y$338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G42" i="1"/>
  <c r="F42" i="1"/>
  <c r="G41" i="1"/>
  <c r="F41" i="1"/>
  <c r="G39" i="1"/>
  <c r="F39" i="1"/>
  <c r="G337" i="12"/>
  <c r="BA335" i="12"/>
  <c r="BA333" i="12"/>
  <c r="BA331" i="12"/>
  <c r="BA329" i="12"/>
  <c r="BA327" i="12"/>
  <c r="BA324" i="12"/>
  <c r="BA322" i="12"/>
  <c r="BA320" i="12"/>
  <c r="BA309" i="12"/>
  <c r="BA307" i="12"/>
  <c r="BA302" i="12"/>
  <c r="BA275" i="12"/>
  <c r="BA249" i="12"/>
  <c r="BA207" i="12"/>
  <c r="BA202" i="12"/>
  <c r="BA85" i="12"/>
  <c r="BA82" i="12"/>
  <c r="BA79" i="12"/>
  <c r="BA75" i="12"/>
  <c r="BA69" i="12"/>
  <c r="BA61" i="12"/>
  <c r="BA48" i="12"/>
  <c r="BA45" i="12"/>
  <c r="BA41" i="12"/>
  <c r="BA35" i="12"/>
  <c r="BA13" i="12"/>
  <c r="BA10" i="12"/>
  <c r="G9" i="12"/>
  <c r="I9" i="12"/>
  <c r="K9" i="12"/>
  <c r="M9" i="12"/>
  <c r="O9" i="12"/>
  <c r="Q9" i="12"/>
  <c r="Q8" i="12" s="1"/>
  <c r="V9" i="12"/>
  <c r="V8" i="12" s="1"/>
  <c r="G12" i="12"/>
  <c r="I12" i="12"/>
  <c r="K12" i="12"/>
  <c r="M12" i="12"/>
  <c r="O12" i="12"/>
  <c r="Q12" i="12"/>
  <c r="V12" i="12"/>
  <c r="G15" i="12"/>
  <c r="I15" i="12"/>
  <c r="K15" i="12"/>
  <c r="M15" i="12"/>
  <c r="O15" i="12"/>
  <c r="Q15" i="12"/>
  <c r="V15" i="12"/>
  <c r="G19" i="12"/>
  <c r="M19" i="12" s="1"/>
  <c r="I19" i="12"/>
  <c r="K19" i="12"/>
  <c r="O19" i="12"/>
  <c r="Q19" i="12"/>
  <c r="V19" i="12"/>
  <c r="G34" i="12"/>
  <c r="M34" i="12" s="1"/>
  <c r="I34" i="12"/>
  <c r="I8" i="12" s="1"/>
  <c r="K34" i="12"/>
  <c r="O34" i="12"/>
  <c r="Q34" i="12"/>
  <c r="V34" i="12"/>
  <c r="G40" i="12"/>
  <c r="M40" i="12" s="1"/>
  <c r="I40" i="12"/>
  <c r="K40" i="12"/>
  <c r="K8" i="12" s="1"/>
  <c r="O40" i="12"/>
  <c r="Q40" i="12"/>
  <c r="V40" i="12"/>
  <c r="G44" i="12"/>
  <c r="I44" i="12"/>
  <c r="K44" i="12"/>
  <c r="M44" i="12"/>
  <c r="O44" i="12"/>
  <c r="Q44" i="12"/>
  <c r="V44" i="12"/>
  <c r="G47" i="12"/>
  <c r="I47" i="12"/>
  <c r="K47" i="12"/>
  <c r="M47" i="12"/>
  <c r="O47" i="12"/>
  <c r="O8" i="12" s="1"/>
  <c r="Q47" i="12"/>
  <c r="V47" i="12"/>
  <c r="G60" i="12"/>
  <c r="I60" i="12"/>
  <c r="K60" i="12"/>
  <c r="M60" i="12"/>
  <c r="O60" i="12"/>
  <c r="Q60" i="12"/>
  <c r="V60" i="12"/>
  <c r="G68" i="12"/>
  <c r="I68" i="12"/>
  <c r="K68" i="12"/>
  <c r="M68" i="12"/>
  <c r="O68" i="12"/>
  <c r="Q68" i="12"/>
  <c r="V68" i="12"/>
  <c r="G74" i="12"/>
  <c r="I74" i="12"/>
  <c r="K74" i="12"/>
  <c r="M74" i="12"/>
  <c r="O74" i="12"/>
  <c r="Q74" i="12"/>
  <c r="V74" i="12"/>
  <c r="G78" i="12"/>
  <c r="M78" i="12" s="1"/>
  <c r="I78" i="12"/>
  <c r="K78" i="12"/>
  <c r="O78" i="12"/>
  <c r="Q78" i="12"/>
  <c r="V78" i="12"/>
  <c r="G81" i="12"/>
  <c r="M81" i="12" s="1"/>
  <c r="I81" i="12"/>
  <c r="K81" i="12"/>
  <c r="O81" i="12"/>
  <c r="Q81" i="12"/>
  <c r="V81" i="12"/>
  <c r="G84" i="12"/>
  <c r="M84" i="12" s="1"/>
  <c r="I84" i="12"/>
  <c r="K84" i="12"/>
  <c r="O84" i="12"/>
  <c r="Q84" i="12"/>
  <c r="V84" i="12"/>
  <c r="G89" i="12"/>
  <c r="I89" i="12"/>
  <c r="K89" i="12"/>
  <c r="M89" i="12"/>
  <c r="O89" i="12"/>
  <c r="Q89" i="12"/>
  <c r="V89" i="12"/>
  <c r="G94" i="12"/>
  <c r="I94" i="12"/>
  <c r="K94" i="12"/>
  <c r="M94" i="12"/>
  <c r="O94" i="12"/>
  <c r="Q94" i="12"/>
  <c r="V94" i="12"/>
  <c r="G97" i="12"/>
  <c r="I97" i="12"/>
  <c r="K97" i="12"/>
  <c r="M97" i="12"/>
  <c r="O97" i="12"/>
  <c r="Q97" i="12"/>
  <c r="V97" i="12"/>
  <c r="G99" i="12"/>
  <c r="I99" i="12"/>
  <c r="K99" i="12"/>
  <c r="M99" i="12"/>
  <c r="O99" i="12"/>
  <c r="Q99" i="12"/>
  <c r="V99" i="12"/>
  <c r="G100" i="12"/>
  <c r="I100" i="12"/>
  <c r="K100" i="12"/>
  <c r="M100" i="12"/>
  <c r="O100" i="12"/>
  <c r="Q100" i="12"/>
  <c r="V100" i="12"/>
  <c r="G110" i="12"/>
  <c r="G111" i="12"/>
  <c r="M111" i="12" s="1"/>
  <c r="I111" i="12"/>
  <c r="I110" i="12" s="1"/>
  <c r="K111" i="12"/>
  <c r="K110" i="12" s="1"/>
  <c r="O111" i="12"/>
  <c r="Q111" i="12"/>
  <c r="V111" i="12"/>
  <c r="G132" i="12"/>
  <c r="M132" i="12" s="1"/>
  <c r="I132" i="12"/>
  <c r="K132" i="12"/>
  <c r="O132" i="12"/>
  <c r="Q132" i="12"/>
  <c r="V132" i="12"/>
  <c r="G141" i="12"/>
  <c r="I141" i="12"/>
  <c r="K141" i="12"/>
  <c r="M141" i="12"/>
  <c r="O141" i="12"/>
  <c r="Q141" i="12"/>
  <c r="V141" i="12"/>
  <c r="G147" i="12"/>
  <c r="I147" i="12"/>
  <c r="K147" i="12"/>
  <c r="M147" i="12"/>
  <c r="O147" i="12"/>
  <c r="O110" i="12" s="1"/>
  <c r="Q147" i="12"/>
  <c r="V147" i="12"/>
  <c r="G155" i="12"/>
  <c r="I155" i="12"/>
  <c r="K155" i="12"/>
  <c r="M155" i="12"/>
  <c r="O155" i="12"/>
  <c r="Q155" i="12"/>
  <c r="Q110" i="12" s="1"/>
  <c r="V155" i="12"/>
  <c r="G161" i="12"/>
  <c r="I161" i="12"/>
  <c r="K161" i="12"/>
  <c r="M161" i="12"/>
  <c r="O161" i="12"/>
  <c r="Q161" i="12"/>
  <c r="V161" i="12"/>
  <c r="V110" i="12" s="1"/>
  <c r="G167" i="12"/>
  <c r="I167" i="12"/>
  <c r="K167" i="12"/>
  <c r="M167" i="12"/>
  <c r="O167" i="12"/>
  <c r="Q167" i="12"/>
  <c r="V167" i="12"/>
  <c r="G170" i="12"/>
  <c r="M170" i="12" s="1"/>
  <c r="I170" i="12"/>
  <c r="K170" i="12"/>
  <c r="O170" i="12"/>
  <c r="Q170" i="12"/>
  <c r="V170" i="12"/>
  <c r="G173" i="12"/>
  <c r="M173" i="12" s="1"/>
  <c r="I173" i="12"/>
  <c r="K173" i="12"/>
  <c r="O173" i="12"/>
  <c r="Q173" i="12"/>
  <c r="V173" i="12"/>
  <c r="G176" i="12"/>
  <c r="M176" i="12" s="1"/>
  <c r="I176" i="12"/>
  <c r="K176" i="12"/>
  <c r="O176" i="12"/>
  <c r="Q176" i="12"/>
  <c r="V176" i="12"/>
  <c r="G181" i="12"/>
  <c r="I181" i="12"/>
  <c r="K181" i="12"/>
  <c r="M181" i="12"/>
  <c r="O181" i="12"/>
  <c r="Q181" i="12"/>
  <c r="V181" i="12"/>
  <c r="G186" i="12"/>
  <c r="I186" i="12"/>
  <c r="K186" i="12"/>
  <c r="M186" i="12"/>
  <c r="O186" i="12"/>
  <c r="Q186" i="12"/>
  <c r="V186" i="12"/>
  <c r="G191" i="12"/>
  <c r="I191" i="12"/>
  <c r="K191" i="12"/>
  <c r="M191" i="12"/>
  <c r="O191" i="12"/>
  <c r="Q191" i="12"/>
  <c r="V191" i="12"/>
  <c r="G196" i="12"/>
  <c r="I196" i="12"/>
  <c r="K196" i="12"/>
  <c r="M196" i="12"/>
  <c r="O196" i="12"/>
  <c r="Q196" i="12"/>
  <c r="V196" i="12"/>
  <c r="G201" i="12"/>
  <c r="I201" i="12"/>
  <c r="K201" i="12"/>
  <c r="M201" i="12"/>
  <c r="O201" i="12"/>
  <c r="Q201" i="12"/>
  <c r="V201" i="12"/>
  <c r="G206" i="12"/>
  <c r="M206" i="12" s="1"/>
  <c r="I206" i="12"/>
  <c r="K206" i="12"/>
  <c r="O206" i="12"/>
  <c r="Q206" i="12"/>
  <c r="V206" i="12"/>
  <c r="G208" i="12"/>
  <c r="M208" i="12" s="1"/>
  <c r="I208" i="12"/>
  <c r="K208" i="12"/>
  <c r="O208" i="12"/>
  <c r="Q208" i="12"/>
  <c r="V208" i="12"/>
  <c r="G213" i="12"/>
  <c r="M213" i="12" s="1"/>
  <c r="I213" i="12"/>
  <c r="K213" i="12"/>
  <c r="O213" i="12"/>
  <c r="Q213" i="12"/>
  <c r="V213" i="12"/>
  <c r="G222" i="12"/>
  <c r="I222" i="12"/>
  <c r="K222" i="12"/>
  <c r="M222" i="12"/>
  <c r="O222" i="12"/>
  <c r="Q222" i="12"/>
  <c r="V222" i="12"/>
  <c r="G248" i="12"/>
  <c r="I248" i="12"/>
  <c r="K248" i="12"/>
  <c r="M248" i="12"/>
  <c r="O248" i="12"/>
  <c r="Q248" i="12"/>
  <c r="V248" i="12"/>
  <c r="G274" i="12"/>
  <c r="I274" i="12"/>
  <c r="K274" i="12"/>
  <c r="M274" i="12"/>
  <c r="O274" i="12"/>
  <c r="Q274" i="12"/>
  <c r="V274" i="12"/>
  <c r="G276" i="12"/>
  <c r="I276" i="12"/>
  <c r="K276" i="12"/>
  <c r="M276" i="12"/>
  <c r="O276" i="12"/>
  <c r="Q276" i="12"/>
  <c r="V276" i="12"/>
  <c r="G281" i="12"/>
  <c r="I281" i="12"/>
  <c r="K281" i="12"/>
  <c r="M281" i="12"/>
  <c r="O281" i="12"/>
  <c r="Q281" i="12"/>
  <c r="V281" i="12"/>
  <c r="G283" i="12"/>
  <c r="M283" i="12" s="1"/>
  <c r="I283" i="12"/>
  <c r="K283" i="12"/>
  <c r="O283" i="12"/>
  <c r="Q283" i="12"/>
  <c r="V283" i="12"/>
  <c r="G285" i="12"/>
  <c r="I285" i="12"/>
  <c r="Q285" i="12"/>
  <c r="V285" i="12"/>
  <c r="G286" i="12"/>
  <c r="M286" i="12" s="1"/>
  <c r="M285" i="12" s="1"/>
  <c r="I286" i="12"/>
  <c r="K286" i="12"/>
  <c r="K285" i="12" s="1"/>
  <c r="O286" i="12"/>
  <c r="O285" i="12" s="1"/>
  <c r="Q286" i="12"/>
  <c r="V286" i="12"/>
  <c r="G292" i="12"/>
  <c r="I292" i="12"/>
  <c r="K292" i="12"/>
  <c r="M292" i="12"/>
  <c r="O292" i="12"/>
  <c r="Q292" i="12"/>
  <c r="V292" i="12"/>
  <c r="G300" i="12"/>
  <c r="I300" i="12"/>
  <c r="K300" i="12"/>
  <c r="M300" i="12"/>
  <c r="O300" i="12"/>
  <c r="G301" i="12"/>
  <c r="I301" i="12"/>
  <c r="K301" i="12"/>
  <c r="M301" i="12"/>
  <c r="O301" i="12"/>
  <c r="Q301" i="12"/>
  <c r="Q300" i="12" s="1"/>
  <c r="V301" i="12"/>
  <c r="V300" i="12" s="1"/>
  <c r="G304" i="12"/>
  <c r="I304" i="12"/>
  <c r="I303" i="12" s="1"/>
  <c r="K304" i="12"/>
  <c r="M304" i="12"/>
  <c r="O304" i="12"/>
  <c r="Q304" i="12"/>
  <c r="V304" i="12"/>
  <c r="G306" i="12"/>
  <c r="G303" i="12" s="1"/>
  <c r="I306" i="12"/>
  <c r="K306" i="12"/>
  <c r="O306" i="12"/>
  <c r="Q306" i="12"/>
  <c r="V306" i="12"/>
  <c r="G308" i="12"/>
  <c r="M308" i="12" s="1"/>
  <c r="I308" i="12"/>
  <c r="K308" i="12"/>
  <c r="O308" i="12"/>
  <c r="Q308" i="12"/>
  <c r="V308" i="12"/>
  <c r="G310" i="12"/>
  <c r="M310" i="12" s="1"/>
  <c r="I310" i="12"/>
  <c r="K310" i="12"/>
  <c r="K303" i="12" s="1"/>
  <c r="O310" i="12"/>
  <c r="Q310" i="12"/>
  <c r="V310" i="12"/>
  <c r="G311" i="12"/>
  <c r="I311" i="12"/>
  <c r="K311" i="12"/>
  <c r="M311" i="12"/>
  <c r="O311" i="12"/>
  <c r="Q311" i="12"/>
  <c r="V311" i="12"/>
  <c r="G313" i="12"/>
  <c r="I313" i="12"/>
  <c r="K313" i="12"/>
  <c r="M313" i="12"/>
  <c r="O313" i="12"/>
  <c r="O303" i="12" s="1"/>
  <c r="Q313" i="12"/>
  <c r="V313" i="12"/>
  <c r="G315" i="12"/>
  <c r="I315" i="12"/>
  <c r="K315" i="12"/>
  <c r="M315" i="12"/>
  <c r="O315" i="12"/>
  <c r="Q315" i="12"/>
  <c r="Q303" i="12" s="1"/>
  <c r="V315" i="12"/>
  <c r="G316" i="12"/>
  <c r="I316" i="12"/>
  <c r="K316" i="12"/>
  <c r="M316" i="12"/>
  <c r="O316" i="12"/>
  <c r="Q316" i="12"/>
  <c r="V316" i="12"/>
  <c r="V303" i="12" s="1"/>
  <c r="O318" i="12"/>
  <c r="Q318" i="12"/>
  <c r="V318" i="12"/>
  <c r="G319" i="12"/>
  <c r="G318" i="12" s="1"/>
  <c r="I319" i="12"/>
  <c r="K319" i="12"/>
  <c r="K318" i="12" s="1"/>
  <c r="O319" i="12"/>
  <c r="Q319" i="12"/>
  <c r="V319" i="12"/>
  <c r="G321" i="12"/>
  <c r="M321" i="12" s="1"/>
  <c r="I321" i="12"/>
  <c r="I318" i="12" s="1"/>
  <c r="K321" i="12"/>
  <c r="O321" i="12"/>
  <c r="Q321" i="12"/>
  <c r="V321" i="12"/>
  <c r="G323" i="12"/>
  <c r="M323" i="12" s="1"/>
  <c r="I323" i="12"/>
  <c r="K323" i="12"/>
  <c r="O323" i="12"/>
  <c r="Q323" i="12"/>
  <c r="V323" i="12"/>
  <c r="I325" i="12"/>
  <c r="K325" i="12"/>
  <c r="G326" i="12"/>
  <c r="I326" i="12"/>
  <c r="K326" i="12"/>
  <c r="M326" i="12"/>
  <c r="O326" i="12"/>
  <c r="O325" i="12" s="1"/>
  <c r="Q326" i="12"/>
  <c r="V326" i="12"/>
  <c r="V325" i="12" s="1"/>
  <c r="G328" i="12"/>
  <c r="I328" i="12"/>
  <c r="K328" i="12"/>
  <c r="M328" i="12"/>
  <c r="O328" i="12"/>
  <c r="Q328" i="12"/>
  <c r="Q325" i="12" s="1"/>
  <c r="V328" i="12"/>
  <c r="G330" i="12"/>
  <c r="I330" i="12"/>
  <c r="K330" i="12"/>
  <c r="M330" i="12"/>
  <c r="O330" i="12"/>
  <c r="Q330" i="12"/>
  <c r="V330" i="12"/>
  <c r="G332" i="12"/>
  <c r="I332" i="12"/>
  <c r="K332" i="12"/>
  <c r="M332" i="12"/>
  <c r="O332" i="12"/>
  <c r="Q332" i="12"/>
  <c r="V332" i="12"/>
  <c r="G334" i="12"/>
  <c r="G325" i="12" s="1"/>
  <c r="I334" i="12"/>
  <c r="K334" i="12"/>
  <c r="O334" i="12"/>
  <c r="Q334" i="12"/>
  <c r="V334" i="12"/>
  <c r="AE337" i="12"/>
  <c r="AF337" i="12"/>
  <c r="I20" i="1"/>
  <c r="I19" i="1"/>
  <c r="I18" i="1"/>
  <c r="I17" i="1"/>
  <c r="I16" i="1"/>
  <c r="I60" i="1"/>
  <c r="J53" i="1" s="1"/>
  <c r="F43" i="1"/>
  <c r="G23" i="1" s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59" i="1" l="1"/>
  <c r="J54" i="1"/>
  <c r="J55" i="1"/>
  <c r="J58" i="1"/>
  <c r="J56" i="1"/>
  <c r="J57" i="1"/>
  <c r="A26" i="1"/>
  <c r="G26" i="1"/>
  <c r="A23" i="1"/>
  <c r="G28" i="1"/>
  <c r="M110" i="12"/>
  <c r="M8" i="12"/>
  <c r="G8" i="12"/>
  <c r="M334" i="12"/>
  <c r="M325" i="12" s="1"/>
  <c r="M319" i="12"/>
  <c r="M318" i="12" s="1"/>
  <c r="M306" i="12"/>
  <c r="M303" i="12" s="1"/>
  <c r="H43" i="1"/>
  <c r="J41" i="1"/>
  <c r="J39" i="1"/>
  <c r="J43" i="1" s="1"/>
  <c r="J42" i="1"/>
  <c r="I21" i="1"/>
  <c r="J28" i="1"/>
  <c r="J26" i="1"/>
  <c r="G38" i="1"/>
  <c r="F38" i="1"/>
  <c r="J23" i="1"/>
  <c r="J24" i="1"/>
  <c r="J25" i="1"/>
  <c r="J27" i="1"/>
  <c r="E24" i="1"/>
  <c r="E26" i="1"/>
  <c r="J60" i="1" l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Igor Maléř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<sst xmlns="http://schemas.openxmlformats.org/spreadsheetml/2006/main" count="1251" uniqueCount="456">
  <si>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</si>
  <si>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</si>
  <si>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</si>
  <si>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</si>
  <si>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</si>
  <si>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</si>
  <si>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</si>
  <si>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</si>
  <si>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</si>
  <si>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</si>
  <si>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</si>
  <si>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</si>
  <si>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</si>
  <si>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</si>
  <si>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</si>
  <si>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</si>
  <si>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</si>
  <si>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</si>
  <si>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</si>
  <si>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</si>
  <si>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</si>
  <si>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</si>
  <si>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</si>
  <si>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</si>
  <si>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</si>
  <si>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</si>
  <si>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</si>
  <si>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</si>
  <si>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</si>
  <si>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</si>
  <si>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</si>
  <si>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</si>
  <si>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</si>
  <si>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</si>
  <si>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</si>
  <si>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</si>
  <si>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</si>
  <si>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</si>
  <si>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</si>
  <si>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</si>
  <si>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</si>
  <si>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</si>
  <si>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</si>
  <si>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_3_SO02_Stav.k.ř._R2</t>
  </si>
  <si>
    <t>SO02 - Stavebně konstrukční řešení/Základové kce</t>
  </si>
  <si>
    <t>D2</t>
  </si>
  <si>
    <t>SO 02 - Nová hala TaO</t>
  </si>
  <si>
    <t>Objekt:</t>
  </si>
  <si>
    <t>Rozpočet:</t>
  </si>
  <si>
    <t>11542-003-000_R2</t>
  </si>
  <si>
    <t>ALFAGEN ETAPA 1.</t>
  </si>
  <si>
    <t>HUTNÍ PROJEKT Frýdek-Místek a.s.</t>
  </si>
  <si>
    <t>28. října 1495</t>
  </si>
  <si>
    <t>Frýdek-Místek-Místek</t>
  </si>
  <si>
    <t>73801</t>
  </si>
  <si>
    <t>45193584</t>
  </si>
  <si>
    <t>CZ45193584</t>
  </si>
  <si>
    <t>24.1.2025</t>
  </si>
  <si>
    <t>Stavba</t>
  </si>
  <si>
    <t>Stavební objekt</t>
  </si>
  <si>
    <t>Celkem za stavbu</t>
  </si>
  <si>
    <t>CZK</t>
  </si>
  <si>
    <t>#POPS</t>
  </si>
  <si>
    <t>Popis stavby: 11542-003-000_R2 - ALFAGEN ETAPA 1.</t>
  </si>
  <si>
    <t>#POPO</t>
  </si>
  <si>
    <t>Popis objektu: D2 - SO 02 - Nová hala TaO</t>
  </si>
  <si>
    <t>#POPR</t>
  </si>
  <si>
    <t>Popis rozpočtu: _3_SO02_Stav.k.ř._R2 - SO02 - Stavebně konstrukční řešení/Základové kce</t>
  </si>
  <si>
    <t>Rekapitulace dílů</t>
  </si>
  <si>
    <t>Typ dílu</t>
  </si>
  <si>
    <t>1</t>
  </si>
  <si>
    <t>Zemní práce</t>
  </si>
  <si>
    <t>2</t>
  </si>
  <si>
    <t>Základy a zvláštní zakládání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</si>
  <si>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</si>
  <si>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</si>
  <si>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</si>
  <si>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</si>
  <si>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</si>
  <si>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</si>
  <si>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</si>
  <si>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</si>
  <si>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</si>
  <si>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</si>
  <si>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</si>
  <si>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</si>
  <si>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</si>
  <si>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</si>
  <si>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</si>
  <si>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</si>
  <si>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</si>
  <si>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</si>
  <si>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</si>
  <si>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</si>
  <si>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</si>
  <si>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</si>
  <si>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</si>
  <si>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</si>
  <si>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</si>
  <si>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</si>
  <si>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</si>
  <si>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</si>
  <si>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</si>
  <si>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</si>
  <si>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</si>
  <si>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</si>
  <si>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</si>
  <si>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</si>
  <si>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</si>
  <si>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</si>
  <si>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</si>
  <si>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</si>
  <si>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115101201R00</t>
  </si>
  <si>
    <t>Čerpání vody na dopravní výšku do 10 m  s uvažovaným průměrným přítokem do 500 l/min</t>
  </si>
  <si>
    <t>h</t>
  </si>
  <si>
    <t>800-1</t>
  </si>
  <si>
    <t>RTS 24/ II</t>
  </si>
  <si>
    <t>Práce</t>
  </si>
  <si>
    <t>Běžná</t>
  </si>
  <si>
    <t>POL1_</t>
  </si>
  <si>
    <t>na vzdálenost od hladiny vody v jímce po výšku roviny proložené osou nejvyššího bodu výtlačného potrubí. Včetně odpadní potrubí v délce do 20 m.</t>
  </si>
  <si>
    <t>SPI</t>
  </si>
  <si>
    <t>předpoklad : 240,00*4</t>
  </si>
  <si>
    <t>VV</t>
  </si>
  <si>
    <t>115101301R00</t>
  </si>
  <si>
    <t>Pohotovost záložní čerpací soupravy na dopravní výšku do 10 m  s uvažovaným průměrným přítokem do 500 l/min</t>
  </si>
  <si>
    <t>den</t>
  </si>
  <si>
    <t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t>
  </si>
  <si>
    <t>předpoklad : 240,00</t>
  </si>
  <si>
    <t>130901121RT3</t>
  </si>
  <si>
    <t>Bourání konstrukcí v hloubených vykopávkách z betonu, prostého, těžkou technikou</t>
  </si>
  <si>
    <t>m3</t>
  </si>
  <si>
    <t>s přemístěním suti na hromady na vzdálenost do 20 m nebo s uložením na dopravní prostředek,</t>
  </si>
  <si>
    <t xml:space="preserve">viz výkaz bourání základ.konstrukcí : </t>
  </si>
  <si>
    <t>"oblast IV." : 272,00</t>
  </si>
  <si>
    <t>130901123RT3</t>
  </si>
  <si>
    <t>Bourání konstrukcí v hloubených vykopávkách z betonu, železového nebo z předpjatého, těžkou technikou</t>
  </si>
  <si>
    <t>"oblast I." : 3,80</t>
  </si>
  <si>
    <t>"oblast II." : 59,00</t>
  </si>
  <si>
    <t>"oblast III." : 9,40</t>
  </si>
  <si>
    <t>"oblast IV." : 149,00</t>
  </si>
  <si>
    <t>"oblast V." : 17,00</t>
  </si>
  <si>
    <t>"oblast VIb." : 218,00</t>
  </si>
  <si>
    <t>"oblast VII." : 4,50</t>
  </si>
  <si>
    <t>"oblast VIII." : 13,50</t>
  </si>
  <si>
    <t>"oblast IX." : 132,00</t>
  </si>
  <si>
    <t>"oblast X." : 22,50</t>
  </si>
  <si>
    <t>"oblast XI.(bourání jímky uhelny)" : 105,00+34,00</t>
  </si>
  <si>
    <t>Mezisoučet</t>
  </si>
  <si>
    <t>131201110R00</t>
  </si>
  <si>
    <t>Hloubení nezapažených jam a zářezů do 50 m3, v hornině 3,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</si>
  <si>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</si>
  <si>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 xml:space="preserve">"Hlavice pilot mezi sloupů haly+táhla ZT1 a ZT2+opěrná stěna sever" : </t>
  </si>
  <si>
    <t>množství viz tabulka : 504,40</t>
  </si>
  <si>
    <t xml:space="preserve">"Hlavice pilot hlavních sloupů haly" : </t>
  </si>
  <si>
    <t>množství viz tabulka : 625,20</t>
  </si>
  <si>
    <t>131201112R00</t>
  </si>
  <si>
    <t>Hloubení nezapažených jam a zářezů do 1000 m3, v hornině 3, hloubení strojně</t>
  </si>
  <si>
    <t xml:space="preserve">viz  tabulka základových prahů a opěrných stěn : </t>
  </si>
  <si>
    <t>"pro prahy tl.250 mm a tl.200 mm" : (983,00+610,00)</t>
  </si>
  <si>
    <t>131201119R00</t>
  </si>
  <si>
    <t xml:space="preserve">Hloubení nezapažených jam a zářezů příplatek za lepivost, v hornině 3,  </t>
  </si>
  <si>
    <t>1 129,60+1 593,00</t>
  </si>
  <si>
    <t>131301110R00</t>
  </si>
  <si>
    <t>Hloubení nezapažených jam a zářezů do 50 m3, v hornině 4, hloubení strojně</t>
  </si>
  <si>
    <t xml:space="preserve">viz výkaz bourání základ.konstrukcí (svahovaný výkop) : </t>
  </si>
  <si>
    <t>"oblast I." : 26,00</t>
  </si>
  <si>
    <t>"oblast VIII." : 36,00</t>
  </si>
  <si>
    <t>"oblast X." : 41,00</t>
  </si>
  <si>
    <t>množství viz tabulka : 278,90</t>
  </si>
  <si>
    <t>množství viz tabulka : 24,10</t>
  </si>
  <si>
    <t>131301111R00</t>
  </si>
  <si>
    <t>Hloubení nezapažených jam a zářezů do 100 m3, v hornině 4, hloubení strojně</t>
  </si>
  <si>
    <t>"oblast V." : 40,00</t>
  </si>
  <si>
    <t>"oblast III." : 74,00</t>
  </si>
  <si>
    <t>"oblast VII." : 53,00</t>
  </si>
  <si>
    <t>"pro prahy tl.250 mm" : 60,00</t>
  </si>
  <si>
    <t>131301112R00</t>
  </si>
  <si>
    <t>Hloubení nezapažených jam a zářezů do 1000 m3, v hornině 4, hloubení strojně</t>
  </si>
  <si>
    <t>"oblast II." : 542,00</t>
  </si>
  <si>
    <t>"oblast IV." : 224,00</t>
  </si>
  <si>
    <t>"oblast IX." : 266,00</t>
  </si>
  <si>
    <t>131301113R00</t>
  </si>
  <si>
    <t>Hloubení nezapažených jam a zářezů do 10000 m3, v hornině 4, hloubení strojně</t>
  </si>
  <si>
    <t>"oblast VIb." : 1 480,00</t>
  </si>
  <si>
    <t>131301119R00</t>
  </si>
  <si>
    <t xml:space="preserve">Hloubení nezapažených jam a zářezů příplatek za lepivost, v hornině 4,  </t>
  </si>
  <si>
    <t>406,00+227,00+1 032,00+1 480,00</t>
  </si>
  <si>
    <t>161101101R00</t>
  </si>
  <si>
    <t>Svislé přemístění výkopku z horniny 1 až 4, při hloubce výkopu přes 1 do 2,5 m</t>
  </si>
  <si>
    <t>bez naložení do dopravní nádoby, ale s vyprázdněním dopravní nádoby na hromadu nebo na dopravní prostředek,</t>
  </si>
  <si>
    <t>100% z hloubení jam do 50 m3 : (504,40+625,20)</t>
  </si>
  <si>
    <t>161101102R00</t>
  </si>
  <si>
    <t>Svislé přemístění výkopku z horniny 1 až 4, při hloubce výkopu přes 2,5 do 4 m</t>
  </si>
  <si>
    <t>100% z hloubení jam do 100 m3 : (406,00+167,00+60,00)</t>
  </si>
  <si>
    <t>8% z hloubení jam do 1 000 m3 : (1 032,00)*0,08</t>
  </si>
  <si>
    <t>3% z hloubení jam do 10 000 m3 : (1 480,00)*0,03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</si>
  <si>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</si>
  <si>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</si>
  <si>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</si>
  <si>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 xml:space="preserve">"Deponii si zajistí budoucí zhotovitel" : </t>
  </si>
  <si>
    <t>přesun vykopané zeminy na deponii : 2 722,60+3 145,00</t>
  </si>
  <si>
    <t>přesun zeminy z vrtaných pilot na deponii : 1 156,90</t>
  </si>
  <si>
    <t>dovoz z deponie pro zpětný zásyp : 6 627,40</t>
  </si>
  <si>
    <t>167101102R00</t>
  </si>
  <si>
    <t>Nakládání, skládání, překládání neulehlého výkopku nakládání výkopku  přes 100 m3, z horniny 1 až 4</t>
  </si>
  <si>
    <t>pro přesun zeminy z deponie určené pro zpětné hutněné zásypy : 6 627,40</t>
  </si>
  <si>
    <t>171201201R00</t>
  </si>
  <si>
    <t>Uložení sypaniny na dočasnou skládku tak, že na 1 m2 plochy připadá přes 2 m3 výkopku nebo ornice</t>
  </si>
  <si>
    <t>174101101R00</t>
  </si>
  <si>
    <t>Zásyp sypaninou se zhutněním jam, šachet, rýh nebo kolem objektů v těchto vykopávkách</t>
  </si>
  <si>
    <t>z jakékoliv horniny s uložením výkopku po vrstvách,</t>
  </si>
  <si>
    <t xml:space="preserve">"celkový objem zásypů z bourání=viz oblasti na výkrese (29+810+82+645+53+2 320+70+46+368+57=4 480m3)" : </t>
  </si>
  <si>
    <t>zpětný hutněný vykopanou zeminou : 4 480,00</t>
  </si>
  <si>
    <t>zpětný hutněný vykopanou zeminou : (504,40+278,90)-158,90</t>
  </si>
  <si>
    <t>množství viz tabulka : (625,20+24,10)-401,30</t>
  </si>
  <si>
    <t>"Prahy/sokly tl.250 mm a tl.200 mm" : (983,00+610,00)-196,00-122,00</t>
  </si>
  <si>
    <t>224311411R00</t>
  </si>
  <si>
    <t>Výplň pilot z vodostavebního betonu prostého beton XF3, bez suspenze</t>
  </si>
  <si>
    <t>800-2</t>
  </si>
  <si>
    <t xml:space="preserve">"viz tabulka pilot hlavních sloupů haly" : </t>
  </si>
  <si>
    <t>pro piloty D620 mm : (521,40)</t>
  </si>
  <si>
    <t>přídavek betonu po vytažení výpažnice : 25,90</t>
  </si>
  <si>
    <t>přídavek betonu na přebetonávku : 36,40</t>
  </si>
  <si>
    <t>pro piloty D750 mm : (219,00)</t>
  </si>
  <si>
    <t>přídavek betonu po vytažení výpažnice : 10,90</t>
  </si>
  <si>
    <t>přídavek betonu na přebetonávku : 16,20</t>
  </si>
  <si>
    <t/>
  </si>
  <si>
    <t xml:space="preserve">"viz tabulka pilot mezilehlých sloupů haly" : </t>
  </si>
  <si>
    <t>pro piloty D620 mm : (56,60)</t>
  </si>
  <si>
    <t>přídavek betonu po vytažení výpažnice : 3,00</t>
  </si>
  <si>
    <t>přídavek betonu na přebetonávku : 4,70</t>
  </si>
  <si>
    <t>pro piloty D750 mm : (194,10)</t>
  </si>
  <si>
    <t>přídavek betonu po vytažení výpažnice : 9,70</t>
  </si>
  <si>
    <t>přídavek betonu na přebetonávku : 13,90</t>
  </si>
  <si>
    <t xml:space="preserve">"viz tabulka pilot opěrné stěny 1 haly v rozsahu osy 1-2, F-G" : </t>
  </si>
  <si>
    <t>pro piloty D750 mm : (39,70)</t>
  </si>
  <si>
    <t>přídavek betonu po vytažení výpažnice : 2,00</t>
  </si>
  <si>
    <t>přídavek betonu na přebetonávku : 3,40</t>
  </si>
  <si>
    <t>224361116R00</t>
  </si>
  <si>
    <t>Výztuž pilot betonových do země z oceli B500B, Výztuž ocelová betonářská - tyč; úprava: stříhaná, ohýbaná; povrch: žebírkový; značka: B500B (1.0439); d = 12,0 mm</t>
  </si>
  <si>
    <t>t</t>
  </si>
  <si>
    <t>pro piloty D620 mm : 31 732,50/1000</t>
  </si>
  <si>
    <t>pro piloty D750 mm : 12 045,80/1000</t>
  </si>
  <si>
    <t>pro piloty D620 mm : 3 394,70/1000</t>
  </si>
  <si>
    <t>pro piloty D750 mm : 12 486,50/1000</t>
  </si>
  <si>
    <t>pro piloty D750 mm : 2 980,50/1000</t>
  </si>
  <si>
    <t>224383111R00</t>
  </si>
  <si>
    <t>Zřízení výplně pilot ze ŽB s vytažením pažnic hloubka do 10 m, průměr přes 450 do 650 mm</t>
  </si>
  <si>
    <t>m</t>
  </si>
  <si>
    <t>svislých, zapažených,</t>
  </si>
  <si>
    <t>pro piloty D620 mm (délka pilot) : 1 728,00</t>
  </si>
  <si>
    <t>pro piloty D620 mm (délka pilot) : 187,50</t>
  </si>
  <si>
    <t>224383112R00</t>
  </si>
  <si>
    <t>Zřízení výplně pilot ze ŽB s vytažením pažnic hloubka do 10 m, průměr přes 650 do 1250 mm</t>
  </si>
  <si>
    <t>pro piloty D750 mm (délka pilot) : 496,00</t>
  </si>
  <si>
    <t>pro piloty D750 mm (délka pilot) : 439,50</t>
  </si>
  <si>
    <t>pro piloty D750 mm (délka pilot) : 90,00</t>
  </si>
  <si>
    <t>264041410R00</t>
  </si>
  <si>
    <t>Odpažení vrtů pro piloty průměr přes 550 do 650 mm</t>
  </si>
  <si>
    <t>pažených manipulační pažnicí,</t>
  </si>
  <si>
    <t>pro piloty D620 mm : 143,20</t>
  </si>
  <si>
    <t>pro piloty D620 mm : 104,40</t>
  </si>
  <si>
    <t>264041510R00</t>
  </si>
  <si>
    <t>Odpažení vrtů pro piloty průměr přes 650 do 850 mm</t>
  </si>
  <si>
    <t>pro piloty D750 mm : 44,20</t>
  </si>
  <si>
    <t>pro piloty D750 mm : 168,60</t>
  </si>
  <si>
    <t>264411411R00</t>
  </si>
  <si>
    <t>Vrty pro piloty nezapažené, svislé průměr přes 550 do 650 mm, hloubka 0 - 5 m, hornina třídy 4</t>
  </si>
  <si>
    <t>pro piloty D620 mm : 114,10</t>
  </si>
  <si>
    <t>264411412R00</t>
  </si>
  <si>
    <t>Vrty pro piloty nezapažené, svislé průměr přes 550 do 650 mm, hloubka přes 5 m, hornina třídy 4</t>
  </si>
  <si>
    <t>pro piloty D620 mm : 1 637,70</t>
  </si>
  <si>
    <t>264411511R00</t>
  </si>
  <si>
    <t>Vrty pro piloty nezapažené, svislé průměr přes 650 do 850 mm, hloubka 0 - 5 m, hornina třídy 4</t>
  </si>
  <si>
    <t>pro piloty D750 mm : 328,60</t>
  </si>
  <si>
    <t>264411512R00</t>
  </si>
  <si>
    <t>Vrty pro piloty nezapažené, svislé průměr přes 650 do 850 mm, hloubka přes 5 m, hornina třídy 4</t>
  </si>
  <si>
    <t>pro piloty D750 mm : 464,30</t>
  </si>
  <si>
    <t>pro piloty D750 mm : 111,00</t>
  </si>
  <si>
    <t>264421412R00</t>
  </si>
  <si>
    <t>Vrty pro piloty zapažené, svislé průměr přes 550 do 650 mm, hloubka od 0 do 10 m, hornina třídy 4</t>
  </si>
  <si>
    <t>264421512R00</t>
  </si>
  <si>
    <t>Vrty pro piloty zapažené, svislé průměr přes 650 do 850 mm, hloubka od 0 do 10 m, hornina třídy 4</t>
  </si>
  <si>
    <t>274313511R00</t>
  </si>
  <si>
    <t>Beton základových pasů prostý třídy C 12/15</t>
  </si>
  <si>
    <t>801-1</t>
  </si>
  <si>
    <t xml:space="preserve">"Podkladní beton tl.100 mm" : </t>
  </si>
  <si>
    <t>"Základový pás š.0,6m opěrné stěny dl.178m (sever)" : 0,80*178,20*0,10</t>
  </si>
  <si>
    <t>"ZT1" Táhlo š.0,4m, dl.4,8m : 1*(0,60*4,80)*0,10</t>
  </si>
  <si>
    <t>"ZT2" Táhlo š.0,4m, dl.4,8m : 1*(0,60*4,80)*0,10</t>
  </si>
  <si>
    <t>274321411R00</t>
  </si>
  <si>
    <t>Beton základových pasů železový třídy C 25/30</t>
  </si>
  <si>
    <t>včetně dodávky a uložení betonu, bez výztuže</t>
  </si>
  <si>
    <t>"Základový pás š.0,6m opěrné stěny dl.178m (sever)" : 0,60*178,00*1,00</t>
  </si>
  <si>
    <t>"ZT1" Táhlo š.0,4m, dl.4,8m : 1*(0,40*4,80)*1,00</t>
  </si>
  <si>
    <t>"ZT2" Táhlo š.0,4m, dl.4,8m : 1*(0,40*4,80)*1,00</t>
  </si>
  <si>
    <t>274351215R00</t>
  </si>
  <si>
    <t>Bednění stěn základových pasů zřízení</t>
  </si>
  <si>
    <t>m2</t>
  </si>
  <si>
    <t>svislé nebo šikmé (odkloněné), půdorysně přímé nebo zalomené, stěn základových pasů ve volných nebo zapažených jámách, rýhách, šachtách, včetně případných vzpěr,</t>
  </si>
  <si>
    <t>"Základový pás š.0,6m opěrné stěny dl.178m (sever)" : (0,60+178,00)*2*1,00</t>
  </si>
  <si>
    <t>"ZT1" Táhlo š.0,4m, dl.4,8m : 1*(0,40+4,80)*2*1,00</t>
  </si>
  <si>
    <t>"ZT2" Táhlo š.0,4m, dl.4,8m : 1*(0,40+4,80)*2*1,00</t>
  </si>
  <si>
    <t>274351216R00</t>
  </si>
  <si>
    <t>Bednění stěn základových pasů odstranění</t>
  </si>
  <si>
    <t>274361821R00</t>
  </si>
  <si>
    <t>Výztuž a svařované sítě základových pasů výztuž, z oceli 10505,  ,  , Výztuž ocelová betonářská - tyč; úprava: stříhaná, ohýbaná; povrch: žebírkový; značka: B500B (1.0439); d = 12,0 mm</t>
  </si>
  <si>
    <t>821-1</t>
  </si>
  <si>
    <t xml:space="preserve">(Vyztuženost 190kg/m3 betonu) : </t>
  </si>
  <si>
    <t>"Základový pás š.0,6m opěrné stěny dl.178m (sever)" : 106,80*(190,00)/1000</t>
  </si>
  <si>
    <t>"ZT1" Táhlo š.0,4m, dl.4,8m : 1,92*(190,00)/1000</t>
  </si>
  <si>
    <t>"ZT2" Táhlo š.0,4m, dl.4,8m : 1,92*(190,00)/1000</t>
  </si>
  <si>
    <t>275313511R00</t>
  </si>
  <si>
    <t>Beton základových patek prostý třídy C 12/15</t>
  </si>
  <si>
    <t xml:space="preserve">"Hlavice pilot mezi sloupů haly" : </t>
  </si>
  <si>
    <t>ZPM1-44 : 44*(1,00*1,00)*0,10</t>
  </si>
  <si>
    <t>ZPM45-47 : 3*(1,00*1,00)*0,10</t>
  </si>
  <si>
    <t>ZPM47-61 : 14*(1,00*1,00)*0,10</t>
  </si>
  <si>
    <t>ZPM62 : 1*(1,30*1,00)*0,10</t>
  </si>
  <si>
    <t>ZPM63-75 : 13*(1,00*1,00)*0,10</t>
  </si>
  <si>
    <t>275321411R00</t>
  </si>
  <si>
    <t>Beton základových patek železový třídy C 25/30</t>
  </si>
  <si>
    <t>bez dodávky a uložení výztuže</t>
  </si>
  <si>
    <t>ZPM1-44 : 44*(0,80*0,80)*1,00</t>
  </si>
  <si>
    <t>ZPM45-47 : 3*(0,80*0,80)*1,00</t>
  </si>
  <si>
    <t>ZPM47-61 : 14*(0,80*0,80)*1,00</t>
  </si>
  <si>
    <t>ZPM62 : 1*(1,10*0,80)*1,00</t>
  </si>
  <si>
    <t>ZPM63-75 : 13*(0,80*0,80)*1,00</t>
  </si>
  <si>
    <t>ZP1 : 1*(2,10*3,00)*1,00</t>
  </si>
  <si>
    <t>ZP2 : 1*(0,80*4,20)*1,00</t>
  </si>
  <si>
    <t>ZP3,4,5 : 3*(3,00*1,60)*1,00</t>
  </si>
  <si>
    <t>ZP6 až 16 : 11*(1,60*3,00)*1,00</t>
  </si>
  <si>
    <t>ZP17 : 1*(2,10*3,00)*1,00</t>
  </si>
  <si>
    <t>ZP18,19 : 2*(1,60*3,00)*1,00</t>
  </si>
  <si>
    <t>ZP20 : 1*(2,10*3,00)*1,00</t>
  </si>
  <si>
    <t>ZP21 až 27 : 7*(1,60*3,00)*1,00</t>
  </si>
  <si>
    <t>ZP28 : 1*(3,00*2,10)*1,00</t>
  </si>
  <si>
    <t>ZP29 až 37 : 9*(1,60*3,00)*1,00</t>
  </si>
  <si>
    <t>ZP38 : 1*(2,10*6,00)*1,00</t>
  </si>
  <si>
    <t>ZP39 : 1*(3,40*6,00)*1,00</t>
  </si>
  <si>
    <t>ZP40 : 1*(3,40*5,50)*1,00</t>
  </si>
  <si>
    <t>ZP41 až 46 : 6*(2,10*3,00)*1,00</t>
  </si>
  <si>
    <t>ZP47 až 73 : 27*(1,60*3,00)*1,00</t>
  </si>
  <si>
    <t>275351215R00</t>
  </si>
  <si>
    <t>Bednění stěn základových patek zřízení</t>
  </si>
  <si>
    <t>bednění svislé nebo šikmé (odkloněné), půdorysně přímé nebo zalomené, stěn základových patek ve volných nebo zapažených jámách, rýhách, šachtách, včetně případných vzpěr,</t>
  </si>
  <si>
    <t>ZPM1-44 : 44*(0,80+0,80)*2*1,00</t>
  </si>
  <si>
    <t>ZPM45-47 : 3*(0,80+0,80)*2*1,00</t>
  </si>
  <si>
    <t>ZPM47-61 : 14*(0,80+0,80)*2*1,00</t>
  </si>
  <si>
    <t>ZPM62 : 1*(1,10+0,80)*2*1,00</t>
  </si>
  <si>
    <t>ZPM63-75 : 13*(0,80+0,80)*2*1,00</t>
  </si>
  <si>
    <t>ZP1 : 1*(2,10+3,00)*2*1,00</t>
  </si>
  <si>
    <t>ZP2 : 1*(0,80+4,20)*2*1,00</t>
  </si>
  <si>
    <t>ZP3,4,5 : 3*(3,00+1,60)*2*1,00</t>
  </si>
  <si>
    <t>ZP6 až 16 : 11*(1,60+3,00)*2*1,00</t>
  </si>
  <si>
    <t>ZP17 : 1*(2,10+3,00)*2*1,00</t>
  </si>
  <si>
    <t>ZP18,19 : 2*(1,60+3,00)*2*1,00</t>
  </si>
  <si>
    <t>ZP20 : 1*(2,10+3,00)*2*1,00</t>
  </si>
  <si>
    <t>ZP21 až 27 : 7*(1,60+3,00)*2*1,00</t>
  </si>
  <si>
    <t>ZP28 : 1*(3,00+2,10)*2*1,00</t>
  </si>
  <si>
    <t>ZP29 až 37 : 9*(1,60+3,00)*2*1,00</t>
  </si>
  <si>
    <t>ZP38 : 1*(2,10+6,00)*2*1,00</t>
  </si>
  <si>
    <t>ZP39 : 1*(3,40+6,00)*2*1,00</t>
  </si>
  <si>
    <t>ZP40 : 1*(3,40+5,50)*2*1,00</t>
  </si>
  <si>
    <t>ZP41 až 46 : 6*(2,10+3,00)*2*1,00</t>
  </si>
  <si>
    <t>ZP47 až 73 : 27*(1,60+3,00)*2*1,00</t>
  </si>
  <si>
    <t>275351216R00</t>
  </si>
  <si>
    <t>Bednění stěn základových patek odstranění</t>
  </si>
  <si>
    <t>275361821R00</t>
  </si>
  <si>
    <t>Výztuž a svařované sítě základových patek z prutové oceli, 10505,  ,  ,  , Výztuž ocelová betonářská - tyč; úprava: stříhaná, ohýbaná; povrch: žebírkový; značka: B500B (1.0439); d = 12,0 mm</t>
  </si>
  <si>
    <t>pro ZPM1-75 (vyztuženost 150kg/m3 betonu) : (48,24)*150,00/1000</t>
  </si>
  <si>
    <t>výztuž viz tabulka : 66 348,2/1000</t>
  </si>
  <si>
    <t>274320050RTT</t>
  </si>
  <si>
    <t>Základový pas ŽB z betonu C 25/30, vč. bednění, výztuž 190 kg/m3, podkladní beton tl.100 mm C12/15</t>
  </si>
  <si>
    <t>Vlastní</t>
  </si>
  <si>
    <t>Indiv</t>
  </si>
  <si>
    <t>Agregovaná položka</t>
  </si>
  <si>
    <t>POL2_</t>
  </si>
  <si>
    <t>"ŽB sokl/opěra tl.250mm, viz tabulka základových prahů a opěrných stěn" : 196,00</t>
  </si>
  <si>
    <t>274320050RTY</t>
  </si>
  <si>
    <t>Základový pas ŽB z betonu C 25/30, vč. bednění, výztuž 210 kg/m3, podkladní beton tl.100 mm C12/15</t>
  </si>
  <si>
    <t>"ŽB zákl.práh tl.200mm, viz tabulka základových prahů a opěrných stěn" : 122,00</t>
  </si>
  <si>
    <t>961054112R00</t>
  </si>
  <si>
    <t>Odbourání vrchní znehodnocené části výplně pilot průměr piloty přes 450 do 650 mm</t>
  </si>
  <si>
    <t>betonových,</t>
  </si>
  <si>
    <t>pro piloty D620 mm : 15,50</t>
  </si>
  <si>
    <t>pro piloty D620 mm : 119,00</t>
  </si>
  <si>
    <t>961054113R00</t>
  </si>
  <si>
    <t>Odbourání vrchní znehodnocené části výplně pilot průměr piloty přes 650 do 1250 mm</t>
  </si>
  <si>
    <t>pro piloty D750 mm : 31,50</t>
  </si>
  <si>
    <t>pro piloty D750 mm : 7,50</t>
  </si>
  <si>
    <t>pro piloty D750 mm : 28,00</t>
  </si>
  <si>
    <t>998152122R00</t>
  </si>
  <si>
    <t>Přesun hmot pro oplocení a objekty zvláštní,monol. vodorovně do 50 m výšky přes 3 do 10 m</t>
  </si>
  <si>
    <t>801-5</t>
  </si>
  <si>
    <t>Přesun hmot</t>
  </si>
  <si>
    <t>POL7_</t>
  </si>
  <si>
    <t>na novostavbách a změnách objektů pro oplocení (815 2 JKSo), objekty zvláštní pro chov živočichů (815 3 JKSO), objekty pozemní různé (815 9 JKSO) se svislou nosnou konstrukcí monolitickou betonovou tyčovou nebo plošnou ( KMCH 2 a 3 - JKSO šesté místo)</t>
  </si>
  <si>
    <t>979951112R00</t>
  </si>
  <si>
    <t>Výkup kovů železný šrot, tloušťky nad 4 mm</t>
  </si>
  <si>
    <t>801-3</t>
  </si>
  <si>
    <t>předpoklad (výztuž ze stáv.bouráných základů) : 767,70*100,00/1000</t>
  </si>
  <si>
    <t>979012112R00</t>
  </si>
  <si>
    <t xml:space="preserve">Svislá doprava suti a vybouraných hmot svislá doprava suti na výšku do 3,5 m,  </t>
  </si>
  <si>
    <t>Přesun suti</t>
  </si>
  <si>
    <t>POL8_</t>
  </si>
  <si>
    <t>s popřípadným nutným naložením do dopravního zařízení, s vyprázdněním dopravního zařízení na hromadu nebo do dopravního prostředku, vč. příplatku za každých dalších i započatých 3,5 m výšky nad 3,5 m,</t>
  </si>
  <si>
    <t>979012119R00</t>
  </si>
  <si>
    <t>Svislá doprava suti a vybouraných hmot svislá doprava suti na výšku do 3,5 m, příplatek za každých dalších i započatých 3,5 m výšky přes 3,5 m</t>
  </si>
  <si>
    <t>979082213R00</t>
  </si>
  <si>
    <t>Vodorovná doprava suti po suchu bez naložení, ale se složením a hrubým urovnáním na vzdálenost do 1 km</t>
  </si>
  <si>
    <t>822-1</t>
  </si>
  <si>
    <t>979082219R00</t>
  </si>
  <si>
    <t>Vodorovná doprava suti po suchu příplatek k ceně za každý další i započatý 1 km přes 1 km</t>
  </si>
  <si>
    <t>celkem odvoz na skládku do 30 km.</t>
  </si>
  <si>
    <t>POP</t>
  </si>
  <si>
    <t>979087212R00</t>
  </si>
  <si>
    <t>Nakládání na dopravní prostředky suti</t>
  </si>
  <si>
    <t>pro vodorovnou dopravu</t>
  </si>
  <si>
    <t>979999982R00</t>
  </si>
  <si>
    <t>Poplatek za recyklaci, betonu, kusovost nad 1600 cm2, skupina 17 01 01 z Katalogu odpadů</t>
  </si>
  <si>
    <t>979093111R00</t>
  </si>
  <si>
    <t>Uložení suti na skládku bez zhutnění</t>
  </si>
  <si>
    <t>800-6</t>
  </si>
  <si>
    <t>s hrubým urovnáním,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</si>
  <si>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</si>
  <si>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</si>
  <si>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</si>
  <si>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</si>
  <si>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</si>
  <si>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 včetně bezpečnostních a hygienických opatření na staveništi.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</si>
  <si>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</si>
  <si>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</si>
  <si>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</si>
  <si>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</si>
  <si>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</si>
  <si>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prací.</t>
  </si>
  <si>
    <t>00411 R</t>
  </si>
  <si>
    <t>Přípravné a průzkumné služby či práce</t>
  </si>
  <si>
    <t>Náklady dodavatele vyplývající z povinností dodavatele stanovených obchodními podmínkami před zahájením stavebních prací. Tato skupina zahrnuje zejména náklady na přípravné činnosti.</t>
  </si>
  <si>
    <t>004111020R</t>
  </si>
  <si>
    <t xml:space="preserve">Vypracování projektové dokumentace </t>
  </si>
  <si>
    <t>Náklady na vypracování Dílenských (Výrobních) dokumentacích.....viz další požadavky na výkrese a popis v TZ.</t>
  </si>
  <si>
    <t>00511 R</t>
  </si>
  <si>
    <t xml:space="preserve">Geodetické práce </t>
  </si>
  <si>
    <t>Náklady na veškeré geodetické práce (vytýčení stáv.sítí a rozvodů, vytýčení a rozměření nového stavu, geodetické práce v průběhu výstavby, apod.)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</si>
  <si>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</si>
  <si>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</si>
  <si>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</si>
  <si>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</si>
  <si>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</si>
  <si>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 (Vyznačení změn do DPS).</t>
  </si>
  <si>
    <t>SUM</t>
  </si>
  <si>
    <t>END</t>
  </si>
  <si>
    <t xml:space="preserve">AL INVEST Břidličná, a.s.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</si>
</sst>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21" fillId="3" borderId="0" xfId="0" applyNumberFormat="1" applyFont="1" applyFill="1" applyAlignment="1">
      <alignment horizontal="left" vertical="center" wrapText="1"/>
    </xf>
    <xf numFmtId="49" fontId="21" fillId="3" borderId="6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Border="1" applyAlignment="1">
      <alignment vertical="center"/>
    </xf>
    <xf numFmtId="49" fontId="16" fillId="3" borderId="12" xfId="0" applyNumberFormat="1" applyFont="1" applyFill="1" applyBorder="1" applyAlignment="1">
      <alignment vertical="center" wrapText="1"/>
    </xf>
    <xf numFmtId="0" fontId="16" fillId="6" borderId="39" xfId="0" applyFont="1" applyFill="1" applyBorder="1" applyAlignment="1">
      <alignment vertical="top"/>
    </xf>
    <xf numFmtId="49" fontId="16" fillId="6" borderId="40" xfId="0" applyNumberFormat="1" applyFont="1" applyFill="1" applyBorder="1" applyAlignment="1">
      <alignment vertical="top"/>
    </xf>
    <xf numFmtId="49" fontId="16" fillId="6" borderId="40" xfId="0" applyNumberFormat="1" applyFont="1" applyFill="1" applyBorder="1" applyAlignment="1">
      <alignment horizontal="left" vertical="top" wrapText="1"/>
    </xf>
    <xf numFmtId="0" fontId="16" fillId="6" borderId="40" xfId="0" applyFont="1" applyFill="1" applyBorder="1" applyAlignment="1">
      <alignment horizontal="center" vertical="top" shrinkToFit="1"/>
    </xf>
    <xf numFmtId="165" fontId="16" fillId="6" borderId="40" xfId="0" applyNumberFormat="1" applyFont="1" applyFill="1" applyBorder="1" applyAlignment="1">
      <alignment vertical="top" shrinkToFit="1"/>
    </xf>
    <xf numFmtId="0" fontId="16" fillId="6" borderId="42" xfId="0" applyFont="1" applyFill="1" applyBorder="1" applyAlignment="1">
      <alignment vertical="top"/>
    </xf>
    <xf numFmtId="49" fontId="16" fillId="6" borderId="43" xfId="0" applyNumberFormat="1" applyFont="1" applyFill="1" applyBorder="1" applyAlignment="1">
      <alignment vertical="top"/>
    </xf>
    <xf numFmtId="49" fontId="16" fillId="6" borderId="43" xfId="0" applyNumberFormat="1" applyFont="1" applyFill="1" applyBorder="1" applyAlignment="1">
      <alignment horizontal="left" vertical="top" wrapText="1"/>
    </xf>
    <xf numFmtId="0" fontId="16" fillId="6" borderId="43" xfId="0" applyFont="1" applyFill="1" applyBorder="1" applyAlignment="1">
      <alignment horizontal="center" vertical="top" shrinkToFit="1"/>
    </xf>
    <xf numFmtId="165" fontId="16" fillId="6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85" x14ac:dyDescent="0.2"/>
  <sheetData>
    <row r="1" spans="1:7" x14ac:dyDescent="0.2">
      <c r="A1" s="21" t="s">
        <v>38</v>
      </c>
    </row>
    <row r="2" spans="1:7" ht="57.75" customHeight="1" x14ac:dyDescent="0.2">
      <c r="A2" s="203" t="s">
        <v>39</v>
      </c>
      <c r="B2" s="203"/>
      <c r="C2" s="203"/>
      <c r="D2" s="203"/>
      <c r="E2" s="203"/>
      <c r="F2" s="203"/>
      <c r="G2" s="203"/>
    </row>
  </sheetData>
  <sheetProtection password="E813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3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85" x14ac:dyDescent="0.2"/>
  <cols>
    <col min="1" max="1" width="8.375" hidden="1" customWidth="1"/>
    <col min="2" max="2" width="13.375" customWidth="1"/>
    <col min="3" max="3" width="7.375" style="51" customWidth="1"/>
    <col min="4" max="4" width="13" style="51" customWidth="1"/>
    <col min="5" max="5" width="9.75" style="51" customWidth="1"/>
    <col min="6" max="6" width="11.75" customWidth="1"/>
    <col min="7" max="9" width="13" customWidth="1"/>
    <col min="10" max="10" width="5.625" customWidth="1"/>
    <col min="11" max="11" width="4.25" customWidth="1"/>
    <col min="12" max="15" width="10.75" customWidth="1"/>
  </cols>
  <sheetData>
    <row r="1" spans="1:15" ht="33.700000000000003" customHeight="1" x14ac:dyDescent="0.2">
      <c r="A1" s="47" t="s">
        <v>36</v>
      </c>
      <c r="B1" s="204" t="s">
        <v>41</v>
      </c>
      <c r="C1" s="205"/>
      <c r="D1" s="205"/>
      <c r="E1" s="205"/>
      <c r="F1" s="205"/>
      <c r="G1" s="205"/>
      <c r="H1" s="205"/>
      <c r="I1" s="205"/>
      <c r="J1" s="206"/>
    </row>
    <row r="2" spans="1:15" ht="36" customHeight="1" x14ac:dyDescent="0.2">
      <c r="A2" s="2"/>
      <c r="B2" s="77" t="s">
        <v>22</v>
      </c>
      <c r="C2" s="78"/>
      <c r="D2" s="189" t="s">
        <v>49</v>
      </c>
      <c r="E2" s="213" t="s">
        <v>50</v>
      </c>
      <c r="F2" s="214"/>
      <c r="G2" s="214"/>
      <c r="H2" s="214"/>
      <c r="I2" s="214"/>
      <c r="J2" s="215"/>
      <c r="O2" s="1"/>
    </row>
    <row r="3" spans="1:15" ht="27.1" customHeight="1" x14ac:dyDescent="0.2">
      <c r="A3" s="2"/>
      <c r="B3" s="79" t="s">
        <v>47</v>
      </c>
      <c r="C3" s="78"/>
      <c r="D3" s="80" t="s">
        <v>45</v>
      </c>
      <c r="E3" s="216" t="s">
        <v>46</v>
      </c>
      <c r="F3" s="217"/>
      <c r="G3" s="217"/>
      <c r="H3" s="217"/>
      <c r="I3" s="217"/>
      <c r="J3" s="218"/>
    </row>
    <row r="4" spans="1:15" ht="23.2" customHeight="1" x14ac:dyDescent="0.2">
      <c r="A4" s="74">
        <v>3464792</v>
      </c>
      <c r="B4" s="81" t="s">
        <v>48</v>
      </c>
      <c r="C4" s="82"/>
      <c r="D4" s="190" t="s">
        <v>43</v>
      </c>
      <c r="E4" s="226" t="s">
        <v>44</v>
      </c>
      <c r="F4" s="227"/>
      <c r="G4" s="227"/>
      <c r="H4" s="227"/>
      <c r="I4" s="227"/>
      <c r="J4" s="228"/>
    </row>
    <row r="5" spans="1:15" ht="24.1" customHeight="1" x14ac:dyDescent="0.2">
      <c r="A5" s="2"/>
      <c r="B5" s="31" t="s">
        <v>42</v>
      </c>
      <c r="D5" s="231" t="s">
        <v>455</v>
      </c>
      <c r="E5" s="232"/>
      <c r="F5" s="232"/>
      <c r="G5" s="232"/>
      <c r="H5" s="18" t="s">
        <v>40</v>
      </c>
      <c r="I5" s="22"/>
      <c r="J5" s="8"/>
    </row>
    <row r="6" spans="1:15" ht="15.7" customHeight="1" x14ac:dyDescent="0.2">
      <c r="A6" s="2"/>
      <c r="B6" s="28"/>
      <c r="C6" s="54"/>
      <c r="D6" s="233"/>
      <c r="E6" s="234"/>
      <c r="F6" s="234"/>
      <c r="G6" s="234"/>
      <c r="H6" s="18" t="s">
        <v>34</v>
      </c>
      <c r="I6" s="22"/>
      <c r="J6" s="8"/>
    </row>
    <row r="7" spans="1:15" ht="15.7" customHeight="1" x14ac:dyDescent="0.2">
      <c r="A7" s="2"/>
      <c r="B7" s="29"/>
      <c r="C7" s="55"/>
      <c r="D7" s="52"/>
      <c r="E7" s="235"/>
      <c r="F7" s="236"/>
      <c r="G7" s="236"/>
      <c r="H7" s="24"/>
      <c r="I7" s="23"/>
      <c r="J7" s="34"/>
    </row>
    <row r="8" spans="1:15" ht="24.1" hidden="1" customHeight="1" x14ac:dyDescent="0.2">
      <c r="A8" s="2"/>
      <c r="B8" s="31" t="s">
        <v>20</v>
      </c>
      <c r="D8" s="76" t="s">
        <v>51</v>
      </c>
      <c r="H8" s="18" t="s">
        <v>40</v>
      </c>
      <c r="I8" s="84" t="s">
        <v>55</v>
      </c>
      <c r="J8" s="8"/>
    </row>
    <row r="9" spans="1:15" ht="15.7" hidden="1" customHeight="1" x14ac:dyDescent="0.2">
      <c r="A9" s="2"/>
      <c r="B9" s="2"/>
      <c r="D9" s="76" t="s">
        <v>52</v>
      </c>
      <c r="H9" s="18" t="s">
        <v>34</v>
      </c>
      <c r="I9" s="84" t="s">
        <v>56</v>
      </c>
      <c r="J9" s="8"/>
    </row>
    <row r="10" spans="1:15" ht="15.7" hidden="1" customHeight="1" x14ac:dyDescent="0.2">
      <c r="A10" s="2"/>
      <c r="B10" s="35"/>
      <c r="C10" s="55"/>
      <c r="D10" s="75" t="s">
        <v>54</v>
      </c>
      <c r="E10" s="83" t="s">
        <v>53</v>
      </c>
      <c r="F10" s="24"/>
      <c r="G10" s="14"/>
      <c r="H10" s="14"/>
      <c r="I10" s="36"/>
      <c r="J10" s="34"/>
    </row>
    <row r="11" spans="1:15" ht="24.1" customHeight="1" x14ac:dyDescent="0.2">
      <c r="A11" s="2"/>
      <c r="B11" s="31" t="s">
        <v>19</v>
      </c>
      <c r="D11" s="220"/>
      <c r="E11" s="220"/>
      <c r="F11" s="220"/>
      <c r="G11" s="220"/>
      <c r="H11" s="18" t="s">
        <v>40</v>
      </c>
      <c r="I11" s="86"/>
      <c r="J11" s="8"/>
    </row>
    <row r="12" spans="1:15" ht="15.7" customHeight="1" x14ac:dyDescent="0.2">
      <c r="A12" s="2"/>
      <c r="B12" s="28"/>
      <c r="C12" s="54"/>
      <c r="D12" s="225"/>
      <c r="E12" s="225"/>
      <c r="F12" s="225"/>
      <c r="G12" s="225"/>
      <c r="H12" s="18" t="s">
        <v>34</v>
      </c>
      <c r="I12" s="86"/>
      <c r="J12" s="8"/>
    </row>
    <row r="13" spans="1:15" ht="15.7" customHeight="1" x14ac:dyDescent="0.2">
      <c r="A13" s="2"/>
      <c r="B13" s="29"/>
      <c r="C13" s="55"/>
      <c r="D13" s="85"/>
      <c r="E13" s="229"/>
      <c r="F13" s="230"/>
      <c r="G13" s="230"/>
      <c r="H13" s="19"/>
      <c r="I13" s="23"/>
      <c r="J13" s="34"/>
    </row>
    <row r="14" spans="1:15" ht="24.1" customHeight="1" x14ac:dyDescent="0.2">
      <c r="A14" s="2"/>
      <c r="B14" s="43" t="s">
        <v>21</v>
      </c>
      <c r="C14" s="56"/>
      <c r="D14" s="57"/>
      <c r="E14" s="58"/>
      <c r="F14" s="44"/>
      <c r="G14" s="44"/>
      <c r="H14" s="45"/>
      <c r="I14" s="44"/>
      <c r="J14" s="46"/>
    </row>
    <row r="15" spans="1:15" ht="32.299999999999997" customHeight="1" x14ac:dyDescent="0.2">
      <c r="A15" s="2"/>
      <c r="B15" s="35" t="s">
        <v>32</v>
      </c>
      <c r="C15" s="59"/>
      <c r="D15" s="53"/>
      <c r="E15" s="219"/>
      <c r="F15" s="219"/>
      <c r="G15" s="221"/>
      <c r="H15" s="221"/>
      <c r="I15" s="221" t="s">
        <v>29</v>
      </c>
      <c r="J15" s="222"/>
    </row>
    <row r="16" spans="1:15" ht="23.2" customHeight="1" x14ac:dyDescent="0.2">
      <c r="A16" s="139" t="s">
        <v>24</v>
      </c>
      <c r="B16" s="38" t="s">
        <v>24</v>
      </c>
      <c r="C16" s="60"/>
      <c r="D16" s="61"/>
      <c r="E16" s="210"/>
      <c r="F16" s="211"/>
      <c r="G16" s="210"/>
      <c r="H16" s="211"/>
      <c r="I16" s="210">
        <f>SUMIF(F53:F59,A16,I53:I59)+SUMIF(F53:F59,"PSU",I53:I59)</f>
        <v>0</v>
      </c>
      <c r="J16" s="212"/>
    </row>
    <row r="17" spans="1:10" ht="23.2" customHeight="1" x14ac:dyDescent="0.2">
      <c r="A17" s="139" t="s">
        <v>25</v>
      </c>
      <c r="B17" s="38" t="s">
        <v>25</v>
      </c>
      <c r="C17" s="60"/>
      <c r="D17" s="61"/>
      <c r="E17" s="210"/>
      <c r="F17" s="211"/>
      <c r="G17" s="210"/>
      <c r="H17" s="211"/>
      <c r="I17" s="210">
        <f>SUMIF(F53:F59,A17,I53:I59)</f>
        <v>0</v>
      </c>
      <c r="J17" s="212"/>
    </row>
    <row r="18" spans="1:10" ht="23.2" customHeight="1" x14ac:dyDescent="0.2">
      <c r="A18" s="139" t="s">
        <v>26</v>
      </c>
      <c r="B18" s="38" t="s">
        <v>26</v>
      </c>
      <c r="C18" s="60"/>
      <c r="D18" s="61"/>
      <c r="E18" s="210"/>
      <c r="F18" s="211"/>
      <c r="G18" s="210"/>
      <c r="H18" s="211"/>
      <c r="I18" s="210">
        <f>SUMIF(F53:F59,A18,I53:I59)</f>
        <v>0</v>
      </c>
      <c r="J18" s="212"/>
    </row>
    <row r="19" spans="1:10" ht="23.2" customHeight="1" x14ac:dyDescent="0.2">
      <c r="A19" s="139" t="s">
        <v>81</v>
      </c>
      <c r="B19" s="38" t="s">
        <v>27</v>
      </c>
      <c r="C19" s="60"/>
      <c r="D19" s="61"/>
      <c r="E19" s="210"/>
      <c r="F19" s="211"/>
      <c r="G19" s="210"/>
      <c r="H19" s="211"/>
      <c r="I19" s="210">
        <f>SUMIF(F53:F59,A19,I53:I59)</f>
        <v>0</v>
      </c>
      <c r="J19" s="212"/>
    </row>
    <row r="20" spans="1:10" ht="23.2" customHeight="1" x14ac:dyDescent="0.2">
      <c r="A20" s="139" t="s">
        <v>82</v>
      </c>
      <c r="B20" s="38" t="s">
        <v>28</v>
      </c>
      <c r="C20" s="60"/>
      <c r="D20" s="61"/>
      <c r="E20" s="210"/>
      <c r="F20" s="211"/>
      <c r="G20" s="210"/>
      <c r="H20" s="211"/>
      <c r="I20" s="210">
        <f>SUMIF(F53:F59,A20,I53:I59)</f>
        <v>0</v>
      </c>
      <c r="J20" s="212"/>
    </row>
    <row r="21" spans="1:10" ht="23.2" customHeight="1" x14ac:dyDescent="0.2">
      <c r="A21" s="2"/>
      <c r="B21" s="48" t="s">
        <v>29</v>
      </c>
      <c r="C21" s="62"/>
      <c r="D21" s="63"/>
      <c r="E21" s="223"/>
      <c r="F21" s="224"/>
      <c r="G21" s="223"/>
      <c r="H21" s="224"/>
      <c r="I21" s="223">
        <f>SUM(I16:J20)</f>
        <v>0</v>
      </c>
      <c r="J21" s="242"/>
    </row>
    <row r="22" spans="1:10" ht="33" customHeight="1" x14ac:dyDescent="0.2">
      <c r="A22" s="2"/>
      <c r="B22" s="42" t="s">
        <v>33</v>
      </c>
      <c r="C22" s="60"/>
      <c r="D22" s="61"/>
      <c r="E22" s="64"/>
      <c r="F22" s="39"/>
      <c r="G22" s="33"/>
      <c r="H22" s="33"/>
      <c r="I22" s="33"/>
      <c r="J22" s="40"/>
    </row>
    <row r="23" spans="1:10" ht="23.2" customHeight="1" x14ac:dyDescent="0.2">
      <c r="A23" s="2">
        <f>ZakladDPHSni*SazbaDPH1/100</f>
        <v>0</v>
      </c>
      <c r="B23" s="38" t="s">
        <v>12</v>
      </c>
      <c r="C23" s="60"/>
      <c r="D23" s="61"/>
      <c r="E23" s="65">
        <v>12</v>
      </c>
      <c r="F23" s="39" t="s">
        <v>0</v>
      </c>
      <c r="G23" s="240">
        <f>ZakladDPHSniVypocet</f>
        <v>0</v>
      </c>
      <c r="H23" s="241"/>
      <c r="I23" s="241"/>
      <c r="J23" s="40" t="str">
        <f t="shared" ref="J23:J28" si="0">Mena</f>
        <v>CZK</v>
      </c>
    </row>
    <row r="24" spans="1:10" ht="23.2" customHeight="1" x14ac:dyDescent="0.2">
      <c r="A24" s="2">
        <f>(A23-INT(A23))*100</f>
        <v>0</v>
      </c>
      <c r="B24" s="38" t="s">
        <v>13</v>
      </c>
      <c r="C24" s="60"/>
      <c r="D24" s="61"/>
      <c r="E24" s="65">
        <f>SazbaDPH1</f>
        <v>12</v>
      </c>
      <c r="F24" s="39" t="s">
        <v>0</v>
      </c>
      <c r="G24" s="238">
        <f>A23</f>
        <v>0</v>
      </c>
      <c r="H24" s="239"/>
      <c r="I24" s="239"/>
      <c r="J24" s="40" t="str">
        <f t="shared" si="0"/>
        <v>CZK</v>
      </c>
    </row>
    <row r="25" spans="1:10" ht="23.2" customHeight="1" x14ac:dyDescent="0.2">
      <c r="A25" s="2">
        <f>ZakladDPHZakl*SazbaDPH2/100</f>
        <v>0</v>
      </c>
      <c r="B25" s="38" t="s">
        <v>14</v>
      </c>
      <c r="C25" s="60"/>
      <c r="D25" s="61"/>
      <c r="E25" s="65">
        <v>21</v>
      </c>
      <c r="F25" s="39" t="s">
        <v>0</v>
      </c>
      <c r="G25" s="240">
        <f>ZakladDPHZaklVypocet</f>
        <v>0</v>
      </c>
      <c r="H25" s="241"/>
      <c r="I25" s="241"/>
      <c r="J25" s="40" t="str">
        <f t="shared" si="0"/>
        <v>CZK</v>
      </c>
    </row>
    <row r="26" spans="1:10" ht="23.2" customHeight="1" x14ac:dyDescent="0.2">
      <c r="A26" s="2">
        <f>(A25-INT(A25))*100</f>
        <v>0</v>
      </c>
      <c r="B26" s="32" t="s">
        <v>15</v>
      </c>
      <c r="C26" s="66"/>
      <c r="D26" s="53"/>
      <c r="E26" s="67">
        <f>SazbaDPH2</f>
        <v>21</v>
      </c>
      <c r="F26" s="30" t="s">
        <v>0</v>
      </c>
      <c r="G26" s="207">
        <f>A25</f>
        <v>0</v>
      </c>
      <c r="H26" s="208"/>
      <c r="I26" s="208"/>
      <c r="J26" s="37" t="str">
        <f t="shared" si="0"/>
        <v>CZK</v>
      </c>
    </row>
    <row r="27" spans="1:10" ht="23.2" customHeight="1" thickBot="1" x14ac:dyDescent="0.25">
      <c r="A27" s="2">
        <f>ZakladDPHSni+DPHSni+ZakladDPHZakl+DPHZakl</f>
        <v>0</v>
      </c>
      <c r="B27" s="31" t="s">
        <v>4</v>
      </c>
      <c r="C27" s="68"/>
      <c r="D27" s="69"/>
      <c r="E27" s="68"/>
      <c r="F27" s="16"/>
      <c r="G27" s="209">
        <f>CenaCelkem-(ZakladDPHSni+DPHSni+ZakladDPHZakl+DPHZakl)</f>
        <v>0</v>
      </c>
      <c r="H27" s="209"/>
      <c r="I27" s="209"/>
      <c r="J27" s="41" t="str">
        <f t="shared" si="0"/>
        <v>CZK</v>
      </c>
    </row>
    <row r="28" spans="1:10" ht="27.8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44">
        <f>ZakladDPHSniVypocet+ZakladDPHZaklVypocet</f>
        <v>0</v>
      </c>
      <c r="H28" s="244"/>
      <c r="I28" s="244"/>
      <c r="J28" s="116" t="str">
        <f t="shared" si="0"/>
        <v>CZK</v>
      </c>
    </row>
    <row r="29" spans="1:10" ht="27.8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43">
        <f>A27</f>
        <v>0</v>
      </c>
      <c r="H29" s="243"/>
      <c r="I29" s="243"/>
      <c r="J29" s="119" t="s">
        <v>61</v>
      </c>
    </row>
    <row r="30" spans="1:10" ht="12.85" customHeight="1" x14ac:dyDescent="0.2">
      <c r="A30" s="2"/>
      <c r="B30" s="2"/>
      <c r="J30" s="9"/>
    </row>
    <row r="31" spans="1:10" ht="29.95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0" t="s">
        <v>11</v>
      </c>
      <c r="D32" s="71"/>
      <c r="E32" s="71"/>
      <c r="F32" s="15" t="s">
        <v>10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2"/>
      <c r="D34" s="245"/>
      <c r="E34" s="246"/>
      <c r="G34" s="247"/>
      <c r="H34" s="248"/>
      <c r="I34" s="248"/>
      <c r="J34" s="25"/>
    </row>
    <row r="35" spans="1:10" ht="12.85" customHeight="1" x14ac:dyDescent="0.2">
      <c r="A35" s="2"/>
      <c r="B35" s="2"/>
      <c r="D35" s="237" t="s">
        <v>2</v>
      </c>
      <c r="E35" s="237"/>
      <c r="H35" s="10" t="s">
        <v>3</v>
      </c>
      <c r="J35" s="9"/>
    </row>
    <row r="36" spans="1:10" ht="13.55" customHeight="1" thickBot="1" x14ac:dyDescent="0.25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.1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58</v>
      </c>
      <c r="C39" s="249"/>
      <c r="D39" s="249"/>
      <c r="E39" s="249"/>
      <c r="F39" s="99">
        <f>'D2 _3_SO02_Stav.k.ř._R2 Pol'!AE337</f>
        <v>0</v>
      </c>
      <c r="G39" s="100">
        <f>'D2 _3_SO02_Stav.k.ř._R2 Pol'!AF337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250" t="s">
        <v>59</v>
      </c>
      <c r="D40" s="250"/>
      <c r="E40" s="250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250" t="s">
        <v>46</v>
      </c>
      <c r="D41" s="250"/>
      <c r="E41" s="250"/>
      <c r="F41" s="104">
        <f>'D2 _3_SO02_Stav.k.ř._R2 Pol'!AE337</f>
        <v>0</v>
      </c>
      <c r="G41" s="105">
        <f>'D2 _3_SO02_Stav.k.ř._R2 Pol'!AF337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249" t="s">
        <v>44</v>
      </c>
      <c r="D42" s="249"/>
      <c r="E42" s="249"/>
      <c r="F42" s="108">
        <f>'D2 _3_SO02_Stav.k.ř._R2 Pol'!AE337</f>
        <v>0</v>
      </c>
      <c r="G42" s="101">
        <f>'D2 _3_SO02_Stav.k.ř._R2 Pol'!AF337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251" t="s">
        <v>60</v>
      </c>
      <c r="C43" s="252"/>
      <c r="D43" s="252"/>
      <c r="E43" s="253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7" spans="1:10" x14ac:dyDescent="0.2">
      <c r="A47" t="s">
        <v>66</v>
      </c>
      <c r="B47" t="s">
        <v>67</v>
      </c>
    </row>
    <row r="50" spans="1:10" ht="15.7" x14ac:dyDescent="0.25">
      <c r="B50" s="120" t="s">
        <v>68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69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70</v>
      </c>
      <c r="C53" s="254" t="s">
        <v>71</v>
      </c>
      <c r="D53" s="255"/>
      <c r="E53" s="255"/>
      <c r="F53" s="135" t="s">
        <v>24</v>
      </c>
      <c r="G53" s="136"/>
      <c r="H53" s="136"/>
      <c r="I53" s="136">
        <f>'D2 _3_SO02_Stav.k.ř._R2 Pol'!G8</f>
        <v>0</v>
      </c>
      <c r="J53" s="132" t="str">
        <f>IF(I60=0,"",I53/I60*100)</f>
        <v/>
      </c>
    </row>
    <row r="54" spans="1:10" ht="36.75" customHeight="1" x14ac:dyDescent="0.2">
      <c r="A54" s="123"/>
      <c r="B54" s="128" t="s">
        <v>72</v>
      </c>
      <c r="C54" s="254" t="s">
        <v>73</v>
      </c>
      <c r="D54" s="255"/>
      <c r="E54" s="255"/>
      <c r="F54" s="135" t="s">
        <v>24</v>
      </c>
      <c r="G54" s="136"/>
      <c r="H54" s="136"/>
      <c r="I54" s="136">
        <f>'D2 _3_SO02_Stav.k.ř._R2 Pol'!G110</f>
        <v>0</v>
      </c>
      <c r="J54" s="132" t="str">
        <f>IF(I60=0,"",I54/I60*100)</f>
        <v/>
      </c>
    </row>
    <row r="55" spans="1:10" ht="36.75" customHeight="1" x14ac:dyDescent="0.2">
      <c r="A55" s="123"/>
      <c r="B55" s="128" t="s">
        <v>74</v>
      </c>
      <c r="C55" s="254" t="s">
        <v>75</v>
      </c>
      <c r="D55" s="255"/>
      <c r="E55" s="255"/>
      <c r="F55" s="135" t="s">
        <v>24</v>
      </c>
      <c r="G55" s="136"/>
      <c r="H55" s="136"/>
      <c r="I55" s="136">
        <f>'D2 _3_SO02_Stav.k.ř._R2 Pol'!G285</f>
        <v>0</v>
      </c>
      <c r="J55" s="132" t="str">
        <f>IF(I60=0,"",I55/I60*100)</f>
        <v/>
      </c>
    </row>
    <row r="56" spans="1:10" ht="36.75" customHeight="1" x14ac:dyDescent="0.2">
      <c r="A56" s="123"/>
      <c r="B56" s="128" t="s">
        <v>76</v>
      </c>
      <c r="C56" s="254" t="s">
        <v>77</v>
      </c>
      <c r="D56" s="255"/>
      <c r="E56" s="255"/>
      <c r="F56" s="135" t="s">
        <v>24</v>
      </c>
      <c r="G56" s="136"/>
      <c r="H56" s="136"/>
      <c r="I56" s="136">
        <f>'D2 _3_SO02_Stav.k.ř._R2 Pol'!G300</f>
        <v>0</v>
      </c>
      <c r="J56" s="132" t="str">
        <f>IF(I60=0,"",I56/I60*100)</f>
        <v/>
      </c>
    </row>
    <row r="57" spans="1:10" ht="36.75" customHeight="1" x14ac:dyDescent="0.2">
      <c r="A57" s="123"/>
      <c r="B57" s="128" t="s">
        <v>78</v>
      </c>
      <c r="C57" s="254" t="s">
        <v>79</v>
      </c>
      <c r="D57" s="255"/>
      <c r="E57" s="255"/>
      <c r="F57" s="135" t="s">
        <v>80</v>
      </c>
      <c r="G57" s="136"/>
      <c r="H57" s="136"/>
      <c r="I57" s="136">
        <f>'D2 _3_SO02_Stav.k.ř._R2 Pol'!G303</f>
        <v>0</v>
      </c>
      <c r="J57" s="132" t="str">
        <f>IF(I60=0,"",I57/I60*100)</f>
        <v/>
      </c>
    </row>
    <row r="58" spans="1:10" ht="36.75" customHeight="1" x14ac:dyDescent="0.2">
      <c r="A58" s="123"/>
      <c r="B58" s="128" t="s">
        <v>81</v>
      </c>
      <c r="C58" s="254" t="s">
        <v>27</v>
      </c>
      <c r="D58" s="255"/>
      <c r="E58" s="255"/>
      <c r="F58" s="135" t="s">
        <v>81</v>
      </c>
      <c r="G58" s="136"/>
      <c r="H58" s="136"/>
      <c r="I58" s="136">
        <f>'D2 _3_SO02_Stav.k.ř._R2 Pol'!G318</f>
        <v>0</v>
      </c>
      <c r="J58" s="132" t="str">
        <f>IF(I60=0,"",I58/I60*100)</f>
        <v/>
      </c>
    </row>
    <row r="59" spans="1:10" ht="36.75" customHeight="1" x14ac:dyDescent="0.2">
      <c r="A59" s="123"/>
      <c r="B59" s="128" t="s">
        <v>82</v>
      </c>
      <c r="C59" s="254" t="s">
        <v>28</v>
      </c>
      <c r="D59" s="255"/>
      <c r="E59" s="255"/>
      <c r="F59" s="135" t="s">
        <v>82</v>
      </c>
      <c r="G59" s="136"/>
      <c r="H59" s="136"/>
      <c r="I59" s="136">
        <f>'D2 _3_SO02_Stav.k.ř._R2 Pol'!G325</f>
        <v>0</v>
      </c>
      <c r="J59" s="132" t="str">
        <f>IF(I60=0,"",I59/I60*100)</f>
        <v/>
      </c>
    </row>
    <row r="60" spans="1:10" ht="25.5" customHeight="1" x14ac:dyDescent="0.2">
      <c r="A60" s="124"/>
      <c r="B60" s="129" t="s">
        <v>1</v>
      </c>
      <c r="C60" s="130"/>
      <c r="D60" s="131"/>
      <c r="E60" s="131"/>
      <c r="F60" s="137"/>
      <c r="G60" s="138"/>
      <c r="H60" s="138"/>
      <c r="I60" s="138">
        <f>SUM(I53:I59)</f>
        <v>0</v>
      </c>
      <c r="J60" s="133">
        <f>SUM(J53:J59)</f>
        <v>0</v>
      </c>
    </row>
    <row r="61" spans="1:10" x14ac:dyDescent="0.2">
      <c r="F61" s="87"/>
      <c r="G61" s="87"/>
      <c r="H61" s="87"/>
      <c r="I61" s="87"/>
      <c r="J61" s="134"/>
    </row>
    <row r="62" spans="1:10" x14ac:dyDescent="0.2">
      <c r="F62" s="87"/>
      <c r="G62" s="87"/>
      <c r="H62" s="87"/>
      <c r="I62" s="87"/>
      <c r="J62" s="134"/>
    </row>
    <row r="63" spans="1:10" x14ac:dyDescent="0.2">
      <c r="F63" s="87"/>
      <c r="G63" s="87"/>
      <c r="H63" s="87"/>
      <c r="I63" s="87"/>
      <c r="J63" s="134"/>
    </row>
  </sheetData>
  <sheetProtection password="E813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C58:E58"/>
    <mergeCell ref="C59:E59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&amp;L&amp;8Zpracováno programem &amp;"Arial CE,Tučné"BUILDpower S,  © RTS, a.s.&amp;C&amp;8Stránka &amp;P z &amp;N&amp;R&amp;8HP4-7-51887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85" x14ac:dyDescent="0.2"/>
  <cols>
    <col min="1" max="1" width="4.25" style="3" customWidth="1"/>
    <col min="2" max="2" width="14.375" style="3" customWidth="1"/>
    <col min="3" max="3" width="38.25" style="7" customWidth="1"/>
    <col min="4" max="4" width="4.625" style="3" customWidth="1"/>
    <col min="5" max="5" width="10.625" style="3" customWidth="1"/>
    <col min="6" max="6" width="9.875" style="3" customWidth="1"/>
    <col min="7" max="7" width="12.75" style="3" customWidth="1"/>
    <col min="8" max="16384" width="9.125" style="3"/>
  </cols>
  <sheetData>
    <row r="1" spans="1:7" ht="15.7" x14ac:dyDescent="0.2">
      <c r="A1" s="256" t="s">
        <v>6</v>
      </c>
      <c r="B1" s="256"/>
      <c r="C1" s="257"/>
      <c r="D1" s="256"/>
      <c r="E1" s="256"/>
      <c r="F1" s="256"/>
      <c r="G1" s="256"/>
    </row>
    <row r="2" spans="1:7" ht="24.95" customHeight="1" x14ac:dyDescent="0.2">
      <c r="A2" s="50" t="s">
        <v>7</v>
      </c>
      <c r="B2" s="49"/>
      <c r="C2" s="258"/>
      <c r="D2" s="258"/>
      <c r="E2" s="258"/>
      <c r="F2" s="258"/>
      <c r="G2" s="259"/>
    </row>
    <row r="3" spans="1:7" ht="24.95" customHeight="1" x14ac:dyDescent="0.2">
      <c r="A3" s="50" t="s">
        <v>8</v>
      </c>
      <c r="B3" s="49"/>
      <c r="C3" s="258"/>
      <c r="D3" s="258"/>
      <c r="E3" s="258"/>
      <c r="F3" s="258"/>
      <c r="G3" s="259"/>
    </row>
    <row r="4" spans="1:7" ht="24.95" customHeight="1" x14ac:dyDescent="0.2">
      <c r="A4" s="50" t="s">
        <v>9</v>
      </c>
      <c r="B4" s="49"/>
      <c r="C4" s="258"/>
      <c r="D4" s="258"/>
      <c r="E4" s="258"/>
      <c r="F4" s="258"/>
      <c r="G4" s="259"/>
    </row>
    <row r="5" spans="1:7" x14ac:dyDescent="0.2">
      <c r="B5" s="4"/>
      <c r="C5" s="5"/>
      <c r="D5" s="6"/>
    </row>
  </sheetData>
  <sheetProtection password="E813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79" activePane="bottomLeft" state="frozen"/>
      <selection activeCell="A2" sqref="A2:G2"/>
      <selection pane="bottomLeft" activeCell="F89" sqref="F89"/>
    </sheetView>
  </sheetViews>
  <sheetFormatPr defaultRowHeight="12.85" outlineLevelRow="3" x14ac:dyDescent="0.2"/>
  <cols>
    <col min="1" max="1" width="3.375" customWidth="1"/>
    <col min="2" max="2" width="12.5" style="121" customWidth="1"/>
    <col min="3" max="3" width="63.25" style="121" customWidth="1"/>
    <col min="4" max="4" width="4.75" customWidth="1"/>
    <col min="5" max="5" width="10.5" customWidth="1"/>
    <col min="6" max="6" width="9.75" customWidth="1"/>
    <col min="7" max="7" width="12.625" customWidth="1"/>
    <col min="8" max="17" width="0" hidden="1" customWidth="1"/>
    <col min="18" max="18" width="6.75" customWidth="1"/>
    <col min="20" max="25" width="0" hidden="1" customWidth="1"/>
    <col min="29" max="29" width="0" hidden="1" customWidth="1"/>
    <col min="31" max="41" width="0" hidden="1" customWidth="1"/>
    <col min="53" max="53" width="98.625" customWidth="1"/>
  </cols>
  <sheetData>
    <row r="1" spans="1:60" ht="15.7" customHeight="1" x14ac:dyDescent="0.25">
      <c r="A1" s="262" t="s">
        <v>83</v>
      </c>
      <c r="B1" s="262"/>
      <c r="C1" s="262"/>
      <c r="D1" s="262"/>
      <c r="E1" s="262"/>
      <c r="F1" s="262"/>
      <c r="G1" s="262"/>
      <c r="AG1" t="s">
        <v>84</v>
      </c>
    </row>
    <row r="2" spans="1:60" ht="24.95" customHeight="1" x14ac:dyDescent="0.2">
      <c r="A2" s="140" t="s">
        <v>7</v>
      </c>
      <c r="B2" s="191" t="s">
        <v>49</v>
      </c>
      <c r="C2" s="263" t="s">
        <v>50</v>
      </c>
      <c r="D2" s="264"/>
      <c r="E2" s="264"/>
      <c r="F2" s="264"/>
      <c r="G2" s="265"/>
      <c r="AG2" t="s">
        <v>85</v>
      </c>
    </row>
    <row r="3" spans="1:60" ht="24.95" customHeight="1" x14ac:dyDescent="0.2">
      <c r="A3" s="140" t="s">
        <v>8</v>
      </c>
      <c r="B3" s="49" t="s">
        <v>45</v>
      </c>
      <c r="C3" s="266" t="s">
        <v>46</v>
      </c>
      <c r="D3" s="267"/>
      <c r="E3" s="267"/>
      <c r="F3" s="267"/>
      <c r="G3" s="268"/>
      <c r="AC3" s="121" t="s">
        <v>85</v>
      </c>
      <c r="AG3" t="s">
        <v>86</v>
      </c>
    </row>
    <row r="4" spans="1:60" ht="24.95" customHeight="1" x14ac:dyDescent="0.2">
      <c r="A4" s="141" t="s">
        <v>9</v>
      </c>
      <c r="B4" s="192" t="s">
        <v>43</v>
      </c>
      <c r="C4" s="269" t="s">
        <v>44</v>
      </c>
      <c r="D4" s="270"/>
      <c r="E4" s="270"/>
      <c r="F4" s="270"/>
      <c r="G4" s="271"/>
      <c r="AG4" t="s">
        <v>87</v>
      </c>
    </row>
    <row r="5" spans="1:60" x14ac:dyDescent="0.2">
      <c r="D5" s="10"/>
    </row>
    <row r="6" spans="1:60" ht="38.5" x14ac:dyDescent="0.2">
      <c r="A6" s="143" t="s">
        <v>88</v>
      </c>
      <c r="B6" s="145" t="s">
        <v>89</v>
      </c>
      <c r="C6" s="145" t="s">
        <v>90</v>
      </c>
      <c r="D6" s="144" t="s">
        <v>91</v>
      </c>
      <c r="E6" s="143" t="s">
        <v>92</v>
      </c>
      <c r="F6" s="142" t="s">
        <v>93</v>
      </c>
      <c r="G6" s="143" t="s">
        <v>29</v>
      </c>
      <c r="H6" s="146" t="s">
        <v>30</v>
      </c>
      <c r="I6" s="146" t="s">
        <v>94</v>
      </c>
      <c r="J6" s="146" t="s">
        <v>31</v>
      </c>
      <c r="K6" s="146" t="s">
        <v>95</v>
      </c>
      <c r="L6" s="146" t="s">
        <v>96</v>
      </c>
      <c r="M6" s="146" t="s">
        <v>97</v>
      </c>
      <c r="N6" s="146" t="s">
        <v>98</v>
      </c>
      <c r="O6" s="146" t="s">
        <v>99</v>
      </c>
      <c r="P6" s="146" t="s">
        <v>100</v>
      </c>
      <c r="Q6" s="146" t="s">
        <v>101</v>
      </c>
      <c r="R6" s="146" t="s">
        <v>102</v>
      </c>
      <c r="S6" s="146" t="s">
        <v>103</v>
      </c>
      <c r="T6" s="146" t="s">
        <v>104</v>
      </c>
      <c r="U6" s="146" t="s">
        <v>105</v>
      </c>
      <c r="V6" s="146" t="s">
        <v>106</v>
      </c>
      <c r="W6" s="146" t="s">
        <v>107</v>
      </c>
      <c r="X6" s="146" t="s">
        <v>108</v>
      </c>
      <c r="Y6" s="146" t="s">
        <v>109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110</v>
      </c>
      <c r="B8" s="164" t="s">
        <v>70</v>
      </c>
      <c r="C8" s="182" t="s">
        <v>71</v>
      </c>
      <c r="D8" s="165"/>
      <c r="E8" s="166"/>
      <c r="F8" s="167"/>
      <c r="G8" s="167">
        <f>SUMIF(AG9:AG109,"&lt;&gt;NOR",G9:G109)</f>
        <v>0</v>
      </c>
      <c r="H8" s="167"/>
      <c r="I8" s="167">
        <f>SUM(I9:I109)</f>
        <v>0</v>
      </c>
      <c r="J8" s="167"/>
      <c r="K8" s="167">
        <f>SUM(K9:K109)</f>
        <v>0</v>
      </c>
      <c r="L8" s="167"/>
      <c r="M8" s="167">
        <f>SUM(M9:M109)</f>
        <v>0</v>
      </c>
      <c r="N8" s="166"/>
      <c r="O8" s="166">
        <f>SUM(O9:O109)</f>
        <v>0</v>
      </c>
      <c r="P8" s="166"/>
      <c r="Q8" s="166">
        <f>SUM(Q9:Q109)</f>
        <v>2386.48</v>
      </c>
      <c r="R8" s="167"/>
      <c r="S8" s="167"/>
      <c r="T8" s="168"/>
      <c r="U8" s="162"/>
      <c r="V8" s="162">
        <f>SUM(V9:V109)</f>
        <v>5606.0600000000013</v>
      </c>
      <c r="W8" s="162"/>
      <c r="X8" s="162"/>
      <c r="Y8" s="162"/>
      <c r="AG8" t="s">
        <v>111</v>
      </c>
    </row>
    <row r="9" spans="1:60" outlineLevel="1" x14ac:dyDescent="0.2">
      <c r="A9" s="170">
        <v>1</v>
      </c>
      <c r="B9" s="171" t="s">
        <v>112</v>
      </c>
      <c r="C9" s="183" t="s">
        <v>113</v>
      </c>
      <c r="D9" s="172" t="s">
        <v>114</v>
      </c>
      <c r="E9" s="173">
        <v>960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0</v>
      </c>
      <c r="O9" s="173">
        <f>ROUND(E9*N9,2)</f>
        <v>0</v>
      </c>
      <c r="P9" s="173">
        <v>0</v>
      </c>
      <c r="Q9" s="173">
        <f>ROUND(E9*P9,2)</f>
        <v>0</v>
      </c>
      <c r="R9" s="175" t="s">
        <v>115</v>
      </c>
      <c r="S9" s="175" t="s">
        <v>116</v>
      </c>
      <c r="T9" s="176" t="s">
        <v>116</v>
      </c>
      <c r="U9" s="157">
        <v>0.20300000000000001</v>
      </c>
      <c r="V9" s="157">
        <f>ROUND(E9*U9,2)</f>
        <v>194.88</v>
      </c>
      <c r="W9" s="157"/>
      <c r="X9" s="157" t="s">
        <v>117</v>
      </c>
      <c r="Y9" s="157" t="s">
        <v>118</v>
      </c>
      <c r="Z9" s="147"/>
      <c r="AA9" s="147"/>
      <c r="AB9" s="147"/>
      <c r="AC9" s="147"/>
      <c r="AD9" s="147"/>
      <c r="AE9" s="147"/>
      <c r="AF9" s="147"/>
      <c r="AG9" s="147" t="s">
        <v>119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260" t="s">
        <v>120</v>
      </c>
      <c r="D10" s="261"/>
      <c r="E10" s="261"/>
      <c r="F10" s="261"/>
      <c r="G10" s="261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121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77" t="str">
        <f>C10</f>
        <v>na vzdálenost od hladiny vody v jímce po výšku roviny proložené osou nejvyššího bodu výtlačného potrubí. Včetně odpadní potrubí v délce do 20 m.</v>
      </c>
      <c r="BB10" s="147"/>
      <c r="BC10" s="147"/>
      <c r="BD10" s="147"/>
      <c r="BE10" s="147"/>
      <c r="BF10" s="147"/>
      <c r="BG10" s="147"/>
      <c r="BH10" s="147"/>
    </row>
    <row r="11" spans="1:60" outlineLevel="2" x14ac:dyDescent="0.2">
      <c r="A11" s="154"/>
      <c r="B11" s="155"/>
      <c r="C11" s="184" t="s">
        <v>122</v>
      </c>
      <c r="D11" s="158"/>
      <c r="E11" s="159">
        <v>960</v>
      </c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7"/>
      <c r="AA11" s="147"/>
      <c r="AB11" s="147"/>
      <c r="AC11" s="147"/>
      <c r="AD11" s="147"/>
      <c r="AE11" s="147"/>
      <c r="AF11" s="147"/>
      <c r="AG11" s="147" t="s">
        <v>123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1.4" outlineLevel="1" x14ac:dyDescent="0.2">
      <c r="A12" s="170">
        <v>2</v>
      </c>
      <c r="B12" s="171" t="s">
        <v>124</v>
      </c>
      <c r="C12" s="183" t="s">
        <v>125</v>
      </c>
      <c r="D12" s="172" t="s">
        <v>126</v>
      </c>
      <c r="E12" s="173">
        <v>240</v>
      </c>
      <c r="F12" s="174"/>
      <c r="G12" s="175">
        <f>ROUND(E12*F12,2)</f>
        <v>0</v>
      </c>
      <c r="H12" s="174"/>
      <c r="I12" s="175">
        <f>ROUND(E12*H12,2)</f>
        <v>0</v>
      </c>
      <c r="J12" s="174"/>
      <c r="K12" s="175">
        <f>ROUND(E12*J12,2)</f>
        <v>0</v>
      </c>
      <c r="L12" s="175">
        <v>21</v>
      </c>
      <c r="M12" s="175">
        <f>G12*(1+L12/100)</f>
        <v>0</v>
      </c>
      <c r="N12" s="173">
        <v>0</v>
      </c>
      <c r="O12" s="173">
        <f>ROUND(E12*N12,2)</f>
        <v>0</v>
      </c>
      <c r="P12" s="173">
        <v>0</v>
      </c>
      <c r="Q12" s="173">
        <f>ROUND(E12*P12,2)</f>
        <v>0</v>
      </c>
      <c r="R12" s="175" t="s">
        <v>115</v>
      </c>
      <c r="S12" s="175" t="s">
        <v>116</v>
      </c>
      <c r="T12" s="176" t="s">
        <v>116</v>
      </c>
      <c r="U12" s="157">
        <v>0</v>
      </c>
      <c r="V12" s="157">
        <f>ROUND(E12*U12,2)</f>
        <v>0</v>
      </c>
      <c r="W12" s="157"/>
      <c r="X12" s="157" t="s">
        <v>117</v>
      </c>
      <c r="Y12" s="157" t="s">
        <v>118</v>
      </c>
      <c r="Z12" s="147"/>
      <c r="AA12" s="147"/>
      <c r="AB12" s="147"/>
      <c r="AC12" s="147"/>
      <c r="AD12" s="147"/>
      <c r="AE12" s="147"/>
      <c r="AF12" s="147"/>
      <c r="AG12" s="147" t="s">
        <v>119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21.4" outlineLevel="2" x14ac:dyDescent="0.2">
      <c r="A13" s="154"/>
      <c r="B13" s="155"/>
      <c r="C13" s="260" t="s">
        <v>127</v>
      </c>
      <c r="D13" s="261"/>
      <c r="E13" s="261"/>
      <c r="F13" s="261"/>
      <c r="G13" s="261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121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77" t="str">
        <f>C13</f>
        <v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v>
      </c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4" t="s">
        <v>128</v>
      </c>
      <c r="D14" s="158"/>
      <c r="E14" s="159">
        <v>240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123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70">
        <v>3</v>
      </c>
      <c r="B15" s="171" t="s">
        <v>129</v>
      </c>
      <c r="C15" s="183" t="s">
        <v>130</v>
      </c>
      <c r="D15" s="172" t="s">
        <v>131</v>
      </c>
      <c r="E15" s="173">
        <v>272</v>
      </c>
      <c r="F15" s="174"/>
      <c r="G15" s="175">
        <f>ROUND(E15*F15,2)</f>
        <v>0</v>
      </c>
      <c r="H15" s="174"/>
      <c r="I15" s="175">
        <f>ROUND(E15*H15,2)</f>
        <v>0</v>
      </c>
      <c r="J15" s="174"/>
      <c r="K15" s="175">
        <f>ROUND(E15*J15,2)</f>
        <v>0</v>
      </c>
      <c r="L15" s="175">
        <v>21</v>
      </c>
      <c r="M15" s="175">
        <f>G15*(1+L15/100)</f>
        <v>0</v>
      </c>
      <c r="N15" s="173">
        <v>0</v>
      </c>
      <c r="O15" s="173">
        <f>ROUND(E15*N15,2)</f>
        <v>0</v>
      </c>
      <c r="P15" s="173">
        <v>2</v>
      </c>
      <c r="Q15" s="173">
        <f>ROUND(E15*P15,2)</f>
        <v>544</v>
      </c>
      <c r="R15" s="175" t="s">
        <v>115</v>
      </c>
      <c r="S15" s="175" t="s">
        <v>116</v>
      </c>
      <c r="T15" s="176" t="s">
        <v>116</v>
      </c>
      <c r="U15" s="157">
        <v>0.78</v>
      </c>
      <c r="V15" s="157">
        <f>ROUND(E15*U15,2)</f>
        <v>212.16</v>
      </c>
      <c r="W15" s="157"/>
      <c r="X15" s="157" t="s">
        <v>117</v>
      </c>
      <c r="Y15" s="157" t="s">
        <v>118</v>
      </c>
      <c r="Z15" s="147"/>
      <c r="AA15" s="147"/>
      <c r="AB15" s="147"/>
      <c r="AC15" s="147"/>
      <c r="AD15" s="147"/>
      <c r="AE15" s="147"/>
      <c r="AF15" s="147"/>
      <c r="AG15" s="147" t="s">
        <v>119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2" x14ac:dyDescent="0.2">
      <c r="A16" s="154"/>
      <c r="B16" s="155"/>
      <c r="C16" s="260" t="s">
        <v>132</v>
      </c>
      <c r="D16" s="261"/>
      <c r="E16" s="261"/>
      <c r="F16" s="261"/>
      <c r="G16" s="261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121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">
      <c r="A17" s="154"/>
      <c r="B17" s="155"/>
      <c r="C17" s="184" t="s">
        <v>133</v>
      </c>
      <c r="D17" s="158"/>
      <c r="E17" s="159"/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123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3" x14ac:dyDescent="0.2">
      <c r="A18" s="154"/>
      <c r="B18" s="155"/>
      <c r="C18" s="184" t="s">
        <v>134</v>
      </c>
      <c r="D18" s="158"/>
      <c r="E18" s="159">
        <v>272</v>
      </c>
      <c r="F18" s="157"/>
      <c r="G18" s="157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123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t="21.4" outlineLevel="1" x14ac:dyDescent="0.2">
      <c r="A19" s="170">
        <v>4</v>
      </c>
      <c r="B19" s="171" t="s">
        <v>135</v>
      </c>
      <c r="C19" s="183" t="s">
        <v>136</v>
      </c>
      <c r="D19" s="172" t="s">
        <v>131</v>
      </c>
      <c r="E19" s="173">
        <v>767.7</v>
      </c>
      <c r="F19" s="174"/>
      <c r="G19" s="175">
        <f>ROUND(E19*F19,2)</f>
        <v>0</v>
      </c>
      <c r="H19" s="174"/>
      <c r="I19" s="175">
        <f>ROUND(E19*H19,2)</f>
        <v>0</v>
      </c>
      <c r="J19" s="174"/>
      <c r="K19" s="175">
        <f>ROUND(E19*J19,2)</f>
        <v>0</v>
      </c>
      <c r="L19" s="175">
        <v>21</v>
      </c>
      <c r="M19" s="175">
        <f>G19*(1+L19/100)</f>
        <v>0</v>
      </c>
      <c r="N19" s="173">
        <v>0</v>
      </c>
      <c r="O19" s="173">
        <f>ROUND(E19*N19,2)</f>
        <v>0</v>
      </c>
      <c r="P19" s="173">
        <v>2.4</v>
      </c>
      <c r="Q19" s="173">
        <f>ROUND(E19*P19,2)</f>
        <v>1842.48</v>
      </c>
      <c r="R19" s="175" t="s">
        <v>115</v>
      </c>
      <c r="S19" s="175" t="s">
        <v>116</v>
      </c>
      <c r="T19" s="176" t="s">
        <v>116</v>
      </c>
      <c r="U19" s="157">
        <v>1.4</v>
      </c>
      <c r="V19" s="157">
        <f>ROUND(E19*U19,2)</f>
        <v>1074.78</v>
      </c>
      <c r="W19" s="157"/>
      <c r="X19" s="157" t="s">
        <v>117</v>
      </c>
      <c r="Y19" s="157" t="s">
        <v>118</v>
      </c>
      <c r="Z19" s="147"/>
      <c r="AA19" s="147"/>
      <c r="AB19" s="147"/>
      <c r="AC19" s="147"/>
      <c r="AD19" s="147"/>
      <c r="AE19" s="147"/>
      <c r="AF19" s="147"/>
      <c r="AG19" s="147" t="s">
        <v>119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260" t="s">
        <v>132</v>
      </c>
      <c r="D20" s="261"/>
      <c r="E20" s="261"/>
      <c r="F20" s="261"/>
      <c r="G20" s="261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121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2" x14ac:dyDescent="0.2">
      <c r="A21" s="154"/>
      <c r="B21" s="155"/>
      <c r="C21" s="184" t="s">
        <v>133</v>
      </c>
      <c r="D21" s="158"/>
      <c r="E21" s="159"/>
      <c r="F21" s="157"/>
      <c r="G21" s="157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123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3" x14ac:dyDescent="0.2">
      <c r="A22" s="154"/>
      <c r="B22" s="155"/>
      <c r="C22" s="184" t="s">
        <v>137</v>
      </c>
      <c r="D22" s="158"/>
      <c r="E22" s="159">
        <v>3.8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123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3" x14ac:dyDescent="0.2">
      <c r="A23" s="154"/>
      <c r="B23" s="155"/>
      <c r="C23" s="184" t="s">
        <v>138</v>
      </c>
      <c r="D23" s="158"/>
      <c r="E23" s="159">
        <v>59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123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3" x14ac:dyDescent="0.2">
      <c r="A24" s="154"/>
      <c r="B24" s="155"/>
      <c r="C24" s="184" t="s">
        <v>139</v>
      </c>
      <c r="D24" s="158"/>
      <c r="E24" s="159">
        <v>9.4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123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3" x14ac:dyDescent="0.2">
      <c r="A25" s="154"/>
      <c r="B25" s="155"/>
      <c r="C25" s="184" t="s">
        <v>140</v>
      </c>
      <c r="D25" s="158"/>
      <c r="E25" s="159">
        <v>149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123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3" x14ac:dyDescent="0.2">
      <c r="A26" s="154"/>
      <c r="B26" s="155"/>
      <c r="C26" s="184" t="s">
        <v>141</v>
      </c>
      <c r="D26" s="158"/>
      <c r="E26" s="159">
        <v>17</v>
      </c>
      <c r="F26" s="157"/>
      <c r="G26" s="157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123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3" x14ac:dyDescent="0.2">
      <c r="A27" s="154"/>
      <c r="B27" s="155"/>
      <c r="C27" s="184" t="s">
        <v>142</v>
      </c>
      <c r="D27" s="158"/>
      <c r="E27" s="159">
        <v>218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123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3" x14ac:dyDescent="0.2">
      <c r="A28" s="154"/>
      <c r="B28" s="155"/>
      <c r="C28" s="184" t="s">
        <v>143</v>
      </c>
      <c r="D28" s="158"/>
      <c r="E28" s="159">
        <v>4.5</v>
      </c>
      <c r="F28" s="157"/>
      <c r="G28" s="157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123</v>
      </c>
      <c r="AH28" s="147">
        <v>0</v>
      </c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3" x14ac:dyDescent="0.2">
      <c r="A29" s="154"/>
      <c r="B29" s="155"/>
      <c r="C29" s="184" t="s">
        <v>144</v>
      </c>
      <c r="D29" s="158"/>
      <c r="E29" s="159">
        <v>13.5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123</v>
      </c>
      <c r="AH29" s="147">
        <v>0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3" x14ac:dyDescent="0.2">
      <c r="A30" s="154"/>
      <c r="B30" s="155"/>
      <c r="C30" s="184" t="s">
        <v>145</v>
      </c>
      <c r="D30" s="158"/>
      <c r="E30" s="159">
        <v>132</v>
      </c>
      <c r="F30" s="157"/>
      <c r="G30" s="157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7"/>
      <c r="AA30" s="147"/>
      <c r="AB30" s="147"/>
      <c r="AC30" s="147"/>
      <c r="AD30" s="147"/>
      <c r="AE30" s="147"/>
      <c r="AF30" s="147"/>
      <c r="AG30" s="147" t="s">
        <v>123</v>
      </c>
      <c r="AH30" s="147">
        <v>0</v>
      </c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3" x14ac:dyDescent="0.2">
      <c r="A31" s="154"/>
      <c r="B31" s="155"/>
      <c r="C31" s="184" t="s">
        <v>146</v>
      </c>
      <c r="D31" s="158"/>
      <c r="E31" s="159">
        <v>22.5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123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3" x14ac:dyDescent="0.2">
      <c r="A32" s="154"/>
      <c r="B32" s="155"/>
      <c r="C32" s="184" t="s">
        <v>147</v>
      </c>
      <c r="D32" s="158"/>
      <c r="E32" s="159">
        <v>139</v>
      </c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123</v>
      </c>
      <c r="AH32" s="147">
        <v>0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3" x14ac:dyDescent="0.2">
      <c r="A33" s="154"/>
      <c r="B33" s="155"/>
      <c r="C33" s="185" t="s">
        <v>148</v>
      </c>
      <c r="D33" s="160"/>
      <c r="E33" s="161">
        <v>767.7</v>
      </c>
      <c r="F33" s="157"/>
      <c r="G33" s="157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7"/>
      <c r="AA33" s="147"/>
      <c r="AB33" s="147"/>
      <c r="AC33" s="147"/>
      <c r="AD33" s="147"/>
      <c r="AE33" s="147"/>
      <c r="AF33" s="147"/>
      <c r="AG33" s="147" t="s">
        <v>123</v>
      </c>
      <c r="AH33" s="147">
        <v>1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70">
        <v>5</v>
      </c>
      <c r="B34" s="171" t="s">
        <v>149</v>
      </c>
      <c r="C34" s="183" t="s">
        <v>150</v>
      </c>
      <c r="D34" s="172" t="s">
        <v>131</v>
      </c>
      <c r="E34" s="173">
        <v>1129.5999999999999</v>
      </c>
      <c r="F34" s="174"/>
      <c r="G34" s="175">
        <f>ROUND(E34*F34,2)</f>
        <v>0</v>
      </c>
      <c r="H34" s="174"/>
      <c r="I34" s="175">
        <f>ROUND(E34*H34,2)</f>
        <v>0</v>
      </c>
      <c r="J34" s="174"/>
      <c r="K34" s="175">
        <f>ROUND(E34*J34,2)</f>
        <v>0</v>
      </c>
      <c r="L34" s="175">
        <v>21</v>
      </c>
      <c r="M34" s="175">
        <f>G34*(1+L34/100)</f>
        <v>0</v>
      </c>
      <c r="N34" s="173">
        <v>0</v>
      </c>
      <c r="O34" s="173">
        <f>ROUND(E34*N34,2)</f>
        <v>0</v>
      </c>
      <c r="P34" s="173">
        <v>0</v>
      </c>
      <c r="Q34" s="173">
        <f>ROUND(E34*P34,2)</f>
        <v>0</v>
      </c>
      <c r="R34" s="175" t="s">
        <v>115</v>
      </c>
      <c r="S34" s="175" t="s">
        <v>116</v>
      </c>
      <c r="T34" s="176" t="s">
        <v>116</v>
      </c>
      <c r="U34" s="157">
        <v>0.26666000000000001</v>
      </c>
      <c r="V34" s="157">
        <f>ROUND(E34*U34,2)</f>
        <v>301.22000000000003</v>
      </c>
      <c r="W34" s="157"/>
      <c r="X34" s="157" t="s">
        <v>117</v>
      </c>
      <c r="Y34" s="157" t="s">
        <v>118</v>
      </c>
      <c r="Z34" s="147"/>
      <c r="AA34" s="147"/>
      <c r="AB34" s="147"/>
      <c r="AC34" s="147"/>
      <c r="AD34" s="147"/>
      <c r="AE34" s="147"/>
      <c r="AF34" s="147"/>
      <c r="AG34" s="147" t="s">
        <v>119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ht="21.4" outlineLevel="2" x14ac:dyDescent="0.2">
      <c r="A35" s="154"/>
      <c r="B35" s="155"/>
      <c r="C35" s="260" t="s">
        <v>151</v>
      </c>
      <c r="D35" s="261"/>
      <c r="E35" s="261"/>
      <c r="F35" s="261"/>
      <c r="G35" s="261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121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77" t="str">
        <f>C35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5" s="147"/>
      <c r="BC35" s="147"/>
      <c r="BD35" s="147"/>
      <c r="BE35" s="147"/>
      <c r="BF35" s="147"/>
      <c r="BG35" s="147"/>
      <c r="BH35" s="147"/>
    </row>
    <row r="36" spans="1:60" outlineLevel="2" x14ac:dyDescent="0.2">
      <c r="A36" s="154"/>
      <c r="B36" s="155"/>
      <c r="C36" s="184" t="s">
        <v>152</v>
      </c>
      <c r="D36" s="158"/>
      <c r="E36" s="159"/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123</v>
      </c>
      <c r="AH36" s="147">
        <v>0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3" x14ac:dyDescent="0.2">
      <c r="A37" s="154"/>
      <c r="B37" s="155"/>
      <c r="C37" s="184" t="s">
        <v>153</v>
      </c>
      <c r="D37" s="158"/>
      <c r="E37" s="159">
        <v>504.4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123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3" x14ac:dyDescent="0.2">
      <c r="A38" s="154"/>
      <c r="B38" s="155"/>
      <c r="C38" s="184" t="s">
        <v>154</v>
      </c>
      <c r="D38" s="158"/>
      <c r="E38" s="159"/>
      <c r="F38" s="157"/>
      <c r="G38" s="157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123</v>
      </c>
      <c r="AH38" s="147">
        <v>0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3" x14ac:dyDescent="0.2">
      <c r="A39" s="154"/>
      <c r="B39" s="155"/>
      <c r="C39" s="184" t="s">
        <v>155</v>
      </c>
      <c r="D39" s="158"/>
      <c r="E39" s="159">
        <v>625.20000000000005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123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1" x14ac:dyDescent="0.2">
      <c r="A40" s="170">
        <v>6</v>
      </c>
      <c r="B40" s="171" t="s">
        <v>156</v>
      </c>
      <c r="C40" s="183" t="s">
        <v>157</v>
      </c>
      <c r="D40" s="172" t="s">
        <v>131</v>
      </c>
      <c r="E40" s="173">
        <v>1593</v>
      </c>
      <c r="F40" s="174"/>
      <c r="G40" s="175">
        <f>ROUND(E40*F40,2)</f>
        <v>0</v>
      </c>
      <c r="H40" s="174"/>
      <c r="I40" s="175">
        <f>ROUND(E40*H40,2)</f>
        <v>0</v>
      </c>
      <c r="J40" s="174"/>
      <c r="K40" s="175">
        <f>ROUND(E40*J40,2)</f>
        <v>0</v>
      </c>
      <c r="L40" s="175">
        <v>21</v>
      </c>
      <c r="M40" s="175">
        <f>G40*(1+L40/100)</f>
        <v>0</v>
      </c>
      <c r="N40" s="173">
        <v>0</v>
      </c>
      <c r="O40" s="173">
        <f>ROUND(E40*N40,2)</f>
        <v>0</v>
      </c>
      <c r="P40" s="173">
        <v>0</v>
      </c>
      <c r="Q40" s="173">
        <f>ROUND(E40*P40,2)</f>
        <v>0</v>
      </c>
      <c r="R40" s="175" t="s">
        <v>115</v>
      </c>
      <c r="S40" s="175" t="s">
        <v>116</v>
      </c>
      <c r="T40" s="176" t="s">
        <v>116</v>
      </c>
      <c r="U40" s="157">
        <v>0.106</v>
      </c>
      <c r="V40" s="157">
        <f>ROUND(E40*U40,2)</f>
        <v>168.86</v>
      </c>
      <c r="W40" s="157"/>
      <c r="X40" s="157" t="s">
        <v>117</v>
      </c>
      <c r="Y40" s="157" t="s">
        <v>118</v>
      </c>
      <c r="Z40" s="147"/>
      <c r="AA40" s="147"/>
      <c r="AB40" s="147"/>
      <c r="AC40" s="147"/>
      <c r="AD40" s="147"/>
      <c r="AE40" s="147"/>
      <c r="AF40" s="147"/>
      <c r="AG40" s="147" t="s">
        <v>119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ht="21.4" outlineLevel="2" x14ac:dyDescent="0.2">
      <c r="A41" s="154"/>
      <c r="B41" s="155"/>
      <c r="C41" s="260" t="s">
        <v>151</v>
      </c>
      <c r="D41" s="261"/>
      <c r="E41" s="261"/>
      <c r="F41" s="261"/>
      <c r="G41" s="261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121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77" t="str">
        <f>C41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41" s="147"/>
      <c r="BC41" s="147"/>
      <c r="BD41" s="147"/>
      <c r="BE41" s="147"/>
      <c r="BF41" s="147"/>
      <c r="BG41" s="147"/>
      <c r="BH41" s="147"/>
    </row>
    <row r="42" spans="1:60" outlineLevel="2" x14ac:dyDescent="0.2">
      <c r="A42" s="154"/>
      <c r="B42" s="155"/>
      <c r="C42" s="184" t="s">
        <v>158</v>
      </c>
      <c r="D42" s="158"/>
      <c r="E42" s="159"/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123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3" x14ac:dyDescent="0.2">
      <c r="A43" s="154"/>
      <c r="B43" s="155"/>
      <c r="C43" s="184" t="s">
        <v>159</v>
      </c>
      <c r="D43" s="158"/>
      <c r="E43" s="159">
        <v>1593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123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 x14ac:dyDescent="0.2">
      <c r="A44" s="170">
        <v>7</v>
      </c>
      <c r="B44" s="171" t="s">
        <v>160</v>
      </c>
      <c r="C44" s="183" t="s">
        <v>161</v>
      </c>
      <c r="D44" s="172" t="s">
        <v>131</v>
      </c>
      <c r="E44" s="173">
        <v>2722.6</v>
      </c>
      <c r="F44" s="174"/>
      <c r="G44" s="175">
        <f>ROUND(E44*F44,2)</f>
        <v>0</v>
      </c>
      <c r="H44" s="174"/>
      <c r="I44" s="175">
        <f>ROUND(E44*H44,2)</f>
        <v>0</v>
      </c>
      <c r="J44" s="174"/>
      <c r="K44" s="175">
        <f>ROUND(E44*J44,2)</f>
        <v>0</v>
      </c>
      <c r="L44" s="175">
        <v>21</v>
      </c>
      <c r="M44" s="175">
        <f>G44*(1+L44/100)</f>
        <v>0</v>
      </c>
      <c r="N44" s="173">
        <v>0</v>
      </c>
      <c r="O44" s="173">
        <f>ROUND(E44*N44,2)</f>
        <v>0</v>
      </c>
      <c r="P44" s="173">
        <v>0</v>
      </c>
      <c r="Q44" s="173">
        <f>ROUND(E44*P44,2)</f>
        <v>0</v>
      </c>
      <c r="R44" s="175" t="s">
        <v>115</v>
      </c>
      <c r="S44" s="175" t="s">
        <v>116</v>
      </c>
      <c r="T44" s="176" t="s">
        <v>116</v>
      </c>
      <c r="U44" s="157">
        <v>4.3099999999999999E-2</v>
      </c>
      <c r="V44" s="157">
        <f>ROUND(E44*U44,2)</f>
        <v>117.34</v>
      </c>
      <c r="W44" s="157"/>
      <c r="X44" s="157" t="s">
        <v>117</v>
      </c>
      <c r="Y44" s="157" t="s">
        <v>118</v>
      </c>
      <c r="Z44" s="147"/>
      <c r="AA44" s="147"/>
      <c r="AB44" s="147"/>
      <c r="AC44" s="147"/>
      <c r="AD44" s="147"/>
      <c r="AE44" s="147"/>
      <c r="AF44" s="147"/>
      <c r="AG44" s="147" t="s">
        <v>119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ht="21.4" outlineLevel="2" x14ac:dyDescent="0.2">
      <c r="A45" s="154"/>
      <c r="B45" s="155"/>
      <c r="C45" s="260" t="s">
        <v>151</v>
      </c>
      <c r="D45" s="261"/>
      <c r="E45" s="261"/>
      <c r="F45" s="261"/>
      <c r="G45" s="261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121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77" t="str">
        <f>C45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45" s="147"/>
      <c r="BC45" s="147"/>
      <c r="BD45" s="147"/>
      <c r="BE45" s="147"/>
      <c r="BF45" s="147"/>
      <c r="BG45" s="147"/>
      <c r="BH45" s="147"/>
    </row>
    <row r="46" spans="1:60" outlineLevel="2" x14ac:dyDescent="0.2">
      <c r="A46" s="154"/>
      <c r="B46" s="155"/>
      <c r="C46" s="184" t="s">
        <v>162</v>
      </c>
      <c r="D46" s="158"/>
      <c r="E46" s="159">
        <v>2722.6</v>
      </c>
      <c r="F46" s="157"/>
      <c r="G46" s="157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123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1" x14ac:dyDescent="0.2">
      <c r="A47" s="170">
        <v>8</v>
      </c>
      <c r="B47" s="171" t="s">
        <v>163</v>
      </c>
      <c r="C47" s="183" t="s">
        <v>164</v>
      </c>
      <c r="D47" s="172" t="s">
        <v>131</v>
      </c>
      <c r="E47" s="173">
        <v>406</v>
      </c>
      <c r="F47" s="174"/>
      <c r="G47" s="175">
        <f>ROUND(E47*F47,2)</f>
        <v>0</v>
      </c>
      <c r="H47" s="174"/>
      <c r="I47" s="175">
        <f>ROUND(E47*H47,2)</f>
        <v>0</v>
      </c>
      <c r="J47" s="174"/>
      <c r="K47" s="175">
        <f>ROUND(E47*J47,2)</f>
        <v>0</v>
      </c>
      <c r="L47" s="175">
        <v>21</v>
      </c>
      <c r="M47" s="175">
        <f>G47*(1+L47/100)</f>
        <v>0</v>
      </c>
      <c r="N47" s="173">
        <v>0</v>
      </c>
      <c r="O47" s="173">
        <f>ROUND(E47*N47,2)</f>
        <v>0</v>
      </c>
      <c r="P47" s="173">
        <v>0</v>
      </c>
      <c r="Q47" s="173">
        <f>ROUND(E47*P47,2)</f>
        <v>0</v>
      </c>
      <c r="R47" s="175" t="s">
        <v>115</v>
      </c>
      <c r="S47" s="175" t="s">
        <v>116</v>
      </c>
      <c r="T47" s="176" t="s">
        <v>116</v>
      </c>
      <c r="U47" s="157">
        <v>0.31</v>
      </c>
      <c r="V47" s="157">
        <f>ROUND(E47*U47,2)</f>
        <v>125.86</v>
      </c>
      <c r="W47" s="157"/>
      <c r="X47" s="157" t="s">
        <v>117</v>
      </c>
      <c r="Y47" s="157" t="s">
        <v>118</v>
      </c>
      <c r="Z47" s="147"/>
      <c r="AA47" s="147"/>
      <c r="AB47" s="147"/>
      <c r="AC47" s="147"/>
      <c r="AD47" s="147"/>
      <c r="AE47" s="147"/>
      <c r="AF47" s="147"/>
      <c r="AG47" s="147" t="s">
        <v>119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t="21.4" outlineLevel="2" x14ac:dyDescent="0.2">
      <c r="A48" s="154"/>
      <c r="B48" s="155"/>
      <c r="C48" s="260" t="s">
        <v>151</v>
      </c>
      <c r="D48" s="261"/>
      <c r="E48" s="261"/>
      <c r="F48" s="261"/>
      <c r="G48" s="261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121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77" t="str">
        <f>C48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48" s="147"/>
      <c r="BC48" s="147"/>
      <c r="BD48" s="147"/>
      <c r="BE48" s="147"/>
      <c r="BF48" s="147"/>
      <c r="BG48" s="147"/>
      <c r="BH48" s="147"/>
    </row>
    <row r="49" spans="1:60" outlineLevel="2" x14ac:dyDescent="0.2">
      <c r="A49" s="154"/>
      <c r="B49" s="155"/>
      <c r="C49" s="184" t="s">
        <v>165</v>
      </c>
      <c r="D49" s="158"/>
      <c r="E49" s="159"/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123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3" x14ac:dyDescent="0.2">
      <c r="A50" s="154"/>
      <c r="B50" s="155"/>
      <c r="C50" s="184" t="s">
        <v>166</v>
      </c>
      <c r="D50" s="158"/>
      <c r="E50" s="159">
        <v>26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123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3" x14ac:dyDescent="0.2">
      <c r="A51" s="154"/>
      <c r="B51" s="155"/>
      <c r="C51" s="184" t="s">
        <v>167</v>
      </c>
      <c r="D51" s="158"/>
      <c r="E51" s="159">
        <v>36</v>
      </c>
      <c r="F51" s="157"/>
      <c r="G51" s="157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123</v>
      </c>
      <c r="AH51" s="147">
        <v>0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3" x14ac:dyDescent="0.2">
      <c r="A52" s="154"/>
      <c r="B52" s="155"/>
      <c r="C52" s="184" t="s">
        <v>168</v>
      </c>
      <c r="D52" s="158"/>
      <c r="E52" s="159">
        <v>41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123</v>
      </c>
      <c r="AH52" s="147">
        <v>0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3" x14ac:dyDescent="0.2">
      <c r="A53" s="154"/>
      <c r="B53" s="155"/>
      <c r="C53" s="185" t="s">
        <v>148</v>
      </c>
      <c r="D53" s="160"/>
      <c r="E53" s="161">
        <v>103</v>
      </c>
      <c r="F53" s="157"/>
      <c r="G53" s="157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123</v>
      </c>
      <c r="AH53" s="147">
        <v>1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3" x14ac:dyDescent="0.2">
      <c r="A54" s="154"/>
      <c r="B54" s="155"/>
      <c r="C54" s="184" t="s">
        <v>152</v>
      </c>
      <c r="D54" s="158"/>
      <c r="E54" s="159"/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123</v>
      </c>
      <c r="AH54" s="147">
        <v>0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3" x14ac:dyDescent="0.2">
      <c r="A55" s="154"/>
      <c r="B55" s="155"/>
      <c r="C55" s="184" t="s">
        <v>169</v>
      </c>
      <c r="D55" s="158"/>
      <c r="E55" s="159">
        <v>278.89999999999998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123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3" x14ac:dyDescent="0.2">
      <c r="A56" s="154"/>
      <c r="B56" s="155"/>
      <c r="C56" s="185" t="s">
        <v>148</v>
      </c>
      <c r="D56" s="160"/>
      <c r="E56" s="161">
        <v>278.89999999999998</v>
      </c>
      <c r="F56" s="157"/>
      <c r="G56" s="157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123</v>
      </c>
      <c r="AH56" s="147">
        <v>1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3" x14ac:dyDescent="0.2">
      <c r="A57" s="154"/>
      <c r="B57" s="155"/>
      <c r="C57" s="184" t="s">
        <v>154</v>
      </c>
      <c r="D57" s="158"/>
      <c r="E57" s="159"/>
      <c r="F57" s="157"/>
      <c r="G57" s="157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123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3" x14ac:dyDescent="0.2">
      <c r="A58" s="154"/>
      <c r="B58" s="155"/>
      <c r="C58" s="184" t="s">
        <v>170</v>
      </c>
      <c r="D58" s="158"/>
      <c r="E58" s="159">
        <v>24.1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123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3" x14ac:dyDescent="0.2">
      <c r="A59" s="154"/>
      <c r="B59" s="155"/>
      <c r="C59" s="185" t="s">
        <v>148</v>
      </c>
      <c r="D59" s="160"/>
      <c r="E59" s="161">
        <v>24.1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123</v>
      </c>
      <c r="AH59" s="147">
        <v>1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 x14ac:dyDescent="0.2">
      <c r="A60" s="170">
        <v>9</v>
      </c>
      <c r="B60" s="171" t="s">
        <v>171</v>
      </c>
      <c r="C60" s="183" t="s">
        <v>172</v>
      </c>
      <c r="D60" s="172" t="s">
        <v>131</v>
      </c>
      <c r="E60" s="173">
        <v>227</v>
      </c>
      <c r="F60" s="174"/>
      <c r="G60" s="175">
        <f>ROUND(E60*F60,2)</f>
        <v>0</v>
      </c>
      <c r="H60" s="174"/>
      <c r="I60" s="175">
        <f>ROUND(E60*H60,2)</f>
        <v>0</v>
      </c>
      <c r="J60" s="174"/>
      <c r="K60" s="175">
        <f>ROUND(E60*J60,2)</f>
        <v>0</v>
      </c>
      <c r="L60" s="175">
        <v>21</v>
      </c>
      <c r="M60" s="175">
        <f>G60*(1+L60/100)</f>
        <v>0</v>
      </c>
      <c r="N60" s="173">
        <v>0</v>
      </c>
      <c r="O60" s="173">
        <f>ROUND(E60*N60,2)</f>
        <v>0</v>
      </c>
      <c r="P60" s="173">
        <v>0</v>
      </c>
      <c r="Q60" s="173">
        <f>ROUND(E60*P60,2)</f>
        <v>0</v>
      </c>
      <c r="R60" s="175" t="s">
        <v>115</v>
      </c>
      <c r="S60" s="175" t="s">
        <v>116</v>
      </c>
      <c r="T60" s="176" t="s">
        <v>116</v>
      </c>
      <c r="U60" s="157">
        <v>0.19</v>
      </c>
      <c r="V60" s="157">
        <f>ROUND(E60*U60,2)</f>
        <v>43.13</v>
      </c>
      <c r="W60" s="157"/>
      <c r="X60" s="157" t="s">
        <v>117</v>
      </c>
      <c r="Y60" s="157" t="s">
        <v>118</v>
      </c>
      <c r="Z60" s="147"/>
      <c r="AA60" s="147"/>
      <c r="AB60" s="147"/>
      <c r="AC60" s="147"/>
      <c r="AD60" s="147"/>
      <c r="AE60" s="147"/>
      <c r="AF60" s="147"/>
      <c r="AG60" s="147" t="s">
        <v>119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ht="21.4" outlineLevel="2" x14ac:dyDescent="0.2">
      <c r="A61" s="154"/>
      <c r="B61" s="155"/>
      <c r="C61" s="260" t="s">
        <v>151</v>
      </c>
      <c r="D61" s="261"/>
      <c r="E61" s="261"/>
      <c r="F61" s="261"/>
      <c r="G61" s="261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121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77" t="str">
        <f>C61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61" s="147"/>
      <c r="BC61" s="147"/>
      <c r="BD61" s="147"/>
      <c r="BE61" s="147"/>
      <c r="BF61" s="147"/>
      <c r="BG61" s="147"/>
      <c r="BH61" s="147"/>
    </row>
    <row r="62" spans="1:60" outlineLevel="2" x14ac:dyDescent="0.2">
      <c r="A62" s="154"/>
      <c r="B62" s="155"/>
      <c r="C62" s="184" t="s">
        <v>165</v>
      </c>
      <c r="D62" s="158"/>
      <c r="E62" s="159"/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123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3" x14ac:dyDescent="0.2">
      <c r="A63" s="154"/>
      <c r="B63" s="155"/>
      <c r="C63" s="184" t="s">
        <v>173</v>
      </c>
      <c r="D63" s="158"/>
      <c r="E63" s="159">
        <v>40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123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3" x14ac:dyDescent="0.2">
      <c r="A64" s="154"/>
      <c r="B64" s="155"/>
      <c r="C64" s="184" t="s">
        <v>174</v>
      </c>
      <c r="D64" s="158"/>
      <c r="E64" s="159">
        <v>74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123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3" x14ac:dyDescent="0.2">
      <c r="A65" s="154"/>
      <c r="B65" s="155"/>
      <c r="C65" s="184" t="s">
        <v>175</v>
      </c>
      <c r="D65" s="158"/>
      <c r="E65" s="159">
        <v>53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123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3" x14ac:dyDescent="0.2">
      <c r="A66" s="154"/>
      <c r="B66" s="155"/>
      <c r="C66" s="184" t="s">
        <v>158</v>
      </c>
      <c r="D66" s="158"/>
      <c r="E66" s="159"/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123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3" x14ac:dyDescent="0.2">
      <c r="A67" s="154"/>
      <c r="B67" s="155"/>
      <c r="C67" s="184" t="s">
        <v>176</v>
      </c>
      <c r="D67" s="158"/>
      <c r="E67" s="159">
        <v>60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123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 x14ac:dyDescent="0.2">
      <c r="A68" s="170">
        <v>10</v>
      </c>
      <c r="B68" s="171" t="s">
        <v>177</v>
      </c>
      <c r="C68" s="183" t="s">
        <v>178</v>
      </c>
      <c r="D68" s="172" t="s">
        <v>131</v>
      </c>
      <c r="E68" s="173">
        <v>1032</v>
      </c>
      <c r="F68" s="174"/>
      <c r="G68" s="175">
        <f>ROUND(E68*F68,2)</f>
        <v>0</v>
      </c>
      <c r="H68" s="174"/>
      <c r="I68" s="175">
        <f>ROUND(E68*H68,2)</f>
        <v>0</v>
      </c>
      <c r="J68" s="174"/>
      <c r="K68" s="175">
        <f>ROUND(E68*J68,2)</f>
        <v>0</v>
      </c>
      <c r="L68" s="175">
        <v>21</v>
      </c>
      <c r="M68" s="175">
        <f>G68*(1+L68/100)</f>
        <v>0</v>
      </c>
      <c r="N68" s="173">
        <v>0</v>
      </c>
      <c r="O68" s="173">
        <f>ROUND(E68*N68,2)</f>
        <v>0</v>
      </c>
      <c r="P68" s="173">
        <v>0</v>
      </c>
      <c r="Q68" s="173">
        <f>ROUND(E68*P68,2)</f>
        <v>0</v>
      </c>
      <c r="R68" s="175" t="s">
        <v>115</v>
      </c>
      <c r="S68" s="175" t="s">
        <v>116</v>
      </c>
      <c r="T68" s="176" t="s">
        <v>116</v>
      </c>
      <c r="U68" s="157">
        <v>0.155</v>
      </c>
      <c r="V68" s="157">
        <f>ROUND(E68*U68,2)</f>
        <v>159.96</v>
      </c>
      <c r="W68" s="157"/>
      <c r="X68" s="157" t="s">
        <v>117</v>
      </c>
      <c r="Y68" s="157" t="s">
        <v>118</v>
      </c>
      <c r="Z68" s="147"/>
      <c r="AA68" s="147"/>
      <c r="AB68" s="147"/>
      <c r="AC68" s="147"/>
      <c r="AD68" s="147"/>
      <c r="AE68" s="147"/>
      <c r="AF68" s="147"/>
      <c r="AG68" s="147" t="s">
        <v>119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ht="21.4" outlineLevel="2" x14ac:dyDescent="0.2">
      <c r="A69" s="154"/>
      <c r="B69" s="155"/>
      <c r="C69" s="260" t="s">
        <v>151</v>
      </c>
      <c r="D69" s="261"/>
      <c r="E69" s="261"/>
      <c r="F69" s="261"/>
      <c r="G69" s="261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121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77" t="str">
        <f>C69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69" s="147"/>
      <c r="BC69" s="147"/>
      <c r="BD69" s="147"/>
      <c r="BE69" s="147"/>
      <c r="BF69" s="147"/>
      <c r="BG69" s="147"/>
      <c r="BH69" s="147"/>
    </row>
    <row r="70" spans="1:60" outlineLevel="2" x14ac:dyDescent="0.2">
      <c r="A70" s="154"/>
      <c r="B70" s="155"/>
      <c r="C70" s="184" t="s">
        <v>165</v>
      </c>
      <c r="D70" s="158"/>
      <c r="E70" s="159"/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123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3" x14ac:dyDescent="0.2">
      <c r="A71" s="154"/>
      <c r="B71" s="155"/>
      <c r="C71" s="184" t="s">
        <v>179</v>
      </c>
      <c r="D71" s="158"/>
      <c r="E71" s="159">
        <v>542</v>
      </c>
      <c r="F71" s="157"/>
      <c r="G71" s="157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123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3" x14ac:dyDescent="0.2">
      <c r="A72" s="154"/>
      <c r="B72" s="155"/>
      <c r="C72" s="184" t="s">
        <v>180</v>
      </c>
      <c r="D72" s="158"/>
      <c r="E72" s="159">
        <v>224</v>
      </c>
      <c r="F72" s="157"/>
      <c r="G72" s="157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123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3" x14ac:dyDescent="0.2">
      <c r="A73" s="154"/>
      <c r="B73" s="155"/>
      <c r="C73" s="184" t="s">
        <v>181</v>
      </c>
      <c r="D73" s="158"/>
      <c r="E73" s="159">
        <v>266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123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">
      <c r="A74" s="170">
        <v>11</v>
      </c>
      <c r="B74" s="171" t="s">
        <v>182</v>
      </c>
      <c r="C74" s="183" t="s">
        <v>183</v>
      </c>
      <c r="D74" s="172" t="s">
        <v>131</v>
      </c>
      <c r="E74" s="173">
        <v>1480</v>
      </c>
      <c r="F74" s="174"/>
      <c r="G74" s="175">
        <f>ROUND(E74*F74,2)</f>
        <v>0</v>
      </c>
      <c r="H74" s="174"/>
      <c r="I74" s="175">
        <f>ROUND(E74*H74,2)</f>
        <v>0</v>
      </c>
      <c r="J74" s="174"/>
      <c r="K74" s="175">
        <f>ROUND(E74*J74,2)</f>
        <v>0</v>
      </c>
      <c r="L74" s="175">
        <v>21</v>
      </c>
      <c r="M74" s="175">
        <f>G74*(1+L74/100)</f>
        <v>0</v>
      </c>
      <c r="N74" s="173">
        <v>0</v>
      </c>
      <c r="O74" s="173">
        <f>ROUND(E74*N74,2)</f>
        <v>0</v>
      </c>
      <c r="P74" s="173">
        <v>0</v>
      </c>
      <c r="Q74" s="173">
        <f>ROUND(E74*P74,2)</f>
        <v>0</v>
      </c>
      <c r="R74" s="175" t="s">
        <v>115</v>
      </c>
      <c r="S74" s="175" t="s">
        <v>116</v>
      </c>
      <c r="T74" s="176" t="s">
        <v>116</v>
      </c>
      <c r="U74" s="157">
        <v>0.13400000000000001</v>
      </c>
      <c r="V74" s="157">
        <f>ROUND(E74*U74,2)</f>
        <v>198.32</v>
      </c>
      <c r="W74" s="157"/>
      <c r="X74" s="157" t="s">
        <v>117</v>
      </c>
      <c r="Y74" s="157" t="s">
        <v>118</v>
      </c>
      <c r="Z74" s="147"/>
      <c r="AA74" s="147"/>
      <c r="AB74" s="147"/>
      <c r="AC74" s="147"/>
      <c r="AD74" s="147"/>
      <c r="AE74" s="147"/>
      <c r="AF74" s="147"/>
      <c r="AG74" s="147" t="s">
        <v>119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t="21.4" outlineLevel="2" x14ac:dyDescent="0.2">
      <c r="A75" s="154"/>
      <c r="B75" s="155"/>
      <c r="C75" s="260" t="s">
        <v>151</v>
      </c>
      <c r="D75" s="261"/>
      <c r="E75" s="261"/>
      <c r="F75" s="261"/>
      <c r="G75" s="261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121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77" t="str">
        <f>C75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75" s="147"/>
      <c r="BC75" s="147"/>
      <c r="BD75" s="147"/>
      <c r="BE75" s="147"/>
      <c r="BF75" s="147"/>
      <c r="BG75" s="147"/>
      <c r="BH75" s="147"/>
    </row>
    <row r="76" spans="1:60" outlineLevel="2" x14ac:dyDescent="0.2">
      <c r="A76" s="154"/>
      <c r="B76" s="155"/>
      <c r="C76" s="184" t="s">
        <v>165</v>
      </c>
      <c r="D76" s="158"/>
      <c r="E76" s="159"/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123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3" x14ac:dyDescent="0.2">
      <c r="A77" s="154"/>
      <c r="B77" s="155"/>
      <c r="C77" s="184" t="s">
        <v>184</v>
      </c>
      <c r="D77" s="158"/>
      <c r="E77" s="159">
        <v>1480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123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1" x14ac:dyDescent="0.2">
      <c r="A78" s="170">
        <v>12</v>
      </c>
      <c r="B78" s="171" t="s">
        <v>185</v>
      </c>
      <c r="C78" s="183" t="s">
        <v>186</v>
      </c>
      <c r="D78" s="172" t="s">
        <v>131</v>
      </c>
      <c r="E78" s="173">
        <v>3145</v>
      </c>
      <c r="F78" s="174"/>
      <c r="G78" s="175">
        <f>ROUND(E78*F78,2)</f>
        <v>0</v>
      </c>
      <c r="H78" s="174"/>
      <c r="I78" s="175">
        <f>ROUND(E78*H78,2)</f>
        <v>0</v>
      </c>
      <c r="J78" s="174"/>
      <c r="K78" s="175">
        <f>ROUND(E78*J78,2)</f>
        <v>0</v>
      </c>
      <c r="L78" s="175">
        <v>21</v>
      </c>
      <c r="M78" s="175">
        <f>G78*(1+L78/100)</f>
        <v>0</v>
      </c>
      <c r="N78" s="173">
        <v>0</v>
      </c>
      <c r="O78" s="173">
        <f>ROUND(E78*N78,2)</f>
        <v>0</v>
      </c>
      <c r="P78" s="173">
        <v>0</v>
      </c>
      <c r="Q78" s="173">
        <f>ROUND(E78*P78,2)</f>
        <v>0</v>
      </c>
      <c r="R78" s="175" t="s">
        <v>115</v>
      </c>
      <c r="S78" s="175" t="s">
        <v>116</v>
      </c>
      <c r="T78" s="176" t="s">
        <v>116</v>
      </c>
      <c r="U78" s="157">
        <v>0.1024</v>
      </c>
      <c r="V78" s="157">
        <f>ROUND(E78*U78,2)</f>
        <v>322.05</v>
      </c>
      <c r="W78" s="157"/>
      <c r="X78" s="157" t="s">
        <v>117</v>
      </c>
      <c r="Y78" s="157" t="s">
        <v>118</v>
      </c>
      <c r="Z78" s="147"/>
      <c r="AA78" s="147"/>
      <c r="AB78" s="147"/>
      <c r="AC78" s="147"/>
      <c r="AD78" s="147"/>
      <c r="AE78" s="147"/>
      <c r="AF78" s="147"/>
      <c r="AG78" s="147" t="s">
        <v>119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t="21.4" outlineLevel="2" x14ac:dyDescent="0.2">
      <c r="A79" s="154"/>
      <c r="B79" s="155"/>
      <c r="C79" s="260" t="s">
        <v>151</v>
      </c>
      <c r="D79" s="261"/>
      <c r="E79" s="261"/>
      <c r="F79" s="261"/>
      <c r="G79" s="261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121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77" t="str">
        <f>C79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79" s="147"/>
      <c r="BC79" s="147"/>
      <c r="BD79" s="147"/>
      <c r="BE79" s="147"/>
      <c r="BF79" s="147"/>
      <c r="BG79" s="147"/>
      <c r="BH79" s="147"/>
    </row>
    <row r="80" spans="1:60" outlineLevel="2" x14ac:dyDescent="0.2">
      <c r="A80" s="154"/>
      <c r="B80" s="155"/>
      <c r="C80" s="184" t="s">
        <v>187</v>
      </c>
      <c r="D80" s="158"/>
      <c r="E80" s="159">
        <v>3145</v>
      </c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123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 x14ac:dyDescent="0.2">
      <c r="A81" s="170">
        <v>13</v>
      </c>
      <c r="B81" s="171" t="s">
        <v>188</v>
      </c>
      <c r="C81" s="183" t="s">
        <v>189</v>
      </c>
      <c r="D81" s="172" t="s">
        <v>131</v>
      </c>
      <c r="E81" s="173">
        <v>1129.5999999999999</v>
      </c>
      <c r="F81" s="174"/>
      <c r="G81" s="175">
        <f>ROUND(E81*F81,2)</f>
        <v>0</v>
      </c>
      <c r="H81" s="174"/>
      <c r="I81" s="175">
        <f>ROUND(E81*H81,2)</f>
        <v>0</v>
      </c>
      <c r="J81" s="174"/>
      <c r="K81" s="175">
        <f>ROUND(E81*J81,2)</f>
        <v>0</v>
      </c>
      <c r="L81" s="175">
        <v>21</v>
      </c>
      <c r="M81" s="175">
        <f>G81*(1+L81/100)</f>
        <v>0</v>
      </c>
      <c r="N81" s="173">
        <v>0</v>
      </c>
      <c r="O81" s="173">
        <f>ROUND(E81*N81,2)</f>
        <v>0</v>
      </c>
      <c r="P81" s="173">
        <v>0</v>
      </c>
      <c r="Q81" s="173">
        <f>ROUND(E81*P81,2)</f>
        <v>0</v>
      </c>
      <c r="R81" s="175" t="s">
        <v>115</v>
      </c>
      <c r="S81" s="175" t="s">
        <v>116</v>
      </c>
      <c r="T81" s="176" t="s">
        <v>116</v>
      </c>
      <c r="U81" s="157">
        <v>0.34499999999999997</v>
      </c>
      <c r="V81" s="157">
        <f>ROUND(E81*U81,2)</f>
        <v>389.71</v>
      </c>
      <c r="W81" s="157"/>
      <c r="X81" s="157" t="s">
        <v>117</v>
      </c>
      <c r="Y81" s="157" t="s">
        <v>118</v>
      </c>
      <c r="Z81" s="147"/>
      <c r="AA81" s="147"/>
      <c r="AB81" s="147"/>
      <c r="AC81" s="147"/>
      <c r="AD81" s="147"/>
      <c r="AE81" s="147"/>
      <c r="AF81" s="147"/>
      <c r="AG81" s="147" t="s">
        <v>119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2" x14ac:dyDescent="0.2">
      <c r="A82" s="154"/>
      <c r="B82" s="155"/>
      <c r="C82" s="260" t="s">
        <v>190</v>
      </c>
      <c r="D82" s="261"/>
      <c r="E82" s="261"/>
      <c r="F82" s="261"/>
      <c r="G82" s="261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7"/>
      <c r="AA82" s="147"/>
      <c r="AB82" s="147"/>
      <c r="AC82" s="147"/>
      <c r="AD82" s="147"/>
      <c r="AE82" s="147"/>
      <c r="AF82" s="147"/>
      <c r="AG82" s="147" t="s">
        <v>121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77" t="str">
        <f>C82</f>
        <v>bez naložení do dopravní nádoby, ale s vyprázdněním dopravní nádoby na hromadu nebo na dopravní prostředek,</v>
      </c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184" t="s">
        <v>191</v>
      </c>
      <c r="D83" s="158"/>
      <c r="E83" s="159">
        <v>1129.5999999999999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123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x14ac:dyDescent="0.2">
      <c r="A84" s="170">
        <v>14</v>
      </c>
      <c r="B84" s="171" t="s">
        <v>192</v>
      </c>
      <c r="C84" s="183" t="s">
        <v>193</v>
      </c>
      <c r="D84" s="172" t="s">
        <v>131</v>
      </c>
      <c r="E84" s="173">
        <v>759.96</v>
      </c>
      <c r="F84" s="174"/>
      <c r="G84" s="175">
        <f>ROUND(E84*F84,2)</f>
        <v>0</v>
      </c>
      <c r="H84" s="174"/>
      <c r="I84" s="175">
        <f>ROUND(E84*H84,2)</f>
        <v>0</v>
      </c>
      <c r="J84" s="174"/>
      <c r="K84" s="175">
        <f>ROUND(E84*J84,2)</f>
        <v>0</v>
      </c>
      <c r="L84" s="175">
        <v>21</v>
      </c>
      <c r="M84" s="175">
        <f>G84*(1+L84/100)</f>
        <v>0</v>
      </c>
      <c r="N84" s="173">
        <v>0</v>
      </c>
      <c r="O84" s="173">
        <f>ROUND(E84*N84,2)</f>
        <v>0</v>
      </c>
      <c r="P84" s="173">
        <v>0</v>
      </c>
      <c r="Q84" s="173">
        <f>ROUND(E84*P84,2)</f>
        <v>0</v>
      </c>
      <c r="R84" s="175" t="s">
        <v>115</v>
      </c>
      <c r="S84" s="175" t="s">
        <v>116</v>
      </c>
      <c r="T84" s="176" t="s">
        <v>116</v>
      </c>
      <c r="U84" s="157">
        <v>0.51900000000000002</v>
      </c>
      <c r="V84" s="157">
        <f>ROUND(E84*U84,2)</f>
        <v>394.42</v>
      </c>
      <c r="W84" s="157"/>
      <c r="X84" s="157" t="s">
        <v>117</v>
      </c>
      <c r="Y84" s="157" t="s">
        <v>118</v>
      </c>
      <c r="Z84" s="147"/>
      <c r="AA84" s="147"/>
      <c r="AB84" s="147"/>
      <c r="AC84" s="147"/>
      <c r="AD84" s="147"/>
      <c r="AE84" s="147"/>
      <c r="AF84" s="147"/>
      <c r="AG84" s="147" t="s">
        <v>119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2" x14ac:dyDescent="0.2">
      <c r="A85" s="154"/>
      <c r="B85" s="155"/>
      <c r="C85" s="260" t="s">
        <v>190</v>
      </c>
      <c r="D85" s="261"/>
      <c r="E85" s="261"/>
      <c r="F85" s="261"/>
      <c r="G85" s="261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121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77" t="str">
        <f>C85</f>
        <v>bez naložení do dopravní nádoby, ale s vyprázdněním dopravní nádoby na hromadu nebo na dopravní prostředek,</v>
      </c>
      <c r="BB85" s="147"/>
      <c r="BC85" s="147"/>
      <c r="BD85" s="147"/>
      <c r="BE85" s="147"/>
      <c r="BF85" s="147"/>
      <c r="BG85" s="147"/>
      <c r="BH85" s="147"/>
    </row>
    <row r="86" spans="1:60" outlineLevel="2" x14ac:dyDescent="0.2">
      <c r="A86" s="154"/>
      <c r="B86" s="155"/>
      <c r="C86" s="184" t="s">
        <v>194</v>
      </c>
      <c r="D86" s="158"/>
      <c r="E86" s="159">
        <v>633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123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3" x14ac:dyDescent="0.2">
      <c r="A87" s="154"/>
      <c r="B87" s="155"/>
      <c r="C87" s="184" t="s">
        <v>195</v>
      </c>
      <c r="D87" s="158"/>
      <c r="E87" s="159">
        <v>82.56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123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3" x14ac:dyDescent="0.2">
      <c r="A88" s="154"/>
      <c r="B88" s="155"/>
      <c r="C88" s="184" t="s">
        <v>196</v>
      </c>
      <c r="D88" s="158"/>
      <c r="E88" s="159">
        <v>44.4</v>
      </c>
      <c r="F88" s="157"/>
      <c r="G88" s="157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7"/>
      <c r="AA88" s="147"/>
      <c r="AB88" s="147"/>
      <c r="AC88" s="147"/>
      <c r="AD88" s="147"/>
      <c r="AE88" s="147"/>
      <c r="AF88" s="147"/>
      <c r="AG88" s="147" t="s">
        <v>123</v>
      </c>
      <c r="AH88" s="147">
        <v>0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1" x14ac:dyDescent="0.2">
      <c r="A89" s="193">
        <v>15</v>
      </c>
      <c r="B89" s="194" t="s">
        <v>197</v>
      </c>
      <c r="C89" s="195" t="s">
        <v>198</v>
      </c>
      <c r="D89" s="196" t="s">
        <v>131</v>
      </c>
      <c r="E89" s="197">
        <v>7024.5</v>
      </c>
      <c r="F89" s="174"/>
      <c r="G89" s="175">
        <f>ROUND(E89*F89,2)</f>
        <v>0</v>
      </c>
      <c r="H89" s="174"/>
      <c r="I89" s="175">
        <f>ROUND(E89*H89,2)</f>
        <v>0</v>
      </c>
      <c r="J89" s="174"/>
      <c r="K89" s="175">
        <f>ROUND(E89*J89,2)</f>
        <v>0</v>
      </c>
      <c r="L89" s="175">
        <v>21</v>
      </c>
      <c r="M89" s="175">
        <f>G89*(1+L89/100)</f>
        <v>0</v>
      </c>
      <c r="N89" s="173">
        <v>0</v>
      </c>
      <c r="O89" s="173">
        <f>ROUND(E89*N89,2)</f>
        <v>0</v>
      </c>
      <c r="P89" s="173">
        <v>0</v>
      </c>
      <c r="Q89" s="173">
        <f>ROUND(E89*P89,2)</f>
        <v>0</v>
      </c>
      <c r="R89" s="175" t="s">
        <v>115</v>
      </c>
      <c r="S89" s="175" t="s">
        <v>116</v>
      </c>
      <c r="T89" s="176" t="s">
        <v>116</v>
      </c>
      <c r="U89" s="157">
        <v>1.0999999999999999E-2</v>
      </c>
      <c r="V89" s="157">
        <f>ROUND(E89*U89,2)</f>
        <v>77.27</v>
      </c>
      <c r="W89" s="157"/>
      <c r="X89" s="157" t="s">
        <v>117</v>
      </c>
      <c r="Y89" s="157" t="s">
        <v>118</v>
      </c>
      <c r="Z89" s="147"/>
      <c r="AA89" s="147"/>
      <c r="AB89" s="147"/>
      <c r="AC89" s="147"/>
      <c r="AD89" s="147"/>
      <c r="AE89" s="147"/>
      <c r="AF89" s="147"/>
      <c r="AG89" s="147" t="s">
        <v>119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2" x14ac:dyDescent="0.2">
      <c r="A90" s="154"/>
      <c r="B90" s="155"/>
      <c r="C90" s="260" t="s">
        <v>199</v>
      </c>
      <c r="D90" s="261"/>
      <c r="E90" s="261"/>
      <c r="F90" s="261"/>
      <c r="G90" s="261"/>
      <c r="H90" s="157"/>
      <c r="I90" s="157"/>
      <c r="J90" s="157"/>
      <c r="K90" s="157"/>
      <c r="L90" s="157"/>
      <c r="M90" s="157"/>
      <c r="N90" s="156"/>
      <c r="O90" s="156"/>
      <c r="P90" s="156"/>
      <c r="Q90" s="156"/>
      <c r="R90" s="157"/>
      <c r="S90" s="157"/>
      <c r="T90" s="157"/>
      <c r="U90" s="157"/>
      <c r="V90" s="157"/>
      <c r="W90" s="157"/>
      <c r="X90" s="157"/>
      <c r="Y90" s="157"/>
      <c r="Z90" s="147"/>
      <c r="AA90" s="147"/>
      <c r="AB90" s="147"/>
      <c r="AC90" s="147"/>
      <c r="AD90" s="147"/>
      <c r="AE90" s="147"/>
      <c r="AF90" s="147"/>
      <c r="AG90" s="147" t="s">
        <v>121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2" x14ac:dyDescent="0.2">
      <c r="A91" s="154"/>
      <c r="B91" s="155"/>
      <c r="C91" s="184" t="s">
        <v>200</v>
      </c>
      <c r="D91" s="158"/>
      <c r="E91" s="159"/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123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3" x14ac:dyDescent="0.2">
      <c r="A92" s="154"/>
      <c r="B92" s="155"/>
      <c r="C92" s="184" t="s">
        <v>201</v>
      </c>
      <c r="D92" s="158"/>
      <c r="E92" s="159">
        <v>5867.6</v>
      </c>
      <c r="F92" s="157"/>
      <c r="G92" s="157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123</v>
      </c>
      <c r="AH92" s="147">
        <v>0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3" x14ac:dyDescent="0.2">
      <c r="A93" s="154"/>
      <c r="B93" s="155"/>
      <c r="C93" s="184" t="s">
        <v>202</v>
      </c>
      <c r="D93" s="158"/>
      <c r="E93" s="159">
        <v>1156.9000000000001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123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1" x14ac:dyDescent="0.2">
      <c r="A94" s="170">
        <v>16</v>
      </c>
      <c r="B94" s="171" t="s">
        <v>197</v>
      </c>
      <c r="C94" s="183" t="s">
        <v>198</v>
      </c>
      <c r="D94" s="172" t="s">
        <v>131</v>
      </c>
      <c r="E94" s="173">
        <v>6627.4</v>
      </c>
      <c r="F94" s="174"/>
      <c r="G94" s="175">
        <f>ROUND(E94*F94,2)</f>
        <v>0</v>
      </c>
      <c r="H94" s="174"/>
      <c r="I94" s="175">
        <f>ROUND(E94*H94,2)</f>
        <v>0</v>
      </c>
      <c r="J94" s="174"/>
      <c r="K94" s="175">
        <f>ROUND(E94*J94,2)</f>
        <v>0</v>
      </c>
      <c r="L94" s="175">
        <v>21</v>
      </c>
      <c r="M94" s="175">
        <f>G94*(1+L94/100)</f>
        <v>0</v>
      </c>
      <c r="N94" s="173">
        <v>0</v>
      </c>
      <c r="O94" s="173">
        <f>ROUND(E94*N94,2)</f>
        <v>0</v>
      </c>
      <c r="P94" s="173">
        <v>0</v>
      </c>
      <c r="Q94" s="173">
        <f>ROUND(E94*P94,2)</f>
        <v>0</v>
      </c>
      <c r="R94" s="175" t="s">
        <v>115</v>
      </c>
      <c r="S94" s="175" t="s">
        <v>116</v>
      </c>
      <c r="T94" s="176" t="s">
        <v>116</v>
      </c>
      <c r="U94" s="157">
        <v>1.0999999999999999E-2</v>
      </c>
      <c r="V94" s="157">
        <f>ROUND(E94*U94,2)</f>
        <v>72.900000000000006</v>
      </c>
      <c r="W94" s="157"/>
      <c r="X94" s="157" t="s">
        <v>117</v>
      </c>
      <c r="Y94" s="157" t="s">
        <v>118</v>
      </c>
      <c r="Z94" s="147"/>
      <c r="AA94" s="147"/>
      <c r="AB94" s="147"/>
      <c r="AC94" s="147"/>
      <c r="AD94" s="147"/>
      <c r="AE94" s="147"/>
      <c r="AF94" s="147"/>
      <c r="AG94" s="147" t="s">
        <v>119</v>
      </c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2" x14ac:dyDescent="0.2">
      <c r="A95" s="154"/>
      <c r="B95" s="155"/>
      <c r="C95" s="260" t="s">
        <v>199</v>
      </c>
      <c r="D95" s="261"/>
      <c r="E95" s="261"/>
      <c r="F95" s="261"/>
      <c r="G95" s="261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121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2" x14ac:dyDescent="0.2">
      <c r="A96" s="154"/>
      <c r="B96" s="155"/>
      <c r="C96" s="184" t="s">
        <v>203</v>
      </c>
      <c r="D96" s="158"/>
      <c r="E96" s="159">
        <v>6627.4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7"/>
      <c r="AA96" s="147"/>
      <c r="AB96" s="147"/>
      <c r="AC96" s="147"/>
      <c r="AD96" s="147"/>
      <c r="AE96" s="147"/>
      <c r="AF96" s="147"/>
      <c r="AG96" s="147" t="s">
        <v>123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1" x14ac:dyDescent="0.2">
      <c r="A97" s="170">
        <v>17</v>
      </c>
      <c r="B97" s="171" t="s">
        <v>204</v>
      </c>
      <c r="C97" s="183" t="s">
        <v>205</v>
      </c>
      <c r="D97" s="172" t="s">
        <v>131</v>
      </c>
      <c r="E97" s="173">
        <v>6627.4</v>
      </c>
      <c r="F97" s="174"/>
      <c r="G97" s="175">
        <f>ROUND(E97*F97,2)</f>
        <v>0</v>
      </c>
      <c r="H97" s="174"/>
      <c r="I97" s="175">
        <f>ROUND(E97*H97,2)</f>
        <v>0</v>
      </c>
      <c r="J97" s="174"/>
      <c r="K97" s="175">
        <f>ROUND(E97*J97,2)</f>
        <v>0</v>
      </c>
      <c r="L97" s="175">
        <v>21</v>
      </c>
      <c r="M97" s="175">
        <f>G97*(1+L97/100)</f>
        <v>0</v>
      </c>
      <c r="N97" s="173">
        <v>0</v>
      </c>
      <c r="O97" s="173">
        <f>ROUND(E97*N97,2)</f>
        <v>0</v>
      </c>
      <c r="P97" s="173">
        <v>0</v>
      </c>
      <c r="Q97" s="173">
        <f>ROUND(E97*P97,2)</f>
        <v>0</v>
      </c>
      <c r="R97" s="175" t="s">
        <v>115</v>
      </c>
      <c r="S97" s="175" t="s">
        <v>116</v>
      </c>
      <c r="T97" s="176" t="s">
        <v>116</v>
      </c>
      <c r="U97" s="157">
        <v>5.2999999999999999E-2</v>
      </c>
      <c r="V97" s="157">
        <f>ROUND(E97*U97,2)</f>
        <v>351.25</v>
      </c>
      <c r="W97" s="157"/>
      <c r="X97" s="157" t="s">
        <v>117</v>
      </c>
      <c r="Y97" s="157" t="s">
        <v>118</v>
      </c>
      <c r="Z97" s="147"/>
      <c r="AA97" s="147"/>
      <c r="AB97" s="147"/>
      <c r="AC97" s="147"/>
      <c r="AD97" s="147"/>
      <c r="AE97" s="147"/>
      <c r="AF97" s="147"/>
      <c r="AG97" s="147" t="s">
        <v>119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2" x14ac:dyDescent="0.2">
      <c r="A98" s="154"/>
      <c r="B98" s="155"/>
      <c r="C98" s="184" t="s">
        <v>206</v>
      </c>
      <c r="D98" s="158"/>
      <c r="E98" s="159">
        <v>6627.4</v>
      </c>
      <c r="F98" s="157"/>
      <c r="G98" s="157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123</v>
      </c>
      <c r="AH98" s="147">
        <v>0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ht="21.4" outlineLevel="1" x14ac:dyDescent="0.2">
      <c r="A99" s="198">
        <v>18</v>
      </c>
      <c r="B99" s="199" t="s">
        <v>207</v>
      </c>
      <c r="C99" s="200" t="s">
        <v>208</v>
      </c>
      <c r="D99" s="201" t="s">
        <v>131</v>
      </c>
      <c r="E99" s="202">
        <v>7024.5</v>
      </c>
      <c r="F99" s="179"/>
      <c r="G99" s="180">
        <f>ROUND(E99*F99,2)</f>
        <v>0</v>
      </c>
      <c r="H99" s="179"/>
      <c r="I99" s="180">
        <f>ROUND(E99*H99,2)</f>
        <v>0</v>
      </c>
      <c r="J99" s="179"/>
      <c r="K99" s="180">
        <f>ROUND(E99*J99,2)</f>
        <v>0</v>
      </c>
      <c r="L99" s="180">
        <v>21</v>
      </c>
      <c r="M99" s="180">
        <f>G99*(1+L99/100)</f>
        <v>0</v>
      </c>
      <c r="N99" s="178">
        <v>0</v>
      </c>
      <c r="O99" s="178">
        <f>ROUND(E99*N99,2)</f>
        <v>0</v>
      </c>
      <c r="P99" s="178">
        <v>0</v>
      </c>
      <c r="Q99" s="178">
        <f>ROUND(E99*P99,2)</f>
        <v>0</v>
      </c>
      <c r="R99" s="180" t="s">
        <v>115</v>
      </c>
      <c r="S99" s="180" t="s">
        <v>116</v>
      </c>
      <c r="T99" s="181" t="s">
        <v>116</v>
      </c>
      <c r="U99" s="157">
        <v>8.9999999999999993E-3</v>
      </c>
      <c r="V99" s="157">
        <f>ROUND(E99*U99,2)</f>
        <v>63.22</v>
      </c>
      <c r="W99" s="157"/>
      <c r="X99" s="157" t="s">
        <v>117</v>
      </c>
      <c r="Y99" s="157" t="s">
        <v>118</v>
      </c>
      <c r="Z99" s="147"/>
      <c r="AA99" s="147"/>
      <c r="AB99" s="147"/>
      <c r="AC99" s="147"/>
      <c r="AD99" s="147"/>
      <c r="AE99" s="147"/>
      <c r="AF99" s="147"/>
      <c r="AG99" s="147" t="s">
        <v>119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1" x14ac:dyDescent="0.2">
      <c r="A100" s="170">
        <v>19</v>
      </c>
      <c r="B100" s="171" t="s">
        <v>209</v>
      </c>
      <c r="C100" s="183" t="s">
        <v>210</v>
      </c>
      <c r="D100" s="172" t="s">
        <v>131</v>
      </c>
      <c r="E100" s="173">
        <v>6627.4</v>
      </c>
      <c r="F100" s="174"/>
      <c r="G100" s="175">
        <f>ROUND(E100*F100,2)</f>
        <v>0</v>
      </c>
      <c r="H100" s="174"/>
      <c r="I100" s="175">
        <f>ROUND(E100*H100,2)</f>
        <v>0</v>
      </c>
      <c r="J100" s="174"/>
      <c r="K100" s="175">
        <f>ROUND(E100*J100,2)</f>
        <v>0</v>
      </c>
      <c r="L100" s="175">
        <v>21</v>
      </c>
      <c r="M100" s="175">
        <f>G100*(1+L100/100)</f>
        <v>0</v>
      </c>
      <c r="N100" s="173">
        <v>0</v>
      </c>
      <c r="O100" s="173">
        <f>ROUND(E100*N100,2)</f>
        <v>0</v>
      </c>
      <c r="P100" s="173">
        <v>0</v>
      </c>
      <c r="Q100" s="173">
        <f>ROUND(E100*P100,2)</f>
        <v>0</v>
      </c>
      <c r="R100" s="175" t="s">
        <v>115</v>
      </c>
      <c r="S100" s="175" t="s">
        <v>116</v>
      </c>
      <c r="T100" s="176" t="s">
        <v>116</v>
      </c>
      <c r="U100" s="157">
        <v>0.20200000000000001</v>
      </c>
      <c r="V100" s="157">
        <f>ROUND(E100*U100,2)</f>
        <v>1338.73</v>
      </c>
      <c r="W100" s="157"/>
      <c r="X100" s="157" t="s">
        <v>117</v>
      </c>
      <c r="Y100" s="157" t="s">
        <v>118</v>
      </c>
      <c r="Z100" s="147"/>
      <c r="AA100" s="147"/>
      <c r="AB100" s="147"/>
      <c r="AC100" s="147"/>
      <c r="AD100" s="147"/>
      <c r="AE100" s="147"/>
      <c r="AF100" s="147"/>
      <c r="AG100" s="147" t="s">
        <v>119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2" x14ac:dyDescent="0.2">
      <c r="A101" s="154"/>
      <c r="B101" s="155"/>
      <c r="C101" s="260" t="s">
        <v>211</v>
      </c>
      <c r="D101" s="261"/>
      <c r="E101" s="261"/>
      <c r="F101" s="261"/>
      <c r="G101" s="261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121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ht="21.4" outlineLevel="2" x14ac:dyDescent="0.2">
      <c r="A102" s="154"/>
      <c r="B102" s="155"/>
      <c r="C102" s="184" t="s">
        <v>212</v>
      </c>
      <c r="D102" s="158"/>
      <c r="E102" s="159"/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123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3" x14ac:dyDescent="0.2">
      <c r="A103" s="154"/>
      <c r="B103" s="155"/>
      <c r="C103" s="184" t="s">
        <v>213</v>
      </c>
      <c r="D103" s="158"/>
      <c r="E103" s="159">
        <v>4480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123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184" t="s">
        <v>152</v>
      </c>
      <c r="D104" s="158"/>
      <c r="E104" s="159"/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123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3" x14ac:dyDescent="0.2">
      <c r="A105" s="154"/>
      <c r="B105" s="155"/>
      <c r="C105" s="184" t="s">
        <v>214</v>
      </c>
      <c r="D105" s="158"/>
      <c r="E105" s="159">
        <v>624.4</v>
      </c>
      <c r="F105" s="157"/>
      <c r="G105" s="157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123</v>
      </c>
      <c r="AH105" s="147">
        <v>0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3" x14ac:dyDescent="0.2">
      <c r="A106" s="154"/>
      <c r="B106" s="155"/>
      <c r="C106" s="184" t="s">
        <v>154</v>
      </c>
      <c r="D106" s="158"/>
      <c r="E106" s="159"/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123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184" t="s">
        <v>215</v>
      </c>
      <c r="D107" s="158"/>
      <c r="E107" s="159">
        <v>248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123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3" x14ac:dyDescent="0.2">
      <c r="A108" s="154"/>
      <c r="B108" s="155"/>
      <c r="C108" s="184" t="s">
        <v>216</v>
      </c>
      <c r="D108" s="158"/>
      <c r="E108" s="159">
        <v>1275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123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3" x14ac:dyDescent="0.2">
      <c r="A109" s="154"/>
      <c r="B109" s="155"/>
      <c r="C109" s="185" t="s">
        <v>148</v>
      </c>
      <c r="D109" s="160"/>
      <c r="E109" s="161">
        <v>6627.4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123</v>
      </c>
      <c r="AH109" s="147">
        <v>1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x14ac:dyDescent="0.2">
      <c r="A110" s="163" t="s">
        <v>110</v>
      </c>
      <c r="B110" s="164" t="s">
        <v>72</v>
      </c>
      <c r="C110" s="182" t="s">
        <v>73</v>
      </c>
      <c r="D110" s="165"/>
      <c r="E110" s="166"/>
      <c r="F110" s="167"/>
      <c r="G110" s="167">
        <f>SUMIF(AG111:AG284,"&lt;&gt;NOR",G111:G284)</f>
        <v>0</v>
      </c>
      <c r="H110" s="167"/>
      <c r="I110" s="167">
        <f>SUM(I111:I284)</f>
        <v>0</v>
      </c>
      <c r="J110" s="167"/>
      <c r="K110" s="167">
        <f>SUM(K111:K284)</f>
        <v>0</v>
      </c>
      <c r="L110" s="167"/>
      <c r="M110" s="167">
        <f>SUM(M111:M284)</f>
        <v>0</v>
      </c>
      <c r="N110" s="166"/>
      <c r="O110" s="166">
        <f>SUM(O111:O284)</f>
        <v>5719.3599999999988</v>
      </c>
      <c r="P110" s="166"/>
      <c r="Q110" s="166">
        <f>SUM(Q111:Q284)</f>
        <v>0</v>
      </c>
      <c r="R110" s="167"/>
      <c r="S110" s="167"/>
      <c r="T110" s="168"/>
      <c r="U110" s="162"/>
      <c r="V110" s="162">
        <f>SUM(V111:V284)</f>
        <v>16500.77</v>
      </c>
      <c r="W110" s="162"/>
      <c r="X110" s="162"/>
      <c r="Y110" s="162"/>
      <c r="AG110" t="s">
        <v>111</v>
      </c>
    </row>
    <row r="111" spans="1:60" outlineLevel="1" x14ac:dyDescent="0.2">
      <c r="A111" s="193">
        <v>20</v>
      </c>
      <c r="B111" s="194" t="s">
        <v>217</v>
      </c>
      <c r="C111" s="195" t="s">
        <v>218</v>
      </c>
      <c r="D111" s="196" t="s">
        <v>131</v>
      </c>
      <c r="E111" s="197">
        <v>1156.9000000000001</v>
      </c>
      <c r="F111" s="174"/>
      <c r="G111" s="175">
        <f>ROUND(E111*F111,2)</f>
        <v>0</v>
      </c>
      <c r="H111" s="174"/>
      <c r="I111" s="175">
        <f>ROUND(E111*H111,2)</f>
        <v>0</v>
      </c>
      <c r="J111" s="174"/>
      <c r="K111" s="175">
        <f>ROUND(E111*J111,2)</f>
        <v>0</v>
      </c>
      <c r="L111" s="175">
        <v>21</v>
      </c>
      <c r="M111" s="175">
        <f>G111*(1+L111/100)</f>
        <v>0</v>
      </c>
      <c r="N111" s="173">
        <v>2.5499999999999998</v>
      </c>
      <c r="O111" s="173">
        <f>ROUND(E111*N111,2)</f>
        <v>2950.1</v>
      </c>
      <c r="P111" s="173">
        <v>0</v>
      </c>
      <c r="Q111" s="173">
        <f>ROUND(E111*P111,2)</f>
        <v>0</v>
      </c>
      <c r="R111" s="175" t="s">
        <v>219</v>
      </c>
      <c r="S111" s="175" t="s">
        <v>116</v>
      </c>
      <c r="T111" s="176" t="s">
        <v>116</v>
      </c>
      <c r="U111" s="157">
        <v>0</v>
      </c>
      <c r="V111" s="157">
        <f>ROUND(E111*U111,2)</f>
        <v>0</v>
      </c>
      <c r="W111" s="157"/>
      <c r="X111" s="157" t="s">
        <v>117</v>
      </c>
      <c r="Y111" s="157" t="s">
        <v>118</v>
      </c>
      <c r="Z111" s="147"/>
      <c r="AA111" s="147"/>
      <c r="AB111" s="147"/>
      <c r="AC111" s="147"/>
      <c r="AD111" s="147"/>
      <c r="AE111" s="147"/>
      <c r="AF111" s="147"/>
      <c r="AG111" s="147" t="s">
        <v>119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2" x14ac:dyDescent="0.2">
      <c r="A112" s="154"/>
      <c r="B112" s="155"/>
      <c r="C112" s="184" t="s">
        <v>220</v>
      </c>
      <c r="D112" s="158"/>
      <c r="E112" s="159"/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123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3" x14ac:dyDescent="0.2">
      <c r="A113" s="154"/>
      <c r="B113" s="155"/>
      <c r="C113" s="184" t="s">
        <v>221</v>
      </c>
      <c r="D113" s="158"/>
      <c r="E113" s="159">
        <v>521.4</v>
      </c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123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3" x14ac:dyDescent="0.2">
      <c r="A114" s="154"/>
      <c r="B114" s="155"/>
      <c r="C114" s="184" t="s">
        <v>222</v>
      </c>
      <c r="D114" s="158"/>
      <c r="E114" s="159">
        <v>25.9</v>
      </c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123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3" x14ac:dyDescent="0.2">
      <c r="A115" s="154"/>
      <c r="B115" s="155"/>
      <c r="C115" s="184" t="s">
        <v>223</v>
      </c>
      <c r="D115" s="158"/>
      <c r="E115" s="159">
        <v>36.4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123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3" x14ac:dyDescent="0.2">
      <c r="A116" s="154"/>
      <c r="B116" s="155"/>
      <c r="C116" s="184" t="s">
        <v>224</v>
      </c>
      <c r="D116" s="158"/>
      <c r="E116" s="159">
        <v>219</v>
      </c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123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3" x14ac:dyDescent="0.2">
      <c r="A117" s="154"/>
      <c r="B117" s="155"/>
      <c r="C117" s="184" t="s">
        <v>225</v>
      </c>
      <c r="D117" s="158"/>
      <c r="E117" s="159">
        <v>10.9</v>
      </c>
      <c r="F117" s="157"/>
      <c r="G117" s="157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7"/>
      <c r="AA117" s="147"/>
      <c r="AB117" s="147"/>
      <c r="AC117" s="147"/>
      <c r="AD117" s="147"/>
      <c r="AE117" s="147"/>
      <c r="AF117" s="147"/>
      <c r="AG117" s="147" t="s">
        <v>123</v>
      </c>
      <c r="AH117" s="147">
        <v>0</v>
      </c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3" x14ac:dyDescent="0.2">
      <c r="A118" s="154"/>
      <c r="B118" s="155"/>
      <c r="C118" s="184" t="s">
        <v>226</v>
      </c>
      <c r="D118" s="158"/>
      <c r="E118" s="159">
        <v>16.2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123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3" x14ac:dyDescent="0.2">
      <c r="A119" s="154"/>
      <c r="B119" s="155"/>
      <c r="C119" s="184" t="s">
        <v>227</v>
      </c>
      <c r="D119" s="158"/>
      <c r="E119" s="159"/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123</v>
      </c>
      <c r="AH119" s="147">
        <v>0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3" x14ac:dyDescent="0.2">
      <c r="A120" s="154"/>
      <c r="B120" s="155"/>
      <c r="C120" s="184" t="s">
        <v>228</v>
      </c>
      <c r="D120" s="158"/>
      <c r="E120" s="159"/>
      <c r="F120" s="157"/>
      <c r="G120" s="157"/>
      <c r="H120" s="157"/>
      <c r="I120" s="157"/>
      <c r="J120" s="157"/>
      <c r="K120" s="157"/>
      <c r="L120" s="157"/>
      <c r="M120" s="157"/>
      <c r="N120" s="156"/>
      <c r="O120" s="156"/>
      <c r="P120" s="156"/>
      <c r="Q120" s="156"/>
      <c r="R120" s="157"/>
      <c r="S120" s="157"/>
      <c r="T120" s="157"/>
      <c r="U120" s="157"/>
      <c r="V120" s="157"/>
      <c r="W120" s="157"/>
      <c r="X120" s="157"/>
      <c r="Y120" s="157"/>
      <c r="Z120" s="147"/>
      <c r="AA120" s="147"/>
      <c r="AB120" s="147"/>
      <c r="AC120" s="147"/>
      <c r="AD120" s="147"/>
      <c r="AE120" s="147"/>
      <c r="AF120" s="147"/>
      <c r="AG120" s="147" t="s">
        <v>123</v>
      </c>
      <c r="AH120" s="147">
        <v>0</v>
      </c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3" x14ac:dyDescent="0.2">
      <c r="A121" s="154"/>
      <c r="B121" s="155"/>
      <c r="C121" s="184" t="s">
        <v>229</v>
      </c>
      <c r="D121" s="158"/>
      <c r="E121" s="159">
        <v>56.6</v>
      </c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123</v>
      </c>
      <c r="AH121" s="147">
        <v>0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3" x14ac:dyDescent="0.2">
      <c r="A122" s="154"/>
      <c r="B122" s="155"/>
      <c r="C122" s="184" t="s">
        <v>230</v>
      </c>
      <c r="D122" s="158"/>
      <c r="E122" s="159">
        <v>3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123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3" x14ac:dyDescent="0.2">
      <c r="A123" s="154"/>
      <c r="B123" s="155"/>
      <c r="C123" s="184" t="s">
        <v>231</v>
      </c>
      <c r="D123" s="158"/>
      <c r="E123" s="159">
        <v>4.7</v>
      </c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123</v>
      </c>
      <c r="AH123" s="147">
        <v>0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3" x14ac:dyDescent="0.2">
      <c r="A124" s="154"/>
      <c r="B124" s="155"/>
      <c r="C124" s="184" t="s">
        <v>232</v>
      </c>
      <c r="D124" s="158"/>
      <c r="E124" s="159">
        <v>194.1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123</v>
      </c>
      <c r="AH124" s="147">
        <v>0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3" x14ac:dyDescent="0.2">
      <c r="A125" s="154"/>
      <c r="B125" s="155"/>
      <c r="C125" s="184" t="s">
        <v>233</v>
      </c>
      <c r="D125" s="158"/>
      <c r="E125" s="159">
        <v>9.6999999999999993</v>
      </c>
      <c r="F125" s="157"/>
      <c r="G125" s="157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7"/>
      <c r="AA125" s="147"/>
      <c r="AB125" s="147"/>
      <c r="AC125" s="147"/>
      <c r="AD125" s="147"/>
      <c r="AE125" s="147"/>
      <c r="AF125" s="147"/>
      <c r="AG125" s="147" t="s">
        <v>123</v>
      </c>
      <c r="AH125" s="147">
        <v>0</v>
      </c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3" x14ac:dyDescent="0.2">
      <c r="A126" s="154"/>
      <c r="B126" s="155"/>
      <c r="C126" s="184" t="s">
        <v>234</v>
      </c>
      <c r="D126" s="158"/>
      <c r="E126" s="159">
        <v>13.9</v>
      </c>
      <c r="F126" s="157"/>
      <c r="G126" s="157"/>
      <c r="H126" s="157"/>
      <c r="I126" s="157"/>
      <c r="J126" s="157"/>
      <c r="K126" s="157"/>
      <c r="L126" s="157"/>
      <c r="M126" s="157"/>
      <c r="N126" s="156"/>
      <c r="O126" s="156"/>
      <c r="P126" s="156"/>
      <c r="Q126" s="156"/>
      <c r="R126" s="157"/>
      <c r="S126" s="157"/>
      <c r="T126" s="157"/>
      <c r="U126" s="157"/>
      <c r="V126" s="157"/>
      <c r="W126" s="157"/>
      <c r="X126" s="157"/>
      <c r="Y126" s="157"/>
      <c r="Z126" s="147"/>
      <c r="AA126" s="147"/>
      <c r="AB126" s="147"/>
      <c r="AC126" s="147"/>
      <c r="AD126" s="147"/>
      <c r="AE126" s="147"/>
      <c r="AF126" s="147"/>
      <c r="AG126" s="147" t="s">
        <v>123</v>
      </c>
      <c r="AH126" s="147">
        <v>0</v>
      </c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3" x14ac:dyDescent="0.2">
      <c r="A127" s="154"/>
      <c r="B127" s="155"/>
      <c r="C127" s="184" t="s">
        <v>227</v>
      </c>
      <c r="D127" s="158"/>
      <c r="E127" s="159"/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123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3" x14ac:dyDescent="0.2">
      <c r="A128" s="154"/>
      <c r="B128" s="155"/>
      <c r="C128" s="184" t="s">
        <v>235</v>
      </c>
      <c r="D128" s="158"/>
      <c r="E128" s="159"/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123</v>
      </c>
      <c r="AH128" s="147">
        <v>0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3" x14ac:dyDescent="0.2">
      <c r="A129" s="154"/>
      <c r="B129" s="155"/>
      <c r="C129" s="184" t="s">
        <v>236</v>
      </c>
      <c r="D129" s="158"/>
      <c r="E129" s="159">
        <v>39.700000000000003</v>
      </c>
      <c r="F129" s="157"/>
      <c r="G129" s="157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7"/>
      <c r="AA129" s="147"/>
      <c r="AB129" s="147"/>
      <c r="AC129" s="147"/>
      <c r="AD129" s="147"/>
      <c r="AE129" s="147"/>
      <c r="AF129" s="147"/>
      <c r="AG129" s="147" t="s">
        <v>123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3" x14ac:dyDescent="0.2">
      <c r="A130" s="154"/>
      <c r="B130" s="155"/>
      <c r="C130" s="184" t="s">
        <v>237</v>
      </c>
      <c r="D130" s="158"/>
      <c r="E130" s="159">
        <v>2</v>
      </c>
      <c r="F130" s="157"/>
      <c r="G130" s="157"/>
      <c r="H130" s="157"/>
      <c r="I130" s="157"/>
      <c r="J130" s="157"/>
      <c r="K130" s="157"/>
      <c r="L130" s="157"/>
      <c r="M130" s="157"/>
      <c r="N130" s="156"/>
      <c r="O130" s="156"/>
      <c r="P130" s="156"/>
      <c r="Q130" s="156"/>
      <c r="R130" s="157"/>
      <c r="S130" s="157"/>
      <c r="T130" s="157"/>
      <c r="U130" s="157"/>
      <c r="V130" s="157"/>
      <c r="W130" s="157"/>
      <c r="X130" s="157"/>
      <c r="Y130" s="157"/>
      <c r="Z130" s="147"/>
      <c r="AA130" s="147"/>
      <c r="AB130" s="147"/>
      <c r="AC130" s="147"/>
      <c r="AD130" s="147"/>
      <c r="AE130" s="147"/>
      <c r="AF130" s="147"/>
      <c r="AG130" s="147" t="s">
        <v>123</v>
      </c>
      <c r="AH130" s="147">
        <v>0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3" x14ac:dyDescent="0.2">
      <c r="A131" s="154"/>
      <c r="B131" s="155"/>
      <c r="C131" s="184" t="s">
        <v>238</v>
      </c>
      <c r="D131" s="158"/>
      <c r="E131" s="159">
        <v>3.4</v>
      </c>
      <c r="F131" s="157"/>
      <c r="G131" s="1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7"/>
      <c r="AA131" s="147"/>
      <c r="AB131" s="147"/>
      <c r="AC131" s="147"/>
      <c r="AD131" s="147"/>
      <c r="AE131" s="147"/>
      <c r="AF131" s="147"/>
      <c r="AG131" s="147" t="s">
        <v>123</v>
      </c>
      <c r="AH131" s="147">
        <v>0</v>
      </c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ht="21.4" outlineLevel="1" x14ac:dyDescent="0.2">
      <c r="A132" s="193">
        <v>21</v>
      </c>
      <c r="B132" s="194" t="s">
        <v>239</v>
      </c>
      <c r="C132" s="195" t="s">
        <v>240</v>
      </c>
      <c r="D132" s="196" t="s">
        <v>241</v>
      </c>
      <c r="E132" s="197">
        <v>62.64</v>
      </c>
      <c r="F132" s="174"/>
      <c r="G132" s="175">
        <f>ROUND(E132*F132,2)</f>
        <v>0</v>
      </c>
      <c r="H132" s="174"/>
      <c r="I132" s="175">
        <f>ROUND(E132*H132,2)</f>
        <v>0</v>
      </c>
      <c r="J132" s="174"/>
      <c r="K132" s="175">
        <f>ROUND(E132*J132,2)</f>
        <v>0</v>
      </c>
      <c r="L132" s="175">
        <v>21</v>
      </c>
      <c r="M132" s="175">
        <f>G132*(1+L132/100)</f>
        <v>0</v>
      </c>
      <c r="N132" s="173">
        <v>1.07521</v>
      </c>
      <c r="O132" s="173">
        <f>ROUND(E132*N132,2)</f>
        <v>67.349999999999994</v>
      </c>
      <c r="P132" s="173">
        <v>0</v>
      </c>
      <c r="Q132" s="173">
        <f>ROUND(E132*P132,2)</f>
        <v>0</v>
      </c>
      <c r="R132" s="175" t="s">
        <v>219</v>
      </c>
      <c r="S132" s="175" t="s">
        <v>116</v>
      </c>
      <c r="T132" s="176" t="s">
        <v>116</v>
      </c>
      <c r="U132" s="157">
        <v>22.321000000000002</v>
      </c>
      <c r="V132" s="157">
        <f>ROUND(E132*U132,2)</f>
        <v>1398.19</v>
      </c>
      <c r="W132" s="157"/>
      <c r="X132" s="157" t="s">
        <v>117</v>
      </c>
      <c r="Y132" s="157" t="s">
        <v>118</v>
      </c>
      <c r="Z132" s="147"/>
      <c r="AA132" s="147"/>
      <c r="AB132" s="147"/>
      <c r="AC132" s="147"/>
      <c r="AD132" s="147"/>
      <c r="AE132" s="147"/>
      <c r="AF132" s="147"/>
      <c r="AG132" s="147" t="s">
        <v>119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2" x14ac:dyDescent="0.2">
      <c r="A133" s="154"/>
      <c r="B133" s="155"/>
      <c r="C133" s="184" t="s">
        <v>220</v>
      </c>
      <c r="D133" s="158"/>
      <c r="E133" s="159"/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123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3" x14ac:dyDescent="0.2">
      <c r="A134" s="154"/>
      <c r="B134" s="155"/>
      <c r="C134" s="184" t="s">
        <v>242</v>
      </c>
      <c r="D134" s="158"/>
      <c r="E134" s="159">
        <v>31.732500000000002</v>
      </c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123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3" x14ac:dyDescent="0.2">
      <c r="A135" s="154"/>
      <c r="B135" s="155"/>
      <c r="C135" s="184" t="s">
        <v>243</v>
      </c>
      <c r="D135" s="158"/>
      <c r="E135" s="159">
        <v>12.0458</v>
      </c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123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3" x14ac:dyDescent="0.2">
      <c r="A136" s="154"/>
      <c r="B136" s="155"/>
      <c r="C136" s="184" t="s">
        <v>228</v>
      </c>
      <c r="D136" s="158"/>
      <c r="E136" s="159"/>
      <c r="F136" s="157"/>
      <c r="G136" s="157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7"/>
      <c r="AA136" s="147"/>
      <c r="AB136" s="147"/>
      <c r="AC136" s="147"/>
      <c r="AD136" s="147"/>
      <c r="AE136" s="147"/>
      <c r="AF136" s="147"/>
      <c r="AG136" s="147" t="s">
        <v>123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3" x14ac:dyDescent="0.2">
      <c r="A137" s="154"/>
      <c r="B137" s="155"/>
      <c r="C137" s="184" t="s">
        <v>244</v>
      </c>
      <c r="D137" s="158"/>
      <c r="E137" s="159">
        <v>3.3946999999999998</v>
      </c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123</v>
      </c>
      <c r="AH137" s="147">
        <v>0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3" x14ac:dyDescent="0.2">
      <c r="A138" s="154"/>
      <c r="B138" s="155"/>
      <c r="C138" s="184" t="s">
        <v>245</v>
      </c>
      <c r="D138" s="158"/>
      <c r="E138" s="159">
        <v>12.486499999999999</v>
      </c>
      <c r="F138" s="157"/>
      <c r="G138" s="157"/>
      <c r="H138" s="157"/>
      <c r="I138" s="157"/>
      <c r="J138" s="157"/>
      <c r="K138" s="157"/>
      <c r="L138" s="157"/>
      <c r="M138" s="157"/>
      <c r="N138" s="156"/>
      <c r="O138" s="156"/>
      <c r="P138" s="156"/>
      <c r="Q138" s="156"/>
      <c r="R138" s="157"/>
      <c r="S138" s="157"/>
      <c r="T138" s="157"/>
      <c r="U138" s="157"/>
      <c r="V138" s="157"/>
      <c r="W138" s="157"/>
      <c r="X138" s="157"/>
      <c r="Y138" s="157"/>
      <c r="Z138" s="147"/>
      <c r="AA138" s="147"/>
      <c r="AB138" s="147"/>
      <c r="AC138" s="147"/>
      <c r="AD138" s="147"/>
      <c r="AE138" s="147"/>
      <c r="AF138" s="147"/>
      <c r="AG138" s="147" t="s">
        <v>123</v>
      </c>
      <c r="AH138" s="147">
        <v>0</v>
      </c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3" x14ac:dyDescent="0.2">
      <c r="A139" s="154"/>
      <c r="B139" s="155"/>
      <c r="C139" s="184" t="s">
        <v>235</v>
      </c>
      <c r="D139" s="158"/>
      <c r="E139" s="159"/>
      <c r="F139" s="157"/>
      <c r="G139" s="1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123</v>
      </c>
      <c r="AH139" s="147">
        <v>0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3" x14ac:dyDescent="0.2">
      <c r="A140" s="154"/>
      <c r="B140" s="155"/>
      <c r="C140" s="184" t="s">
        <v>246</v>
      </c>
      <c r="D140" s="158"/>
      <c r="E140" s="159">
        <v>2.9805000000000001</v>
      </c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123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1" x14ac:dyDescent="0.2">
      <c r="A141" s="193">
        <v>22</v>
      </c>
      <c r="B141" s="194" t="s">
        <v>247</v>
      </c>
      <c r="C141" s="195" t="s">
        <v>248</v>
      </c>
      <c r="D141" s="196" t="s">
        <v>249</v>
      </c>
      <c r="E141" s="197">
        <v>1915.5</v>
      </c>
      <c r="F141" s="174"/>
      <c r="G141" s="175">
        <f>ROUND(E141*F141,2)</f>
        <v>0</v>
      </c>
      <c r="H141" s="174"/>
      <c r="I141" s="175">
        <f>ROUND(E141*H141,2)</f>
        <v>0</v>
      </c>
      <c r="J141" s="174"/>
      <c r="K141" s="175">
        <f>ROUND(E141*J141,2)</f>
        <v>0</v>
      </c>
      <c r="L141" s="175">
        <v>21</v>
      </c>
      <c r="M141" s="175">
        <f>G141*(1+L141/100)</f>
        <v>0</v>
      </c>
      <c r="N141" s="173">
        <v>1.81E-3</v>
      </c>
      <c r="O141" s="173">
        <f>ROUND(E141*N141,2)</f>
        <v>3.47</v>
      </c>
      <c r="P141" s="173">
        <v>0</v>
      </c>
      <c r="Q141" s="173">
        <f>ROUND(E141*P141,2)</f>
        <v>0</v>
      </c>
      <c r="R141" s="175" t="s">
        <v>219</v>
      </c>
      <c r="S141" s="175" t="s">
        <v>116</v>
      </c>
      <c r="T141" s="176" t="s">
        <v>116</v>
      </c>
      <c r="U141" s="157">
        <v>0.748</v>
      </c>
      <c r="V141" s="157">
        <f>ROUND(E141*U141,2)</f>
        <v>1432.79</v>
      </c>
      <c r="W141" s="157"/>
      <c r="X141" s="157" t="s">
        <v>117</v>
      </c>
      <c r="Y141" s="157" t="s">
        <v>118</v>
      </c>
      <c r="Z141" s="147"/>
      <c r="AA141" s="147"/>
      <c r="AB141" s="147"/>
      <c r="AC141" s="147"/>
      <c r="AD141" s="147"/>
      <c r="AE141" s="147"/>
      <c r="AF141" s="147"/>
      <c r="AG141" s="147" t="s">
        <v>119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2" x14ac:dyDescent="0.2">
      <c r="A142" s="154"/>
      <c r="B142" s="155"/>
      <c r="C142" s="260" t="s">
        <v>250</v>
      </c>
      <c r="D142" s="261"/>
      <c r="E142" s="261"/>
      <c r="F142" s="261"/>
      <c r="G142" s="261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121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2" x14ac:dyDescent="0.2">
      <c r="A143" s="154"/>
      <c r="B143" s="155"/>
      <c r="C143" s="184" t="s">
        <v>220</v>
      </c>
      <c r="D143" s="158"/>
      <c r="E143" s="159"/>
      <c r="F143" s="157"/>
      <c r="G143" s="157"/>
      <c r="H143" s="157"/>
      <c r="I143" s="157"/>
      <c r="J143" s="157"/>
      <c r="K143" s="157"/>
      <c r="L143" s="157"/>
      <c r="M143" s="157"/>
      <c r="N143" s="156"/>
      <c r="O143" s="156"/>
      <c r="P143" s="156"/>
      <c r="Q143" s="156"/>
      <c r="R143" s="157"/>
      <c r="S143" s="157"/>
      <c r="T143" s="157"/>
      <c r="U143" s="157"/>
      <c r="V143" s="157"/>
      <c r="W143" s="157"/>
      <c r="X143" s="157"/>
      <c r="Y143" s="157"/>
      <c r="Z143" s="147"/>
      <c r="AA143" s="147"/>
      <c r="AB143" s="147"/>
      <c r="AC143" s="147"/>
      <c r="AD143" s="147"/>
      <c r="AE143" s="147"/>
      <c r="AF143" s="147"/>
      <c r="AG143" s="147" t="s">
        <v>123</v>
      </c>
      <c r="AH143" s="147">
        <v>0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3" x14ac:dyDescent="0.2">
      <c r="A144" s="154"/>
      <c r="B144" s="155"/>
      <c r="C144" s="184" t="s">
        <v>251</v>
      </c>
      <c r="D144" s="158"/>
      <c r="E144" s="159">
        <v>1728</v>
      </c>
      <c r="F144" s="157"/>
      <c r="G144" s="157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123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3" x14ac:dyDescent="0.2">
      <c r="A145" s="154"/>
      <c r="B145" s="155"/>
      <c r="C145" s="184" t="s">
        <v>228</v>
      </c>
      <c r="D145" s="158"/>
      <c r="E145" s="159"/>
      <c r="F145" s="157"/>
      <c r="G145" s="157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123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3" x14ac:dyDescent="0.2">
      <c r="A146" s="154"/>
      <c r="B146" s="155"/>
      <c r="C146" s="184" t="s">
        <v>252</v>
      </c>
      <c r="D146" s="158"/>
      <c r="E146" s="159">
        <v>187.5</v>
      </c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123</v>
      </c>
      <c r="AH146" s="147">
        <v>0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 x14ac:dyDescent="0.2">
      <c r="A147" s="193">
        <v>23</v>
      </c>
      <c r="B147" s="194" t="s">
        <v>253</v>
      </c>
      <c r="C147" s="195" t="s">
        <v>254</v>
      </c>
      <c r="D147" s="196" t="s">
        <v>249</v>
      </c>
      <c r="E147" s="197">
        <v>1025.5</v>
      </c>
      <c r="F147" s="174"/>
      <c r="G147" s="175">
        <f>ROUND(E147*F147,2)</f>
        <v>0</v>
      </c>
      <c r="H147" s="174"/>
      <c r="I147" s="175">
        <f>ROUND(E147*H147,2)</f>
        <v>0</v>
      </c>
      <c r="J147" s="174"/>
      <c r="K147" s="175">
        <f>ROUND(E147*J147,2)</f>
        <v>0</v>
      </c>
      <c r="L147" s="175">
        <v>21</v>
      </c>
      <c r="M147" s="175">
        <f>G147*(1+L147/100)</f>
        <v>0</v>
      </c>
      <c r="N147" s="173">
        <v>1.92E-3</v>
      </c>
      <c r="O147" s="173">
        <f>ROUND(E147*N147,2)</f>
        <v>1.97</v>
      </c>
      <c r="P147" s="173">
        <v>0</v>
      </c>
      <c r="Q147" s="173">
        <f>ROUND(E147*P147,2)</f>
        <v>0</v>
      </c>
      <c r="R147" s="175" t="s">
        <v>219</v>
      </c>
      <c r="S147" s="175" t="s">
        <v>116</v>
      </c>
      <c r="T147" s="176" t="s">
        <v>116</v>
      </c>
      <c r="U147" s="157">
        <v>1.569</v>
      </c>
      <c r="V147" s="157">
        <f>ROUND(E147*U147,2)</f>
        <v>1609.01</v>
      </c>
      <c r="W147" s="157"/>
      <c r="X147" s="157" t="s">
        <v>117</v>
      </c>
      <c r="Y147" s="157" t="s">
        <v>118</v>
      </c>
      <c r="Z147" s="147"/>
      <c r="AA147" s="147"/>
      <c r="AB147" s="147"/>
      <c r="AC147" s="147"/>
      <c r="AD147" s="147"/>
      <c r="AE147" s="147"/>
      <c r="AF147" s="147"/>
      <c r="AG147" s="147" t="s">
        <v>119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2" x14ac:dyDescent="0.2">
      <c r="A148" s="154"/>
      <c r="B148" s="155"/>
      <c r="C148" s="260" t="s">
        <v>250</v>
      </c>
      <c r="D148" s="261"/>
      <c r="E148" s="261"/>
      <c r="F148" s="261"/>
      <c r="G148" s="261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121</v>
      </c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2" x14ac:dyDescent="0.2">
      <c r="A149" s="154"/>
      <c r="B149" s="155"/>
      <c r="C149" s="184" t="s">
        <v>220</v>
      </c>
      <c r="D149" s="158"/>
      <c r="E149" s="159"/>
      <c r="F149" s="157"/>
      <c r="G149" s="157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123</v>
      </c>
      <c r="AH149" s="147">
        <v>0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3" x14ac:dyDescent="0.2">
      <c r="A150" s="154"/>
      <c r="B150" s="155"/>
      <c r="C150" s="184" t="s">
        <v>255</v>
      </c>
      <c r="D150" s="158"/>
      <c r="E150" s="159">
        <v>496</v>
      </c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123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3" x14ac:dyDescent="0.2">
      <c r="A151" s="154"/>
      <c r="B151" s="155"/>
      <c r="C151" s="184" t="s">
        <v>228</v>
      </c>
      <c r="D151" s="158"/>
      <c r="E151" s="159"/>
      <c r="F151" s="157"/>
      <c r="G151" s="157"/>
      <c r="H151" s="157"/>
      <c r="I151" s="157"/>
      <c r="J151" s="157"/>
      <c r="K151" s="157"/>
      <c r="L151" s="157"/>
      <c r="M151" s="157"/>
      <c r="N151" s="156"/>
      <c r="O151" s="156"/>
      <c r="P151" s="156"/>
      <c r="Q151" s="156"/>
      <c r="R151" s="157"/>
      <c r="S151" s="157"/>
      <c r="T151" s="157"/>
      <c r="U151" s="157"/>
      <c r="V151" s="157"/>
      <c r="W151" s="157"/>
      <c r="X151" s="157"/>
      <c r="Y151" s="157"/>
      <c r="Z151" s="147"/>
      <c r="AA151" s="147"/>
      <c r="AB151" s="147"/>
      <c r="AC151" s="147"/>
      <c r="AD151" s="147"/>
      <c r="AE151" s="147"/>
      <c r="AF151" s="147"/>
      <c r="AG151" s="147" t="s">
        <v>123</v>
      </c>
      <c r="AH151" s="147">
        <v>0</v>
      </c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3" x14ac:dyDescent="0.2">
      <c r="A152" s="154"/>
      <c r="B152" s="155"/>
      <c r="C152" s="184" t="s">
        <v>256</v>
      </c>
      <c r="D152" s="158"/>
      <c r="E152" s="159">
        <v>439.5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123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3" x14ac:dyDescent="0.2">
      <c r="A153" s="154"/>
      <c r="B153" s="155"/>
      <c r="C153" s="184" t="s">
        <v>235</v>
      </c>
      <c r="D153" s="158"/>
      <c r="E153" s="159"/>
      <c r="F153" s="157"/>
      <c r="G153" s="157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123</v>
      </c>
      <c r="AH153" s="147">
        <v>0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3" x14ac:dyDescent="0.2">
      <c r="A154" s="154"/>
      <c r="B154" s="155"/>
      <c r="C154" s="184" t="s">
        <v>257</v>
      </c>
      <c r="D154" s="158"/>
      <c r="E154" s="159">
        <v>90</v>
      </c>
      <c r="F154" s="157"/>
      <c r="G154" s="157"/>
      <c r="H154" s="157"/>
      <c r="I154" s="157"/>
      <c r="J154" s="157"/>
      <c r="K154" s="157"/>
      <c r="L154" s="157"/>
      <c r="M154" s="157"/>
      <c r="N154" s="156"/>
      <c r="O154" s="156"/>
      <c r="P154" s="156"/>
      <c r="Q154" s="156"/>
      <c r="R154" s="157"/>
      <c r="S154" s="157"/>
      <c r="T154" s="157"/>
      <c r="U154" s="157"/>
      <c r="V154" s="157"/>
      <c r="W154" s="157"/>
      <c r="X154" s="157"/>
      <c r="Y154" s="157"/>
      <c r="Z154" s="147"/>
      <c r="AA154" s="147"/>
      <c r="AB154" s="147"/>
      <c r="AC154" s="147"/>
      <c r="AD154" s="147"/>
      <c r="AE154" s="147"/>
      <c r="AF154" s="147"/>
      <c r="AG154" s="147" t="s">
        <v>123</v>
      </c>
      <c r="AH154" s="147">
        <v>0</v>
      </c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1" x14ac:dyDescent="0.2">
      <c r="A155" s="170">
        <v>24</v>
      </c>
      <c r="B155" s="171" t="s">
        <v>258</v>
      </c>
      <c r="C155" s="183" t="s">
        <v>259</v>
      </c>
      <c r="D155" s="172" t="s">
        <v>249</v>
      </c>
      <c r="E155" s="173">
        <v>247.6</v>
      </c>
      <c r="F155" s="174"/>
      <c r="G155" s="175">
        <f>ROUND(E155*F155,2)</f>
        <v>0</v>
      </c>
      <c r="H155" s="174"/>
      <c r="I155" s="175">
        <f>ROUND(E155*H155,2)</f>
        <v>0</v>
      </c>
      <c r="J155" s="174"/>
      <c r="K155" s="175">
        <f>ROUND(E155*J155,2)</f>
        <v>0</v>
      </c>
      <c r="L155" s="175">
        <v>21</v>
      </c>
      <c r="M155" s="175">
        <f>G155*(1+L155/100)</f>
        <v>0</v>
      </c>
      <c r="N155" s="173">
        <v>0</v>
      </c>
      <c r="O155" s="173">
        <f>ROUND(E155*N155,2)</f>
        <v>0</v>
      </c>
      <c r="P155" s="173">
        <v>0</v>
      </c>
      <c r="Q155" s="173">
        <f>ROUND(E155*P155,2)</f>
        <v>0</v>
      </c>
      <c r="R155" s="175" t="s">
        <v>219</v>
      </c>
      <c r="S155" s="175" t="s">
        <v>116</v>
      </c>
      <c r="T155" s="176" t="s">
        <v>116</v>
      </c>
      <c r="U155" s="157">
        <v>1.0289999999999999</v>
      </c>
      <c r="V155" s="157">
        <f>ROUND(E155*U155,2)</f>
        <v>254.78</v>
      </c>
      <c r="W155" s="157"/>
      <c r="X155" s="157" t="s">
        <v>117</v>
      </c>
      <c r="Y155" s="157" t="s">
        <v>118</v>
      </c>
      <c r="Z155" s="147"/>
      <c r="AA155" s="147"/>
      <c r="AB155" s="147"/>
      <c r="AC155" s="147"/>
      <c r="AD155" s="147"/>
      <c r="AE155" s="147"/>
      <c r="AF155" s="147"/>
      <c r="AG155" s="147" t="s">
        <v>119</v>
      </c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2" x14ac:dyDescent="0.2">
      <c r="A156" s="154"/>
      <c r="B156" s="155"/>
      <c r="C156" s="260" t="s">
        <v>260</v>
      </c>
      <c r="D156" s="261"/>
      <c r="E156" s="261"/>
      <c r="F156" s="261"/>
      <c r="G156" s="261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121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2" x14ac:dyDescent="0.2">
      <c r="A157" s="154"/>
      <c r="B157" s="155"/>
      <c r="C157" s="184" t="s">
        <v>220</v>
      </c>
      <c r="D157" s="158"/>
      <c r="E157" s="159"/>
      <c r="F157" s="157"/>
      <c r="G157" s="1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123</v>
      </c>
      <c r="AH157" s="147">
        <v>0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3" x14ac:dyDescent="0.2">
      <c r="A158" s="154"/>
      <c r="B158" s="155"/>
      <c r="C158" s="184" t="s">
        <v>261</v>
      </c>
      <c r="D158" s="158"/>
      <c r="E158" s="159">
        <v>143.19999999999999</v>
      </c>
      <c r="F158" s="157"/>
      <c r="G158" s="157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123</v>
      </c>
      <c r="AH158" s="147">
        <v>0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3" x14ac:dyDescent="0.2">
      <c r="A159" s="154"/>
      <c r="B159" s="155"/>
      <c r="C159" s="184" t="s">
        <v>228</v>
      </c>
      <c r="D159" s="158"/>
      <c r="E159" s="159"/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123</v>
      </c>
      <c r="AH159" s="147">
        <v>0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3" x14ac:dyDescent="0.2">
      <c r="A160" s="154"/>
      <c r="B160" s="155"/>
      <c r="C160" s="184" t="s">
        <v>262</v>
      </c>
      <c r="D160" s="158"/>
      <c r="E160" s="159">
        <v>104.4</v>
      </c>
      <c r="F160" s="157"/>
      <c r="G160" s="157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7"/>
      <c r="AA160" s="147"/>
      <c r="AB160" s="147"/>
      <c r="AC160" s="147"/>
      <c r="AD160" s="147"/>
      <c r="AE160" s="147"/>
      <c r="AF160" s="147"/>
      <c r="AG160" s="147" t="s">
        <v>123</v>
      </c>
      <c r="AH160" s="147">
        <v>0</v>
      </c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1" x14ac:dyDescent="0.2">
      <c r="A161" s="170">
        <v>25</v>
      </c>
      <c r="B161" s="171" t="s">
        <v>263</v>
      </c>
      <c r="C161" s="183" t="s">
        <v>264</v>
      </c>
      <c r="D161" s="172" t="s">
        <v>249</v>
      </c>
      <c r="E161" s="173">
        <v>212.8</v>
      </c>
      <c r="F161" s="174"/>
      <c r="G161" s="175">
        <f>ROUND(E161*F161,2)</f>
        <v>0</v>
      </c>
      <c r="H161" s="174"/>
      <c r="I161" s="175">
        <f>ROUND(E161*H161,2)</f>
        <v>0</v>
      </c>
      <c r="J161" s="174"/>
      <c r="K161" s="175">
        <f>ROUND(E161*J161,2)</f>
        <v>0</v>
      </c>
      <c r="L161" s="175">
        <v>21</v>
      </c>
      <c r="M161" s="175">
        <f>G161*(1+L161/100)</f>
        <v>0</v>
      </c>
      <c r="N161" s="173">
        <v>0</v>
      </c>
      <c r="O161" s="173">
        <f>ROUND(E161*N161,2)</f>
        <v>0</v>
      </c>
      <c r="P161" s="173">
        <v>0</v>
      </c>
      <c r="Q161" s="173">
        <f>ROUND(E161*P161,2)</f>
        <v>0</v>
      </c>
      <c r="R161" s="175" t="s">
        <v>219</v>
      </c>
      <c r="S161" s="175" t="s">
        <v>116</v>
      </c>
      <c r="T161" s="176" t="s">
        <v>116</v>
      </c>
      <c r="U161" s="157">
        <v>1.4490000000000001</v>
      </c>
      <c r="V161" s="157">
        <f>ROUND(E161*U161,2)</f>
        <v>308.35000000000002</v>
      </c>
      <c r="W161" s="157"/>
      <c r="X161" s="157" t="s">
        <v>117</v>
      </c>
      <c r="Y161" s="157" t="s">
        <v>118</v>
      </c>
      <c r="Z161" s="147"/>
      <c r="AA161" s="147"/>
      <c r="AB161" s="147"/>
      <c r="AC161" s="147"/>
      <c r="AD161" s="147"/>
      <c r="AE161" s="147"/>
      <c r="AF161" s="147"/>
      <c r="AG161" s="147" t="s">
        <v>119</v>
      </c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2" x14ac:dyDescent="0.2">
      <c r="A162" s="154"/>
      <c r="B162" s="155"/>
      <c r="C162" s="260" t="s">
        <v>260</v>
      </c>
      <c r="D162" s="261"/>
      <c r="E162" s="261"/>
      <c r="F162" s="261"/>
      <c r="G162" s="261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121</v>
      </c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2" x14ac:dyDescent="0.2">
      <c r="A163" s="154"/>
      <c r="B163" s="155"/>
      <c r="C163" s="184" t="s">
        <v>220</v>
      </c>
      <c r="D163" s="158"/>
      <c r="E163" s="159"/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123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184" t="s">
        <v>265</v>
      </c>
      <c r="D164" s="158"/>
      <c r="E164" s="159">
        <v>44.2</v>
      </c>
      <c r="F164" s="157"/>
      <c r="G164" s="157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123</v>
      </c>
      <c r="AH164" s="147">
        <v>0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3" x14ac:dyDescent="0.2">
      <c r="A165" s="154"/>
      <c r="B165" s="155"/>
      <c r="C165" s="184" t="s">
        <v>228</v>
      </c>
      <c r="D165" s="158"/>
      <c r="E165" s="159"/>
      <c r="F165" s="157"/>
      <c r="G165" s="157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123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3" x14ac:dyDescent="0.2">
      <c r="A166" s="154"/>
      <c r="B166" s="155"/>
      <c r="C166" s="184" t="s">
        <v>266</v>
      </c>
      <c r="D166" s="158"/>
      <c r="E166" s="159">
        <v>168.6</v>
      </c>
      <c r="F166" s="157"/>
      <c r="G166" s="157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123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1" x14ac:dyDescent="0.2">
      <c r="A167" s="170">
        <v>26</v>
      </c>
      <c r="B167" s="171" t="s">
        <v>267</v>
      </c>
      <c r="C167" s="183" t="s">
        <v>268</v>
      </c>
      <c r="D167" s="172" t="s">
        <v>249</v>
      </c>
      <c r="E167" s="173">
        <v>114.1</v>
      </c>
      <c r="F167" s="174"/>
      <c r="G167" s="175">
        <f>ROUND(E167*F167,2)</f>
        <v>0</v>
      </c>
      <c r="H167" s="174"/>
      <c r="I167" s="175">
        <f>ROUND(E167*H167,2)</f>
        <v>0</v>
      </c>
      <c r="J167" s="174"/>
      <c r="K167" s="175">
        <f>ROUND(E167*J167,2)</f>
        <v>0</v>
      </c>
      <c r="L167" s="175">
        <v>21</v>
      </c>
      <c r="M167" s="175">
        <f>G167*(1+L167/100)</f>
        <v>0</v>
      </c>
      <c r="N167" s="173">
        <v>5.6299999999999996E-3</v>
      </c>
      <c r="O167" s="173">
        <f>ROUND(E167*N167,2)</f>
        <v>0.64</v>
      </c>
      <c r="P167" s="173">
        <v>0</v>
      </c>
      <c r="Q167" s="173">
        <f>ROUND(E167*P167,2)</f>
        <v>0</v>
      </c>
      <c r="R167" s="175" t="s">
        <v>219</v>
      </c>
      <c r="S167" s="175" t="s">
        <v>116</v>
      </c>
      <c r="T167" s="176" t="s">
        <v>116</v>
      </c>
      <c r="U167" s="157">
        <v>0.96499999999999997</v>
      </c>
      <c r="V167" s="157">
        <f>ROUND(E167*U167,2)</f>
        <v>110.11</v>
      </c>
      <c r="W167" s="157"/>
      <c r="X167" s="157" t="s">
        <v>117</v>
      </c>
      <c r="Y167" s="157" t="s">
        <v>118</v>
      </c>
      <c r="Z167" s="147"/>
      <c r="AA167" s="147"/>
      <c r="AB167" s="147"/>
      <c r="AC167" s="147"/>
      <c r="AD167" s="147"/>
      <c r="AE167" s="147"/>
      <c r="AF167" s="147"/>
      <c r="AG167" s="147" t="s">
        <v>119</v>
      </c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2" x14ac:dyDescent="0.2">
      <c r="A168" s="154"/>
      <c r="B168" s="155"/>
      <c r="C168" s="184" t="s">
        <v>228</v>
      </c>
      <c r="D168" s="158"/>
      <c r="E168" s="159"/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123</v>
      </c>
      <c r="AH168" s="147">
        <v>0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3" x14ac:dyDescent="0.2">
      <c r="A169" s="154"/>
      <c r="B169" s="155"/>
      <c r="C169" s="184" t="s">
        <v>269</v>
      </c>
      <c r="D169" s="158"/>
      <c r="E169" s="159">
        <v>114.1</v>
      </c>
      <c r="F169" s="157"/>
      <c r="G169" s="157"/>
      <c r="H169" s="157"/>
      <c r="I169" s="157"/>
      <c r="J169" s="157"/>
      <c r="K169" s="157"/>
      <c r="L169" s="157"/>
      <c r="M169" s="157"/>
      <c r="N169" s="156"/>
      <c r="O169" s="156"/>
      <c r="P169" s="156"/>
      <c r="Q169" s="156"/>
      <c r="R169" s="157"/>
      <c r="S169" s="157"/>
      <c r="T169" s="157"/>
      <c r="U169" s="157"/>
      <c r="V169" s="157"/>
      <c r="W169" s="157"/>
      <c r="X169" s="157"/>
      <c r="Y169" s="157"/>
      <c r="Z169" s="147"/>
      <c r="AA169" s="147"/>
      <c r="AB169" s="147"/>
      <c r="AC169" s="147"/>
      <c r="AD169" s="147"/>
      <c r="AE169" s="147"/>
      <c r="AF169" s="147"/>
      <c r="AG169" s="147" t="s">
        <v>123</v>
      </c>
      <c r="AH169" s="147">
        <v>0</v>
      </c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1" x14ac:dyDescent="0.2">
      <c r="A170" s="193">
        <v>27</v>
      </c>
      <c r="B170" s="194" t="s">
        <v>270</v>
      </c>
      <c r="C170" s="195" t="s">
        <v>271</v>
      </c>
      <c r="D170" s="196" t="s">
        <v>249</v>
      </c>
      <c r="E170" s="197">
        <v>1637.7</v>
      </c>
      <c r="F170" s="174"/>
      <c r="G170" s="175">
        <f>ROUND(E170*F170,2)</f>
        <v>0</v>
      </c>
      <c r="H170" s="174"/>
      <c r="I170" s="175">
        <f>ROUND(E170*H170,2)</f>
        <v>0</v>
      </c>
      <c r="J170" s="174"/>
      <c r="K170" s="175">
        <f>ROUND(E170*J170,2)</f>
        <v>0</v>
      </c>
      <c r="L170" s="175">
        <v>21</v>
      </c>
      <c r="M170" s="175">
        <f>G170*(1+L170/100)</f>
        <v>0</v>
      </c>
      <c r="N170" s="173">
        <v>5.6299999999999996E-3</v>
      </c>
      <c r="O170" s="173">
        <f>ROUND(E170*N170,2)</f>
        <v>9.2200000000000006</v>
      </c>
      <c r="P170" s="173">
        <v>0</v>
      </c>
      <c r="Q170" s="173">
        <f>ROUND(E170*P170,2)</f>
        <v>0</v>
      </c>
      <c r="R170" s="175" t="s">
        <v>219</v>
      </c>
      <c r="S170" s="175" t="s">
        <v>116</v>
      </c>
      <c r="T170" s="176" t="s">
        <v>116</v>
      </c>
      <c r="U170" s="157">
        <v>1.0129999999999999</v>
      </c>
      <c r="V170" s="157">
        <f>ROUND(E170*U170,2)</f>
        <v>1658.99</v>
      </c>
      <c r="W170" s="157"/>
      <c r="X170" s="157" t="s">
        <v>117</v>
      </c>
      <c r="Y170" s="157" t="s">
        <v>118</v>
      </c>
      <c r="Z170" s="147"/>
      <c r="AA170" s="147"/>
      <c r="AB170" s="147"/>
      <c r="AC170" s="147"/>
      <c r="AD170" s="147"/>
      <c r="AE170" s="147"/>
      <c r="AF170" s="147"/>
      <c r="AG170" s="147" t="s">
        <v>119</v>
      </c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2" x14ac:dyDescent="0.2">
      <c r="A171" s="154"/>
      <c r="B171" s="155"/>
      <c r="C171" s="184" t="s">
        <v>220</v>
      </c>
      <c r="D171" s="158"/>
      <c r="E171" s="159"/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123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184" t="s">
        <v>272</v>
      </c>
      <c r="D172" s="158"/>
      <c r="E172" s="159">
        <v>1637.7</v>
      </c>
      <c r="F172" s="157"/>
      <c r="G172" s="157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123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1" x14ac:dyDescent="0.2">
      <c r="A173" s="170">
        <v>28</v>
      </c>
      <c r="B173" s="171" t="s">
        <v>273</v>
      </c>
      <c r="C173" s="183" t="s">
        <v>274</v>
      </c>
      <c r="D173" s="172" t="s">
        <v>249</v>
      </c>
      <c r="E173" s="173">
        <v>328.6</v>
      </c>
      <c r="F173" s="174"/>
      <c r="G173" s="175">
        <f>ROUND(E173*F173,2)</f>
        <v>0</v>
      </c>
      <c r="H173" s="174"/>
      <c r="I173" s="175">
        <f>ROUND(E173*H173,2)</f>
        <v>0</v>
      </c>
      <c r="J173" s="174"/>
      <c r="K173" s="175">
        <f>ROUND(E173*J173,2)</f>
        <v>0</v>
      </c>
      <c r="L173" s="175">
        <v>21</v>
      </c>
      <c r="M173" s="175">
        <f>G173*(1+L173/100)</f>
        <v>0</v>
      </c>
      <c r="N173" s="173">
        <v>7.2300000000000003E-3</v>
      </c>
      <c r="O173" s="173">
        <f>ROUND(E173*N173,2)</f>
        <v>2.38</v>
      </c>
      <c r="P173" s="173">
        <v>0</v>
      </c>
      <c r="Q173" s="173">
        <f>ROUND(E173*P173,2)</f>
        <v>0</v>
      </c>
      <c r="R173" s="175" t="s">
        <v>219</v>
      </c>
      <c r="S173" s="175" t="s">
        <v>116</v>
      </c>
      <c r="T173" s="176" t="s">
        <v>116</v>
      </c>
      <c r="U173" s="157">
        <v>1.1819999999999999</v>
      </c>
      <c r="V173" s="157">
        <f>ROUND(E173*U173,2)</f>
        <v>388.41</v>
      </c>
      <c r="W173" s="157"/>
      <c r="X173" s="157" t="s">
        <v>117</v>
      </c>
      <c r="Y173" s="157" t="s">
        <v>118</v>
      </c>
      <c r="Z173" s="147"/>
      <c r="AA173" s="147"/>
      <c r="AB173" s="147"/>
      <c r="AC173" s="147"/>
      <c r="AD173" s="147"/>
      <c r="AE173" s="147"/>
      <c r="AF173" s="147"/>
      <c r="AG173" s="147" t="s">
        <v>119</v>
      </c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2" x14ac:dyDescent="0.2">
      <c r="A174" s="154"/>
      <c r="B174" s="155"/>
      <c r="C174" s="184" t="s">
        <v>228</v>
      </c>
      <c r="D174" s="158"/>
      <c r="E174" s="159"/>
      <c r="F174" s="157"/>
      <c r="G174" s="157"/>
      <c r="H174" s="157"/>
      <c r="I174" s="157"/>
      <c r="J174" s="157"/>
      <c r="K174" s="157"/>
      <c r="L174" s="157"/>
      <c r="M174" s="157"/>
      <c r="N174" s="156"/>
      <c r="O174" s="156"/>
      <c r="P174" s="156"/>
      <c r="Q174" s="156"/>
      <c r="R174" s="157"/>
      <c r="S174" s="157"/>
      <c r="T174" s="157"/>
      <c r="U174" s="157"/>
      <c r="V174" s="157"/>
      <c r="W174" s="157"/>
      <c r="X174" s="157"/>
      <c r="Y174" s="157"/>
      <c r="Z174" s="147"/>
      <c r="AA174" s="147"/>
      <c r="AB174" s="147"/>
      <c r="AC174" s="147"/>
      <c r="AD174" s="147"/>
      <c r="AE174" s="147"/>
      <c r="AF174" s="147"/>
      <c r="AG174" s="147" t="s">
        <v>123</v>
      </c>
      <c r="AH174" s="147">
        <v>0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3" x14ac:dyDescent="0.2">
      <c r="A175" s="154"/>
      <c r="B175" s="155"/>
      <c r="C175" s="184" t="s">
        <v>275</v>
      </c>
      <c r="D175" s="158"/>
      <c r="E175" s="159">
        <v>328.6</v>
      </c>
      <c r="F175" s="157"/>
      <c r="G175" s="157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123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1" x14ac:dyDescent="0.2">
      <c r="A176" s="193">
        <v>29</v>
      </c>
      <c r="B176" s="194" t="s">
        <v>276</v>
      </c>
      <c r="C176" s="195" t="s">
        <v>277</v>
      </c>
      <c r="D176" s="196" t="s">
        <v>249</v>
      </c>
      <c r="E176" s="197">
        <v>575.29999999999995</v>
      </c>
      <c r="F176" s="174"/>
      <c r="G176" s="175">
        <f>ROUND(E176*F176,2)</f>
        <v>0</v>
      </c>
      <c r="H176" s="174"/>
      <c r="I176" s="175">
        <f>ROUND(E176*H176,2)</f>
        <v>0</v>
      </c>
      <c r="J176" s="174"/>
      <c r="K176" s="175">
        <f>ROUND(E176*J176,2)</f>
        <v>0</v>
      </c>
      <c r="L176" s="175">
        <v>21</v>
      </c>
      <c r="M176" s="175">
        <f>G176*(1+L176/100)</f>
        <v>0</v>
      </c>
      <c r="N176" s="173">
        <v>7.2300000000000003E-3</v>
      </c>
      <c r="O176" s="173">
        <f>ROUND(E176*N176,2)</f>
        <v>4.16</v>
      </c>
      <c r="P176" s="173">
        <v>0</v>
      </c>
      <c r="Q176" s="173">
        <f>ROUND(E176*P176,2)</f>
        <v>0</v>
      </c>
      <c r="R176" s="175" t="s">
        <v>219</v>
      </c>
      <c r="S176" s="175" t="s">
        <v>116</v>
      </c>
      <c r="T176" s="176" t="s">
        <v>116</v>
      </c>
      <c r="U176" s="157">
        <v>1.254</v>
      </c>
      <c r="V176" s="157">
        <f>ROUND(E176*U176,2)</f>
        <v>721.43</v>
      </c>
      <c r="W176" s="157"/>
      <c r="X176" s="157" t="s">
        <v>117</v>
      </c>
      <c r="Y176" s="157" t="s">
        <v>118</v>
      </c>
      <c r="Z176" s="147"/>
      <c r="AA176" s="147"/>
      <c r="AB176" s="147"/>
      <c r="AC176" s="147"/>
      <c r="AD176" s="147"/>
      <c r="AE176" s="147"/>
      <c r="AF176" s="147"/>
      <c r="AG176" s="147" t="s">
        <v>119</v>
      </c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2" x14ac:dyDescent="0.2">
      <c r="A177" s="154"/>
      <c r="B177" s="155"/>
      <c r="C177" s="184" t="s">
        <v>220</v>
      </c>
      <c r="D177" s="158"/>
      <c r="E177" s="159"/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123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3" x14ac:dyDescent="0.2">
      <c r="A178" s="154"/>
      <c r="B178" s="155"/>
      <c r="C178" s="184" t="s">
        <v>278</v>
      </c>
      <c r="D178" s="158"/>
      <c r="E178" s="159">
        <v>464.3</v>
      </c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123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3" x14ac:dyDescent="0.2">
      <c r="A179" s="154"/>
      <c r="B179" s="155"/>
      <c r="C179" s="184" t="s">
        <v>235</v>
      </c>
      <c r="D179" s="158"/>
      <c r="E179" s="159"/>
      <c r="F179" s="157"/>
      <c r="G179" s="157"/>
      <c r="H179" s="157"/>
      <c r="I179" s="157"/>
      <c r="J179" s="157"/>
      <c r="K179" s="157"/>
      <c r="L179" s="157"/>
      <c r="M179" s="157"/>
      <c r="N179" s="156"/>
      <c r="O179" s="156"/>
      <c r="P179" s="156"/>
      <c r="Q179" s="156"/>
      <c r="R179" s="157"/>
      <c r="S179" s="157"/>
      <c r="T179" s="157"/>
      <c r="U179" s="157"/>
      <c r="V179" s="157"/>
      <c r="W179" s="157"/>
      <c r="X179" s="157"/>
      <c r="Y179" s="157"/>
      <c r="Z179" s="147"/>
      <c r="AA179" s="147"/>
      <c r="AB179" s="147"/>
      <c r="AC179" s="147"/>
      <c r="AD179" s="147"/>
      <c r="AE179" s="147"/>
      <c r="AF179" s="147"/>
      <c r="AG179" s="147" t="s">
        <v>123</v>
      </c>
      <c r="AH179" s="147">
        <v>0</v>
      </c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3" x14ac:dyDescent="0.2">
      <c r="A180" s="154"/>
      <c r="B180" s="155"/>
      <c r="C180" s="184" t="s">
        <v>279</v>
      </c>
      <c r="D180" s="158"/>
      <c r="E180" s="159">
        <v>111</v>
      </c>
      <c r="F180" s="157"/>
      <c r="G180" s="157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123</v>
      </c>
      <c r="AH180" s="147">
        <v>0</v>
      </c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 x14ac:dyDescent="0.2">
      <c r="A181" s="170">
        <v>30</v>
      </c>
      <c r="B181" s="171" t="s">
        <v>280</v>
      </c>
      <c r="C181" s="183" t="s">
        <v>281</v>
      </c>
      <c r="D181" s="172" t="s">
        <v>249</v>
      </c>
      <c r="E181" s="173">
        <v>247.6</v>
      </c>
      <c r="F181" s="174"/>
      <c r="G181" s="175">
        <f>ROUND(E181*F181,2)</f>
        <v>0</v>
      </c>
      <c r="H181" s="174"/>
      <c r="I181" s="175">
        <f>ROUND(E181*H181,2)</f>
        <v>0</v>
      </c>
      <c r="J181" s="174"/>
      <c r="K181" s="175">
        <f>ROUND(E181*J181,2)</f>
        <v>0</v>
      </c>
      <c r="L181" s="175">
        <v>21</v>
      </c>
      <c r="M181" s="175">
        <f>G181*(1+L181/100)</f>
        <v>0</v>
      </c>
      <c r="N181" s="173">
        <v>4.3529999999999999E-2</v>
      </c>
      <c r="O181" s="173">
        <f>ROUND(E181*N181,2)</f>
        <v>10.78</v>
      </c>
      <c r="P181" s="173">
        <v>0</v>
      </c>
      <c r="Q181" s="173">
        <f>ROUND(E181*P181,2)</f>
        <v>0</v>
      </c>
      <c r="R181" s="175" t="s">
        <v>219</v>
      </c>
      <c r="S181" s="175" t="s">
        <v>116</v>
      </c>
      <c r="T181" s="176" t="s">
        <v>116</v>
      </c>
      <c r="U181" s="157">
        <v>1.3169999999999999</v>
      </c>
      <c r="V181" s="157">
        <f>ROUND(E181*U181,2)</f>
        <v>326.08999999999997</v>
      </c>
      <c r="W181" s="157"/>
      <c r="X181" s="157" t="s">
        <v>117</v>
      </c>
      <c r="Y181" s="157" t="s">
        <v>118</v>
      </c>
      <c r="Z181" s="147"/>
      <c r="AA181" s="147"/>
      <c r="AB181" s="147"/>
      <c r="AC181" s="147"/>
      <c r="AD181" s="147"/>
      <c r="AE181" s="147"/>
      <c r="AF181" s="147"/>
      <c r="AG181" s="147" t="s">
        <v>119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2" x14ac:dyDescent="0.2">
      <c r="A182" s="154"/>
      <c r="B182" s="155"/>
      <c r="C182" s="184" t="s">
        <v>220</v>
      </c>
      <c r="D182" s="158"/>
      <c r="E182" s="159"/>
      <c r="F182" s="157"/>
      <c r="G182" s="157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7"/>
      <c r="AA182" s="147"/>
      <c r="AB182" s="147"/>
      <c r="AC182" s="147"/>
      <c r="AD182" s="147"/>
      <c r="AE182" s="147"/>
      <c r="AF182" s="147"/>
      <c r="AG182" s="147" t="s">
        <v>123</v>
      </c>
      <c r="AH182" s="147">
        <v>0</v>
      </c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3" x14ac:dyDescent="0.2">
      <c r="A183" s="154"/>
      <c r="B183" s="155"/>
      <c r="C183" s="184" t="s">
        <v>261</v>
      </c>
      <c r="D183" s="158"/>
      <c r="E183" s="159">
        <v>143.19999999999999</v>
      </c>
      <c r="F183" s="157"/>
      <c r="G183" s="157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7"/>
      <c r="AA183" s="147"/>
      <c r="AB183" s="147"/>
      <c r="AC183" s="147"/>
      <c r="AD183" s="147"/>
      <c r="AE183" s="147"/>
      <c r="AF183" s="147"/>
      <c r="AG183" s="147" t="s">
        <v>123</v>
      </c>
      <c r="AH183" s="147">
        <v>0</v>
      </c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3" x14ac:dyDescent="0.2">
      <c r="A184" s="154"/>
      <c r="B184" s="155"/>
      <c r="C184" s="184" t="s">
        <v>228</v>
      </c>
      <c r="D184" s="158"/>
      <c r="E184" s="159"/>
      <c r="F184" s="157"/>
      <c r="G184" s="157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123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3" x14ac:dyDescent="0.2">
      <c r="A185" s="154"/>
      <c r="B185" s="155"/>
      <c r="C185" s="184" t="s">
        <v>262</v>
      </c>
      <c r="D185" s="158"/>
      <c r="E185" s="159">
        <v>104.4</v>
      </c>
      <c r="F185" s="157"/>
      <c r="G185" s="157"/>
      <c r="H185" s="157"/>
      <c r="I185" s="157"/>
      <c r="J185" s="157"/>
      <c r="K185" s="157"/>
      <c r="L185" s="157"/>
      <c r="M185" s="157"/>
      <c r="N185" s="156"/>
      <c r="O185" s="156"/>
      <c r="P185" s="156"/>
      <c r="Q185" s="156"/>
      <c r="R185" s="157"/>
      <c r="S185" s="157"/>
      <c r="T185" s="157"/>
      <c r="U185" s="157"/>
      <c r="V185" s="157"/>
      <c r="W185" s="157"/>
      <c r="X185" s="157"/>
      <c r="Y185" s="157"/>
      <c r="Z185" s="147"/>
      <c r="AA185" s="147"/>
      <c r="AB185" s="147"/>
      <c r="AC185" s="147"/>
      <c r="AD185" s="147"/>
      <c r="AE185" s="147"/>
      <c r="AF185" s="147"/>
      <c r="AG185" s="147" t="s">
        <v>123</v>
      </c>
      <c r="AH185" s="147">
        <v>0</v>
      </c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outlineLevel="1" x14ac:dyDescent="0.2">
      <c r="A186" s="170">
        <v>31</v>
      </c>
      <c r="B186" s="171" t="s">
        <v>282</v>
      </c>
      <c r="C186" s="183" t="s">
        <v>283</v>
      </c>
      <c r="D186" s="172" t="s">
        <v>249</v>
      </c>
      <c r="E186" s="173">
        <v>212.8</v>
      </c>
      <c r="F186" s="174"/>
      <c r="G186" s="175">
        <f>ROUND(E186*F186,2)</f>
        <v>0</v>
      </c>
      <c r="H186" s="174"/>
      <c r="I186" s="175">
        <f>ROUND(E186*H186,2)</f>
        <v>0</v>
      </c>
      <c r="J186" s="174"/>
      <c r="K186" s="175">
        <f>ROUND(E186*J186,2)</f>
        <v>0</v>
      </c>
      <c r="L186" s="175">
        <v>21</v>
      </c>
      <c r="M186" s="175">
        <f>G186*(1+L186/100)</f>
        <v>0</v>
      </c>
      <c r="N186" s="173">
        <v>5.0650000000000001E-2</v>
      </c>
      <c r="O186" s="173">
        <f>ROUND(E186*N186,2)</f>
        <v>10.78</v>
      </c>
      <c r="P186" s="173">
        <v>0</v>
      </c>
      <c r="Q186" s="173">
        <f>ROUND(E186*P186,2)</f>
        <v>0</v>
      </c>
      <c r="R186" s="175" t="s">
        <v>219</v>
      </c>
      <c r="S186" s="175" t="s">
        <v>116</v>
      </c>
      <c r="T186" s="176" t="s">
        <v>116</v>
      </c>
      <c r="U186" s="157">
        <v>1.6319999999999999</v>
      </c>
      <c r="V186" s="157">
        <f>ROUND(E186*U186,2)</f>
        <v>347.29</v>
      </c>
      <c r="W186" s="157"/>
      <c r="X186" s="157" t="s">
        <v>117</v>
      </c>
      <c r="Y186" s="157" t="s">
        <v>118</v>
      </c>
      <c r="Z186" s="147"/>
      <c r="AA186" s="147"/>
      <c r="AB186" s="147"/>
      <c r="AC186" s="147"/>
      <c r="AD186" s="147"/>
      <c r="AE186" s="147"/>
      <c r="AF186" s="147"/>
      <c r="AG186" s="147" t="s">
        <v>119</v>
      </c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2" x14ac:dyDescent="0.2">
      <c r="A187" s="154"/>
      <c r="B187" s="155"/>
      <c r="C187" s="184" t="s">
        <v>220</v>
      </c>
      <c r="D187" s="158"/>
      <c r="E187" s="159"/>
      <c r="F187" s="157"/>
      <c r="G187" s="157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123</v>
      </c>
      <c r="AH187" s="147">
        <v>0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3" x14ac:dyDescent="0.2">
      <c r="A188" s="154"/>
      <c r="B188" s="155"/>
      <c r="C188" s="184" t="s">
        <v>265</v>
      </c>
      <c r="D188" s="158"/>
      <c r="E188" s="159">
        <v>44.2</v>
      </c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123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3" x14ac:dyDescent="0.2">
      <c r="A189" s="154"/>
      <c r="B189" s="155"/>
      <c r="C189" s="184" t="s">
        <v>228</v>
      </c>
      <c r="D189" s="158"/>
      <c r="E189" s="159"/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123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3" x14ac:dyDescent="0.2">
      <c r="A190" s="154"/>
      <c r="B190" s="155"/>
      <c r="C190" s="184" t="s">
        <v>266</v>
      </c>
      <c r="D190" s="158"/>
      <c r="E190" s="159">
        <v>168.6</v>
      </c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123</v>
      </c>
      <c r="AH190" s="147">
        <v>0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1" x14ac:dyDescent="0.2">
      <c r="A191" s="170">
        <v>32</v>
      </c>
      <c r="B191" s="171" t="s">
        <v>284</v>
      </c>
      <c r="C191" s="183" t="s">
        <v>285</v>
      </c>
      <c r="D191" s="172" t="s">
        <v>131</v>
      </c>
      <c r="E191" s="173">
        <v>14.832000000000001</v>
      </c>
      <c r="F191" s="174"/>
      <c r="G191" s="175">
        <f>ROUND(E191*F191,2)</f>
        <v>0</v>
      </c>
      <c r="H191" s="174"/>
      <c r="I191" s="175">
        <f>ROUND(E191*H191,2)</f>
        <v>0</v>
      </c>
      <c r="J191" s="174"/>
      <c r="K191" s="175">
        <f>ROUND(E191*J191,2)</f>
        <v>0</v>
      </c>
      <c r="L191" s="175">
        <v>21</v>
      </c>
      <c r="M191" s="175">
        <f>G191*(1+L191/100)</f>
        <v>0</v>
      </c>
      <c r="N191" s="173">
        <v>2.5249999999999999</v>
      </c>
      <c r="O191" s="173">
        <f>ROUND(E191*N191,2)</f>
        <v>37.450000000000003</v>
      </c>
      <c r="P191" s="173">
        <v>0</v>
      </c>
      <c r="Q191" s="173">
        <f>ROUND(E191*P191,2)</f>
        <v>0</v>
      </c>
      <c r="R191" s="175" t="s">
        <v>286</v>
      </c>
      <c r="S191" s="175" t="s">
        <v>116</v>
      </c>
      <c r="T191" s="176" t="s">
        <v>116</v>
      </c>
      <c r="U191" s="157">
        <v>0.47699999999999998</v>
      </c>
      <c r="V191" s="157">
        <f>ROUND(E191*U191,2)</f>
        <v>7.07</v>
      </c>
      <c r="W191" s="157"/>
      <c r="X191" s="157" t="s">
        <v>117</v>
      </c>
      <c r="Y191" s="157" t="s">
        <v>118</v>
      </c>
      <c r="Z191" s="147"/>
      <c r="AA191" s="147"/>
      <c r="AB191" s="147"/>
      <c r="AC191" s="147"/>
      <c r="AD191" s="147"/>
      <c r="AE191" s="147"/>
      <c r="AF191" s="147"/>
      <c r="AG191" s="147" t="s">
        <v>119</v>
      </c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2" x14ac:dyDescent="0.2">
      <c r="A192" s="154"/>
      <c r="B192" s="155"/>
      <c r="C192" s="184" t="s">
        <v>287</v>
      </c>
      <c r="D192" s="158"/>
      <c r="E192" s="159"/>
      <c r="F192" s="157"/>
      <c r="G192" s="157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7"/>
      <c r="AA192" s="147"/>
      <c r="AB192" s="147"/>
      <c r="AC192" s="147"/>
      <c r="AD192" s="147"/>
      <c r="AE192" s="147"/>
      <c r="AF192" s="147"/>
      <c r="AG192" s="147" t="s">
        <v>123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3" x14ac:dyDescent="0.2">
      <c r="A193" s="154"/>
      <c r="B193" s="155"/>
      <c r="C193" s="184" t="s">
        <v>288</v>
      </c>
      <c r="D193" s="158"/>
      <c r="E193" s="159">
        <v>14.256</v>
      </c>
      <c r="F193" s="157"/>
      <c r="G193" s="157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7"/>
      <c r="AA193" s="147"/>
      <c r="AB193" s="147"/>
      <c r="AC193" s="147"/>
      <c r="AD193" s="147"/>
      <c r="AE193" s="147"/>
      <c r="AF193" s="147"/>
      <c r="AG193" s="147" t="s">
        <v>123</v>
      </c>
      <c r="AH193" s="147">
        <v>0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3" x14ac:dyDescent="0.2">
      <c r="A194" s="154"/>
      <c r="B194" s="155"/>
      <c r="C194" s="184" t="s">
        <v>289</v>
      </c>
      <c r="D194" s="158"/>
      <c r="E194" s="159">
        <v>0.28799999999999998</v>
      </c>
      <c r="F194" s="157"/>
      <c r="G194" s="157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123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4" t="s">
        <v>290</v>
      </c>
      <c r="D195" s="158"/>
      <c r="E195" s="159">
        <v>0.28799999999999998</v>
      </c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123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1" x14ac:dyDescent="0.2">
      <c r="A196" s="170">
        <v>33</v>
      </c>
      <c r="B196" s="171" t="s">
        <v>291</v>
      </c>
      <c r="C196" s="183" t="s">
        <v>292</v>
      </c>
      <c r="D196" s="172" t="s">
        <v>131</v>
      </c>
      <c r="E196" s="173">
        <v>110.64</v>
      </c>
      <c r="F196" s="174"/>
      <c r="G196" s="175">
        <f>ROUND(E196*F196,2)</f>
        <v>0</v>
      </c>
      <c r="H196" s="174"/>
      <c r="I196" s="175">
        <f>ROUND(E196*H196,2)</f>
        <v>0</v>
      </c>
      <c r="J196" s="174"/>
      <c r="K196" s="175">
        <f>ROUND(E196*J196,2)</f>
        <v>0</v>
      </c>
      <c r="L196" s="175">
        <v>21</v>
      </c>
      <c r="M196" s="175">
        <f>G196*(1+L196/100)</f>
        <v>0</v>
      </c>
      <c r="N196" s="173">
        <v>2.5249999999999999</v>
      </c>
      <c r="O196" s="173">
        <f>ROUND(E196*N196,2)</f>
        <v>279.37</v>
      </c>
      <c r="P196" s="173">
        <v>0</v>
      </c>
      <c r="Q196" s="173">
        <f>ROUND(E196*P196,2)</f>
        <v>0</v>
      </c>
      <c r="R196" s="175" t="s">
        <v>286</v>
      </c>
      <c r="S196" s="175" t="s">
        <v>116</v>
      </c>
      <c r="T196" s="176" t="s">
        <v>116</v>
      </c>
      <c r="U196" s="157">
        <v>0.48</v>
      </c>
      <c r="V196" s="157">
        <f>ROUND(E196*U196,2)</f>
        <v>53.11</v>
      </c>
      <c r="W196" s="157"/>
      <c r="X196" s="157" t="s">
        <v>117</v>
      </c>
      <c r="Y196" s="157" t="s">
        <v>118</v>
      </c>
      <c r="Z196" s="147"/>
      <c r="AA196" s="147"/>
      <c r="AB196" s="147"/>
      <c r="AC196" s="147"/>
      <c r="AD196" s="147"/>
      <c r="AE196" s="147"/>
      <c r="AF196" s="147"/>
      <c r="AG196" s="147" t="s">
        <v>119</v>
      </c>
      <c r="AH196" s="147"/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2" x14ac:dyDescent="0.2">
      <c r="A197" s="154"/>
      <c r="B197" s="155"/>
      <c r="C197" s="260" t="s">
        <v>293</v>
      </c>
      <c r="D197" s="261"/>
      <c r="E197" s="261"/>
      <c r="F197" s="261"/>
      <c r="G197" s="261"/>
      <c r="H197" s="157"/>
      <c r="I197" s="157"/>
      <c r="J197" s="157"/>
      <c r="K197" s="157"/>
      <c r="L197" s="157"/>
      <c r="M197" s="157"/>
      <c r="N197" s="156"/>
      <c r="O197" s="156"/>
      <c r="P197" s="156"/>
      <c r="Q197" s="156"/>
      <c r="R197" s="157"/>
      <c r="S197" s="157"/>
      <c r="T197" s="157"/>
      <c r="U197" s="157"/>
      <c r="V197" s="157"/>
      <c r="W197" s="157"/>
      <c r="X197" s="157"/>
      <c r="Y197" s="157"/>
      <c r="Z197" s="147"/>
      <c r="AA197" s="147"/>
      <c r="AB197" s="147"/>
      <c r="AC197" s="147"/>
      <c r="AD197" s="147"/>
      <c r="AE197" s="147"/>
      <c r="AF197" s="147"/>
      <c r="AG197" s="147" t="s">
        <v>121</v>
      </c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2" x14ac:dyDescent="0.2">
      <c r="A198" s="154"/>
      <c r="B198" s="155"/>
      <c r="C198" s="184" t="s">
        <v>294</v>
      </c>
      <c r="D198" s="158"/>
      <c r="E198" s="159">
        <v>106.8</v>
      </c>
      <c r="F198" s="157"/>
      <c r="G198" s="157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123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184" t="s">
        <v>295</v>
      </c>
      <c r="D199" s="158"/>
      <c r="E199" s="159">
        <v>1.92</v>
      </c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123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184" t="s">
        <v>296</v>
      </c>
      <c r="D200" s="158"/>
      <c r="E200" s="159">
        <v>1.92</v>
      </c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123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1" x14ac:dyDescent="0.2">
      <c r="A201" s="170">
        <v>34</v>
      </c>
      <c r="B201" s="171" t="s">
        <v>297</v>
      </c>
      <c r="C201" s="183" t="s">
        <v>298</v>
      </c>
      <c r="D201" s="172" t="s">
        <v>299</v>
      </c>
      <c r="E201" s="173">
        <v>378</v>
      </c>
      <c r="F201" s="174"/>
      <c r="G201" s="175">
        <f>ROUND(E201*F201,2)</f>
        <v>0</v>
      </c>
      <c r="H201" s="174"/>
      <c r="I201" s="175">
        <f>ROUND(E201*H201,2)</f>
        <v>0</v>
      </c>
      <c r="J201" s="174"/>
      <c r="K201" s="175">
        <f>ROUND(E201*J201,2)</f>
        <v>0</v>
      </c>
      <c r="L201" s="175">
        <v>21</v>
      </c>
      <c r="M201" s="175">
        <f>G201*(1+L201/100)</f>
        <v>0</v>
      </c>
      <c r="N201" s="173">
        <v>3.9149999999999997E-2</v>
      </c>
      <c r="O201" s="173">
        <f>ROUND(E201*N201,2)</f>
        <v>14.8</v>
      </c>
      <c r="P201" s="173">
        <v>0</v>
      </c>
      <c r="Q201" s="173">
        <f>ROUND(E201*P201,2)</f>
        <v>0</v>
      </c>
      <c r="R201" s="175" t="s">
        <v>286</v>
      </c>
      <c r="S201" s="175" t="s">
        <v>116</v>
      </c>
      <c r="T201" s="176" t="s">
        <v>116</v>
      </c>
      <c r="U201" s="157">
        <v>1.05</v>
      </c>
      <c r="V201" s="157">
        <f>ROUND(E201*U201,2)</f>
        <v>396.9</v>
      </c>
      <c r="W201" s="157"/>
      <c r="X201" s="157" t="s">
        <v>117</v>
      </c>
      <c r="Y201" s="157" t="s">
        <v>118</v>
      </c>
      <c r="Z201" s="147"/>
      <c r="AA201" s="147"/>
      <c r="AB201" s="147"/>
      <c r="AC201" s="147"/>
      <c r="AD201" s="147"/>
      <c r="AE201" s="147"/>
      <c r="AF201" s="147"/>
      <c r="AG201" s="147" t="s">
        <v>119</v>
      </c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ht="21.4" outlineLevel="2" x14ac:dyDescent="0.2">
      <c r="A202" s="154"/>
      <c r="B202" s="155"/>
      <c r="C202" s="260" t="s">
        <v>300</v>
      </c>
      <c r="D202" s="261"/>
      <c r="E202" s="261"/>
      <c r="F202" s="261"/>
      <c r="G202" s="261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7"/>
      <c r="AA202" s="147"/>
      <c r="AB202" s="147"/>
      <c r="AC202" s="147"/>
      <c r="AD202" s="147"/>
      <c r="AE202" s="147"/>
      <c r="AF202" s="147"/>
      <c r="AG202" s="147" t="s">
        <v>121</v>
      </c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77" t="str">
        <f>C202</f>
        <v>svislé nebo šikmé (odkloněné), půdorysně přímé nebo zalomené, stěn základových pasů ve volných nebo zapažených jámách, rýhách, šachtách, včetně případných vzpěr,</v>
      </c>
      <c r="BB202" s="147"/>
      <c r="BC202" s="147"/>
      <c r="BD202" s="147"/>
      <c r="BE202" s="147"/>
      <c r="BF202" s="147"/>
      <c r="BG202" s="147"/>
      <c r="BH202" s="147"/>
    </row>
    <row r="203" spans="1:60" outlineLevel="2" x14ac:dyDescent="0.2">
      <c r="A203" s="154"/>
      <c r="B203" s="155"/>
      <c r="C203" s="184" t="s">
        <v>301</v>
      </c>
      <c r="D203" s="158"/>
      <c r="E203" s="159">
        <v>357.2</v>
      </c>
      <c r="F203" s="157"/>
      <c r="G203" s="157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123</v>
      </c>
      <c r="AH203" s="147">
        <v>0</v>
      </c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3" x14ac:dyDescent="0.2">
      <c r="A204" s="154"/>
      <c r="B204" s="155"/>
      <c r="C204" s="184" t="s">
        <v>302</v>
      </c>
      <c r="D204" s="158"/>
      <c r="E204" s="159">
        <v>10.4</v>
      </c>
      <c r="F204" s="157"/>
      <c r="G204" s="1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123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outlineLevel="3" x14ac:dyDescent="0.2">
      <c r="A205" s="154"/>
      <c r="B205" s="155"/>
      <c r="C205" s="184" t="s">
        <v>303</v>
      </c>
      <c r="D205" s="158"/>
      <c r="E205" s="159">
        <v>10.4</v>
      </c>
      <c r="F205" s="157"/>
      <c r="G205" s="157"/>
      <c r="H205" s="157"/>
      <c r="I205" s="157"/>
      <c r="J205" s="157"/>
      <c r="K205" s="157"/>
      <c r="L205" s="157"/>
      <c r="M205" s="157"/>
      <c r="N205" s="156"/>
      <c r="O205" s="156"/>
      <c r="P205" s="156"/>
      <c r="Q205" s="156"/>
      <c r="R205" s="157"/>
      <c r="S205" s="157"/>
      <c r="T205" s="157"/>
      <c r="U205" s="157"/>
      <c r="V205" s="157"/>
      <c r="W205" s="157"/>
      <c r="X205" s="157"/>
      <c r="Y205" s="157"/>
      <c r="Z205" s="147"/>
      <c r="AA205" s="147"/>
      <c r="AB205" s="147"/>
      <c r="AC205" s="147"/>
      <c r="AD205" s="147"/>
      <c r="AE205" s="147"/>
      <c r="AF205" s="147"/>
      <c r="AG205" s="147" t="s">
        <v>123</v>
      </c>
      <c r="AH205" s="147">
        <v>0</v>
      </c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outlineLevel="1" x14ac:dyDescent="0.2">
      <c r="A206" s="170">
        <v>35</v>
      </c>
      <c r="B206" s="171" t="s">
        <v>304</v>
      </c>
      <c r="C206" s="183" t="s">
        <v>305</v>
      </c>
      <c r="D206" s="172" t="s">
        <v>299</v>
      </c>
      <c r="E206" s="173">
        <v>378</v>
      </c>
      <c r="F206" s="174"/>
      <c r="G206" s="175">
        <f>ROUND(E206*F206,2)</f>
        <v>0</v>
      </c>
      <c r="H206" s="174"/>
      <c r="I206" s="175">
        <f>ROUND(E206*H206,2)</f>
        <v>0</v>
      </c>
      <c r="J206" s="174"/>
      <c r="K206" s="175">
        <f>ROUND(E206*J206,2)</f>
        <v>0</v>
      </c>
      <c r="L206" s="175">
        <v>21</v>
      </c>
      <c r="M206" s="175">
        <f>G206*(1+L206/100)</f>
        <v>0</v>
      </c>
      <c r="N206" s="173">
        <v>0</v>
      </c>
      <c r="O206" s="173">
        <f>ROUND(E206*N206,2)</f>
        <v>0</v>
      </c>
      <c r="P206" s="173">
        <v>0</v>
      </c>
      <c r="Q206" s="173">
        <f>ROUND(E206*P206,2)</f>
        <v>0</v>
      </c>
      <c r="R206" s="175" t="s">
        <v>286</v>
      </c>
      <c r="S206" s="175" t="s">
        <v>116</v>
      </c>
      <c r="T206" s="176" t="s">
        <v>116</v>
      </c>
      <c r="U206" s="157">
        <v>0.32</v>
      </c>
      <c r="V206" s="157">
        <f>ROUND(E206*U206,2)</f>
        <v>120.96</v>
      </c>
      <c r="W206" s="157"/>
      <c r="X206" s="157" t="s">
        <v>117</v>
      </c>
      <c r="Y206" s="157" t="s">
        <v>118</v>
      </c>
      <c r="Z206" s="147"/>
      <c r="AA206" s="147"/>
      <c r="AB206" s="147"/>
      <c r="AC206" s="147"/>
      <c r="AD206" s="147"/>
      <c r="AE206" s="147"/>
      <c r="AF206" s="147"/>
      <c r="AG206" s="147" t="s">
        <v>119</v>
      </c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ht="21.4" outlineLevel="2" x14ac:dyDescent="0.2">
      <c r="A207" s="154"/>
      <c r="B207" s="155"/>
      <c r="C207" s="260" t="s">
        <v>300</v>
      </c>
      <c r="D207" s="261"/>
      <c r="E207" s="261"/>
      <c r="F207" s="261"/>
      <c r="G207" s="261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7"/>
      <c r="AA207" s="147"/>
      <c r="AB207" s="147"/>
      <c r="AC207" s="147"/>
      <c r="AD207" s="147"/>
      <c r="AE207" s="147"/>
      <c r="AF207" s="147"/>
      <c r="AG207" s="147" t="s">
        <v>121</v>
      </c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77" t="str">
        <f>C207</f>
        <v>svislé nebo šikmé (odkloněné), půdorysně přímé nebo zalomené, stěn základových pasů ve volných nebo zapažených jámách, rýhách, šachtách, včetně případných vzpěr,</v>
      </c>
      <c r="BB207" s="147"/>
      <c r="BC207" s="147"/>
      <c r="BD207" s="147"/>
      <c r="BE207" s="147"/>
      <c r="BF207" s="147"/>
      <c r="BG207" s="147"/>
      <c r="BH207" s="147"/>
    </row>
    <row r="208" spans="1:60" ht="21.4" outlineLevel="1" x14ac:dyDescent="0.2">
      <c r="A208" s="170">
        <v>36</v>
      </c>
      <c r="B208" s="171" t="s">
        <v>306</v>
      </c>
      <c r="C208" s="183" t="s">
        <v>307</v>
      </c>
      <c r="D208" s="172" t="s">
        <v>241</v>
      </c>
      <c r="E208" s="173">
        <v>21.021599999999999</v>
      </c>
      <c r="F208" s="174"/>
      <c r="G208" s="175">
        <f>ROUND(E208*F208,2)</f>
        <v>0</v>
      </c>
      <c r="H208" s="174"/>
      <c r="I208" s="175">
        <f>ROUND(E208*H208,2)</f>
        <v>0</v>
      </c>
      <c r="J208" s="174"/>
      <c r="K208" s="175">
        <f>ROUND(E208*J208,2)</f>
        <v>0</v>
      </c>
      <c r="L208" s="175">
        <v>21</v>
      </c>
      <c r="M208" s="175">
        <f>G208*(1+L208/100)</f>
        <v>0</v>
      </c>
      <c r="N208" s="173">
        <v>1.0249299999999999</v>
      </c>
      <c r="O208" s="173">
        <f>ROUND(E208*N208,2)</f>
        <v>21.55</v>
      </c>
      <c r="P208" s="173">
        <v>0</v>
      </c>
      <c r="Q208" s="173">
        <f>ROUND(E208*P208,2)</f>
        <v>0</v>
      </c>
      <c r="R208" s="175" t="s">
        <v>308</v>
      </c>
      <c r="S208" s="175" t="s">
        <v>116</v>
      </c>
      <c r="T208" s="176" t="s">
        <v>116</v>
      </c>
      <c r="U208" s="157">
        <v>23.530999999999999</v>
      </c>
      <c r="V208" s="157">
        <f>ROUND(E208*U208,2)</f>
        <v>494.66</v>
      </c>
      <c r="W208" s="157"/>
      <c r="X208" s="157" t="s">
        <v>117</v>
      </c>
      <c r="Y208" s="157" t="s">
        <v>118</v>
      </c>
      <c r="Z208" s="147"/>
      <c r="AA208" s="147"/>
      <c r="AB208" s="147"/>
      <c r="AC208" s="147"/>
      <c r="AD208" s="147"/>
      <c r="AE208" s="147"/>
      <c r="AF208" s="147"/>
      <c r="AG208" s="147" t="s">
        <v>119</v>
      </c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outlineLevel="2" x14ac:dyDescent="0.2">
      <c r="A209" s="154"/>
      <c r="B209" s="155"/>
      <c r="C209" s="184" t="s">
        <v>309</v>
      </c>
      <c r="D209" s="158"/>
      <c r="E209" s="159"/>
      <c r="F209" s="157"/>
      <c r="G209" s="157"/>
      <c r="H209" s="157"/>
      <c r="I209" s="157"/>
      <c r="J209" s="157"/>
      <c r="K209" s="157"/>
      <c r="L209" s="157"/>
      <c r="M209" s="157"/>
      <c r="N209" s="156"/>
      <c r="O209" s="156"/>
      <c r="P209" s="156"/>
      <c r="Q209" s="156"/>
      <c r="R209" s="157"/>
      <c r="S209" s="157"/>
      <c r="T209" s="157"/>
      <c r="U209" s="157"/>
      <c r="V209" s="157"/>
      <c r="W209" s="157"/>
      <c r="X209" s="157"/>
      <c r="Y209" s="157"/>
      <c r="Z209" s="147"/>
      <c r="AA209" s="147"/>
      <c r="AB209" s="147"/>
      <c r="AC209" s="147"/>
      <c r="AD209" s="147"/>
      <c r="AE209" s="147"/>
      <c r="AF209" s="147"/>
      <c r="AG209" s="147" t="s">
        <v>123</v>
      </c>
      <c r="AH209" s="147">
        <v>0</v>
      </c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outlineLevel="3" x14ac:dyDescent="0.2">
      <c r="A210" s="154"/>
      <c r="B210" s="155"/>
      <c r="C210" s="184" t="s">
        <v>310</v>
      </c>
      <c r="D210" s="158"/>
      <c r="E210" s="159">
        <v>20.292000000000002</v>
      </c>
      <c r="F210" s="157"/>
      <c r="G210" s="157"/>
      <c r="H210" s="157"/>
      <c r="I210" s="157"/>
      <c r="J210" s="157"/>
      <c r="K210" s="157"/>
      <c r="L210" s="157"/>
      <c r="M210" s="157"/>
      <c r="N210" s="156"/>
      <c r="O210" s="156"/>
      <c r="P210" s="156"/>
      <c r="Q210" s="156"/>
      <c r="R210" s="157"/>
      <c r="S210" s="157"/>
      <c r="T210" s="157"/>
      <c r="U210" s="157"/>
      <c r="V210" s="157"/>
      <c r="W210" s="157"/>
      <c r="X210" s="157"/>
      <c r="Y210" s="157"/>
      <c r="Z210" s="147"/>
      <c r="AA210" s="147"/>
      <c r="AB210" s="147"/>
      <c r="AC210" s="147"/>
      <c r="AD210" s="147"/>
      <c r="AE210" s="147"/>
      <c r="AF210" s="147"/>
      <c r="AG210" s="147" t="s">
        <v>123</v>
      </c>
      <c r="AH210" s="147">
        <v>0</v>
      </c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3" x14ac:dyDescent="0.2">
      <c r="A211" s="154"/>
      <c r="B211" s="155"/>
      <c r="C211" s="184" t="s">
        <v>311</v>
      </c>
      <c r="D211" s="158"/>
      <c r="E211" s="159">
        <v>0.36480000000000001</v>
      </c>
      <c r="F211" s="157"/>
      <c r="G211" s="157"/>
      <c r="H211" s="157"/>
      <c r="I211" s="157"/>
      <c r="J211" s="157"/>
      <c r="K211" s="157"/>
      <c r="L211" s="157"/>
      <c r="M211" s="157"/>
      <c r="N211" s="156"/>
      <c r="O211" s="156"/>
      <c r="P211" s="156"/>
      <c r="Q211" s="156"/>
      <c r="R211" s="157"/>
      <c r="S211" s="157"/>
      <c r="T211" s="157"/>
      <c r="U211" s="157"/>
      <c r="V211" s="157"/>
      <c r="W211" s="157"/>
      <c r="X211" s="157"/>
      <c r="Y211" s="157"/>
      <c r="Z211" s="147"/>
      <c r="AA211" s="147"/>
      <c r="AB211" s="147"/>
      <c r="AC211" s="147"/>
      <c r="AD211" s="147"/>
      <c r="AE211" s="147"/>
      <c r="AF211" s="147"/>
      <c r="AG211" s="147" t="s">
        <v>123</v>
      </c>
      <c r="AH211" s="147">
        <v>0</v>
      </c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3" x14ac:dyDescent="0.2">
      <c r="A212" s="154"/>
      <c r="B212" s="155"/>
      <c r="C212" s="184" t="s">
        <v>312</v>
      </c>
      <c r="D212" s="158"/>
      <c r="E212" s="159">
        <v>0.36480000000000001</v>
      </c>
      <c r="F212" s="157"/>
      <c r="G212" s="157"/>
      <c r="H212" s="157"/>
      <c r="I212" s="157"/>
      <c r="J212" s="157"/>
      <c r="K212" s="157"/>
      <c r="L212" s="157"/>
      <c r="M212" s="157"/>
      <c r="N212" s="156"/>
      <c r="O212" s="156"/>
      <c r="P212" s="156"/>
      <c r="Q212" s="156"/>
      <c r="R212" s="157"/>
      <c r="S212" s="157"/>
      <c r="T212" s="157"/>
      <c r="U212" s="157"/>
      <c r="V212" s="157"/>
      <c r="W212" s="157"/>
      <c r="X212" s="157"/>
      <c r="Y212" s="157"/>
      <c r="Z212" s="147"/>
      <c r="AA212" s="147"/>
      <c r="AB212" s="147"/>
      <c r="AC212" s="147"/>
      <c r="AD212" s="147"/>
      <c r="AE212" s="147"/>
      <c r="AF212" s="147"/>
      <c r="AG212" s="147" t="s">
        <v>123</v>
      </c>
      <c r="AH212" s="147">
        <v>0</v>
      </c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1" x14ac:dyDescent="0.2">
      <c r="A213" s="170">
        <v>37</v>
      </c>
      <c r="B213" s="171" t="s">
        <v>313</v>
      </c>
      <c r="C213" s="183" t="s">
        <v>314</v>
      </c>
      <c r="D213" s="172" t="s">
        <v>131</v>
      </c>
      <c r="E213" s="173">
        <v>7.53</v>
      </c>
      <c r="F213" s="174"/>
      <c r="G213" s="175">
        <f>ROUND(E213*F213,2)</f>
        <v>0</v>
      </c>
      <c r="H213" s="174"/>
      <c r="I213" s="175">
        <f>ROUND(E213*H213,2)</f>
        <v>0</v>
      </c>
      <c r="J213" s="174"/>
      <c r="K213" s="175">
        <f>ROUND(E213*J213,2)</f>
        <v>0</v>
      </c>
      <c r="L213" s="175">
        <v>21</v>
      </c>
      <c r="M213" s="175">
        <f>G213*(1+L213/100)</f>
        <v>0</v>
      </c>
      <c r="N213" s="173">
        <v>2.5249999999999999</v>
      </c>
      <c r="O213" s="173">
        <f>ROUND(E213*N213,2)</f>
        <v>19.010000000000002</v>
      </c>
      <c r="P213" s="173">
        <v>0</v>
      </c>
      <c r="Q213" s="173">
        <f>ROUND(E213*P213,2)</f>
        <v>0</v>
      </c>
      <c r="R213" s="175" t="s">
        <v>286</v>
      </c>
      <c r="S213" s="175" t="s">
        <v>116</v>
      </c>
      <c r="T213" s="176" t="s">
        <v>116</v>
      </c>
      <c r="U213" s="157">
        <v>0.47699999999999998</v>
      </c>
      <c r="V213" s="157">
        <f>ROUND(E213*U213,2)</f>
        <v>3.59</v>
      </c>
      <c r="W213" s="157"/>
      <c r="X213" s="157" t="s">
        <v>117</v>
      </c>
      <c r="Y213" s="157" t="s">
        <v>118</v>
      </c>
      <c r="Z213" s="147"/>
      <c r="AA213" s="147"/>
      <c r="AB213" s="147"/>
      <c r="AC213" s="147"/>
      <c r="AD213" s="147"/>
      <c r="AE213" s="147"/>
      <c r="AF213" s="147"/>
      <c r="AG213" s="147" t="s">
        <v>119</v>
      </c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2" x14ac:dyDescent="0.2">
      <c r="A214" s="154"/>
      <c r="B214" s="155"/>
      <c r="C214" s="184" t="s">
        <v>287</v>
      </c>
      <c r="D214" s="158"/>
      <c r="E214" s="159"/>
      <c r="F214" s="157"/>
      <c r="G214" s="157"/>
      <c r="H214" s="157"/>
      <c r="I214" s="157"/>
      <c r="J214" s="157"/>
      <c r="K214" s="157"/>
      <c r="L214" s="157"/>
      <c r="M214" s="157"/>
      <c r="N214" s="156"/>
      <c r="O214" s="156"/>
      <c r="P214" s="156"/>
      <c r="Q214" s="156"/>
      <c r="R214" s="157"/>
      <c r="S214" s="157"/>
      <c r="T214" s="157"/>
      <c r="U214" s="157"/>
      <c r="V214" s="157"/>
      <c r="W214" s="157"/>
      <c r="X214" s="157"/>
      <c r="Y214" s="157"/>
      <c r="Z214" s="147"/>
      <c r="AA214" s="147"/>
      <c r="AB214" s="147"/>
      <c r="AC214" s="147"/>
      <c r="AD214" s="147"/>
      <c r="AE214" s="147"/>
      <c r="AF214" s="147"/>
      <c r="AG214" s="147" t="s">
        <v>123</v>
      </c>
      <c r="AH214" s="147">
        <v>0</v>
      </c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3" x14ac:dyDescent="0.2">
      <c r="A215" s="154"/>
      <c r="B215" s="155"/>
      <c r="C215" s="184" t="s">
        <v>315</v>
      </c>
      <c r="D215" s="158"/>
      <c r="E215" s="159"/>
      <c r="F215" s="157"/>
      <c r="G215" s="157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7"/>
      <c r="AA215" s="147"/>
      <c r="AB215" s="147"/>
      <c r="AC215" s="147"/>
      <c r="AD215" s="147"/>
      <c r="AE215" s="147"/>
      <c r="AF215" s="147"/>
      <c r="AG215" s="147" t="s">
        <v>123</v>
      </c>
      <c r="AH215" s="147">
        <v>0</v>
      </c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3" x14ac:dyDescent="0.2">
      <c r="A216" s="154"/>
      <c r="B216" s="155"/>
      <c r="C216" s="184" t="s">
        <v>316</v>
      </c>
      <c r="D216" s="158"/>
      <c r="E216" s="159">
        <v>4.4000000000000004</v>
      </c>
      <c r="F216" s="157"/>
      <c r="G216" s="157"/>
      <c r="H216" s="157"/>
      <c r="I216" s="157"/>
      <c r="J216" s="157"/>
      <c r="K216" s="157"/>
      <c r="L216" s="157"/>
      <c r="M216" s="157"/>
      <c r="N216" s="156"/>
      <c r="O216" s="156"/>
      <c r="P216" s="156"/>
      <c r="Q216" s="156"/>
      <c r="R216" s="157"/>
      <c r="S216" s="157"/>
      <c r="T216" s="157"/>
      <c r="U216" s="157"/>
      <c r="V216" s="157"/>
      <c r="W216" s="157"/>
      <c r="X216" s="157"/>
      <c r="Y216" s="157"/>
      <c r="Z216" s="147"/>
      <c r="AA216" s="147"/>
      <c r="AB216" s="147"/>
      <c r="AC216" s="147"/>
      <c r="AD216" s="147"/>
      <c r="AE216" s="147"/>
      <c r="AF216" s="147"/>
      <c r="AG216" s="147" t="s">
        <v>123</v>
      </c>
      <c r="AH216" s="147">
        <v>0</v>
      </c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3" x14ac:dyDescent="0.2">
      <c r="A217" s="154"/>
      <c r="B217" s="155"/>
      <c r="C217" s="184" t="s">
        <v>317</v>
      </c>
      <c r="D217" s="158"/>
      <c r="E217" s="159">
        <v>0.3</v>
      </c>
      <c r="F217" s="157"/>
      <c r="G217" s="157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123</v>
      </c>
      <c r="AH217" s="147">
        <v>0</v>
      </c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outlineLevel="3" x14ac:dyDescent="0.2">
      <c r="A218" s="154"/>
      <c r="B218" s="155"/>
      <c r="C218" s="184" t="s">
        <v>318</v>
      </c>
      <c r="D218" s="158"/>
      <c r="E218" s="159">
        <v>1.4</v>
      </c>
      <c r="F218" s="157"/>
      <c r="G218" s="157"/>
      <c r="H218" s="157"/>
      <c r="I218" s="157"/>
      <c r="J218" s="157"/>
      <c r="K218" s="157"/>
      <c r="L218" s="157"/>
      <c r="M218" s="157"/>
      <c r="N218" s="156"/>
      <c r="O218" s="156"/>
      <c r="P218" s="156"/>
      <c r="Q218" s="156"/>
      <c r="R218" s="157"/>
      <c r="S218" s="157"/>
      <c r="T218" s="157"/>
      <c r="U218" s="157"/>
      <c r="V218" s="157"/>
      <c r="W218" s="157"/>
      <c r="X218" s="157"/>
      <c r="Y218" s="157"/>
      <c r="Z218" s="147"/>
      <c r="AA218" s="147"/>
      <c r="AB218" s="147"/>
      <c r="AC218" s="147"/>
      <c r="AD218" s="147"/>
      <c r="AE218" s="147"/>
      <c r="AF218" s="147"/>
      <c r="AG218" s="147" t="s">
        <v>123</v>
      </c>
      <c r="AH218" s="147">
        <v>0</v>
      </c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outlineLevel="3" x14ac:dyDescent="0.2">
      <c r="A219" s="154"/>
      <c r="B219" s="155"/>
      <c r="C219" s="184" t="s">
        <v>319</v>
      </c>
      <c r="D219" s="158"/>
      <c r="E219" s="159">
        <v>0.13</v>
      </c>
      <c r="F219" s="157"/>
      <c r="G219" s="157"/>
      <c r="H219" s="157"/>
      <c r="I219" s="157"/>
      <c r="J219" s="157"/>
      <c r="K219" s="157"/>
      <c r="L219" s="157"/>
      <c r="M219" s="157"/>
      <c r="N219" s="156"/>
      <c r="O219" s="156"/>
      <c r="P219" s="156"/>
      <c r="Q219" s="156"/>
      <c r="R219" s="157"/>
      <c r="S219" s="157"/>
      <c r="T219" s="157"/>
      <c r="U219" s="157"/>
      <c r="V219" s="157"/>
      <c r="W219" s="157"/>
      <c r="X219" s="157"/>
      <c r="Y219" s="157"/>
      <c r="Z219" s="147"/>
      <c r="AA219" s="147"/>
      <c r="AB219" s="147"/>
      <c r="AC219" s="147"/>
      <c r="AD219" s="147"/>
      <c r="AE219" s="147"/>
      <c r="AF219" s="147"/>
      <c r="AG219" s="147" t="s">
        <v>123</v>
      </c>
      <c r="AH219" s="147">
        <v>0</v>
      </c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outlineLevel="3" x14ac:dyDescent="0.2">
      <c r="A220" s="154"/>
      <c r="B220" s="155"/>
      <c r="C220" s="184" t="s">
        <v>320</v>
      </c>
      <c r="D220" s="158"/>
      <c r="E220" s="159">
        <v>1.3</v>
      </c>
      <c r="F220" s="157"/>
      <c r="G220" s="157"/>
      <c r="H220" s="157"/>
      <c r="I220" s="157"/>
      <c r="J220" s="157"/>
      <c r="K220" s="157"/>
      <c r="L220" s="157"/>
      <c r="M220" s="157"/>
      <c r="N220" s="156"/>
      <c r="O220" s="156"/>
      <c r="P220" s="156"/>
      <c r="Q220" s="156"/>
      <c r="R220" s="157"/>
      <c r="S220" s="157"/>
      <c r="T220" s="157"/>
      <c r="U220" s="157"/>
      <c r="V220" s="157"/>
      <c r="W220" s="157"/>
      <c r="X220" s="157"/>
      <c r="Y220" s="157"/>
      <c r="Z220" s="147"/>
      <c r="AA220" s="147"/>
      <c r="AB220" s="147"/>
      <c r="AC220" s="147"/>
      <c r="AD220" s="147"/>
      <c r="AE220" s="147"/>
      <c r="AF220" s="147"/>
      <c r="AG220" s="147" t="s">
        <v>123</v>
      </c>
      <c r="AH220" s="147">
        <v>0</v>
      </c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outlineLevel="3" x14ac:dyDescent="0.2">
      <c r="A221" s="154"/>
      <c r="B221" s="155"/>
      <c r="C221" s="185" t="s">
        <v>148</v>
      </c>
      <c r="D221" s="160"/>
      <c r="E221" s="161">
        <v>7.53</v>
      </c>
      <c r="F221" s="157"/>
      <c r="G221" s="157"/>
      <c r="H221" s="157"/>
      <c r="I221" s="157"/>
      <c r="J221" s="157"/>
      <c r="K221" s="157"/>
      <c r="L221" s="157"/>
      <c r="M221" s="157"/>
      <c r="N221" s="156"/>
      <c r="O221" s="156"/>
      <c r="P221" s="156"/>
      <c r="Q221" s="156"/>
      <c r="R221" s="157"/>
      <c r="S221" s="157"/>
      <c r="T221" s="157"/>
      <c r="U221" s="157"/>
      <c r="V221" s="157"/>
      <c r="W221" s="157"/>
      <c r="X221" s="157"/>
      <c r="Y221" s="157"/>
      <c r="Z221" s="147"/>
      <c r="AA221" s="147"/>
      <c r="AB221" s="147"/>
      <c r="AC221" s="147"/>
      <c r="AD221" s="147"/>
      <c r="AE221" s="147"/>
      <c r="AF221" s="147"/>
      <c r="AG221" s="147" t="s">
        <v>123</v>
      </c>
      <c r="AH221" s="147">
        <v>1</v>
      </c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outlineLevel="1" x14ac:dyDescent="0.2">
      <c r="A222" s="170">
        <v>38</v>
      </c>
      <c r="B222" s="171" t="s">
        <v>321</v>
      </c>
      <c r="C222" s="183" t="s">
        <v>322</v>
      </c>
      <c r="D222" s="172" t="s">
        <v>131</v>
      </c>
      <c r="E222" s="173">
        <v>449.5</v>
      </c>
      <c r="F222" s="174"/>
      <c r="G222" s="175">
        <f>ROUND(E222*F222,2)</f>
        <v>0</v>
      </c>
      <c r="H222" s="174"/>
      <c r="I222" s="175">
        <f>ROUND(E222*H222,2)</f>
        <v>0</v>
      </c>
      <c r="J222" s="174"/>
      <c r="K222" s="175">
        <f>ROUND(E222*J222,2)</f>
        <v>0</v>
      </c>
      <c r="L222" s="175">
        <v>21</v>
      </c>
      <c r="M222" s="175">
        <f>G222*(1+L222/100)</f>
        <v>0</v>
      </c>
      <c r="N222" s="173">
        <v>2.5249999999999999</v>
      </c>
      <c r="O222" s="173">
        <f>ROUND(E222*N222,2)</f>
        <v>1134.99</v>
      </c>
      <c r="P222" s="173">
        <v>0</v>
      </c>
      <c r="Q222" s="173">
        <f>ROUND(E222*P222,2)</f>
        <v>0</v>
      </c>
      <c r="R222" s="175" t="s">
        <v>286</v>
      </c>
      <c r="S222" s="175" t="s">
        <v>116</v>
      </c>
      <c r="T222" s="176" t="s">
        <v>116</v>
      </c>
      <c r="U222" s="157">
        <v>0.48</v>
      </c>
      <c r="V222" s="157">
        <f>ROUND(E222*U222,2)</f>
        <v>215.76</v>
      </c>
      <c r="W222" s="157"/>
      <c r="X222" s="157" t="s">
        <v>117</v>
      </c>
      <c r="Y222" s="157" t="s">
        <v>118</v>
      </c>
      <c r="Z222" s="147"/>
      <c r="AA222" s="147"/>
      <c r="AB222" s="147"/>
      <c r="AC222" s="147"/>
      <c r="AD222" s="147"/>
      <c r="AE222" s="147"/>
      <c r="AF222" s="147"/>
      <c r="AG222" s="147" t="s">
        <v>119</v>
      </c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outlineLevel="2" x14ac:dyDescent="0.2">
      <c r="A223" s="154"/>
      <c r="B223" s="155"/>
      <c r="C223" s="260" t="s">
        <v>323</v>
      </c>
      <c r="D223" s="261"/>
      <c r="E223" s="261"/>
      <c r="F223" s="261"/>
      <c r="G223" s="261"/>
      <c r="H223" s="157"/>
      <c r="I223" s="157"/>
      <c r="J223" s="157"/>
      <c r="K223" s="157"/>
      <c r="L223" s="157"/>
      <c r="M223" s="157"/>
      <c r="N223" s="156"/>
      <c r="O223" s="156"/>
      <c r="P223" s="156"/>
      <c r="Q223" s="156"/>
      <c r="R223" s="157"/>
      <c r="S223" s="157"/>
      <c r="T223" s="157"/>
      <c r="U223" s="157"/>
      <c r="V223" s="157"/>
      <c r="W223" s="157"/>
      <c r="X223" s="157"/>
      <c r="Y223" s="157"/>
      <c r="Z223" s="147"/>
      <c r="AA223" s="147"/>
      <c r="AB223" s="147"/>
      <c r="AC223" s="147"/>
      <c r="AD223" s="147"/>
      <c r="AE223" s="147"/>
      <c r="AF223" s="147"/>
      <c r="AG223" s="147" t="s">
        <v>121</v>
      </c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</row>
    <row r="224" spans="1:60" outlineLevel="2" x14ac:dyDescent="0.2">
      <c r="A224" s="154"/>
      <c r="B224" s="155"/>
      <c r="C224" s="184" t="s">
        <v>315</v>
      </c>
      <c r="D224" s="158"/>
      <c r="E224" s="159"/>
      <c r="F224" s="157"/>
      <c r="G224" s="157"/>
      <c r="H224" s="157"/>
      <c r="I224" s="157"/>
      <c r="J224" s="157"/>
      <c r="K224" s="157"/>
      <c r="L224" s="157"/>
      <c r="M224" s="157"/>
      <c r="N224" s="156"/>
      <c r="O224" s="156"/>
      <c r="P224" s="156"/>
      <c r="Q224" s="156"/>
      <c r="R224" s="157"/>
      <c r="S224" s="157"/>
      <c r="T224" s="157"/>
      <c r="U224" s="157"/>
      <c r="V224" s="157"/>
      <c r="W224" s="157"/>
      <c r="X224" s="157"/>
      <c r="Y224" s="157"/>
      <c r="Z224" s="147"/>
      <c r="AA224" s="147"/>
      <c r="AB224" s="147"/>
      <c r="AC224" s="147"/>
      <c r="AD224" s="147"/>
      <c r="AE224" s="147"/>
      <c r="AF224" s="147"/>
      <c r="AG224" s="147" t="s">
        <v>123</v>
      </c>
      <c r="AH224" s="147">
        <v>0</v>
      </c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3" x14ac:dyDescent="0.2">
      <c r="A225" s="154"/>
      <c r="B225" s="155"/>
      <c r="C225" s="184" t="s">
        <v>324</v>
      </c>
      <c r="D225" s="158"/>
      <c r="E225" s="159">
        <v>28.16</v>
      </c>
      <c r="F225" s="157"/>
      <c r="G225" s="157"/>
      <c r="H225" s="157"/>
      <c r="I225" s="157"/>
      <c r="J225" s="157"/>
      <c r="K225" s="157"/>
      <c r="L225" s="157"/>
      <c r="M225" s="157"/>
      <c r="N225" s="156"/>
      <c r="O225" s="156"/>
      <c r="P225" s="156"/>
      <c r="Q225" s="156"/>
      <c r="R225" s="157"/>
      <c r="S225" s="157"/>
      <c r="T225" s="157"/>
      <c r="U225" s="157"/>
      <c r="V225" s="157"/>
      <c r="W225" s="157"/>
      <c r="X225" s="157"/>
      <c r="Y225" s="157"/>
      <c r="Z225" s="147"/>
      <c r="AA225" s="147"/>
      <c r="AB225" s="147"/>
      <c r="AC225" s="147"/>
      <c r="AD225" s="147"/>
      <c r="AE225" s="147"/>
      <c r="AF225" s="147"/>
      <c r="AG225" s="147" t="s">
        <v>123</v>
      </c>
      <c r="AH225" s="147">
        <v>0</v>
      </c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3" x14ac:dyDescent="0.2">
      <c r="A226" s="154"/>
      <c r="B226" s="155"/>
      <c r="C226" s="184" t="s">
        <v>325</v>
      </c>
      <c r="D226" s="158"/>
      <c r="E226" s="159">
        <v>1.92</v>
      </c>
      <c r="F226" s="157"/>
      <c r="G226" s="157"/>
      <c r="H226" s="157"/>
      <c r="I226" s="157"/>
      <c r="J226" s="157"/>
      <c r="K226" s="157"/>
      <c r="L226" s="157"/>
      <c r="M226" s="157"/>
      <c r="N226" s="156"/>
      <c r="O226" s="156"/>
      <c r="P226" s="156"/>
      <c r="Q226" s="156"/>
      <c r="R226" s="157"/>
      <c r="S226" s="157"/>
      <c r="T226" s="157"/>
      <c r="U226" s="157"/>
      <c r="V226" s="157"/>
      <c r="W226" s="157"/>
      <c r="X226" s="157"/>
      <c r="Y226" s="157"/>
      <c r="Z226" s="147"/>
      <c r="AA226" s="147"/>
      <c r="AB226" s="147"/>
      <c r="AC226" s="147"/>
      <c r="AD226" s="147"/>
      <c r="AE226" s="147"/>
      <c r="AF226" s="147"/>
      <c r="AG226" s="147" t="s">
        <v>123</v>
      </c>
      <c r="AH226" s="147">
        <v>0</v>
      </c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outlineLevel="3" x14ac:dyDescent="0.2">
      <c r="A227" s="154"/>
      <c r="B227" s="155"/>
      <c r="C227" s="184" t="s">
        <v>326</v>
      </c>
      <c r="D227" s="158"/>
      <c r="E227" s="159">
        <v>8.9600000000000009</v>
      </c>
      <c r="F227" s="157"/>
      <c r="G227" s="157"/>
      <c r="H227" s="157"/>
      <c r="I227" s="157"/>
      <c r="J227" s="157"/>
      <c r="K227" s="157"/>
      <c r="L227" s="157"/>
      <c r="M227" s="157"/>
      <c r="N227" s="156"/>
      <c r="O227" s="156"/>
      <c r="P227" s="156"/>
      <c r="Q227" s="156"/>
      <c r="R227" s="157"/>
      <c r="S227" s="157"/>
      <c r="T227" s="157"/>
      <c r="U227" s="157"/>
      <c r="V227" s="157"/>
      <c r="W227" s="157"/>
      <c r="X227" s="157"/>
      <c r="Y227" s="157"/>
      <c r="Z227" s="147"/>
      <c r="AA227" s="147"/>
      <c r="AB227" s="147"/>
      <c r="AC227" s="147"/>
      <c r="AD227" s="147"/>
      <c r="AE227" s="147"/>
      <c r="AF227" s="147"/>
      <c r="AG227" s="147" t="s">
        <v>123</v>
      </c>
      <c r="AH227" s="147">
        <v>0</v>
      </c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outlineLevel="3" x14ac:dyDescent="0.2">
      <c r="A228" s="154"/>
      <c r="B228" s="155"/>
      <c r="C228" s="184" t="s">
        <v>327</v>
      </c>
      <c r="D228" s="158"/>
      <c r="E228" s="159">
        <v>0.88</v>
      </c>
      <c r="F228" s="157"/>
      <c r="G228" s="157"/>
      <c r="H228" s="157"/>
      <c r="I228" s="157"/>
      <c r="J228" s="157"/>
      <c r="K228" s="157"/>
      <c r="L228" s="157"/>
      <c r="M228" s="157"/>
      <c r="N228" s="156"/>
      <c r="O228" s="156"/>
      <c r="P228" s="156"/>
      <c r="Q228" s="156"/>
      <c r="R228" s="157"/>
      <c r="S228" s="157"/>
      <c r="T228" s="157"/>
      <c r="U228" s="157"/>
      <c r="V228" s="157"/>
      <c r="W228" s="157"/>
      <c r="X228" s="157"/>
      <c r="Y228" s="157"/>
      <c r="Z228" s="147"/>
      <c r="AA228" s="147"/>
      <c r="AB228" s="147"/>
      <c r="AC228" s="147"/>
      <c r="AD228" s="147"/>
      <c r="AE228" s="147"/>
      <c r="AF228" s="147"/>
      <c r="AG228" s="147" t="s">
        <v>123</v>
      </c>
      <c r="AH228" s="147">
        <v>0</v>
      </c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outlineLevel="3" x14ac:dyDescent="0.2">
      <c r="A229" s="154"/>
      <c r="B229" s="155"/>
      <c r="C229" s="184" t="s">
        <v>328</v>
      </c>
      <c r="D229" s="158"/>
      <c r="E229" s="159">
        <v>8.32</v>
      </c>
      <c r="F229" s="157"/>
      <c r="G229" s="157"/>
      <c r="H229" s="157"/>
      <c r="I229" s="157"/>
      <c r="J229" s="157"/>
      <c r="K229" s="157"/>
      <c r="L229" s="157"/>
      <c r="M229" s="157"/>
      <c r="N229" s="156"/>
      <c r="O229" s="156"/>
      <c r="P229" s="156"/>
      <c r="Q229" s="156"/>
      <c r="R229" s="157"/>
      <c r="S229" s="157"/>
      <c r="T229" s="157"/>
      <c r="U229" s="157"/>
      <c r="V229" s="157"/>
      <c r="W229" s="157"/>
      <c r="X229" s="157"/>
      <c r="Y229" s="157"/>
      <c r="Z229" s="147"/>
      <c r="AA229" s="147"/>
      <c r="AB229" s="147"/>
      <c r="AC229" s="147"/>
      <c r="AD229" s="147"/>
      <c r="AE229" s="147"/>
      <c r="AF229" s="147"/>
      <c r="AG229" s="147" t="s">
        <v>123</v>
      </c>
      <c r="AH229" s="147">
        <v>0</v>
      </c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outlineLevel="3" x14ac:dyDescent="0.2">
      <c r="A230" s="154"/>
      <c r="B230" s="155"/>
      <c r="C230" s="185" t="s">
        <v>148</v>
      </c>
      <c r="D230" s="160"/>
      <c r="E230" s="161">
        <v>48.24</v>
      </c>
      <c r="F230" s="157"/>
      <c r="G230" s="157"/>
      <c r="H230" s="157"/>
      <c r="I230" s="157"/>
      <c r="J230" s="157"/>
      <c r="K230" s="157"/>
      <c r="L230" s="157"/>
      <c r="M230" s="157"/>
      <c r="N230" s="156"/>
      <c r="O230" s="156"/>
      <c r="P230" s="156"/>
      <c r="Q230" s="156"/>
      <c r="R230" s="157"/>
      <c r="S230" s="157"/>
      <c r="T230" s="157"/>
      <c r="U230" s="157"/>
      <c r="V230" s="157"/>
      <c r="W230" s="157"/>
      <c r="X230" s="157"/>
      <c r="Y230" s="157"/>
      <c r="Z230" s="147"/>
      <c r="AA230" s="147"/>
      <c r="AB230" s="147"/>
      <c r="AC230" s="147"/>
      <c r="AD230" s="147"/>
      <c r="AE230" s="147"/>
      <c r="AF230" s="147"/>
      <c r="AG230" s="147" t="s">
        <v>123</v>
      </c>
      <c r="AH230" s="147">
        <v>1</v>
      </c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outlineLevel="3" x14ac:dyDescent="0.2">
      <c r="A231" s="154"/>
      <c r="B231" s="155"/>
      <c r="C231" s="184" t="s">
        <v>154</v>
      </c>
      <c r="D231" s="158"/>
      <c r="E231" s="159"/>
      <c r="F231" s="157"/>
      <c r="G231" s="157"/>
      <c r="H231" s="157"/>
      <c r="I231" s="157"/>
      <c r="J231" s="157"/>
      <c r="K231" s="157"/>
      <c r="L231" s="157"/>
      <c r="M231" s="157"/>
      <c r="N231" s="156"/>
      <c r="O231" s="156"/>
      <c r="P231" s="156"/>
      <c r="Q231" s="156"/>
      <c r="R231" s="157"/>
      <c r="S231" s="157"/>
      <c r="T231" s="157"/>
      <c r="U231" s="157"/>
      <c r="V231" s="157"/>
      <c r="W231" s="157"/>
      <c r="X231" s="157"/>
      <c r="Y231" s="157"/>
      <c r="Z231" s="147"/>
      <c r="AA231" s="147"/>
      <c r="AB231" s="147"/>
      <c r="AC231" s="147"/>
      <c r="AD231" s="147"/>
      <c r="AE231" s="147"/>
      <c r="AF231" s="147"/>
      <c r="AG231" s="147" t="s">
        <v>123</v>
      </c>
      <c r="AH231" s="147">
        <v>0</v>
      </c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3" x14ac:dyDescent="0.2">
      <c r="A232" s="154"/>
      <c r="B232" s="155"/>
      <c r="C232" s="184" t="s">
        <v>329</v>
      </c>
      <c r="D232" s="158"/>
      <c r="E232" s="159">
        <v>6.3</v>
      </c>
      <c r="F232" s="157"/>
      <c r="G232" s="157"/>
      <c r="H232" s="157"/>
      <c r="I232" s="157"/>
      <c r="J232" s="157"/>
      <c r="K232" s="157"/>
      <c r="L232" s="157"/>
      <c r="M232" s="157"/>
      <c r="N232" s="156"/>
      <c r="O232" s="156"/>
      <c r="P232" s="156"/>
      <c r="Q232" s="156"/>
      <c r="R232" s="157"/>
      <c r="S232" s="157"/>
      <c r="T232" s="157"/>
      <c r="U232" s="157"/>
      <c r="V232" s="157"/>
      <c r="W232" s="157"/>
      <c r="X232" s="157"/>
      <c r="Y232" s="157"/>
      <c r="Z232" s="147"/>
      <c r="AA232" s="147"/>
      <c r="AB232" s="147"/>
      <c r="AC232" s="147"/>
      <c r="AD232" s="147"/>
      <c r="AE232" s="147"/>
      <c r="AF232" s="147"/>
      <c r="AG232" s="147" t="s">
        <v>123</v>
      </c>
      <c r="AH232" s="147">
        <v>0</v>
      </c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outlineLevel="3" x14ac:dyDescent="0.2">
      <c r="A233" s="154"/>
      <c r="B233" s="155"/>
      <c r="C233" s="184" t="s">
        <v>330</v>
      </c>
      <c r="D233" s="158"/>
      <c r="E233" s="159">
        <v>3.36</v>
      </c>
      <c r="F233" s="157"/>
      <c r="G233" s="157"/>
      <c r="H233" s="157"/>
      <c r="I233" s="157"/>
      <c r="J233" s="157"/>
      <c r="K233" s="157"/>
      <c r="L233" s="157"/>
      <c r="M233" s="157"/>
      <c r="N233" s="156"/>
      <c r="O233" s="156"/>
      <c r="P233" s="156"/>
      <c r="Q233" s="156"/>
      <c r="R233" s="157"/>
      <c r="S233" s="157"/>
      <c r="T233" s="157"/>
      <c r="U233" s="157"/>
      <c r="V233" s="157"/>
      <c r="W233" s="157"/>
      <c r="X233" s="157"/>
      <c r="Y233" s="157"/>
      <c r="Z233" s="147"/>
      <c r="AA233" s="147"/>
      <c r="AB233" s="147"/>
      <c r="AC233" s="147"/>
      <c r="AD233" s="147"/>
      <c r="AE233" s="147"/>
      <c r="AF233" s="147"/>
      <c r="AG233" s="147" t="s">
        <v>123</v>
      </c>
      <c r="AH233" s="147">
        <v>0</v>
      </c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outlineLevel="3" x14ac:dyDescent="0.2">
      <c r="A234" s="154"/>
      <c r="B234" s="155"/>
      <c r="C234" s="184" t="s">
        <v>331</v>
      </c>
      <c r="D234" s="158"/>
      <c r="E234" s="159">
        <v>14.4</v>
      </c>
      <c r="F234" s="157"/>
      <c r="G234" s="157"/>
      <c r="H234" s="157"/>
      <c r="I234" s="157"/>
      <c r="J234" s="157"/>
      <c r="K234" s="157"/>
      <c r="L234" s="157"/>
      <c r="M234" s="157"/>
      <c r="N234" s="156"/>
      <c r="O234" s="156"/>
      <c r="P234" s="156"/>
      <c r="Q234" s="156"/>
      <c r="R234" s="157"/>
      <c r="S234" s="157"/>
      <c r="T234" s="157"/>
      <c r="U234" s="157"/>
      <c r="V234" s="157"/>
      <c r="W234" s="157"/>
      <c r="X234" s="157"/>
      <c r="Y234" s="157"/>
      <c r="Z234" s="147"/>
      <c r="AA234" s="147"/>
      <c r="AB234" s="147"/>
      <c r="AC234" s="147"/>
      <c r="AD234" s="147"/>
      <c r="AE234" s="147"/>
      <c r="AF234" s="147"/>
      <c r="AG234" s="147" t="s">
        <v>123</v>
      </c>
      <c r="AH234" s="147">
        <v>0</v>
      </c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outlineLevel="3" x14ac:dyDescent="0.2">
      <c r="A235" s="154"/>
      <c r="B235" s="155"/>
      <c r="C235" s="184" t="s">
        <v>332</v>
      </c>
      <c r="D235" s="158"/>
      <c r="E235" s="159">
        <v>52.8</v>
      </c>
      <c r="F235" s="157"/>
      <c r="G235" s="157"/>
      <c r="H235" s="157"/>
      <c r="I235" s="157"/>
      <c r="J235" s="157"/>
      <c r="K235" s="157"/>
      <c r="L235" s="157"/>
      <c r="M235" s="157"/>
      <c r="N235" s="156"/>
      <c r="O235" s="156"/>
      <c r="P235" s="156"/>
      <c r="Q235" s="156"/>
      <c r="R235" s="157"/>
      <c r="S235" s="157"/>
      <c r="T235" s="157"/>
      <c r="U235" s="157"/>
      <c r="V235" s="157"/>
      <c r="W235" s="157"/>
      <c r="X235" s="157"/>
      <c r="Y235" s="157"/>
      <c r="Z235" s="147"/>
      <c r="AA235" s="147"/>
      <c r="AB235" s="147"/>
      <c r="AC235" s="147"/>
      <c r="AD235" s="147"/>
      <c r="AE235" s="147"/>
      <c r="AF235" s="147"/>
      <c r="AG235" s="147" t="s">
        <v>123</v>
      </c>
      <c r="AH235" s="147">
        <v>0</v>
      </c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  <c r="BG235" s="147"/>
      <c r="BH235" s="147"/>
    </row>
    <row r="236" spans="1:60" outlineLevel="3" x14ac:dyDescent="0.2">
      <c r="A236" s="154"/>
      <c r="B236" s="155"/>
      <c r="C236" s="184" t="s">
        <v>333</v>
      </c>
      <c r="D236" s="158"/>
      <c r="E236" s="159">
        <v>6.3</v>
      </c>
      <c r="F236" s="157"/>
      <c r="G236" s="157"/>
      <c r="H236" s="157"/>
      <c r="I236" s="157"/>
      <c r="J236" s="157"/>
      <c r="K236" s="157"/>
      <c r="L236" s="157"/>
      <c r="M236" s="157"/>
      <c r="N236" s="156"/>
      <c r="O236" s="156"/>
      <c r="P236" s="156"/>
      <c r="Q236" s="156"/>
      <c r="R236" s="157"/>
      <c r="S236" s="157"/>
      <c r="T236" s="157"/>
      <c r="U236" s="157"/>
      <c r="V236" s="157"/>
      <c r="W236" s="157"/>
      <c r="X236" s="157"/>
      <c r="Y236" s="157"/>
      <c r="Z236" s="147"/>
      <c r="AA236" s="147"/>
      <c r="AB236" s="147"/>
      <c r="AC236" s="147"/>
      <c r="AD236" s="147"/>
      <c r="AE236" s="147"/>
      <c r="AF236" s="147"/>
      <c r="AG236" s="147" t="s">
        <v>123</v>
      </c>
      <c r="AH236" s="147">
        <v>0</v>
      </c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outlineLevel="3" x14ac:dyDescent="0.2">
      <c r="A237" s="154"/>
      <c r="B237" s="155"/>
      <c r="C237" s="184" t="s">
        <v>334</v>
      </c>
      <c r="D237" s="158"/>
      <c r="E237" s="159">
        <v>9.6</v>
      </c>
      <c r="F237" s="157"/>
      <c r="G237" s="157"/>
      <c r="H237" s="157"/>
      <c r="I237" s="157"/>
      <c r="J237" s="157"/>
      <c r="K237" s="157"/>
      <c r="L237" s="157"/>
      <c r="M237" s="157"/>
      <c r="N237" s="156"/>
      <c r="O237" s="156"/>
      <c r="P237" s="156"/>
      <c r="Q237" s="156"/>
      <c r="R237" s="157"/>
      <c r="S237" s="157"/>
      <c r="T237" s="157"/>
      <c r="U237" s="157"/>
      <c r="V237" s="157"/>
      <c r="W237" s="157"/>
      <c r="X237" s="157"/>
      <c r="Y237" s="157"/>
      <c r="Z237" s="147"/>
      <c r="AA237" s="147"/>
      <c r="AB237" s="147"/>
      <c r="AC237" s="147"/>
      <c r="AD237" s="147"/>
      <c r="AE237" s="147"/>
      <c r="AF237" s="147"/>
      <c r="AG237" s="147" t="s">
        <v>123</v>
      </c>
      <c r="AH237" s="147">
        <v>0</v>
      </c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  <c r="BG237" s="147"/>
      <c r="BH237" s="147"/>
    </row>
    <row r="238" spans="1:60" outlineLevel="3" x14ac:dyDescent="0.2">
      <c r="A238" s="154"/>
      <c r="B238" s="155"/>
      <c r="C238" s="184" t="s">
        <v>335</v>
      </c>
      <c r="D238" s="158"/>
      <c r="E238" s="159">
        <v>6.3</v>
      </c>
      <c r="F238" s="157"/>
      <c r="G238" s="157"/>
      <c r="H238" s="157"/>
      <c r="I238" s="157"/>
      <c r="J238" s="157"/>
      <c r="K238" s="157"/>
      <c r="L238" s="157"/>
      <c r="M238" s="157"/>
      <c r="N238" s="156"/>
      <c r="O238" s="156"/>
      <c r="P238" s="156"/>
      <c r="Q238" s="156"/>
      <c r="R238" s="157"/>
      <c r="S238" s="157"/>
      <c r="T238" s="157"/>
      <c r="U238" s="157"/>
      <c r="V238" s="157"/>
      <c r="W238" s="157"/>
      <c r="X238" s="157"/>
      <c r="Y238" s="157"/>
      <c r="Z238" s="147"/>
      <c r="AA238" s="147"/>
      <c r="AB238" s="147"/>
      <c r="AC238" s="147"/>
      <c r="AD238" s="147"/>
      <c r="AE238" s="147"/>
      <c r="AF238" s="147"/>
      <c r="AG238" s="147" t="s">
        <v>123</v>
      </c>
      <c r="AH238" s="147">
        <v>0</v>
      </c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</row>
    <row r="239" spans="1:60" outlineLevel="3" x14ac:dyDescent="0.2">
      <c r="A239" s="154"/>
      <c r="B239" s="155"/>
      <c r="C239" s="184" t="s">
        <v>336</v>
      </c>
      <c r="D239" s="158"/>
      <c r="E239" s="159">
        <v>33.6</v>
      </c>
      <c r="F239" s="157"/>
      <c r="G239" s="157"/>
      <c r="H239" s="157"/>
      <c r="I239" s="157"/>
      <c r="J239" s="157"/>
      <c r="K239" s="157"/>
      <c r="L239" s="157"/>
      <c r="M239" s="157"/>
      <c r="N239" s="156"/>
      <c r="O239" s="156"/>
      <c r="P239" s="156"/>
      <c r="Q239" s="156"/>
      <c r="R239" s="157"/>
      <c r="S239" s="157"/>
      <c r="T239" s="157"/>
      <c r="U239" s="157"/>
      <c r="V239" s="157"/>
      <c r="W239" s="157"/>
      <c r="X239" s="157"/>
      <c r="Y239" s="157"/>
      <c r="Z239" s="147"/>
      <c r="AA239" s="147"/>
      <c r="AB239" s="147"/>
      <c r="AC239" s="147"/>
      <c r="AD239" s="147"/>
      <c r="AE239" s="147"/>
      <c r="AF239" s="147"/>
      <c r="AG239" s="147" t="s">
        <v>123</v>
      </c>
      <c r="AH239" s="147">
        <v>0</v>
      </c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outlineLevel="3" x14ac:dyDescent="0.2">
      <c r="A240" s="154"/>
      <c r="B240" s="155"/>
      <c r="C240" s="184" t="s">
        <v>337</v>
      </c>
      <c r="D240" s="158"/>
      <c r="E240" s="159">
        <v>6.3</v>
      </c>
      <c r="F240" s="157"/>
      <c r="G240" s="157"/>
      <c r="H240" s="157"/>
      <c r="I240" s="157"/>
      <c r="J240" s="157"/>
      <c r="K240" s="157"/>
      <c r="L240" s="157"/>
      <c r="M240" s="157"/>
      <c r="N240" s="156"/>
      <c r="O240" s="156"/>
      <c r="P240" s="156"/>
      <c r="Q240" s="156"/>
      <c r="R240" s="157"/>
      <c r="S240" s="157"/>
      <c r="T240" s="157"/>
      <c r="U240" s="157"/>
      <c r="V240" s="157"/>
      <c r="W240" s="157"/>
      <c r="X240" s="157"/>
      <c r="Y240" s="157"/>
      <c r="Z240" s="147"/>
      <c r="AA240" s="147"/>
      <c r="AB240" s="147"/>
      <c r="AC240" s="147"/>
      <c r="AD240" s="147"/>
      <c r="AE240" s="147"/>
      <c r="AF240" s="147"/>
      <c r="AG240" s="147" t="s">
        <v>123</v>
      </c>
      <c r="AH240" s="147">
        <v>0</v>
      </c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outlineLevel="3" x14ac:dyDescent="0.2">
      <c r="A241" s="154"/>
      <c r="B241" s="155"/>
      <c r="C241" s="184" t="s">
        <v>338</v>
      </c>
      <c r="D241" s="158"/>
      <c r="E241" s="159">
        <v>43.2</v>
      </c>
      <c r="F241" s="157"/>
      <c r="G241" s="157"/>
      <c r="H241" s="157"/>
      <c r="I241" s="157"/>
      <c r="J241" s="157"/>
      <c r="K241" s="157"/>
      <c r="L241" s="157"/>
      <c r="M241" s="157"/>
      <c r="N241" s="156"/>
      <c r="O241" s="156"/>
      <c r="P241" s="156"/>
      <c r="Q241" s="156"/>
      <c r="R241" s="157"/>
      <c r="S241" s="157"/>
      <c r="T241" s="157"/>
      <c r="U241" s="157"/>
      <c r="V241" s="157"/>
      <c r="W241" s="157"/>
      <c r="X241" s="157"/>
      <c r="Y241" s="157"/>
      <c r="Z241" s="147"/>
      <c r="AA241" s="147"/>
      <c r="AB241" s="147"/>
      <c r="AC241" s="147"/>
      <c r="AD241" s="147"/>
      <c r="AE241" s="147"/>
      <c r="AF241" s="147"/>
      <c r="AG241" s="147" t="s">
        <v>123</v>
      </c>
      <c r="AH241" s="147">
        <v>0</v>
      </c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outlineLevel="3" x14ac:dyDescent="0.2">
      <c r="A242" s="154"/>
      <c r="B242" s="155"/>
      <c r="C242" s="184" t="s">
        <v>339</v>
      </c>
      <c r="D242" s="158"/>
      <c r="E242" s="159">
        <v>12.6</v>
      </c>
      <c r="F242" s="157"/>
      <c r="G242" s="157"/>
      <c r="H242" s="157"/>
      <c r="I242" s="157"/>
      <c r="J242" s="157"/>
      <c r="K242" s="157"/>
      <c r="L242" s="157"/>
      <c r="M242" s="157"/>
      <c r="N242" s="156"/>
      <c r="O242" s="156"/>
      <c r="P242" s="156"/>
      <c r="Q242" s="156"/>
      <c r="R242" s="157"/>
      <c r="S242" s="157"/>
      <c r="T242" s="157"/>
      <c r="U242" s="157"/>
      <c r="V242" s="157"/>
      <c r="W242" s="157"/>
      <c r="X242" s="157"/>
      <c r="Y242" s="157"/>
      <c r="Z242" s="147"/>
      <c r="AA242" s="147"/>
      <c r="AB242" s="147"/>
      <c r="AC242" s="147"/>
      <c r="AD242" s="147"/>
      <c r="AE242" s="147"/>
      <c r="AF242" s="147"/>
      <c r="AG242" s="147" t="s">
        <v>123</v>
      </c>
      <c r="AH242" s="147">
        <v>0</v>
      </c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</row>
    <row r="243" spans="1:60" outlineLevel="3" x14ac:dyDescent="0.2">
      <c r="A243" s="154"/>
      <c r="B243" s="155"/>
      <c r="C243" s="184" t="s">
        <v>340</v>
      </c>
      <c r="D243" s="158"/>
      <c r="E243" s="159">
        <v>20.399999999999999</v>
      </c>
      <c r="F243" s="157"/>
      <c r="G243" s="157"/>
      <c r="H243" s="157"/>
      <c r="I243" s="157"/>
      <c r="J243" s="157"/>
      <c r="K243" s="157"/>
      <c r="L243" s="157"/>
      <c r="M243" s="157"/>
      <c r="N243" s="156"/>
      <c r="O243" s="156"/>
      <c r="P243" s="156"/>
      <c r="Q243" s="156"/>
      <c r="R243" s="157"/>
      <c r="S243" s="157"/>
      <c r="T243" s="157"/>
      <c r="U243" s="157"/>
      <c r="V243" s="157"/>
      <c r="W243" s="157"/>
      <c r="X243" s="157"/>
      <c r="Y243" s="157"/>
      <c r="Z243" s="147"/>
      <c r="AA243" s="147"/>
      <c r="AB243" s="147"/>
      <c r="AC243" s="147"/>
      <c r="AD243" s="147"/>
      <c r="AE243" s="147"/>
      <c r="AF243" s="147"/>
      <c r="AG243" s="147" t="s">
        <v>123</v>
      </c>
      <c r="AH243" s="147">
        <v>0</v>
      </c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</row>
    <row r="244" spans="1:60" outlineLevel="3" x14ac:dyDescent="0.2">
      <c r="A244" s="154"/>
      <c r="B244" s="155"/>
      <c r="C244" s="184" t="s">
        <v>341</v>
      </c>
      <c r="D244" s="158"/>
      <c r="E244" s="159">
        <v>18.7</v>
      </c>
      <c r="F244" s="157"/>
      <c r="G244" s="157"/>
      <c r="H244" s="157"/>
      <c r="I244" s="157"/>
      <c r="J244" s="157"/>
      <c r="K244" s="157"/>
      <c r="L244" s="157"/>
      <c r="M244" s="157"/>
      <c r="N244" s="156"/>
      <c r="O244" s="156"/>
      <c r="P244" s="156"/>
      <c r="Q244" s="156"/>
      <c r="R244" s="157"/>
      <c r="S244" s="157"/>
      <c r="T244" s="157"/>
      <c r="U244" s="157"/>
      <c r="V244" s="157"/>
      <c r="W244" s="157"/>
      <c r="X244" s="157"/>
      <c r="Y244" s="157"/>
      <c r="Z244" s="147"/>
      <c r="AA244" s="147"/>
      <c r="AB244" s="147"/>
      <c r="AC244" s="147"/>
      <c r="AD244" s="147"/>
      <c r="AE244" s="147"/>
      <c r="AF244" s="147"/>
      <c r="AG244" s="147" t="s">
        <v>123</v>
      </c>
      <c r="AH244" s="147">
        <v>0</v>
      </c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 outlineLevel="3" x14ac:dyDescent="0.2">
      <c r="A245" s="154"/>
      <c r="B245" s="155"/>
      <c r="C245" s="184" t="s">
        <v>342</v>
      </c>
      <c r="D245" s="158"/>
      <c r="E245" s="159">
        <v>37.799999999999997</v>
      </c>
      <c r="F245" s="157"/>
      <c r="G245" s="157"/>
      <c r="H245" s="157"/>
      <c r="I245" s="157"/>
      <c r="J245" s="157"/>
      <c r="K245" s="157"/>
      <c r="L245" s="157"/>
      <c r="M245" s="157"/>
      <c r="N245" s="156"/>
      <c r="O245" s="156"/>
      <c r="P245" s="156"/>
      <c r="Q245" s="156"/>
      <c r="R245" s="157"/>
      <c r="S245" s="157"/>
      <c r="T245" s="157"/>
      <c r="U245" s="157"/>
      <c r="V245" s="157"/>
      <c r="W245" s="157"/>
      <c r="X245" s="157"/>
      <c r="Y245" s="157"/>
      <c r="Z245" s="147"/>
      <c r="AA245" s="147"/>
      <c r="AB245" s="147"/>
      <c r="AC245" s="147"/>
      <c r="AD245" s="147"/>
      <c r="AE245" s="147"/>
      <c r="AF245" s="147"/>
      <c r="AG245" s="147" t="s">
        <v>123</v>
      </c>
      <c r="AH245" s="147">
        <v>0</v>
      </c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</row>
    <row r="246" spans="1:60" outlineLevel="3" x14ac:dyDescent="0.2">
      <c r="A246" s="154"/>
      <c r="B246" s="155"/>
      <c r="C246" s="184" t="s">
        <v>343</v>
      </c>
      <c r="D246" s="158"/>
      <c r="E246" s="159">
        <v>129.6</v>
      </c>
      <c r="F246" s="157"/>
      <c r="G246" s="157"/>
      <c r="H246" s="157"/>
      <c r="I246" s="157"/>
      <c r="J246" s="157"/>
      <c r="K246" s="157"/>
      <c r="L246" s="157"/>
      <c r="M246" s="157"/>
      <c r="N246" s="156"/>
      <c r="O246" s="156"/>
      <c r="P246" s="156"/>
      <c r="Q246" s="156"/>
      <c r="R246" s="157"/>
      <c r="S246" s="157"/>
      <c r="T246" s="157"/>
      <c r="U246" s="157"/>
      <c r="V246" s="157"/>
      <c r="W246" s="157"/>
      <c r="X246" s="157"/>
      <c r="Y246" s="157"/>
      <c r="Z246" s="147"/>
      <c r="AA246" s="147"/>
      <c r="AB246" s="147"/>
      <c r="AC246" s="147"/>
      <c r="AD246" s="147"/>
      <c r="AE246" s="147"/>
      <c r="AF246" s="147"/>
      <c r="AG246" s="147" t="s">
        <v>123</v>
      </c>
      <c r="AH246" s="147">
        <v>0</v>
      </c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3" x14ac:dyDescent="0.2">
      <c r="A247" s="154"/>
      <c r="B247" s="155"/>
      <c r="C247" s="185" t="s">
        <v>148</v>
      </c>
      <c r="D247" s="160"/>
      <c r="E247" s="161">
        <v>401.26</v>
      </c>
      <c r="F247" s="157"/>
      <c r="G247" s="157"/>
      <c r="H247" s="157"/>
      <c r="I247" s="157"/>
      <c r="J247" s="157"/>
      <c r="K247" s="157"/>
      <c r="L247" s="157"/>
      <c r="M247" s="157"/>
      <c r="N247" s="156"/>
      <c r="O247" s="156"/>
      <c r="P247" s="156"/>
      <c r="Q247" s="156"/>
      <c r="R247" s="157"/>
      <c r="S247" s="157"/>
      <c r="T247" s="157"/>
      <c r="U247" s="157"/>
      <c r="V247" s="157"/>
      <c r="W247" s="157"/>
      <c r="X247" s="157"/>
      <c r="Y247" s="157"/>
      <c r="Z247" s="147"/>
      <c r="AA247" s="147"/>
      <c r="AB247" s="147"/>
      <c r="AC247" s="147"/>
      <c r="AD247" s="147"/>
      <c r="AE247" s="147"/>
      <c r="AF247" s="147"/>
      <c r="AG247" s="147" t="s">
        <v>123</v>
      </c>
      <c r="AH247" s="147">
        <v>1</v>
      </c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outlineLevel="1" x14ac:dyDescent="0.2">
      <c r="A248" s="170">
        <v>39</v>
      </c>
      <c r="B248" s="171" t="s">
        <v>344</v>
      </c>
      <c r="C248" s="183" t="s">
        <v>345</v>
      </c>
      <c r="D248" s="172" t="s">
        <v>299</v>
      </c>
      <c r="E248" s="173">
        <v>948.2</v>
      </c>
      <c r="F248" s="174"/>
      <c r="G248" s="175">
        <f>ROUND(E248*F248,2)</f>
        <v>0</v>
      </c>
      <c r="H248" s="174"/>
      <c r="I248" s="175">
        <f>ROUND(E248*H248,2)</f>
        <v>0</v>
      </c>
      <c r="J248" s="174"/>
      <c r="K248" s="175">
        <f>ROUND(E248*J248,2)</f>
        <v>0</v>
      </c>
      <c r="L248" s="175">
        <v>21</v>
      </c>
      <c r="M248" s="175">
        <f>G248*(1+L248/100)</f>
        <v>0</v>
      </c>
      <c r="N248" s="173">
        <v>3.9190000000000003E-2</v>
      </c>
      <c r="O248" s="173">
        <f>ROUND(E248*N248,2)</f>
        <v>37.159999999999997</v>
      </c>
      <c r="P248" s="173">
        <v>0</v>
      </c>
      <c r="Q248" s="173">
        <f>ROUND(E248*P248,2)</f>
        <v>0</v>
      </c>
      <c r="R248" s="175" t="s">
        <v>286</v>
      </c>
      <c r="S248" s="175" t="s">
        <v>116</v>
      </c>
      <c r="T248" s="176" t="s">
        <v>116</v>
      </c>
      <c r="U248" s="157">
        <v>1.05</v>
      </c>
      <c r="V248" s="157">
        <f>ROUND(E248*U248,2)</f>
        <v>995.61</v>
      </c>
      <c r="W248" s="157"/>
      <c r="X248" s="157" t="s">
        <v>117</v>
      </c>
      <c r="Y248" s="157" t="s">
        <v>118</v>
      </c>
      <c r="Z248" s="147"/>
      <c r="AA248" s="147"/>
      <c r="AB248" s="147"/>
      <c r="AC248" s="147"/>
      <c r="AD248" s="147"/>
      <c r="AE248" s="147"/>
      <c r="AF248" s="147"/>
      <c r="AG248" s="147" t="s">
        <v>119</v>
      </c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ht="21.4" outlineLevel="2" x14ac:dyDescent="0.2">
      <c r="A249" s="154"/>
      <c r="B249" s="155"/>
      <c r="C249" s="260" t="s">
        <v>346</v>
      </c>
      <c r="D249" s="261"/>
      <c r="E249" s="261"/>
      <c r="F249" s="261"/>
      <c r="G249" s="261"/>
      <c r="H249" s="157"/>
      <c r="I249" s="157"/>
      <c r="J249" s="157"/>
      <c r="K249" s="157"/>
      <c r="L249" s="157"/>
      <c r="M249" s="157"/>
      <c r="N249" s="156"/>
      <c r="O249" s="156"/>
      <c r="P249" s="156"/>
      <c r="Q249" s="156"/>
      <c r="R249" s="157"/>
      <c r="S249" s="157"/>
      <c r="T249" s="157"/>
      <c r="U249" s="157"/>
      <c r="V249" s="157"/>
      <c r="W249" s="157"/>
      <c r="X249" s="157"/>
      <c r="Y249" s="157"/>
      <c r="Z249" s="147"/>
      <c r="AA249" s="147"/>
      <c r="AB249" s="147"/>
      <c r="AC249" s="147"/>
      <c r="AD249" s="147"/>
      <c r="AE249" s="147"/>
      <c r="AF249" s="147"/>
      <c r="AG249" s="147" t="s">
        <v>121</v>
      </c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77" t="str">
        <f>C249</f>
        <v>bednění svislé nebo šikmé (odkloněné), půdorysně přímé nebo zalomené, stěn základových patek ve volných nebo zapažených jámách, rýhách, šachtách, včetně případných vzpěr,</v>
      </c>
      <c r="BB249" s="147"/>
      <c r="BC249" s="147"/>
      <c r="BD249" s="147"/>
      <c r="BE249" s="147"/>
      <c r="BF249" s="147"/>
      <c r="BG249" s="147"/>
      <c r="BH249" s="147"/>
    </row>
    <row r="250" spans="1:60" outlineLevel="2" x14ac:dyDescent="0.2">
      <c r="A250" s="154"/>
      <c r="B250" s="155"/>
      <c r="C250" s="184" t="s">
        <v>315</v>
      </c>
      <c r="D250" s="158"/>
      <c r="E250" s="159"/>
      <c r="F250" s="157"/>
      <c r="G250" s="157"/>
      <c r="H250" s="157"/>
      <c r="I250" s="157"/>
      <c r="J250" s="157"/>
      <c r="K250" s="157"/>
      <c r="L250" s="157"/>
      <c r="M250" s="157"/>
      <c r="N250" s="156"/>
      <c r="O250" s="156"/>
      <c r="P250" s="156"/>
      <c r="Q250" s="156"/>
      <c r="R250" s="157"/>
      <c r="S250" s="157"/>
      <c r="T250" s="157"/>
      <c r="U250" s="157"/>
      <c r="V250" s="157"/>
      <c r="W250" s="157"/>
      <c r="X250" s="157"/>
      <c r="Y250" s="157"/>
      <c r="Z250" s="147"/>
      <c r="AA250" s="147"/>
      <c r="AB250" s="147"/>
      <c r="AC250" s="147"/>
      <c r="AD250" s="147"/>
      <c r="AE250" s="147"/>
      <c r="AF250" s="147"/>
      <c r="AG250" s="147" t="s">
        <v>123</v>
      </c>
      <c r="AH250" s="147">
        <v>0</v>
      </c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</row>
    <row r="251" spans="1:60" outlineLevel="3" x14ac:dyDescent="0.2">
      <c r="A251" s="154"/>
      <c r="B251" s="155"/>
      <c r="C251" s="184" t="s">
        <v>347</v>
      </c>
      <c r="D251" s="158"/>
      <c r="E251" s="159">
        <v>140.80000000000001</v>
      </c>
      <c r="F251" s="157"/>
      <c r="G251" s="157"/>
      <c r="H251" s="157"/>
      <c r="I251" s="157"/>
      <c r="J251" s="157"/>
      <c r="K251" s="157"/>
      <c r="L251" s="157"/>
      <c r="M251" s="157"/>
      <c r="N251" s="156"/>
      <c r="O251" s="156"/>
      <c r="P251" s="156"/>
      <c r="Q251" s="156"/>
      <c r="R251" s="157"/>
      <c r="S251" s="157"/>
      <c r="T251" s="157"/>
      <c r="U251" s="157"/>
      <c r="V251" s="157"/>
      <c r="W251" s="157"/>
      <c r="X251" s="157"/>
      <c r="Y251" s="157"/>
      <c r="Z251" s="147"/>
      <c r="AA251" s="147"/>
      <c r="AB251" s="147"/>
      <c r="AC251" s="147"/>
      <c r="AD251" s="147"/>
      <c r="AE251" s="147"/>
      <c r="AF251" s="147"/>
      <c r="AG251" s="147" t="s">
        <v>123</v>
      </c>
      <c r="AH251" s="147">
        <v>0</v>
      </c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outlineLevel="3" x14ac:dyDescent="0.2">
      <c r="A252" s="154"/>
      <c r="B252" s="155"/>
      <c r="C252" s="184" t="s">
        <v>348</v>
      </c>
      <c r="D252" s="158"/>
      <c r="E252" s="159">
        <v>9.6</v>
      </c>
      <c r="F252" s="157"/>
      <c r="G252" s="157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7"/>
      <c r="AA252" s="147"/>
      <c r="AB252" s="147"/>
      <c r="AC252" s="147"/>
      <c r="AD252" s="147"/>
      <c r="AE252" s="147"/>
      <c r="AF252" s="147"/>
      <c r="AG252" s="147" t="s">
        <v>123</v>
      </c>
      <c r="AH252" s="147">
        <v>0</v>
      </c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outlineLevel="3" x14ac:dyDescent="0.2">
      <c r="A253" s="154"/>
      <c r="B253" s="155"/>
      <c r="C253" s="184" t="s">
        <v>349</v>
      </c>
      <c r="D253" s="158"/>
      <c r="E253" s="159">
        <v>44.8</v>
      </c>
      <c r="F253" s="157"/>
      <c r="G253" s="157"/>
      <c r="H253" s="157"/>
      <c r="I253" s="157"/>
      <c r="J253" s="157"/>
      <c r="K253" s="157"/>
      <c r="L253" s="157"/>
      <c r="M253" s="157"/>
      <c r="N253" s="156"/>
      <c r="O253" s="156"/>
      <c r="P253" s="156"/>
      <c r="Q253" s="156"/>
      <c r="R253" s="157"/>
      <c r="S253" s="157"/>
      <c r="T253" s="157"/>
      <c r="U253" s="157"/>
      <c r="V253" s="157"/>
      <c r="W253" s="157"/>
      <c r="X253" s="157"/>
      <c r="Y253" s="157"/>
      <c r="Z253" s="147"/>
      <c r="AA253" s="147"/>
      <c r="AB253" s="147"/>
      <c r="AC253" s="147"/>
      <c r="AD253" s="147"/>
      <c r="AE253" s="147"/>
      <c r="AF253" s="147"/>
      <c r="AG253" s="147" t="s">
        <v>123</v>
      </c>
      <c r="AH253" s="147">
        <v>0</v>
      </c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outlineLevel="3" x14ac:dyDescent="0.2">
      <c r="A254" s="154"/>
      <c r="B254" s="155"/>
      <c r="C254" s="184" t="s">
        <v>350</v>
      </c>
      <c r="D254" s="158"/>
      <c r="E254" s="159">
        <v>3.8</v>
      </c>
      <c r="F254" s="157"/>
      <c r="G254" s="157"/>
      <c r="H254" s="157"/>
      <c r="I254" s="157"/>
      <c r="J254" s="157"/>
      <c r="K254" s="157"/>
      <c r="L254" s="157"/>
      <c r="M254" s="157"/>
      <c r="N254" s="156"/>
      <c r="O254" s="156"/>
      <c r="P254" s="156"/>
      <c r="Q254" s="156"/>
      <c r="R254" s="157"/>
      <c r="S254" s="157"/>
      <c r="T254" s="157"/>
      <c r="U254" s="157"/>
      <c r="V254" s="157"/>
      <c r="W254" s="157"/>
      <c r="X254" s="157"/>
      <c r="Y254" s="157"/>
      <c r="Z254" s="147"/>
      <c r="AA254" s="147"/>
      <c r="AB254" s="147"/>
      <c r="AC254" s="147"/>
      <c r="AD254" s="147"/>
      <c r="AE254" s="147"/>
      <c r="AF254" s="147"/>
      <c r="AG254" s="147" t="s">
        <v>123</v>
      </c>
      <c r="AH254" s="147">
        <v>0</v>
      </c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</row>
    <row r="255" spans="1:60" outlineLevel="3" x14ac:dyDescent="0.2">
      <c r="A255" s="154"/>
      <c r="B255" s="155"/>
      <c r="C255" s="184" t="s">
        <v>351</v>
      </c>
      <c r="D255" s="158"/>
      <c r="E255" s="159">
        <v>41.6</v>
      </c>
      <c r="F255" s="157"/>
      <c r="G255" s="157"/>
      <c r="H255" s="157"/>
      <c r="I255" s="157"/>
      <c r="J255" s="157"/>
      <c r="K255" s="157"/>
      <c r="L255" s="157"/>
      <c r="M255" s="157"/>
      <c r="N255" s="156"/>
      <c r="O255" s="156"/>
      <c r="P255" s="156"/>
      <c r="Q255" s="156"/>
      <c r="R255" s="157"/>
      <c r="S255" s="157"/>
      <c r="T255" s="157"/>
      <c r="U255" s="157"/>
      <c r="V255" s="157"/>
      <c r="W255" s="157"/>
      <c r="X255" s="157"/>
      <c r="Y255" s="157"/>
      <c r="Z255" s="147"/>
      <c r="AA255" s="147"/>
      <c r="AB255" s="147"/>
      <c r="AC255" s="147"/>
      <c r="AD255" s="147"/>
      <c r="AE255" s="147"/>
      <c r="AF255" s="147"/>
      <c r="AG255" s="147" t="s">
        <v>123</v>
      </c>
      <c r="AH255" s="147">
        <v>0</v>
      </c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outlineLevel="3" x14ac:dyDescent="0.2">
      <c r="A256" s="154"/>
      <c r="B256" s="155"/>
      <c r="C256" s="185" t="s">
        <v>148</v>
      </c>
      <c r="D256" s="160"/>
      <c r="E256" s="161">
        <v>240.6</v>
      </c>
      <c r="F256" s="157"/>
      <c r="G256" s="157"/>
      <c r="H256" s="157"/>
      <c r="I256" s="157"/>
      <c r="J256" s="157"/>
      <c r="K256" s="157"/>
      <c r="L256" s="157"/>
      <c r="M256" s="157"/>
      <c r="N256" s="156"/>
      <c r="O256" s="156"/>
      <c r="P256" s="156"/>
      <c r="Q256" s="156"/>
      <c r="R256" s="157"/>
      <c r="S256" s="157"/>
      <c r="T256" s="157"/>
      <c r="U256" s="157"/>
      <c r="V256" s="157"/>
      <c r="W256" s="157"/>
      <c r="X256" s="157"/>
      <c r="Y256" s="157"/>
      <c r="Z256" s="147"/>
      <c r="AA256" s="147"/>
      <c r="AB256" s="147"/>
      <c r="AC256" s="147"/>
      <c r="AD256" s="147"/>
      <c r="AE256" s="147"/>
      <c r="AF256" s="147"/>
      <c r="AG256" s="147" t="s">
        <v>123</v>
      </c>
      <c r="AH256" s="147">
        <v>1</v>
      </c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</row>
    <row r="257" spans="1:60" outlineLevel="3" x14ac:dyDescent="0.2">
      <c r="A257" s="154"/>
      <c r="B257" s="155"/>
      <c r="C257" s="184" t="s">
        <v>154</v>
      </c>
      <c r="D257" s="158"/>
      <c r="E257" s="159"/>
      <c r="F257" s="157"/>
      <c r="G257" s="157"/>
      <c r="H257" s="157"/>
      <c r="I257" s="157"/>
      <c r="J257" s="157"/>
      <c r="K257" s="157"/>
      <c r="L257" s="157"/>
      <c r="M257" s="157"/>
      <c r="N257" s="156"/>
      <c r="O257" s="156"/>
      <c r="P257" s="156"/>
      <c r="Q257" s="156"/>
      <c r="R257" s="157"/>
      <c r="S257" s="157"/>
      <c r="T257" s="157"/>
      <c r="U257" s="157"/>
      <c r="V257" s="157"/>
      <c r="W257" s="157"/>
      <c r="X257" s="157"/>
      <c r="Y257" s="157"/>
      <c r="Z257" s="147"/>
      <c r="AA257" s="147"/>
      <c r="AB257" s="147"/>
      <c r="AC257" s="147"/>
      <c r="AD257" s="147"/>
      <c r="AE257" s="147"/>
      <c r="AF257" s="147"/>
      <c r="AG257" s="147" t="s">
        <v>123</v>
      </c>
      <c r="AH257" s="147">
        <v>0</v>
      </c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</row>
    <row r="258" spans="1:60" outlineLevel="3" x14ac:dyDescent="0.2">
      <c r="A258" s="154"/>
      <c r="B258" s="155"/>
      <c r="C258" s="184" t="s">
        <v>352</v>
      </c>
      <c r="D258" s="158"/>
      <c r="E258" s="159">
        <v>10.199999999999999</v>
      </c>
      <c r="F258" s="157"/>
      <c r="G258" s="157"/>
      <c r="H258" s="157"/>
      <c r="I258" s="157"/>
      <c r="J258" s="157"/>
      <c r="K258" s="157"/>
      <c r="L258" s="157"/>
      <c r="M258" s="157"/>
      <c r="N258" s="156"/>
      <c r="O258" s="156"/>
      <c r="P258" s="156"/>
      <c r="Q258" s="156"/>
      <c r="R258" s="157"/>
      <c r="S258" s="157"/>
      <c r="T258" s="157"/>
      <c r="U258" s="157"/>
      <c r="V258" s="157"/>
      <c r="W258" s="157"/>
      <c r="X258" s="157"/>
      <c r="Y258" s="157"/>
      <c r="Z258" s="147"/>
      <c r="AA258" s="147"/>
      <c r="AB258" s="147"/>
      <c r="AC258" s="147"/>
      <c r="AD258" s="147"/>
      <c r="AE258" s="147"/>
      <c r="AF258" s="147"/>
      <c r="AG258" s="147" t="s">
        <v>123</v>
      </c>
      <c r="AH258" s="147">
        <v>0</v>
      </c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</row>
    <row r="259" spans="1:60" outlineLevel="3" x14ac:dyDescent="0.2">
      <c r="A259" s="154"/>
      <c r="B259" s="155"/>
      <c r="C259" s="184" t="s">
        <v>353</v>
      </c>
      <c r="D259" s="158"/>
      <c r="E259" s="159">
        <v>10</v>
      </c>
      <c r="F259" s="157"/>
      <c r="G259" s="157"/>
      <c r="H259" s="157"/>
      <c r="I259" s="157"/>
      <c r="J259" s="157"/>
      <c r="K259" s="157"/>
      <c r="L259" s="157"/>
      <c r="M259" s="157"/>
      <c r="N259" s="156"/>
      <c r="O259" s="156"/>
      <c r="P259" s="156"/>
      <c r="Q259" s="156"/>
      <c r="R259" s="157"/>
      <c r="S259" s="157"/>
      <c r="T259" s="157"/>
      <c r="U259" s="157"/>
      <c r="V259" s="157"/>
      <c r="W259" s="157"/>
      <c r="X259" s="157"/>
      <c r="Y259" s="157"/>
      <c r="Z259" s="147"/>
      <c r="AA259" s="147"/>
      <c r="AB259" s="147"/>
      <c r="AC259" s="147"/>
      <c r="AD259" s="147"/>
      <c r="AE259" s="147"/>
      <c r="AF259" s="147"/>
      <c r="AG259" s="147" t="s">
        <v>123</v>
      </c>
      <c r="AH259" s="147">
        <v>0</v>
      </c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outlineLevel="3" x14ac:dyDescent="0.2">
      <c r="A260" s="154"/>
      <c r="B260" s="155"/>
      <c r="C260" s="184" t="s">
        <v>354</v>
      </c>
      <c r="D260" s="158"/>
      <c r="E260" s="159">
        <v>27.6</v>
      </c>
      <c r="F260" s="157"/>
      <c r="G260" s="157"/>
      <c r="H260" s="157"/>
      <c r="I260" s="157"/>
      <c r="J260" s="157"/>
      <c r="K260" s="157"/>
      <c r="L260" s="157"/>
      <c r="M260" s="157"/>
      <c r="N260" s="156"/>
      <c r="O260" s="156"/>
      <c r="P260" s="156"/>
      <c r="Q260" s="156"/>
      <c r="R260" s="157"/>
      <c r="S260" s="157"/>
      <c r="T260" s="157"/>
      <c r="U260" s="157"/>
      <c r="V260" s="157"/>
      <c r="W260" s="157"/>
      <c r="X260" s="157"/>
      <c r="Y260" s="157"/>
      <c r="Z260" s="147"/>
      <c r="AA260" s="147"/>
      <c r="AB260" s="147"/>
      <c r="AC260" s="147"/>
      <c r="AD260" s="147"/>
      <c r="AE260" s="147"/>
      <c r="AF260" s="147"/>
      <c r="AG260" s="147" t="s">
        <v>123</v>
      </c>
      <c r="AH260" s="147">
        <v>0</v>
      </c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outlineLevel="3" x14ac:dyDescent="0.2">
      <c r="A261" s="154"/>
      <c r="B261" s="155"/>
      <c r="C261" s="184" t="s">
        <v>355</v>
      </c>
      <c r="D261" s="158"/>
      <c r="E261" s="159">
        <v>101.2</v>
      </c>
      <c r="F261" s="157"/>
      <c r="G261" s="157"/>
      <c r="H261" s="157"/>
      <c r="I261" s="157"/>
      <c r="J261" s="157"/>
      <c r="K261" s="157"/>
      <c r="L261" s="157"/>
      <c r="M261" s="157"/>
      <c r="N261" s="156"/>
      <c r="O261" s="156"/>
      <c r="P261" s="156"/>
      <c r="Q261" s="156"/>
      <c r="R261" s="157"/>
      <c r="S261" s="157"/>
      <c r="T261" s="157"/>
      <c r="U261" s="157"/>
      <c r="V261" s="157"/>
      <c r="W261" s="157"/>
      <c r="X261" s="157"/>
      <c r="Y261" s="157"/>
      <c r="Z261" s="147"/>
      <c r="AA261" s="147"/>
      <c r="AB261" s="147"/>
      <c r="AC261" s="147"/>
      <c r="AD261" s="147"/>
      <c r="AE261" s="147"/>
      <c r="AF261" s="147"/>
      <c r="AG261" s="147" t="s">
        <v>123</v>
      </c>
      <c r="AH261" s="147">
        <v>0</v>
      </c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3" x14ac:dyDescent="0.2">
      <c r="A262" s="154"/>
      <c r="B262" s="155"/>
      <c r="C262" s="184" t="s">
        <v>356</v>
      </c>
      <c r="D262" s="158"/>
      <c r="E262" s="159">
        <v>10.199999999999999</v>
      </c>
      <c r="F262" s="157"/>
      <c r="G262" s="157"/>
      <c r="H262" s="157"/>
      <c r="I262" s="157"/>
      <c r="J262" s="157"/>
      <c r="K262" s="157"/>
      <c r="L262" s="157"/>
      <c r="M262" s="157"/>
      <c r="N262" s="156"/>
      <c r="O262" s="156"/>
      <c r="P262" s="156"/>
      <c r="Q262" s="156"/>
      <c r="R262" s="157"/>
      <c r="S262" s="157"/>
      <c r="T262" s="157"/>
      <c r="U262" s="157"/>
      <c r="V262" s="157"/>
      <c r="W262" s="157"/>
      <c r="X262" s="157"/>
      <c r="Y262" s="157"/>
      <c r="Z262" s="147"/>
      <c r="AA262" s="147"/>
      <c r="AB262" s="147"/>
      <c r="AC262" s="147"/>
      <c r="AD262" s="147"/>
      <c r="AE262" s="147"/>
      <c r="AF262" s="147"/>
      <c r="AG262" s="147" t="s">
        <v>123</v>
      </c>
      <c r="AH262" s="147">
        <v>0</v>
      </c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outlineLevel="3" x14ac:dyDescent="0.2">
      <c r="A263" s="154"/>
      <c r="B263" s="155"/>
      <c r="C263" s="184" t="s">
        <v>357</v>
      </c>
      <c r="D263" s="158"/>
      <c r="E263" s="159">
        <v>18.399999999999999</v>
      </c>
      <c r="F263" s="157"/>
      <c r="G263" s="157"/>
      <c r="H263" s="157"/>
      <c r="I263" s="157"/>
      <c r="J263" s="157"/>
      <c r="K263" s="157"/>
      <c r="L263" s="157"/>
      <c r="M263" s="157"/>
      <c r="N263" s="156"/>
      <c r="O263" s="156"/>
      <c r="P263" s="156"/>
      <c r="Q263" s="156"/>
      <c r="R263" s="157"/>
      <c r="S263" s="157"/>
      <c r="T263" s="157"/>
      <c r="U263" s="157"/>
      <c r="V263" s="157"/>
      <c r="W263" s="157"/>
      <c r="X263" s="157"/>
      <c r="Y263" s="157"/>
      <c r="Z263" s="147"/>
      <c r="AA263" s="147"/>
      <c r="AB263" s="147"/>
      <c r="AC263" s="147"/>
      <c r="AD263" s="147"/>
      <c r="AE263" s="147"/>
      <c r="AF263" s="147"/>
      <c r="AG263" s="147" t="s">
        <v>123</v>
      </c>
      <c r="AH263" s="147">
        <v>0</v>
      </c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</row>
    <row r="264" spans="1:60" outlineLevel="3" x14ac:dyDescent="0.2">
      <c r="A264" s="154"/>
      <c r="B264" s="155"/>
      <c r="C264" s="184" t="s">
        <v>358</v>
      </c>
      <c r="D264" s="158"/>
      <c r="E264" s="159">
        <v>10.199999999999999</v>
      </c>
      <c r="F264" s="157"/>
      <c r="G264" s="157"/>
      <c r="H264" s="157"/>
      <c r="I264" s="157"/>
      <c r="J264" s="157"/>
      <c r="K264" s="157"/>
      <c r="L264" s="157"/>
      <c r="M264" s="157"/>
      <c r="N264" s="156"/>
      <c r="O264" s="156"/>
      <c r="P264" s="156"/>
      <c r="Q264" s="156"/>
      <c r="R264" s="157"/>
      <c r="S264" s="157"/>
      <c r="T264" s="157"/>
      <c r="U264" s="157"/>
      <c r="V264" s="157"/>
      <c r="W264" s="157"/>
      <c r="X264" s="157"/>
      <c r="Y264" s="157"/>
      <c r="Z264" s="147"/>
      <c r="AA264" s="147"/>
      <c r="AB264" s="147"/>
      <c r="AC264" s="147"/>
      <c r="AD264" s="147"/>
      <c r="AE264" s="147"/>
      <c r="AF264" s="147"/>
      <c r="AG264" s="147" t="s">
        <v>123</v>
      </c>
      <c r="AH264" s="147">
        <v>0</v>
      </c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outlineLevel="3" x14ac:dyDescent="0.2">
      <c r="A265" s="154"/>
      <c r="B265" s="155"/>
      <c r="C265" s="184" t="s">
        <v>359</v>
      </c>
      <c r="D265" s="158"/>
      <c r="E265" s="159">
        <v>64.400000000000006</v>
      </c>
      <c r="F265" s="157"/>
      <c r="G265" s="157"/>
      <c r="H265" s="157"/>
      <c r="I265" s="157"/>
      <c r="J265" s="157"/>
      <c r="K265" s="157"/>
      <c r="L265" s="157"/>
      <c r="M265" s="157"/>
      <c r="N265" s="156"/>
      <c r="O265" s="156"/>
      <c r="P265" s="156"/>
      <c r="Q265" s="156"/>
      <c r="R265" s="157"/>
      <c r="S265" s="157"/>
      <c r="T265" s="157"/>
      <c r="U265" s="157"/>
      <c r="V265" s="157"/>
      <c r="W265" s="157"/>
      <c r="X265" s="157"/>
      <c r="Y265" s="157"/>
      <c r="Z265" s="147"/>
      <c r="AA265" s="147"/>
      <c r="AB265" s="147"/>
      <c r="AC265" s="147"/>
      <c r="AD265" s="147"/>
      <c r="AE265" s="147"/>
      <c r="AF265" s="147"/>
      <c r="AG265" s="147" t="s">
        <v>123</v>
      </c>
      <c r="AH265" s="147">
        <v>0</v>
      </c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</row>
    <row r="266" spans="1:60" outlineLevel="3" x14ac:dyDescent="0.2">
      <c r="A266" s="154"/>
      <c r="B266" s="155"/>
      <c r="C266" s="184" t="s">
        <v>360</v>
      </c>
      <c r="D266" s="158"/>
      <c r="E266" s="159">
        <v>10.199999999999999</v>
      </c>
      <c r="F266" s="157"/>
      <c r="G266" s="157"/>
      <c r="H266" s="157"/>
      <c r="I266" s="157"/>
      <c r="J266" s="157"/>
      <c r="K266" s="157"/>
      <c r="L266" s="157"/>
      <c r="M266" s="157"/>
      <c r="N266" s="156"/>
      <c r="O266" s="156"/>
      <c r="P266" s="156"/>
      <c r="Q266" s="156"/>
      <c r="R266" s="157"/>
      <c r="S266" s="157"/>
      <c r="T266" s="157"/>
      <c r="U266" s="157"/>
      <c r="V266" s="157"/>
      <c r="W266" s="157"/>
      <c r="X266" s="157"/>
      <c r="Y266" s="157"/>
      <c r="Z266" s="147"/>
      <c r="AA266" s="147"/>
      <c r="AB266" s="147"/>
      <c r="AC266" s="147"/>
      <c r="AD266" s="147"/>
      <c r="AE266" s="147"/>
      <c r="AF266" s="147"/>
      <c r="AG266" s="147" t="s">
        <v>123</v>
      </c>
      <c r="AH266" s="147">
        <v>0</v>
      </c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outlineLevel="3" x14ac:dyDescent="0.2">
      <c r="A267" s="154"/>
      <c r="B267" s="155"/>
      <c r="C267" s="184" t="s">
        <v>361</v>
      </c>
      <c r="D267" s="158"/>
      <c r="E267" s="159">
        <v>82.8</v>
      </c>
      <c r="F267" s="157"/>
      <c r="G267" s="157"/>
      <c r="H267" s="157"/>
      <c r="I267" s="157"/>
      <c r="J267" s="157"/>
      <c r="K267" s="157"/>
      <c r="L267" s="157"/>
      <c r="M267" s="157"/>
      <c r="N267" s="156"/>
      <c r="O267" s="156"/>
      <c r="P267" s="156"/>
      <c r="Q267" s="156"/>
      <c r="R267" s="157"/>
      <c r="S267" s="157"/>
      <c r="T267" s="157"/>
      <c r="U267" s="157"/>
      <c r="V267" s="157"/>
      <c r="W267" s="157"/>
      <c r="X267" s="157"/>
      <c r="Y267" s="157"/>
      <c r="Z267" s="147"/>
      <c r="AA267" s="147"/>
      <c r="AB267" s="147"/>
      <c r="AC267" s="147"/>
      <c r="AD267" s="147"/>
      <c r="AE267" s="147"/>
      <c r="AF267" s="147"/>
      <c r="AG267" s="147" t="s">
        <v>123</v>
      </c>
      <c r="AH267" s="147">
        <v>0</v>
      </c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</row>
    <row r="268" spans="1:60" outlineLevel="3" x14ac:dyDescent="0.2">
      <c r="A268" s="154"/>
      <c r="B268" s="155"/>
      <c r="C268" s="184" t="s">
        <v>362</v>
      </c>
      <c r="D268" s="158"/>
      <c r="E268" s="159">
        <v>16.2</v>
      </c>
      <c r="F268" s="157"/>
      <c r="G268" s="157"/>
      <c r="H268" s="157"/>
      <c r="I268" s="157"/>
      <c r="J268" s="157"/>
      <c r="K268" s="157"/>
      <c r="L268" s="157"/>
      <c r="M268" s="157"/>
      <c r="N268" s="156"/>
      <c r="O268" s="156"/>
      <c r="P268" s="156"/>
      <c r="Q268" s="156"/>
      <c r="R268" s="157"/>
      <c r="S268" s="157"/>
      <c r="T268" s="157"/>
      <c r="U268" s="157"/>
      <c r="V268" s="157"/>
      <c r="W268" s="157"/>
      <c r="X268" s="157"/>
      <c r="Y268" s="157"/>
      <c r="Z268" s="147"/>
      <c r="AA268" s="147"/>
      <c r="AB268" s="147"/>
      <c r="AC268" s="147"/>
      <c r="AD268" s="147"/>
      <c r="AE268" s="147"/>
      <c r="AF268" s="147"/>
      <c r="AG268" s="147" t="s">
        <v>123</v>
      </c>
      <c r="AH268" s="147">
        <v>0</v>
      </c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</row>
    <row r="269" spans="1:60" outlineLevel="3" x14ac:dyDescent="0.2">
      <c r="A269" s="154"/>
      <c r="B269" s="155"/>
      <c r="C269" s="184" t="s">
        <v>363</v>
      </c>
      <c r="D269" s="158"/>
      <c r="E269" s="159">
        <v>18.8</v>
      </c>
      <c r="F269" s="157"/>
      <c r="G269" s="157"/>
      <c r="H269" s="157"/>
      <c r="I269" s="157"/>
      <c r="J269" s="157"/>
      <c r="K269" s="157"/>
      <c r="L269" s="157"/>
      <c r="M269" s="157"/>
      <c r="N269" s="156"/>
      <c r="O269" s="156"/>
      <c r="P269" s="156"/>
      <c r="Q269" s="156"/>
      <c r="R269" s="157"/>
      <c r="S269" s="157"/>
      <c r="T269" s="157"/>
      <c r="U269" s="157"/>
      <c r="V269" s="157"/>
      <c r="W269" s="157"/>
      <c r="X269" s="157"/>
      <c r="Y269" s="157"/>
      <c r="Z269" s="147"/>
      <c r="AA269" s="147"/>
      <c r="AB269" s="147"/>
      <c r="AC269" s="147"/>
      <c r="AD269" s="147"/>
      <c r="AE269" s="147"/>
      <c r="AF269" s="147"/>
      <c r="AG269" s="147" t="s">
        <v>123</v>
      </c>
      <c r="AH269" s="147">
        <v>0</v>
      </c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3" x14ac:dyDescent="0.2">
      <c r="A270" s="154"/>
      <c r="B270" s="155"/>
      <c r="C270" s="184" t="s">
        <v>364</v>
      </c>
      <c r="D270" s="158"/>
      <c r="E270" s="159">
        <v>17.8</v>
      </c>
      <c r="F270" s="157"/>
      <c r="G270" s="157"/>
      <c r="H270" s="157"/>
      <c r="I270" s="157"/>
      <c r="J270" s="157"/>
      <c r="K270" s="157"/>
      <c r="L270" s="157"/>
      <c r="M270" s="157"/>
      <c r="N270" s="156"/>
      <c r="O270" s="156"/>
      <c r="P270" s="156"/>
      <c r="Q270" s="156"/>
      <c r="R270" s="157"/>
      <c r="S270" s="157"/>
      <c r="T270" s="157"/>
      <c r="U270" s="157"/>
      <c r="V270" s="157"/>
      <c r="W270" s="157"/>
      <c r="X270" s="157"/>
      <c r="Y270" s="157"/>
      <c r="Z270" s="147"/>
      <c r="AA270" s="147"/>
      <c r="AB270" s="147"/>
      <c r="AC270" s="147"/>
      <c r="AD270" s="147"/>
      <c r="AE270" s="147"/>
      <c r="AF270" s="147"/>
      <c r="AG270" s="147" t="s">
        <v>123</v>
      </c>
      <c r="AH270" s="147">
        <v>0</v>
      </c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3" x14ac:dyDescent="0.2">
      <c r="A271" s="154"/>
      <c r="B271" s="155"/>
      <c r="C271" s="184" t="s">
        <v>365</v>
      </c>
      <c r="D271" s="158"/>
      <c r="E271" s="159">
        <v>61.2</v>
      </c>
      <c r="F271" s="157"/>
      <c r="G271" s="157"/>
      <c r="H271" s="157"/>
      <c r="I271" s="157"/>
      <c r="J271" s="157"/>
      <c r="K271" s="157"/>
      <c r="L271" s="157"/>
      <c r="M271" s="157"/>
      <c r="N271" s="156"/>
      <c r="O271" s="156"/>
      <c r="P271" s="156"/>
      <c r="Q271" s="156"/>
      <c r="R271" s="157"/>
      <c r="S271" s="157"/>
      <c r="T271" s="157"/>
      <c r="U271" s="157"/>
      <c r="V271" s="157"/>
      <c r="W271" s="157"/>
      <c r="X271" s="157"/>
      <c r="Y271" s="157"/>
      <c r="Z271" s="147"/>
      <c r="AA271" s="147"/>
      <c r="AB271" s="147"/>
      <c r="AC271" s="147"/>
      <c r="AD271" s="147"/>
      <c r="AE271" s="147"/>
      <c r="AF271" s="147"/>
      <c r="AG271" s="147" t="s">
        <v>123</v>
      </c>
      <c r="AH271" s="147">
        <v>0</v>
      </c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outlineLevel="3" x14ac:dyDescent="0.2">
      <c r="A272" s="154"/>
      <c r="B272" s="155"/>
      <c r="C272" s="184" t="s">
        <v>366</v>
      </c>
      <c r="D272" s="158"/>
      <c r="E272" s="159">
        <v>248.4</v>
      </c>
      <c r="F272" s="157"/>
      <c r="G272" s="157"/>
      <c r="H272" s="157"/>
      <c r="I272" s="157"/>
      <c r="J272" s="157"/>
      <c r="K272" s="157"/>
      <c r="L272" s="157"/>
      <c r="M272" s="157"/>
      <c r="N272" s="156"/>
      <c r="O272" s="156"/>
      <c r="P272" s="156"/>
      <c r="Q272" s="156"/>
      <c r="R272" s="157"/>
      <c r="S272" s="157"/>
      <c r="T272" s="157"/>
      <c r="U272" s="157"/>
      <c r="V272" s="157"/>
      <c r="W272" s="157"/>
      <c r="X272" s="157"/>
      <c r="Y272" s="157"/>
      <c r="Z272" s="147"/>
      <c r="AA272" s="147"/>
      <c r="AB272" s="147"/>
      <c r="AC272" s="147"/>
      <c r="AD272" s="147"/>
      <c r="AE272" s="147"/>
      <c r="AF272" s="147"/>
      <c r="AG272" s="147" t="s">
        <v>123</v>
      </c>
      <c r="AH272" s="147">
        <v>0</v>
      </c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</row>
    <row r="273" spans="1:60" outlineLevel="3" x14ac:dyDescent="0.2">
      <c r="A273" s="154"/>
      <c r="B273" s="155"/>
      <c r="C273" s="185" t="s">
        <v>148</v>
      </c>
      <c r="D273" s="160"/>
      <c r="E273" s="161">
        <v>707.6</v>
      </c>
      <c r="F273" s="157"/>
      <c r="G273" s="157"/>
      <c r="H273" s="157"/>
      <c r="I273" s="157"/>
      <c r="J273" s="157"/>
      <c r="K273" s="157"/>
      <c r="L273" s="157"/>
      <c r="M273" s="157"/>
      <c r="N273" s="156"/>
      <c r="O273" s="156"/>
      <c r="P273" s="156"/>
      <c r="Q273" s="156"/>
      <c r="R273" s="157"/>
      <c r="S273" s="157"/>
      <c r="T273" s="157"/>
      <c r="U273" s="157"/>
      <c r="V273" s="157"/>
      <c r="W273" s="157"/>
      <c r="X273" s="157"/>
      <c r="Y273" s="157"/>
      <c r="Z273" s="147"/>
      <c r="AA273" s="147"/>
      <c r="AB273" s="147"/>
      <c r="AC273" s="147"/>
      <c r="AD273" s="147"/>
      <c r="AE273" s="147"/>
      <c r="AF273" s="147"/>
      <c r="AG273" s="147" t="s">
        <v>123</v>
      </c>
      <c r="AH273" s="147">
        <v>1</v>
      </c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 outlineLevel="1" x14ac:dyDescent="0.2">
      <c r="A274" s="170">
        <v>40</v>
      </c>
      <c r="B274" s="171" t="s">
        <v>367</v>
      </c>
      <c r="C274" s="183" t="s">
        <v>368</v>
      </c>
      <c r="D274" s="172" t="s">
        <v>299</v>
      </c>
      <c r="E274" s="173">
        <v>948.2</v>
      </c>
      <c r="F274" s="174"/>
      <c r="G274" s="175">
        <f>ROUND(E274*F274,2)</f>
        <v>0</v>
      </c>
      <c r="H274" s="174"/>
      <c r="I274" s="175">
        <f>ROUND(E274*H274,2)</f>
        <v>0</v>
      </c>
      <c r="J274" s="174"/>
      <c r="K274" s="175">
        <f>ROUND(E274*J274,2)</f>
        <v>0</v>
      </c>
      <c r="L274" s="175">
        <v>21</v>
      </c>
      <c r="M274" s="175">
        <f>G274*(1+L274/100)</f>
        <v>0</v>
      </c>
      <c r="N274" s="173">
        <v>0</v>
      </c>
      <c r="O274" s="173">
        <f>ROUND(E274*N274,2)</f>
        <v>0</v>
      </c>
      <c r="P274" s="173">
        <v>0</v>
      </c>
      <c r="Q274" s="173">
        <f>ROUND(E274*P274,2)</f>
        <v>0</v>
      </c>
      <c r="R274" s="175" t="s">
        <v>286</v>
      </c>
      <c r="S274" s="175" t="s">
        <v>116</v>
      </c>
      <c r="T274" s="176" t="s">
        <v>116</v>
      </c>
      <c r="U274" s="157">
        <v>0.32</v>
      </c>
      <c r="V274" s="157">
        <f>ROUND(E274*U274,2)</f>
        <v>303.42</v>
      </c>
      <c r="W274" s="157"/>
      <c r="X274" s="157" t="s">
        <v>117</v>
      </c>
      <c r="Y274" s="157" t="s">
        <v>118</v>
      </c>
      <c r="Z274" s="147"/>
      <c r="AA274" s="147"/>
      <c r="AB274" s="147"/>
      <c r="AC274" s="147"/>
      <c r="AD274" s="147"/>
      <c r="AE274" s="147"/>
      <c r="AF274" s="147"/>
      <c r="AG274" s="147" t="s">
        <v>119</v>
      </c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</row>
    <row r="275" spans="1:60" ht="21.4" outlineLevel="2" x14ac:dyDescent="0.2">
      <c r="A275" s="154"/>
      <c r="B275" s="155"/>
      <c r="C275" s="260" t="s">
        <v>346</v>
      </c>
      <c r="D275" s="261"/>
      <c r="E275" s="261"/>
      <c r="F275" s="261"/>
      <c r="G275" s="261"/>
      <c r="H275" s="157"/>
      <c r="I275" s="157"/>
      <c r="J275" s="157"/>
      <c r="K275" s="157"/>
      <c r="L275" s="157"/>
      <c r="M275" s="157"/>
      <c r="N275" s="156"/>
      <c r="O275" s="156"/>
      <c r="P275" s="156"/>
      <c r="Q275" s="156"/>
      <c r="R275" s="157"/>
      <c r="S275" s="157"/>
      <c r="T275" s="157"/>
      <c r="U275" s="157"/>
      <c r="V275" s="157"/>
      <c r="W275" s="157"/>
      <c r="X275" s="157"/>
      <c r="Y275" s="157"/>
      <c r="Z275" s="147"/>
      <c r="AA275" s="147"/>
      <c r="AB275" s="147"/>
      <c r="AC275" s="147"/>
      <c r="AD275" s="147"/>
      <c r="AE275" s="147"/>
      <c r="AF275" s="147"/>
      <c r="AG275" s="147" t="s">
        <v>121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77" t="str">
        <f>C275</f>
        <v>bednění svislé nebo šikmé (odkloněné), půdorysně přímé nebo zalomené, stěn základových patek ve volných nebo zapažených jámách, rýhách, šachtách, včetně případných vzpěr,</v>
      </c>
      <c r="BB275" s="147"/>
      <c r="BC275" s="147"/>
      <c r="BD275" s="147"/>
      <c r="BE275" s="147"/>
      <c r="BF275" s="147"/>
      <c r="BG275" s="147"/>
      <c r="BH275" s="147"/>
    </row>
    <row r="276" spans="1:60" ht="32.1" outlineLevel="1" x14ac:dyDescent="0.2">
      <c r="A276" s="170">
        <v>41</v>
      </c>
      <c r="B276" s="171" t="s">
        <v>369</v>
      </c>
      <c r="C276" s="183" t="s">
        <v>370</v>
      </c>
      <c r="D276" s="172" t="s">
        <v>241</v>
      </c>
      <c r="E276" s="173">
        <v>73.584199999999996</v>
      </c>
      <c r="F276" s="174"/>
      <c r="G276" s="175">
        <f>ROUND(E276*F276,2)</f>
        <v>0</v>
      </c>
      <c r="H276" s="174"/>
      <c r="I276" s="175">
        <f>ROUND(E276*H276,2)</f>
        <v>0</v>
      </c>
      <c r="J276" s="174"/>
      <c r="K276" s="175">
        <f>ROUND(E276*J276,2)</f>
        <v>0</v>
      </c>
      <c r="L276" s="175">
        <v>21</v>
      </c>
      <c r="M276" s="175">
        <f>G276*(1+L276/100)</f>
        <v>0</v>
      </c>
      <c r="N276" s="173">
        <v>1.0249299999999999</v>
      </c>
      <c r="O276" s="173">
        <f>ROUND(E276*N276,2)</f>
        <v>75.42</v>
      </c>
      <c r="P276" s="173">
        <v>0</v>
      </c>
      <c r="Q276" s="173">
        <f>ROUND(E276*P276,2)</f>
        <v>0</v>
      </c>
      <c r="R276" s="175" t="s">
        <v>308</v>
      </c>
      <c r="S276" s="175" t="s">
        <v>116</v>
      </c>
      <c r="T276" s="176" t="s">
        <v>116</v>
      </c>
      <c r="U276" s="157">
        <v>23.530999999999999</v>
      </c>
      <c r="V276" s="157">
        <f>ROUND(E276*U276,2)</f>
        <v>1731.51</v>
      </c>
      <c r="W276" s="157"/>
      <c r="X276" s="157" t="s">
        <v>117</v>
      </c>
      <c r="Y276" s="157" t="s">
        <v>118</v>
      </c>
      <c r="Z276" s="147"/>
      <c r="AA276" s="147"/>
      <c r="AB276" s="147"/>
      <c r="AC276" s="147"/>
      <c r="AD276" s="147"/>
      <c r="AE276" s="147"/>
      <c r="AF276" s="147"/>
      <c r="AG276" s="147" t="s">
        <v>119</v>
      </c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</row>
    <row r="277" spans="1:60" outlineLevel="2" x14ac:dyDescent="0.2">
      <c r="A277" s="154"/>
      <c r="B277" s="155"/>
      <c r="C277" s="184" t="s">
        <v>315</v>
      </c>
      <c r="D277" s="158"/>
      <c r="E277" s="159"/>
      <c r="F277" s="157"/>
      <c r="G277" s="157"/>
      <c r="H277" s="157"/>
      <c r="I277" s="157"/>
      <c r="J277" s="157"/>
      <c r="K277" s="157"/>
      <c r="L277" s="157"/>
      <c r="M277" s="157"/>
      <c r="N277" s="156"/>
      <c r="O277" s="156"/>
      <c r="P277" s="156"/>
      <c r="Q277" s="156"/>
      <c r="R277" s="157"/>
      <c r="S277" s="157"/>
      <c r="T277" s="157"/>
      <c r="U277" s="157"/>
      <c r="V277" s="157"/>
      <c r="W277" s="157"/>
      <c r="X277" s="157"/>
      <c r="Y277" s="157"/>
      <c r="Z277" s="147"/>
      <c r="AA277" s="147"/>
      <c r="AB277" s="147"/>
      <c r="AC277" s="147"/>
      <c r="AD277" s="147"/>
      <c r="AE277" s="147"/>
      <c r="AF277" s="147"/>
      <c r="AG277" s="147" t="s">
        <v>123</v>
      </c>
      <c r="AH277" s="147">
        <v>0</v>
      </c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</row>
    <row r="278" spans="1:60" outlineLevel="3" x14ac:dyDescent="0.2">
      <c r="A278" s="154"/>
      <c r="B278" s="155"/>
      <c r="C278" s="184" t="s">
        <v>371</v>
      </c>
      <c r="D278" s="158"/>
      <c r="E278" s="159">
        <v>7.2359999999999998</v>
      </c>
      <c r="F278" s="157"/>
      <c r="G278" s="157"/>
      <c r="H278" s="157"/>
      <c r="I278" s="157"/>
      <c r="J278" s="157"/>
      <c r="K278" s="157"/>
      <c r="L278" s="157"/>
      <c r="M278" s="157"/>
      <c r="N278" s="156"/>
      <c r="O278" s="156"/>
      <c r="P278" s="156"/>
      <c r="Q278" s="156"/>
      <c r="R278" s="157"/>
      <c r="S278" s="157"/>
      <c r="T278" s="157"/>
      <c r="U278" s="157"/>
      <c r="V278" s="157"/>
      <c r="W278" s="157"/>
      <c r="X278" s="157"/>
      <c r="Y278" s="157"/>
      <c r="Z278" s="147"/>
      <c r="AA278" s="147"/>
      <c r="AB278" s="147"/>
      <c r="AC278" s="147"/>
      <c r="AD278" s="147"/>
      <c r="AE278" s="147"/>
      <c r="AF278" s="147"/>
      <c r="AG278" s="147" t="s">
        <v>123</v>
      </c>
      <c r="AH278" s="147">
        <v>0</v>
      </c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  <c r="BG278" s="147"/>
      <c r="BH278" s="147"/>
    </row>
    <row r="279" spans="1:60" outlineLevel="3" x14ac:dyDescent="0.2">
      <c r="A279" s="154"/>
      <c r="B279" s="155"/>
      <c r="C279" s="184" t="s">
        <v>154</v>
      </c>
      <c r="D279" s="158"/>
      <c r="E279" s="159"/>
      <c r="F279" s="157"/>
      <c r="G279" s="157"/>
      <c r="H279" s="157"/>
      <c r="I279" s="157"/>
      <c r="J279" s="157"/>
      <c r="K279" s="157"/>
      <c r="L279" s="157"/>
      <c r="M279" s="157"/>
      <c r="N279" s="156"/>
      <c r="O279" s="156"/>
      <c r="P279" s="156"/>
      <c r="Q279" s="156"/>
      <c r="R279" s="157"/>
      <c r="S279" s="157"/>
      <c r="T279" s="157"/>
      <c r="U279" s="157"/>
      <c r="V279" s="157"/>
      <c r="W279" s="157"/>
      <c r="X279" s="157"/>
      <c r="Y279" s="157"/>
      <c r="Z279" s="147"/>
      <c r="AA279" s="147"/>
      <c r="AB279" s="147"/>
      <c r="AC279" s="147"/>
      <c r="AD279" s="147"/>
      <c r="AE279" s="147"/>
      <c r="AF279" s="147"/>
      <c r="AG279" s="147" t="s">
        <v>123</v>
      </c>
      <c r="AH279" s="147">
        <v>0</v>
      </c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</row>
    <row r="280" spans="1:60" outlineLevel="3" x14ac:dyDescent="0.2">
      <c r="A280" s="154"/>
      <c r="B280" s="155"/>
      <c r="C280" s="184" t="s">
        <v>372</v>
      </c>
      <c r="D280" s="158"/>
      <c r="E280" s="159">
        <v>66.348200000000006</v>
      </c>
      <c r="F280" s="157"/>
      <c r="G280" s="157"/>
      <c r="H280" s="157"/>
      <c r="I280" s="157"/>
      <c r="J280" s="157"/>
      <c r="K280" s="157"/>
      <c r="L280" s="157"/>
      <c r="M280" s="157"/>
      <c r="N280" s="156"/>
      <c r="O280" s="156"/>
      <c r="P280" s="156"/>
      <c r="Q280" s="156"/>
      <c r="R280" s="157"/>
      <c r="S280" s="157"/>
      <c r="T280" s="157"/>
      <c r="U280" s="157"/>
      <c r="V280" s="157"/>
      <c r="W280" s="157"/>
      <c r="X280" s="157"/>
      <c r="Y280" s="157"/>
      <c r="Z280" s="147"/>
      <c r="AA280" s="147"/>
      <c r="AB280" s="147"/>
      <c r="AC280" s="147"/>
      <c r="AD280" s="147"/>
      <c r="AE280" s="147"/>
      <c r="AF280" s="147"/>
      <c r="AG280" s="147" t="s">
        <v>123</v>
      </c>
      <c r="AH280" s="147">
        <v>0</v>
      </c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  <c r="BG280" s="147"/>
      <c r="BH280" s="147"/>
    </row>
    <row r="281" spans="1:60" ht="21.4" outlineLevel="1" x14ac:dyDescent="0.2">
      <c r="A281" s="170">
        <v>42</v>
      </c>
      <c r="B281" s="171" t="s">
        <v>373</v>
      </c>
      <c r="C281" s="183" t="s">
        <v>374</v>
      </c>
      <c r="D281" s="172" t="s">
        <v>131</v>
      </c>
      <c r="E281" s="173">
        <v>196</v>
      </c>
      <c r="F281" s="174"/>
      <c r="G281" s="175">
        <f>ROUND(E281*F281,2)</f>
        <v>0</v>
      </c>
      <c r="H281" s="174"/>
      <c r="I281" s="175">
        <f>ROUND(E281*H281,2)</f>
        <v>0</v>
      </c>
      <c r="J281" s="174"/>
      <c r="K281" s="175">
        <f>ROUND(E281*J281,2)</f>
        <v>0</v>
      </c>
      <c r="L281" s="175">
        <v>21</v>
      </c>
      <c r="M281" s="175">
        <f>G281*(1+L281/100)</f>
        <v>0</v>
      </c>
      <c r="N281" s="173">
        <v>3.2665199999999999</v>
      </c>
      <c r="O281" s="173">
        <f>ROUND(E281*N281,2)</f>
        <v>640.24</v>
      </c>
      <c r="P281" s="173">
        <v>0</v>
      </c>
      <c r="Q281" s="173">
        <f>ROUND(E281*P281,2)</f>
        <v>0</v>
      </c>
      <c r="R281" s="175"/>
      <c r="S281" s="175" t="s">
        <v>375</v>
      </c>
      <c r="T281" s="176" t="s">
        <v>376</v>
      </c>
      <c r="U281" s="157">
        <v>11.39227</v>
      </c>
      <c r="V281" s="157">
        <f>ROUND(E281*U281,2)</f>
        <v>2232.88</v>
      </c>
      <c r="W281" s="157"/>
      <c r="X281" s="157" t="s">
        <v>377</v>
      </c>
      <c r="Y281" s="157" t="s">
        <v>118</v>
      </c>
      <c r="Z281" s="147"/>
      <c r="AA281" s="147"/>
      <c r="AB281" s="147"/>
      <c r="AC281" s="147"/>
      <c r="AD281" s="147"/>
      <c r="AE281" s="147"/>
      <c r="AF281" s="147"/>
      <c r="AG281" s="147" t="s">
        <v>378</v>
      </c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  <c r="BG281" s="147"/>
      <c r="BH281" s="147"/>
    </row>
    <row r="282" spans="1:60" outlineLevel="2" x14ac:dyDescent="0.2">
      <c r="A282" s="154"/>
      <c r="B282" s="155"/>
      <c r="C282" s="184" t="s">
        <v>379</v>
      </c>
      <c r="D282" s="158"/>
      <c r="E282" s="159">
        <v>196</v>
      </c>
      <c r="F282" s="157"/>
      <c r="G282" s="157"/>
      <c r="H282" s="157"/>
      <c r="I282" s="157"/>
      <c r="J282" s="157"/>
      <c r="K282" s="157"/>
      <c r="L282" s="157"/>
      <c r="M282" s="157"/>
      <c r="N282" s="156"/>
      <c r="O282" s="156"/>
      <c r="P282" s="156"/>
      <c r="Q282" s="156"/>
      <c r="R282" s="157"/>
      <c r="S282" s="157"/>
      <c r="T282" s="157"/>
      <c r="U282" s="157"/>
      <c r="V282" s="157"/>
      <c r="W282" s="157"/>
      <c r="X282" s="157"/>
      <c r="Y282" s="157"/>
      <c r="Z282" s="147"/>
      <c r="AA282" s="147"/>
      <c r="AB282" s="147"/>
      <c r="AC282" s="147"/>
      <c r="AD282" s="147"/>
      <c r="AE282" s="147"/>
      <c r="AF282" s="147"/>
      <c r="AG282" s="147" t="s">
        <v>123</v>
      </c>
      <c r="AH282" s="147">
        <v>0</v>
      </c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147"/>
      <c r="BC282" s="147"/>
      <c r="BD282" s="147"/>
      <c r="BE282" s="147"/>
      <c r="BF282" s="147"/>
      <c r="BG282" s="147"/>
      <c r="BH282" s="147"/>
    </row>
    <row r="283" spans="1:60" ht="21.4" outlineLevel="1" x14ac:dyDescent="0.2">
      <c r="A283" s="170">
        <v>43</v>
      </c>
      <c r="B283" s="171" t="s">
        <v>380</v>
      </c>
      <c r="C283" s="183" t="s">
        <v>381</v>
      </c>
      <c r="D283" s="172" t="s">
        <v>131</v>
      </c>
      <c r="E283" s="173">
        <v>122</v>
      </c>
      <c r="F283" s="174"/>
      <c r="G283" s="175">
        <f>ROUND(E283*F283,2)</f>
        <v>0</v>
      </c>
      <c r="H283" s="174"/>
      <c r="I283" s="175">
        <f>ROUND(E283*H283,2)</f>
        <v>0</v>
      </c>
      <c r="J283" s="174"/>
      <c r="K283" s="175">
        <f>ROUND(E283*J283,2)</f>
        <v>0</v>
      </c>
      <c r="L283" s="175">
        <v>21</v>
      </c>
      <c r="M283" s="175">
        <f>G283*(1+L283/100)</f>
        <v>0</v>
      </c>
      <c r="N283" s="173">
        <v>3.2665199999999999</v>
      </c>
      <c r="O283" s="173">
        <f>ROUND(E283*N283,2)</f>
        <v>398.52</v>
      </c>
      <c r="P283" s="173">
        <v>0</v>
      </c>
      <c r="Q283" s="173">
        <f>ROUND(E283*P283,2)</f>
        <v>0</v>
      </c>
      <c r="R283" s="175"/>
      <c r="S283" s="175" t="s">
        <v>375</v>
      </c>
      <c r="T283" s="176" t="s">
        <v>376</v>
      </c>
      <c r="U283" s="157">
        <v>11.39227</v>
      </c>
      <c r="V283" s="157">
        <f>ROUND(E283*U283,2)</f>
        <v>1389.86</v>
      </c>
      <c r="W283" s="157"/>
      <c r="X283" s="157" t="s">
        <v>377</v>
      </c>
      <c r="Y283" s="157" t="s">
        <v>118</v>
      </c>
      <c r="Z283" s="147"/>
      <c r="AA283" s="147"/>
      <c r="AB283" s="147"/>
      <c r="AC283" s="147"/>
      <c r="AD283" s="147"/>
      <c r="AE283" s="147"/>
      <c r="AF283" s="147"/>
      <c r="AG283" s="147" t="s">
        <v>378</v>
      </c>
      <c r="AH283" s="147"/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  <c r="BG283" s="147"/>
      <c r="BH283" s="147"/>
    </row>
    <row r="284" spans="1:60" outlineLevel="2" x14ac:dyDescent="0.2">
      <c r="A284" s="154"/>
      <c r="B284" s="155"/>
      <c r="C284" s="184" t="s">
        <v>382</v>
      </c>
      <c r="D284" s="158"/>
      <c r="E284" s="159">
        <v>122</v>
      </c>
      <c r="F284" s="157"/>
      <c r="G284" s="157"/>
      <c r="H284" s="157"/>
      <c r="I284" s="157"/>
      <c r="J284" s="157"/>
      <c r="K284" s="157"/>
      <c r="L284" s="157"/>
      <c r="M284" s="157"/>
      <c r="N284" s="156"/>
      <c r="O284" s="156"/>
      <c r="P284" s="156"/>
      <c r="Q284" s="156"/>
      <c r="R284" s="157"/>
      <c r="S284" s="157"/>
      <c r="T284" s="157"/>
      <c r="U284" s="157"/>
      <c r="V284" s="157"/>
      <c r="W284" s="157"/>
      <c r="X284" s="157"/>
      <c r="Y284" s="157"/>
      <c r="Z284" s="147"/>
      <c r="AA284" s="147"/>
      <c r="AB284" s="147"/>
      <c r="AC284" s="147"/>
      <c r="AD284" s="147"/>
      <c r="AE284" s="147"/>
      <c r="AF284" s="147"/>
      <c r="AG284" s="147" t="s">
        <v>123</v>
      </c>
      <c r="AH284" s="147">
        <v>0</v>
      </c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  <c r="BG284" s="147"/>
      <c r="BH284" s="147"/>
    </row>
    <row r="285" spans="1:60" x14ac:dyDescent="0.2">
      <c r="A285" s="163" t="s">
        <v>110</v>
      </c>
      <c r="B285" s="164" t="s">
        <v>74</v>
      </c>
      <c r="C285" s="182" t="s">
        <v>75</v>
      </c>
      <c r="D285" s="165"/>
      <c r="E285" s="166"/>
      <c r="F285" s="167"/>
      <c r="G285" s="167">
        <f>SUMIF(AG286:AG299,"&lt;&gt;NOR",G286:G299)</f>
        <v>0</v>
      </c>
      <c r="H285" s="167"/>
      <c r="I285" s="167">
        <f>SUM(I286:I299)</f>
        <v>0</v>
      </c>
      <c r="J285" s="167"/>
      <c r="K285" s="167">
        <f>SUM(K286:K299)</f>
        <v>0</v>
      </c>
      <c r="L285" s="167"/>
      <c r="M285" s="167">
        <f>SUM(M286:M299)</f>
        <v>0</v>
      </c>
      <c r="N285" s="166"/>
      <c r="O285" s="166">
        <f>SUM(O286:O299)</f>
        <v>0</v>
      </c>
      <c r="P285" s="166"/>
      <c r="Q285" s="166">
        <f>SUM(Q286:Q299)</f>
        <v>190.36</v>
      </c>
      <c r="R285" s="167"/>
      <c r="S285" s="167"/>
      <c r="T285" s="168"/>
      <c r="U285" s="162"/>
      <c r="V285" s="162">
        <f>SUM(V286:V299)</f>
        <v>1109.57</v>
      </c>
      <c r="W285" s="162"/>
      <c r="X285" s="162"/>
      <c r="Y285" s="162"/>
      <c r="AG285" t="s">
        <v>111</v>
      </c>
    </row>
    <row r="286" spans="1:60" outlineLevel="1" x14ac:dyDescent="0.2">
      <c r="A286" s="193">
        <v>44</v>
      </c>
      <c r="B286" s="194" t="s">
        <v>383</v>
      </c>
      <c r="C286" s="195" t="s">
        <v>384</v>
      </c>
      <c r="D286" s="196" t="s">
        <v>249</v>
      </c>
      <c r="E286" s="197">
        <v>134.5</v>
      </c>
      <c r="F286" s="174"/>
      <c r="G286" s="175">
        <f>ROUND(E286*F286,2)</f>
        <v>0</v>
      </c>
      <c r="H286" s="174"/>
      <c r="I286" s="175">
        <f>ROUND(E286*H286,2)</f>
        <v>0</v>
      </c>
      <c r="J286" s="174"/>
      <c r="K286" s="175">
        <f>ROUND(E286*J286,2)</f>
        <v>0</v>
      </c>
      <c r="L286" s="175">
        <v>21</v>
      </c>
      <c r="M286" s="175">
        <f>G286*(1+L286/100)</f>
        <v>0</v>
      </c>
      <c r="N286" s="173">
        <v>0</v>
      </c>
      <c r="O286" s="173">
        <f>ROUND(E286*N286,2)</f>
        <v>0</v>
      </c>
      <c r="P286" s="173">
        <v>0.56899999999999995</v>
      </c>
      <c r="Q286" s="173">
        <f>ROUND(E286*P286,2)</f>
        <v>76.53</v>
      </c>
      <c r="R286" s="175" t="s">
        <v>219</v>
      </c>
      <c r="S286" s="175" t="s">
        <v>116</v>
      </c>
      <c r="T286" s="176" t="s">
        <v>116</v>
      </c>
      <c r="U286" s="157">
        <v>3.3180000000000001</v>
      </c>
      <c r="V286" s="157">
        <f>ROUND(E286*U286,2)</f>
        <v>446.27</v>
      </c>
      <c r="W286" s="157"/>
      <c r="X286" s="157" t="s">
        <v>117</v>
      </c>
      <c r="Y286" s="157" t="s">
        <v>118</v>
      </c>
      <c r="Z286" s="147"/>
      <c r="AA286" s="147"/>
      <c r="AB286" s="147"/>
      <c r="AC286" s="147"/>
      <c r="AD286" s="147"/>
      <c r="AE286" s="147"/>
      <c r="AF286" s="147"/>
      <c r="AG286" s="147" t="s">
        <v>119</v>
      </c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  <c r="BG286" s="147"/>
      <c r="BH286" s="147"/>
    </row>
    <row r="287" spans="1:60" outlineLevel="2" x14ac:dyDescent="0.2">
      <c r="A287" s="154"/>
      <c r="B287" s="155"/>
      <c r="C287" s="260" t="s">
        <v>385</v>
      </c>
      <c r="D287" s="261"/>
      <c r="E287" s="261"/>
      <c r="F287" s="261"/>
      <c r="G287" s="261"/>
      <c r="H287" s="157"/>
      <c r="I287" s="157"/>
      <c r="J287" s="157"/>
      <c r="K287" s="157"/>
      <c r="L287" s="157"/>
      <c r="M287" s="157"/>
      <c r="N287" s="156"/>
      <c r="O287" s="156"/>
      <c r="P287" s="156"/>
      <c r="Q287" s="156"/>
      <c r="R287" s="157"/>
      <c r="S287" s="157"/>
      <c r="T287" s="157"/>
      <c r="U287" s="157"/>
      <c r="V287" s="157"/>
      <c r="W287" s="157"/>
      <c r="X287" s="157"/>
      <c r="Y287" s="157"/>
      <c r="Z287" s="147"/>
      <c r="AA287" s="147"/>
      <c r="AB287" s="147"/>
      <c r="AC287" s="147"/>
      <c r="AD287" s="147"/>
      <c r="AE287" s="147"/>
      <c r="AF287" s="147"/>
      <c r="AG287" s="147" t="s">
        <v>121</v>
      </c>
      <c r="AH287" s="147"/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147"/>
      <c r="BC287" s="147"/>
      <c r="BD287" s="147"/>
      <c r="BE287" s="147"/>
      <c r="BF287" s="147"/>
      <c r="BG287" s="147"/>
      <c r="BH287" s="147"/>
    </row>
    <row r="288" spans="1:60" outlineLevel="2" x14ac:dyDescent="0.2">
      <c r="A288" s="154"/>
      <c r="B288" s="155"/>
      <c r="C288" s="184" t="s">
        <v>228</v>
      </c>
      <c r="D288" s="158"/>
      <c r="E288" s="159"/>
      <c r="F288" s="157"/>
      <c r="G288" s="157"/>
      <c r="H288" s="157"/>
      <c r="I288" s="157"/>
      <c r="J288" s="157"/>
      <c r="K288" s="157"/>
      <c r="L288" s="157"/>
      <c r="M288" s="157"/>
      <c r="N288" s="156"/>
      <c r="O288" s="156"/>
      <c r="P288" s="156"/>
      <c r="Q288" s="156"/>
      <c r="R288" s="157"/>
      <c r="S288" s="157"/>
      <c r="T288" s="157"/>
      <c r="U288" s="157"/>
      <c r="V288" s="157"/>
      <c r="W288" s="157"/>
      <c r="X288" s="157"/>
      <c r="Y288" s="157"/>
      <c r="Z288" s="147"/>
      <c r="AA288" s="147"/>
      <c r="AB288" s="147"/>
      <c r="AC288" s="147"/>
      <c r="AD288" s="147"/>
      <c r="AE288" s="147"/>
      <c r="AF288" s="147"/>
      <c r="AG288" s="147" t="s">
        <v>123</v>
      </c>
      <c r="AH288" s="147">
        <v>0</v>
      </c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  <c r="BG288" s="147"/>
      <c r="BH288" s="147"/>
    </row>
    <row r="289" spans="1:60" outlineLevel="3" x14ac:dyDescent="0.2">
      <c r="A289" s="154"/>
      <c r="B289" s="155"/>
      <c r="C289" s="184" t="s">
        <v>386</v>
      </c>
      <c r="D289" s="158"/>
      <c r="E289" s="159">
        <v>15.5</v>
      </c>
      <c r="F289" s="157"/>
      <c r="G289" s="157"/>
      <c r="H289" s="157"/>
      <c r="I289" s="157"/>
      <c r="J289" s="157"/>
      <c r="K289" s="157"/>
      <c r="L289" s="157"/>
      <c r="M289" s="157"/>
      <c r="N289" s="156"/>
      <c r="O289" s="156"/>
      <c r="P289" s="156"/>
      <c r="Q289" s="156"/>
      <c r="R289" s="157"/>
      <c r="S289" s="157"/>
      <c r="T289" s="157"/>
      <c r="U289" s="157"/>
      <c r="V289" s="157"/>
      <c r="W289" s="157"/>
      <c r="X289" s="157"/>
      <c r="Y289" s="157"/>
      <c r="Z289" s="147"/>
      <c r="AA289" s="147"/>
      <c r="AB289" s="147"/>
      <c r="AC289" s="147"/>
      <c r="AD289" s="147"/>
      <c r="AE289" s="147"/>
      <c r="AF289" s="147"/>
      <c r="AG289" s="147" t="s">
        <v>123</v>
      </c>
      <c r="AH289" s="147">
        <v>0</v>
      </c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</row>
    <row r="290" spans="1:60" outlineLevel="3" x14ac:dyDescent="0.2">
      <c r="A290" s="154"/>
      <c r="B290" s="155"/>
      <c r="C290" s="184" t="s">
        <v>220</v>
      </c>
      <c r="D290" s="158"/>
      <c r="E290" s="159"/>
      <c r="F290" s="157"/>
      <c r="G290" s="157"/>
      <c r="H290" s="157"/>
      <c r="I290" s="157"/>
      <c r="J290" s="157"/>
      <c r="K290" s="157"/>
      <c r="L290" s="157"/>
      <c r="M290" s="157"/>
      <c r="N290" s="156"/>
      <c r="O290" s="156"/>
      <c r="P290" s="156"/>
      <c r="Q290" s="156"/>
      <c r="R290" s="157"/>
      <c r="S290" s="157"/>
      <c r="T290" s="157"/>
      <c r="U290" s="157"/>
      <c r="V290" s="157"/>
      <c r="W290" s="157"/>
      <c r="X290" s="157"/>
      <c r="Y290" s="157"/>
      <c r="Z290" s="147"/>
      <c r="AA290" s="147"/>
      <c r="AB290" s="147"/>
      <c r="AC290" s="147"/>
      <c r="AD290" s="147"/>
      <c r="AE290" s="147"/>
      <c r="AF290" s="147"/>
      <c r="AG290" s="147" t="s">
        <v>123</v>
      </c>
      <c r="AH290" s="147">
        <v>0</v>
      </c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</row>
    <row r="291" spans="1:60" outlineLevel="3" x14ac:dyDescent="0.2">
      <c r="A291" s="154"/>
      <c r="B291" s="155"/>
      <c r="C291" s="184" t="s">
        <v>387</v>
      </c>
      <c r="D291" s="158"/>
      <c r="E291" s="159">
        <v>119</v>
      </c>
      <c r="F291" s="157"/>
      <c r="G291" s="157"/>
      <c r="H291" s="157"/>
      <c r="I291" s="157"/>
      <c r="J291" s="157"/>
      <c r="K291" s="157"/>
      <c r="L291" s="157"/>
      <c r="M291" s="157"/>
      <c r="N291" s="156"/>
      <c r="O291" s="156"/>
      <c r="P291" s="156"/>
      <c r="Q291" s="156"/>
      <c r="R291" s="157"/>
      <c r="S291" s="157"/>
      <c r="T291" s="157"/>
      <c r="U291" s="157"/>
      <c r="V291" s="157"/>
      <c r="W291" s="157"/>
      <c r="X291" s="157"/>
      <c r="Y291" s="157"/>
      <c r="Z291" s="147"/>
      <c r="AA291" s="147"/>
      <c r="AB291" s="147"/>
      <c r="AC291" s="147"/>
      <c r="AD291" s="147"/>
      <c r="AE291" s="147"/>
      <c r="AF291" s="147"/>
      <c r="AG291" s="147" t="s">
        <v>123</v>
      </c>
      <c r="AH291" s="147">
        <v>0</v>
      </c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147"/>
      <c r="BC291" s="147"/>
      <c r="BD291" s="147"/>
      <c r="BE291" s="147"/>
      <c r="BF291" s="147"/>
      <c r="BG291" s="147"/>
      <c r="BH291" s="147"/>
    </row>
    <row r="292" spans="1:60" outlineLevel="1" x14ac:dyDescent="0.2">
      <c r="A292" s="193">
        <v>45</v>
      </c>
      <c r="B292" s="194" t="s">
        <v>388</v>
      </c>
      <c r="C292" s="195" t="s">
        <v>389</v>
      </c>
      <c r="D292" s="196" t="s">
        <v>249</v>
      </c>
      <c r="E292" s="197">
        <v>67</v>
      </c>
      <c r="F292" s="174"/>
      <c r="G292" s="175">
        <f>ROUND(E292*F292,2)</f>
        <v>0</v>
      </c>
      <c r="H292" s="174"/>
      <c r="I292" s="175">
        <f>ROUND(E292*H292,2)</f>
        <v>0</v>
      </c>
      <c r="J292" s="174"/>
      <c r="K292" s="175">
        <f>ROUND(E292*J292,2)</f>
        <v>0</v>
      </c>
      <c r="L292" s="175">
        <v>21</v>
      </c>
      <c r="M292" s="175">
        <f>G292*(1+L292/100)</f>
        <v>0</v>
      </c>
      <c r="N292" s="173">
        <v>0</v>
      </c>
      <c r="O292" s="173">
        <f>ROUND(E292*N292,2)</f>
        <v>0</v>
      </c>
      <c r="P292" s="173">
        <v>1.6990000000000001</v>
      </c>
      <c r="Q292" s="173">
        <f>ROUND(E292*P292,2)</f>
        <v>113.83</v>
      </c>
      <c r="R292" s="175" t="s">
        <v>219</v>
      </c>
      <c r="S292" s="175" t="s">
        <v>116</v>
      </c>
      <c r="T292" s="176" t="s">
        <v>116</v>
      </c>
      <c r="U292" s="157">
        <v>9.9</v>
      </c>
      <c r="V292" s="157">
        <f>ROUND(E292*U292,2)</f>
        <v>663.3</v>
      </c>
      <c r="W292" s="157"/>
      <c r="X292" s="157" t="s">
        <v>117</v>
      </c>
      <c r="Y292" s="157" t="s">
        <v>118</v>
      </c>
      <c r="Z292" s="147"/>
      <c r="AA292" s="147"/>
      <c r="AB292" s="147"/>
      <c r="AC292" s="147"/>
      <c r="AD292" s="147"/>
      <c r="AE292" s="147"/>
      <c r="AF292" s="147"/>
      <c r="AG292" s="147" t="s">
        <v>119</v>
      </c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  <c r="BG292" s="147"/>
      <c r="BH292" s="147"/>
    </row>
    <row r="293" spans="1:60" outlineLevel="2" x14ac:dyDescent="0.2">
      <c r="A293" s="154"/>
      <c r="B293" s="155"/>
      <c r="C293" s="260" t="s">
        <v>385</v>
      </c>
      <c r="D293" s="261"/>
      <c r="E293" s="261"/>
      <c r="F293" s="261"/>
      <c r="G293" s="261"/>
      <c r="H293" s="157"/>
      <c r="I293" s="157"/>
      <c r="J293" s="157"/>
      <c r="K293" s="157"/>
      <c r="L293" s="157"/>
      <c r="M293" s="157"/>
      <c r="N293" s="156"/>
      <c r="O293" s="156"/>
      <c r="P293" s="156"/>
      <c r="Q293" s="156"/>
      <c r="R293" s="157"/>
      <c r="S293" s="157"/>
      <c r="T293" s="157"/>
      <c r="U293" s="157"/>
      <c r="V293" s="157"/>
      <c r="W293" s="157"/>
      <c r="X293" s="157"/>
      <c r="Y293" s="157"/>
      <c r="Z293" s="147"/>
      <c r="AA293" s="147"/>
      <c r="AB293" s="147"/>
      <c r="AC293" s="147"/>
      <c r="AD293" s="147"/>
      <c r="AE293" s="147"/>
      <c r="AF293" s="147"/>
      <c r="AG293" s="147" t="s">
        <v>121</v>
      </c>
      <c r="AH293" s="147"/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147"/>
      <c r="BC293" s="147"/>
      <c r="BD293" s="147"/>
      <c r="BE293" s="147"/>
      <c r="BF293" s="147"/>
      <c r="BG293" s="147"/>
      <c r="BH293" s="147"/>
    </row>
    <row r="294" spans="1:60" outlineLevel="2" x14ac:dyDescent="0.2">
      <c r="A294" s="154"/>
      <c r="B294" s="155"/>
      <c r="C294" s="184" t="s">
        <v>228</v>
      </c>
      <c r="D294" s="158"/>
      <c r="E294" s="159"/>
      <c r="F294" s="157"/>
      <c r="G294" s="157"/>
      <c r="H294" s="157"/>
      <c r="I294" s="157"/>
      <c r="J294" s="157"/>
      <c r="K294" s="157"/>
      <c r="L294" s="157"/>
      <c r="M294" s="157"/>
      <c r="N294" s="156"/>
      <c r="O294" s="156"/>
      <c r="P294" s="156"/>
      <c r="Q294" s="156"/>
      <c r="R294" s="157"/>
      <c r="S294" s="157"/>
      <c r="T294" s="157"/>
      <c r="U294" s="157"/>
      <c r="V294" s="157"/>
      <c r="W294" s="157"/>
      <c r="X294" s="157"/>
      <c r="Y294" s="157"/>
      <c r="Z294" s="147"/>
      <c r="AA294" s="147"/>
      <c r="AB294" s="147"/>
      <c r="AC294" s="147"/>
      <c r="AD294" s="147"/>
      <c r="AE294" s="147"/>
      <c r="AF294" s="147"/>
      <c r="AG294" s="147" t="s">
        <v>123</v>
      </c>
      <c r="AH294" s="147">
        <v>0</v>
      </c>
      <c r="AI294" s="147"/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147"/>
      <c r="BC294" s="147"/>
      <c r="BD294" s="147"/>
      <c r="BE294" s="147"/>
      <c r="BF294" s="147"/>
      <c r="BG294" s="147"/>
      <c r="BH294" s="147"/>
    </row>
    <row r="295" spans="1:60" outlineLevel="3" x14ac:dyDescent="0.2">
      <c r="A295" s="154"/>
      <c r="B295" s="155"/>
      <c r="C295" s="184" t="s">
        <v>390</v>
      </c>
      <c r="D295" s="158"/>
      <c r="E295" s="159">
        <v>31.5</v>
      </c>
      <c r="F295" s="157"/>
      <c r="G295" s="157"/>
      <c r="H295" s="157"/>
      <c r="I295" s="157"/>
      <c r="J295" s="157"/>
      <c r="K295" s="157"/>
      <c r="L295" s="157"/>
      <c r="M295" s="157"/>
      <c r="N295" s="156"/>
      <c r="O295" s="156"/>
      <c r="P295" s="156"/>
      <c r="Q295" s="156"/>
      <c r="R295" s="157"/>
      <c r="S295" s="157"/>
      <c r="T295" s="157"/>
      <c r="U295" s="157"/>
      <c r="V295" s="157"/>
      <c r="W295" s="157"/>
      <c r="X295" s="157"/>
      <c r="Y295" s="157"/>
      <c r="Z295" s="147"/>
      <c r="AA295" s="147"/>
      <c r="AB295" s="147"/>
      <c r="AC295" s="147"/>
      <c r="AD295" s="147"/>
      <c r="AE295" s="147"/>
      <c r="AF295" s="147"/>
      <c r="AG295" s="147" t="s">
        <v>123</v>
      </c>
      <c r="AH295" s="147">
        <v>0</v>
      </c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147"/>
      <c r="BF295" s="147"/>
      <c r="BG295" s="147"/>
      <c r="BH295" s="147"/>
    </row>
    <row r="296" spans="1:60" outlineLevel="3" x14ac:dyDescent="0.2">
      <c r="A296" s="154"/>
      <c r="B296" s="155"/>
      <c r="C296" s="184" t="s">
        <v>235</v>
      </c>
      <c r="D296" s="158"/>
      <c r="E296" s="159"/>
      <c r="F296" s="157"/>
      <c r="G296" s="157"/>
      <c r="H296" s="157"/>
      <c r="I296" s="157"/>
      <c r="J296" s="157"/>
      <c r="K296" s="157"/>
      <c r="L296" s="157"/>
      <c r="M296" s="157"/>
      <c r="N296" s="156"/>
      <c r="O296" s="156"/>
      <c r="P296" s="156"/>
      <c r="Q296" s="156"/>
      <c r="R296" s="157"/>
      <c r="S296" s="157"/>
      <c r="T296" s="157"/>
      <c r="U296" s="157"/>
      <c r="V296" s="157"/>
      <c r="W296" s="157"/>
      <c r="X296" s="157"/>
      <c r="Y296" s="157"/>
      <c r="Z296" s="147"/>
      <c r="AA296" s="147"/>
      <c r="AB296" s="147"/>
      <c r="AC296" s="147"/>
      <c r="AD296" s="147"/>
      <c r="AE296" s="147"/>
      <c r="AF296" s="147"/>
      <c r="AG296" s="147" t="s">
        <v>123</v>
      </c>
      <c r="AH296" s="147">
        <v>0</v>
      </c>
      <c r="AI296" s="147"/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147"/>
      <c r="BC296" s="147"/>
      <c r="BD296" s="147"/>
      <c r="BE296" s="147"/>
      <c r="BF296" s="147"/>
      <c r="BG296" s="147"/>
      <c r="BH296" s="147"/>
    </row>
    <row r="297" spans="1:60" outlineLevel="3" x14ac:dyDescent="0.2">
      <c r="A297" s="154"/>
      <c r="B297" s="155"/>
      <c r="C297" s="184" t="s">
        <v>391</v>
      </c>
      <c r="D297" s="158"/>
      <c r="E297" s="159">
        <v>7.5</v>
      </c>
      <c r="F297" s="157"/>
      <c r="G297" s="157"/>
      <c r="H297" s="157"/>
      <c r="I297" s="157"/>
      <c r="J297" s="157"/>
      <c r="K297" s="157"/>
      <c r="L297" s="157"/>
      <c r="M297" s="157"/>
      <c r="N297" s="156"/>
      <c r="O297" s="156"/>
      <c r="P297" s="156"/>
      <c r="Q297" s="156"/>
      <c r="R297" s="157"/>
      <c r="S297" s="157"/>
      <c r="T297" s="157"/>
      <c r="U297" s="157"/>
      <c r="V297" s="157"/>
      <c r="W297" s="157"/>
      <c r="X297" s="157"/>
      <c r="Y297" s="157"/>
      <c r="Z297" s="147"/>
      <c r="AA297" s="147"/>
      <c r="AB297" s="147"/>
      <c r="AC297" s="147"/>
      <c r="AD297" s="147"/>
      <c r="AE297" s="147"/>
      <c r="AF297" s="147"/>
      <c r="AG297" s="147" t="s">
        <v>123</v>
      </c>
      <c r="AH297" s="147">
        <v>0</v>
      </c>
      <c r="AI297" s="147"/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147"/>
      <c r="BC297" s="147"/>
      <c r="BD297" s="147"/>
      <c r="BE297" s="147"/>
      <c r="BF297" s="147"/>
      <c r="BG297" s="147"/>
      <c r="BH297" s="147"/>
    </row>
    <row r="298" spans="1:60" outlineLevel="3" x14ac:dyDescent="0.2">
      <c r="A298" s="154"/>
      <c r="B298" s="155"/>
      <c r="C298" s="184" t="s">
        <v>220</v>
      </c>
      <c r="D298" s="158"/>
      <c r="E298" s="159"/>
      <c r="F298" s="157"/>
      <c r="G298" s="157"/>
      <c r="H298" s="157"/>
      <c r="I298" s="157"/>
      <c r="J298" s="157"/>
      <c r="K298" s="157"/>
      <c r="L298" s="157"/>
      <c r="M298" s="157"/>
      <c r="N298" s="156"/>
      <c r="O298" s="156"/>
      <c r="P298" s="156"/>
      <c r="Q298" s="156"/>
      <c r="R298" s="157"/>
      <c r="S298" s="157"/>
      <c r="T298" s="157"/>
      <c r="U298" s="157"/>
      <c r="V298" s="157"/>
      <c r="W298" s="157"/>
      <c r="X298" s="157"/>
      <c r="Y298" s="157"/>
      <c r="Z298" s="147"/>
      <c r="AA298" s="147"/>
      <c r="AB298" s="147"/>
      <c r="AC298" s="147"/>
      <c r="AD298" s="147"/>
      <c r="AE298" s="147"/>
      <c r="AF298" s="147"/>
      <c r="AG298" s="147" t="s">
        <v>123</v>
      </c>
      <c r="AH298" s="147">
        <v>0</v>
      </c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  <c r="BG298" s="147"/>
      <c r="BH298" s="147"/>
    </row>
    <row r="299" spans="1:60" outlineLevel="3" x14ac:dyDescent="0.2">
      <c r="A299" s="154"/>
      <c r="B299" s="155"/>
      <c r="C299" s="184" t="s">
        <v>392</v>
      </c>
      <c r="D299" s="158"/>
      <c r="E299" s="159">
        <v>28</v>
      </c>
      <c r="F299" s="157"/>
      <c r="G299" s="157"/>
      <c r="H299" s="157"/>
      <c r="I299" s="157"/>
      <c r="J299" s="157"/>
      <c r="K299" s="157"/>
      <c r="L299" s="157"/>
      <c r="M299" s="157"/>
      <c r="N299" s="156"/>
      <c r="O299" s="156"/>
      <c r="P299" s="156"/>
      <c r="Q299" s="156"/>
      <c r="R299" s="157"/>
      <c r="S299" s="157"/>
      <c r="T299" s="157"/>
      <c r="U299" s="157"/>
      <c r="V299" s="157"/>
      <c r="W299" s="157"/>
      <c r="X299" s="157"/>
      <c r="Y299" s="157"/>
      <c r="Z299" s="147"/>
      <c r="AA299" s="147"/>
      <c r="AB299" s="147"/>
      <c r="AC299" s="147"/>
      <c r="AD299" s="147"/>
      <c r="AE299" s="147"/>
      <c r="AF299" s="147"/>
      <c r="AG299" s="147" t="s">
        <v>123</v>
      </c>
      <c r="AH299" s="147">
        <v>0</v>
      </c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</row>
    <row r="300" spans="1:60" x14ac:dyDescent="0.2">
      <c r="A300" s="163" t="s">
        <v>110</v>
      </c>
      <c r="B300" s="164" t="s">
        <v>76</v>
      </c>
      <c r="C300" s="182" t="s">
        <v>77</v>
      </c>
      <c r="D300" s="165"/>
      <c r="E300" s="166"/>
      <c r="F300" s="167"/>
      <c r="G300" s="167">
        <f>SUMIF(AG301:AG302,"&lt;&gt;NOR",G301:G302)</f>
        <v>0</v>
      </c>
      <c r="H300" s="167"/>
      <c r="I300" s="167">
        <f>SUM(I301:I302)</f>
        <v>0</v>
      </c>
      <c r="J300" s="167"/>
      <c r="K300" s="167">
        <f>SUM(K301:K302)</f>
        <v>0</v>
      </c>
      <c r="L300" s="167"/>
      <c r="M300" s="167">
        <f>SUM(M301:M302)</f>
        <v>0</v>
      </c>
      <c r="N300" s="166"/>
      <c r="O300" s="166">
        <f>SUM(O301:O302)</f>
        <v>0</v>
      </c>
      <c r="P300" s="166"/>
      <c r="Q300" s="166">
        <f>SUM(Q301:Q302)</f>
        <v>0</v>
      </c>
      <c r="R300" s="167"/>
      <c r="S300" s="167"/>
      <c r="T300" s="168"/>
      <c r="U300" s="162"/>
      <c r="V300" s="162">
        <f>SUM(V301:V302)</f>
        <v>4685.26</v>
      </c>
      <c r="W300" s="162"/>
      <c r="X300" s="162"/>
      <c r="Y300" s="162"/>
      <c r="AG300" t="s">
        <v>111</v>
      </c>
    </row>
    <row r="301" spans="1:60" outlineLevel="1" x14ac:dyDescent="0.2">
      <c r="A301" s="193">
        <v>46</v>
      </c>
      <c r="B301" s="194" t="s">
        <v>393</v>
      </c>
      <c r="C301" s="195" t="s">
        <v>394</v>
      </c>
      <c r="D301" s="196" t="s">
        <v>241</v>
      </c>
      <c r="E301" s="197">
        <v>4680.5768799999996</v>
      </c>
      <c r="F301" s="174"/>
      <c r="G301" s="175">
        <f>ROUND(E301*F301,2)</f>
        <v>0</v>
      </c>
      <c r="H301" s="174"/>
      <c r="I301" s="175">
        <f>ROUND(E301*H301,2)</f>
        <v>0</v>
      </c>
      <c r="J301" s="174"/>
      <c r="K301" s="175">
        <f>ROUND(E301*J301,2)</f>
        <v>0</v>
      </c>
      <c r="L301" s="175">
        <v>21</v>
      </c>
      <c r="M301" s="175">
        <f>G301*(1+L301/100)</f>
        <v>0</v>
      </c>
      <c r="N301" s="173">
        <v>0</v>
      </c>
      <c r="O301" s="173">
        <f>ROUND(E301*N301,2)</f>
        <v>0</v>
      </c>
      <c r="P301" s="173">
        <v>0</v>
      </c>
      <c r="Q301" s="173">
        <f>ROUND(E301*P301,2)</f>
        <v>0</v>
      </c>
      <c r="R301" s="175" t="s">
        <v>395</v>
      </c>
      <c r="S301" s="175" t="s">
        <v>116</v>
      </c>
      <c r="T301" s="176" t="s">
        <v>116</v>
      </c>
      <c r="U301" s="157">
        <v>1.0009999999999999</v>
      </c>
      <c r="V301" s="157">
        <f>ROUND(E301*U301,2)</f>
        <v>4685.26</v>
      </c>
      <c r="W301" s="157"/>
      <c r="X301" s="157" t="s">
        <v>396</v>
      </c>
      <c r="Y301" s="157" t="s">
        <v>118</v>
      </c>
      <c r="Z301" s="147"/>
      <c r="AA301" s="147"/>
      <c r="AB301" s="147"/>
      <c r="AC301" s="147"/>
      <c r="AD301" s="147"/>
      <c r="AE301" s="147"/>
      <c r="AF301" s="147"/>
      <c r="AG301" s="147" t="s">
        <v>397</v>
      </c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  <c r="BG301" s="147"/>
      <c r="BH301" s="147"/>
    </row>
    <row r="302" spans="1:60" ht="21.4" outlineLevel="2" x14ac:dyDescent="0.2">
      <c r="A302" s="154"/>
      <c r="B302" s="155"/>
      <c r="C302" s="260" t="s">
        <v>398</v>
      </c>
      <c r="D302" s="261"/>
      <c r="E302" s="261"/>
      <c r="F302" s="261"/>
      <c r="G302" s="261"/>
      <c r="H302" s="157"/>
      <c r="I302" s="157"/>
      <c r="J302" s="157"/>
      <c r="K302" s="157"/>
      <c r="L302" s="157"/>
      <c r="M302" s="157"/>
      <c r="N302" s="156"/>
      <c r="O302" s="156"/>
      <c r="P302" s="156"/>
      <c r="Q302" s="156"/>
      <c r="R302" s="157"/>
      <c r="S302" s="157"/>
      <c r="T302" s="157"/>
      <c r="U302" s="157"/>
      <c r="V302" s="157"/>
      <c r="W302" s="157"/>
      <c r="X302" s="157"/>
      <c r="Y302" s="157"/>
      <c r="Z302" s="147"/>
      <c r="AA302" s="147"/>
      <c r="AB302" s="147"/>
      <c r="AC302" s="147"/>
      <c r="AD302" s="147"/>
      <c r="AE302" s="147"/>
      <c r="AF302" s="147"/>
      <c r="AG302" s="147" t="s">
        <v>121</v>
      </c>
      <c r="AH302" s="147"/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77" t="str">
        <f>C302</f>
        <v>na novostavbách a změnách objektů pro oplocení (815 2 JKSo), objekty zvláštní pro chov živočichů (815 3 JKSO), objekty pozemní různé (815 9 JKSO) se svislou nosnou konstrukcí monolitickou betonovou tyčovou nebo plošnou ( KMCH 2 a 3 - JKSO šesté místo)</v>
      </c>
      <c r="BB302" s="147"/>
      <c r="BC302" s="147"/>
      <c r="BD302" s="147"/>
      <c r="BE302" s="147"/>
      <c r="BF302" s="147"/>
      <c r="BG302" s="147"/>
      <c r="BH302" s="147"/>
    </row>
    <row r="303" spans="1:60" x14ac:dyDescent="0.2">
      <c r="A303" s="163" t="s">
        <v>110</v>
      </c>
      <c r="B303" s="164" t="s">
        <v>78</v>
      </c>
      <c r="C303" s="182" t="s">
        <v>79</v>
      </c>
      <c r="D303" s="165"/>
      <c r="E303" s="166"/>
      <c r="F303" s="167"/>
      <c r="G303" s="167">
        <f>SUMIF(AG304:AG317,"&lt;&gt;NOR",G304:G317)</f>
        <v>0</v>
      </c>
      <c r="H303" s="167"/>
      <c r="I303" s="167">
        <f>SUM(I304:I317)</f>
        <v>0</v>
      </c>
      <c r="J303" s="167"/>
      <c r="K303" s="167">
        <f>SUM(K304:K317)</f>
        <v>0</v>
      </c>
      <c r="L303" s="167"/>
      <c r="M303" s="167">
        <f>SUM(M304:M317)</f>
        <v>0</v>
      </c>
      <c r="N303" s="166"/>
      <c r="O303" s="166">
        <f>SUM(O304:O317)</f>
        <v>0</v>
      </c>
      <c r="P303" s="166"/>
      <c r="Q303" s="166">
        <f>SUM(Q304:Q317)</f>
        <v>0</v>
      </c>
      <c r="R303" s="167"/>
      <c r="S303" s="167"/>
      <c r="T303" s="168"/>
      <c r="U303" s="162"/>
      <c r="V303" s="162">
        <f>SUM(V304:V317)</f>
        <v>2303.71</v>
      </c>
      <c r="W303" s="162"/>
      <c r="X303" s="162"/>
      <c r="Y303" s="162"/>
      <c r="AG303" t="s">
        <v>111</v>
      </c>
    </row>
    <row r="304" spans="1:60" outlineLevel="1" x14ac:dyDescent="0.2">
      <c r="A304" s="170">
        <v>47</v>
      </c>
      <c r="B304" s="171" t="s">
        <v>399</v>
      </c>
      <c r="C304" s="183" t="s">
        <v>400</v>
      </c>
      <c r="D304" s="172" t="s">
        <v>241</v>
      </c>
      <c r="E304" s="173">
        <v>76.77</v>
      </c>
      <c r="F304" s="174"/>
      <c r="G304" s="175">
        <f>ROUND(E304*F304,2)</f>
        <v>0</v>
      </c>
      <c r="H304" s="174"/>
      <c r="I304" s="175">
        <f>ROUND(E304*H304,2)</f>
        <v>0</v>
      </c>
      <c r="J304" s="174"/>
      <c r="K304" s="175">
        <f>ROUND(E304*J304,2)</f>
        <v>0</v>
      </c>
      <c r="L304" s="175">
        <v>21</v>
      </c>
      <c r="M304" s="175">
        <f>G304*(1+L304/100)</f>
        <v>0</v>
      </c>
      <c r="N304" s="173">
        <v>0</v>
      </c>
      <c r="O304" s="173">
        <f>ROUND(E304*N304,2)</f>
        <v>0</v>
      </c>
      <c r="P304" s="173">
        <v>0</v>
      </c>
      <c r="Q304" s="173">
        <f>ROUND(E304*P304,2)</f>
        <v>0</v>
      </c>
      <c r="R304" s="175" t="s">
        <v>401</v>
      </c>
      <c r="S304" s="175" t="s">
        <v>116</v>
      </c>
      <c r="T304" s="176" t="s">
        <v>116</v>
      </c>
      <c r="U304" s="157">
        <v>0</v>
      </c>
      <c r="V304" s="157">
        <f>ROUND(E304*U304,2)</f>
        <v>0</v>
      </c>
      <c r="W304" s="157"/>
      <c r="X304" s="157" t="s">
        <v>117</v>
      </c>
      <c r="Y304" s="157" t="s">
        <v>118</v>
      </c>
      <c r="Z304" s="147"/>
      <c r="AA304" s="147"/>
      <c r="AB304" s="147"/>
      <c r="AC304" s="147"/>
      <c r="AD304" s="147"/>
      <c r="AE304" s="147"/>
      <c r="AF304" s="147"/>
      <c r="AG304" s="147" t="s">
        <v>119</v>
      </c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  <c r="BG304" s="147"/>
      <c r="BH304" s="147"/>
    </row>
    <row r="305" spans="1:60" outlineLevel="2" x14ac:dyDescent="0.2">
      <c r="A305" s="154"/>
      <c r="B305" s="155"/>
      <c r="C305" s="184" t="s">
        <v>402</v>
      </c>
      <c r="D305" s="158"/>
      <c r="E305" s="159">
        <v>76.77</v>
      </c>
      <c r="F305" s="157"/>
      <c r="G305" s="157"/>
      <c r="H305" s="157"/>
      <c r="I305" s="157"/>
      <c r="J305" s="157"/>
      <c r="K305" s="157"/>
      <c r="L305" s="157"/>
      <c r="M305" s="157"/>
      <c r="N305" s="156"/>
      <c r="O305" s="156"/>
      <c r="P305" s="156"/>
      <c r="Q305" s="156"/>
      <c r="R305" s="157"/>
      <c r="S305" s="157"/>
      <c r="T305" s="157"/>
      <c r="U305" s="157"/>
      <c r="V305" s="157"/>
      <c r="W305" s="157"/>
      <c r="X305" s="157"/>
      <c r="Y305" s="157"/>
      <c r="Z305" s="147"/>
      <c r="AA305" s="147"/>
      <c r="AB305" s="147"/>
      <c r="AC305" s="147"/>
      <c r="AD305" s="147"/>
      <c r="AE305" s="147"/>
      <c r="AF305" s="147"/>
      <c r="AG305" s="147" t="s">
        <v>123</v>
      </c>
      <c r="AH305" s="147">
        <v>0</v>
      </c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  <c r="BG305" s="147"/>
      <c r="BH305" s="147"/>
    </row>
    <row r="306" spans="1:60" outlineLevel="1" x14ac:dyDescent="0.2">
      <c r="A306" s="193">
        <v>48</v>
      </c>
      <c r="B306" s="194" t="s">
        <v>403</v>
      </c>
      <c r="C306" s="195" t="s">
        <v>404</v>
      </c>
      <c r="D306" s="196" t="s">
        <v>241</v>
      </c>
      <c r="E306" s="197">
        <v>2576.8434999999999</v>
      </c>
      <c r="F306" s="174"/>
      <c r="G306" s="175">
        <f>ROUND(E306*F306,2)</f>
        <v>0</v>
      </c>
      <c r="H306" s="174"/>
      <c r="I306" s="175">
        <f>ROUND(E306*H306,2)</f>
        <v>0</v>
      </c>
      <c r="J306" s="174"/>
      <c r="K306" s="175">
        <f>ROUND(E306*J306,2)</f>
        <v>0</v>
      </c>
      <c r="L306" s="175">
        <v>21</v>
      </c>
      <c r="M306" s="175">
        <f>G306*(1+L306/100)</f>
        <v>0</v>
      </c>
      <c r="N306" s="173">
        <v>0</v>
      </c>
      <c r="O306" s="173">
        <f>ROUND(E306*N306,2)</f>
        <v>0</v>
      </c>
      <c r="P306" s="173">
        <v>0</v>
      </c>
      <c r="Q306" s="173">
        <f>ROUND(E306*P306,2)</f>
        <v>0</v>
      </c>
      <c r="R306" s="175" t="s">
        <v>308</v>
      </c>
      <c r="S306" s="175" t="s">
        <v>116</v>
      </c>
      <c r="T306" s="176" t="s">
        <v>116</v>
      </c>
      <c r="U306" s="157">
        <v>0.749</v>
      </c>
      <c r="V306" s="157">
        <f>ROUND(E306*U306,2)</f>
        <v>1930.06</v>
      </c>
      <c r="W306" s="157"/>
      <c r="X306" s="157" t="s">
        <v>405</v>
      </c>
      <c r="Y306" s="157" t="s">
        <v>118</v>
      </c>
      <c r="Z306" s="147"/>
      <c r="AA306" s="147"/>
      <c r="AB306" s="147"/>
      <c r="AC306" s="147"/>
      <c r="AD306" s="147"/>
      <c r="AE306" s="147"/>
      <c r="AF306" s="147"/>
      <c r="AG306" s="147" t="s">
        <v>406</v>
      </c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  <c r="BG306" s="147"/>
      <c r="BH306" s="147"/>
    </row>
    <row r="307" spans="1:60" ht="21.4" outlineLevel="2" x14ac:dyDescent="0.2">
      <c r="A307" s="154"/>
      <c r="B307" s="155"/>
      <c r="C307" s="260" t="s">
        <v>407</v>
      </c>
      <c r="D307" s="261"/>
      <c r="E307" s="261"/>
      <c r="F307" s="261"/>
      <c r="G307" s="261"/>
      <c r="H307" s="157"/>
      <c r="I307" s="157"/>
      <c r="J307" s="157"/>
      <c r="K307" s="157"/>
      <c r="L307" s="157"/>
      <c r="M307" s="157"/>
      <c r="N307" s="156"/>
      <c r="O307" s="156"/>
      <c r="P307" s="156"/>
      <c r="Q307" s="156"/>
      <c r="R307" s="157"/>
      <c r="S307" s="157"/>
      <c r="T307" s="157"/>
      <c r="U307" s="157"/>
      <c r="V307" s="157"/>
      <c r="W307" s="157"/>
      <c r="X307" s="157"/>
      <c r="Y307" s="157"/>
      <c r="Z307" s="147"/>
      <c r="AA307" s="147"/>
      <c r="AB307" s="147"/>
      <c r="AC307" s="147"/>
      <c r="AD307" s="147"/>
      <c r="AE307" s="147"/>
      <c r="AF307" s="147"/>
      <c r="AG307" s="147" t="s">
        <v>121</v>
      </c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77" t="str">
        <f>C307</f>
        <v>s popřípadným nutným naložením do dopravního zařízení, s vyprázdněním dopravního zařízení na hromadu nebo do dopravního prostředku, vč. příplatku za každých dalších i započatých 3,5 m výšky nad 3,5 m,</v>
      </c>
      <c r="BB307" s="147"/>
      <c r="BC307" s="147"/>
      <c r="BD307" s="147"/>
      <c r="BE307" s="147"/>
      <c r="BF307" s="147"/>
      <c r="BG307" s="147"/>
      <c r="BH307" s="147"/>
    </row>
    <row r="308" spans="1:60" ht="21.4" outlineLevel="1" x14ac:dyDescent="0.2">
      <c r="A308" s="193">
        <v>49</v>
      </c>
      <c r="B308" s="194" t="s">
        <v>408</v>
      </c>
      <c r="C308" s="195" t="s">
        <v>409</v>
      </c>
      <c r="D308" s="196" t="s">
        <v>241</v>
      </c>
      <c r="E308" s="197">
        <v>2576.8434999999999</v>
      </c>
      <c r="F308" s="174"/>
      <c r="G308" s="175">
        <f>ROUND(E308*F308,2)</f>
        <v>0</v>
      </c>
      <c r="H308" s="174"/>
      <c r="I308" s="175">
        <f>ROUND(E308*H308,2)</f>
        <v>0</v>
      </c>
      <c r="J308" s="174"/>
      <c r="K308" s="175">
        <f>ROUND(E308*J308,2)</f>
        <v>0</v>
      </c>
      <c r="L308" s="175">
        <v>21</v>
      </c>
      <c r="M308" s="175">
        <f>G308*(1+L308/100)</f>
        <v>0</v>
      </c>
      <c r="N308" s="173">
        <v>0</v>
      </c>
      <c r="O308" s="173">
        <f>ROUND(E308*N308,2)</f>
        <v>0</v>
      </c>
      <c r="P308" s="173">
        <v>0</v>
      </c>
      <c r="Q308" s="173">
        <f>ROUND(E308*P308,2)</f>
        <v>0</v>
      </c>
      <c r="R308" s="175" t="s">
        <v>308</v>
      </c>
      <c r="S308" s="175" t="s">
        <v>116</v>
      </c>
      <c r="T308" s="176" t="s">
        <v>116</v>
      </c>
      <c r="U308" s="157">
        <v>0.03</v>
      </c>
      <c r="V308" s="157">
        <f>ROUND(E308*U308,2)</f>
        <v>77.31</v>
      </c>
      <c r="W308" s="157"/>
      <c r="X308" s="157" t="s">
        <v>405</v>
      </c>
      <c r="Y308" s="157" t="s">
        <v>118</v>
      </c>
      <c r="Z308" s="147"/>
      <c r="AA308" s="147"/>
      <c r="AB308" s="147"/>
      <c r="AC308" s="147"/>
      <c r="AD308" s="147"/>
      <c r="AE308" s="147"/>
      <c r="AF308" s="147"/>
      <c r="AG308" s="147" t="s">
        <v>406</v>
      </c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  <c r="BG308" s="147"/>
      <c r="BH308" s="147"/>
    </row>
    <row r="309" spans="1:60" ht="21.4" outlineLevel="2" x14ac:dyDescent="0.2">
      <c r="A309" s="154"/>
      <c r="B309" s="155"/>
      <c r="C309" s="260" t="s">
        <v>407</v>
      </c>
      <c r="D309" s="261"/>
      <c r="E309" s="261"/>
      <c r="F309" s="261"/>
      <c r="G309" s="261"/>
      <c r="H309" s="157"/>
      <c r="I309" s="157"/>
      <c r="J309" s="157"/>
      <c r="K309" s="157"/>
      <c r="L309" s="157"/>
      <c r="M309" s="157"/>
      <c r="N309" s="156"/>
      <c r="O309" s="156"/>
      <c r="P309" s="156"/>
      <c r="Q309" s="156"/>
      <c r="R309" s="157"/>
      <c r="S309" s="157"/>
      <c r="T309" s="157"/>
      <c r="U309" s="157"/>
      <c r="V309" s="157"/>
      <c r="W309" s="157"/>
      <c r="X309" s="157"/>
      <c r="Y309" s="157"/>
      <c r="Z309" s="147"/>
      <c r="AA309" s="147"/>
      <c r="AB309" s="147"/>
      <c r="AC309" s="147"/>
      <c r="AD309" s="147"/>
      <c r="AE309" s="147"/>
      <c r="AF309" s="147"/>
      <c r="AG309" s="147" t="s">
        <v>121</v>
      </c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77" t="str">
        <f>C309</f>
        <v>s popřípadným nutným naložením do dopravního zařízení, s vyprázdněním dopravního zařízení na hromadu nebo do dopravního prostředku, vč. příplatku za každých dalších i započatých 3,5 m výšky nad 3,5 m,</v>
      </c>
      <c r="BB309" s="147"/>
      <c r="BC309" s="147"/>
      <c r="BD309" s="147"/>
      <c r="BE309" s="147"/>
      <c r="BF309" s="147"/>
      <c r="BG309" s="147"/>
      <c r="BH309" s="147"/>
    </row>
    <row r="310" spans="1:60" ht="21.4" outlineLevel="1" x14ac:dyDescent="0.2">
      <c r="A310" s="198">
        <v>50</v>
      </c>
      <c r="B310" s="199" t="s">
        <v>410</v>
      </c>
      <c r="C310" s="200" t="s">
        <v>411</v>
      </c>
      <c r="D310" s="201" t="s">
        <v>241</v>
      </c>
      <c r="E310" s="202">
        <v>2576.8434999999999</v>
      </c>
      <c r="F310" s="179"/>
      <c r="G310" s="180">
        <f>ROUND(E310*F310,2)</f>
        <v>0</v>
      </c>
      <c r="H310" s="179"/>
      <c r="I310" s="180">
        <f>ROUND(E310*H310,2)</f>
        <v>0</v>
      </c>
      <c r="J310" s="179"/>
      <c r="K310" s="180">
        <f>ROUND(E310*J310,2)</f>
        <v>0</v>
      </c>
      <c r="L310" s="180">
        <v>21</v>
      </c>
      <c r="M310" s="180">
        <f>G310*(1+L310/100)</f>
        <v>0</v>
      </c>
      <c r="N310" s="178">
        <v>0</v>
      </c>
      <c r="O310" s="178">
        <f>ROUND(E310*N310,2)</f>
        <v>0</v>
      </c>
      <c r="P310" s="178">
        <v>0</v>
      </c>
      <c r="Q310" s="178">
        <f>ROUND(E310*P310,2)</f>
        <v>0</v>
      </c>
      <c r="R310" s="180" t="s">
        <v>412</v>
      </c>
      <c r="S310" s="180" t="s">
        <v>116</v>
      </c>
      <c r="T310" s="181" t="s">
        <v>116</v>
      </c>
      <c r="U310" s="157">
        <v>0.01</v>
      </c>
      <c r="V310" s="157">
        <f>ROUND(E310*U310,2)</f>
        <v>25.77</v>
      </c>
      <c r="W310" s="157"/>
      <c r="X310" s="157" t="s">
        <v>405</v>
      </c>
      <c r="Y310" s="157" t="s">
        <v>118</v>
      </c>
      <c r="Z310" s="147"/>
      <c r="AA310" s="147"/>
      <c r="AB310" s="147"/>
      <c r="AC310" s="147"/>
      <c r="AD310" s="147"/>
      <c r="AE310" s="147"/>
      <c r="AF310" s="147"/>
      <c r="AG310" s="147" t="s">
        <v>406</v>
      </c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  <c r="BG310" s="147"/>
      <c r="BH310" s="147"/>
    </row>
    <row r="311" spans="1:60" outlineLevel="1" x14ac:dyDescent="0.2">
      <c r="A311" s="170">
        <v>51</v>
      </c>
      <c r="B311" s="171" t="s">
        <v>413</v>
      </c>
      <c r="C311" s="183" t="s">
        <v>414</v>
      </c>
      <c r="D311" s="172" t="s">
        <v>241</v>
      </c>
      <c r="E311" s="173">
        <v>74728.461500000005</v>
      </c>
      <c r="F311" s="174"/>
      <c r="G311" s="175">
        <f>ROUND(E311*F311,2)</f>
        <v>0</v>
      </c>
      <c r="H311" s="174"/>
      <c r="I311" s="175">
        <f>ROUND(E311*H311,2)</f>
        <v>0</v>
      </c>
      <c r="J311" s="174"/>
      <c r="K311" s="175">
        <f>ROUND(E311*J311,2)</f>
        <v>0</v>
      </c>
      <c r="L311" s="175">
        <v>21</v>
      </c>
      <c r="M311" s="175">
        <f>G311*(1+L311/100)</f>
        <v>0</v>
      </c>
      <c r="N311" s="173">
        <v>0</v>
      </c>
      <c r="O311" s="173">
        <f>ROUND(E311*N311,2)</f>
        <v>0</v>
      </c>
      <c r="P311" s="173">
        <v>0</v>
      </c>
      <c r="Q311" s="173">
        <f>ROUND(E311*P311,2)</f>
        <v>0</v>
      </c>
      <c r="R311" s="175" t="s">
        <v>412</v>
      </c>
      <c r="S311" s="175" t="s">
        <v>116</v>
      </c>
      <c r="T311" s="176" t="s">
        <v>116</v>
      </c>
      <c r="U311" s="157">
        <v>0</v>
      </c>
      <c r="V311" s="157">
        <f>ROUND(E311*U311,2)</f>
        <v>0</v>
      </c>
      <c r="W311" s="157"/>
      <c r="X311" s="157" t="s">
        <v>405</v>
      </c>
      <c r="Y311" s="157" t="s">
        <v>118</v>
      </c>
      <c r="Z311" s="147"/>
      <c r="AA311" s="147"/>
      <c r="AB311" s="147"/>
      <c r="AC311" s="147"/>
      <c r="AD311" s="147"/>
      <c r="AE311" s="147"/>
      <c r="AF311" s="147"/>
      <c r="AG311" s="147" t="s">
        <v>406</v>
      </c>
      <c r="AH311" s="147"/>
      <c r="AI311" s="147"/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147"/>
      <c r="BC311" s="147"/>
      <c r="BD311" s="147"/>
      <c r="BE311" s="147"/>
      <c r="BF311" s="147"/>
      <c r="BG311" s="147"/>
      <c r="BH311" s="147"/>
    </row>
    <row r="312" spans="1:60" outlineLevel="2" x14ac:dyDescent="0.2">
      <c r="A312" s="154"/>
      <c r="B312" s="155"/>
      <c r="C312" s="272" t="s">
        <v>415</v>
      </c>
      <c r="D312" s="273"/>
      <c r="E312" s="273"/>
      <c r="F312" s="273"/>
      <c r="G312" s="273"/>
      <c r="H312" s="157"/>
      <c r="I312" s="157"/>
      <c r="J312" s="157"/>
      <c r="K312" s="157"/>
      <c r="L312" s="157"/>
      <c r="M312" s="157"/>
      <c r="N312" s="156"/>
      <c r="O312" s="156"/>
      <c r="P312" s="156"/>
      <c r="Q312" s="156"/>
      <c r="R312" s="157"/>
      <c r="S312" s="157"/>
      <c r="T312" s="157"/>
      <c r="U312" s="157"/>
      <c r="V312" s="157"/>
      <c r="W312" s="157"/>
      <c r="X312" s="157"/>
      <c r="Y312" s="157"/>
      <c r="Z312" s="147"/>
      <c r="AA312" s="147"/>
      <c r="AB312" s="147"/>
      <c r="AC312" s="147"/>
      <c r="AD312" s="147"/>
      <c r="AE312" s="147"/>
      <c r="AF312" s="147"/>
      <c r="AG312" s="147" t="s">
        <v>416</v>
      </c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  <c r="BG312" s="147"/>
      <c r="BH312" s="147"/>
    </row>
    <row r="313" spans="1:60" outlineLevel="1" x14ac:dyDescent="0.2">
      <c r="A313" s="193">
        <v>52</v>
      </c>
      <c r="B313" s="194" t="s">
        <v>417</v>
      </c>
      <c r="C313" s="195" t="s">
        <v>418</v>
      </c>
      <c r="D313" s="196" t="s">
        <v>241</v>
      </c>
      <c r="E313" s="197">
        <v>2576.8434999999999</v>
      </c>
      <c r="F313" s="174"/>
      <c r="G313" s="175">
        <f>ROUND(E313*F313,2)</f>
        <v>0</v>
      </c>
      <c r="H313" s="174"/>
      <c r="I313" s="175">
        <f>ROUND(E313*H313,2)</f>
        <v>0</v>
      </c>
      <c r="J313" s="174"/>
      <c r="K313" s="175">
        <f>ROUND(E313*J313,2)</f>
        <v>0</v>
      </c>
      <c r="L313" s="175">
        <v>21</v>
      </c>
      <c r="M313" s="175">
        <f>G313*(1+L313/100)</f>
        <v>0</v>
      </c>
      <c r="N313" s="173">
        <v>0</v>
      </c>
      <c r="O313" s="173">
        <f>ROUND(E313*N313,2)</f>
        <v>0</v>
      </c>
      <c r="P313" s="173">
        <v>0</v>
      </c>
      <c r="Q313" s="173">
        <f>ROUND(E313*P313,2)</f>
        <v>0</v>
      </c>
      <c r="R313" s="175" t="s">
        <v>412</v>
      </c>
      <c r="S313" s="175" t="s">
        <v>116</v>
      </c>
      <c r="T313" s="176" t="s">
        <v>116</v>
      </c>
      <c r="U313" s="157">
        <v>9.9000000000000005E-2</v>
      </c>
      <c r="V313" s="157">
        <f>ROUND(E313*U313,2)</f>
        <v>255.11</v>
      </c>
      <c r="W313" s="157"/>
      <c r="X313" s="157" t="s">
        <v>405</v>
      </c>
      <c r="Y313" s="157" t="s">
        <v>118</v>
      </c>
      <c r="Z313" s="147"/>
      <c r="AA313" s="147"/>
      <c r="AB313" s="147"/>
      <c r="AC313" s="147"/>
      <c r="AD313" s="147"/>
      <c r="AE313" s="147"/>
      <c r="AF313" s="147"/>
      <c r="AG313" s="147" t="s">
        <v>406</v>
      </c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  <c r="BG313" s="147"/>
      <c r="BH313" s="147"/>
    </row>
    <row r="314" spans="1:60" outlineLevel="2" x14ac:dyDescent="0.2">
      <c r="A314" s="154"/>
      <c r="B314" s="155"/>
      <c r="C314" s="260" t="s">
        <v>419</v>
      </c>
      <c r="D314" s="261"/>
      <c r="E314" s="261"/>
      <c r="F314" s="261"/>
      <c r="G314" s="261"/>
      <c r="H314" s="157"/>
      <c r="I314" s="157"/>
      <c r="J314" s="157"/>
      <c r="K314" s="157"/>
      <c r="L314" s="157"/>
      <c r="M314" s="157"/>
      <c r="N314" s="156"/>
      <c r="O314" s="156"/>
      <c r="P314" s="156"/>
      <c r="Q314" s="156"/>
      <c r="R314" s="157"/>
      <c r="S314" s="157"/>
      <c r="T314" s="157"/>
      <c r="U314" s="157"/>
      <c r="V314" s="157"/>
      <c r="W314" s="157"/>
      <c r="X314" s="157"/>
      <c r="Y314" s="157"/>
      <c r="Z314" s="147"/>
      <c r="AA314" s="147"/>
      <c r="AB314" s="147"/>
      <c r="AC314" s="147"/>
      <c r="AD314" s="147"/>
      <c r="AE314" s="147"/>
      <c r="AF314" s="147"/>
      <c r="AG314" s="147" t="s">
        <v>121</v>
      </c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</row>
    <row r="315" spans="1:60" outlineLevel="1" x14ac:dyDescent="0.2">
      <c r="A315" s="198">
        <v>53</v>
      </c>
      <c r="B315" s="199" t="s">
        <v>420</v>
      </c>
      <c r="C315" s="200" t="s">
        <v>421</v>
      </c>
      <c r="D315" s="201" t="s">
        <v>241</v>
      </c>
      <c r="E315" s="202">
        <v>2576.8434999999999</v>
      </c>
      <c r="F315" s="179"/>
      <c r="G315" s="180">
        <f>ROUND(E315*F315,2)</f>
        <v>0</v>
      </c>
      <c r="H315" s="179"/>
      <c r="I315" s="180">
        <f>ROUND(E315*H315,2)</f>
        <v>0</v>
      </c>
      <c r="J315" s="179"/>
      <c r="K315" s="180">
        <f>ROUND(E315*J315,2)</f>
        <v>0</v>
      </c>
      <c r="L315" s="180">
        <v>21</v>
      </c>
      <c r="M315" s="180">
        <f>G315*(1+L315/100)</f>
        <v>0</v>
      </c>
      <c r="N315" s="178">
        <v>0</v>
      </c>
      <c r="O315" s="178">
        <f>ROUND(E315*N315,2)</f>
        <v>0</v>
      </c>
      <c r="P315" s="178">
        <v>0</v>
      </c>
      <c r="Q315" s="178">
        <f>ROUND(E315*P315,2)</f>
        <v>0</v>
      </c>
      <c r="R315" s="180" t="s">
        <v>401</v>
      </c>
      <c r="S315" s="180" t="s">
        <v>116</v>
      </c>
      <c r="T315" s="181" t="s">
        <v>116</v>
      </c>
      <c r="U315" s="157">
        <v>0</v>
      </c>
      <c r="V315" s="157">
        <f>ROUND(E315*U315,2)</f>
        <v>0</v>
      </c>
      <c r="W315" s="157"/>
      <c r="X315" s="157" t="s">
        <v>405</v>
      </c>
      <c r="Y315" s="157" t="s">
        <v>118</v>
      </c>
      <c r="Z315" s="147"/>
      <c r="AA315" s="147"/>
      <c r="AB315" s="147"/>
      <c r="AC315" s="147"/>
      <c r="AD315" s="147"/>
      <c r="AE315" s="147"/>
      <c r="AF315" s="147"/>
      <c r="AG315" s="147" t="s">
        <v>406</v>
      </c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</row>
    <row r="316" spans="1:60" outlineLevel="1" x14ac:dyDescent="0.2">
      <c r="A316" s="193">
        <v>54</v>
      </c>
      <c r="B316" s="194" t="s">
        <v>422</v>
      </c>
      <c r="C316" s="195" t="s">
        <v>423</v>
      </c>
      <c r="D316" s="196" t="s">
        <v>241</v>
      </c>
      <c r="E316" s="197">
        <v>2576.8434999999999</v>
      </c>
      <c r="F316" s="174"/>
      <c r="G316" s="175">
        <f>ROUND(E316*F316,2)</f>
        <v>0</v>
      </c>
      <c r="H316" s="174"/>
      <c r="I316" s="175">
        <f>ROUND(E316*H316,2)</f>
        <v>0</v>
      </c>
      <c r="J316" s="174"/>
      <c r="K316" s="175">
        <f>ROUND(E316*J316,2)</f>
        <v>0</v>
      </c>
      <c r="L316" s="175">
        <v>21</v>
      </c>
      <c r="M316" s="175">
        <f>G316*(1+L316/100)</f>
        <v>0</v>
      </c>
      <c r="N316" s="173">
        <v>0</v>
      </c>
      <c r="O316" s="173">
        <f>ROUND(E316*N316,2)</f>
        <v>0</v>
      </c>
      <c r="P316" s="173">
        <v>0</v>
      </c>
      <c r="Q316" s="173">
        <f>ROUND(E316*P316,2)</f>
        <v>0</v>
      </c>
      <c r="R316" s="175" t="s">
        <v>424</v>
      </c>
      <c r="S316" s="175" t="s">
        <v>116</v>
      </c>
      <c r="T316" s="176" t="s">
        <v>116</v>
      </c>
      <c r="U316" s="157">
        <v>6.0000000000000001E-3</v>
      </c>
      <c r="V316" s="157">
        <f>ROUND(E316*U316,2)</f>
        <v>15.46</v>
      </c>
      <c r="W316" s="157"/>
      <c r="X316" s="157" t="s">
        <v>405</v>
      </c>
      <c r="Y316" s="157" t="s">
        <v>118</v>
      </c>
      <c r="Z316" s="147"/>
      <c r="AA316" s="147"/>
      <c r="AB316" s="147"/>
      <c r="AC316" s="147"/>
      <c r="AD316" s="147"/>
      <c r="AE316" s="147"/>
      <c r="AF316" s="147"/>
      <c r="AG316" s="147" t="s">
        <v>406</v>
      </c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</row>
    <row r="317" spans="1:60" outlineLevel="2" x14ac:dyDescent="0.2">
      <c r="A317" s="154"/>
      <c r="B317" s="155"/>
      <c r="C317" s="260" t="s">
        <v>425</v>
      </c>
      <c r="D317" s="261"/>
      <c r="E317" s="261"/>
      <c r="F317" s="261"/>
      <c r="G317" s="261"/>
      <c r="H317" s="157"/>
      <c r="I317" s="157"/>
      <c r="J317" s="157"/>
      <c r="K317" s="157"/>
      <c r="L317" s="157"/>
      <c r="M317" s="157"/>
      <c r="N317" s="156"/>
      <c r="O317" s="156"/>
      <c r="P317" s="156"/>
      <c r="Q317" s="156"/>
      <c r="R317" s="157"/>
      <c r="S317" s="157"/>
      <c r="T317" s="157"/>
      <c r="U317" s="157"/>
      <c r="V317" s="157"/>
      <c r="W317" s="157"/>
      <c r="X317" s="157"/>
      <c r="Y317" s="157"/>
      <c r="Z317" s="147"/>
      <c r="AA317" s="147"/>
      <c r="AB317" s="147"/>
      <c r="AC317" s="147"/>
      <c r="AD317" s="147"/>
      <c r="AE317" s="147"/>
      <c r="AF317" s="147"/>
      <c r="AG317" s="147" t="s">
        <v>121</v>
      </c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</row>
    <row r="318" spans="1:60" x14ac:dyDescent="0.2">
      <c r="A318" s="163" t="s">
        <v>110</v>
      </c>
      <c r="B318" s="164" t="s">
        <v>81</v>
      </c>
      <c r="C318" s="182" t="s">
        <v>27</v>
      </c>
      <c r="D318" s="165"/>
      <c r="E318" s="166"/>
      <c r="F318" s="167"/>
      <c r="G318" s="167">
        <f>SUMIF(AG319:AG324,"&lt;&gt;NOR",G319:G324)</f>
        <v>0</v>
      </c>
      <c r="H318" s="167"/>
      <c r="I318" s="167">
        <f>SUM(I319:I324)</f>
        <v>0</v>
      </c>
      <c r="J318" s="167"/>
      <c r="K318" s="167">
        <f>SUM(K319:K324)</f>
        <v>0</v>
      </c>
      <c r="L318" s="167"/>
      <c r="M318" s="167">
        <f>SUM(M319:M324)</f>
        <v>0</v>
      </c>
      <c r="N318" s="166"/>
      <c r="O318" s="166">
        <f>SUM(O319:O324)</f>
        <v>0</v>
      </c>
      <c r="P318" s="166"/>
      <c r="Q318" s="166">
        <f>SUM(Q319:Q324)</f>
        <v>0</v>
      </c>
      <c r="R318" s="167"/>
      <c r="S318" s="167"/>
      <c r="T318" s="168"/>
      <c r="U318" s="162"/>
      <c r="V318" s="162">
        <f>SUM(V319:V324)</f>
        <v>0</v>
      </c>
      <c r="W318" s="162"/>
      <c r="X318" s="162"/>
      <c r="Y318" s="162"/>
      <c r="AG318" t="s">
        <v>111</v>
      </c>
    </row>
    <row r="319" spans="1:60" outlineLevel="1" x14ac:dyDescent="0.2">
      <c r="A319" s="170">
        <v>55</v>
      </c>
      <c r="B319" s="171" t="s">
        <v>426</v>
      </c>
      <c r="C319" s="183" t="s">
        <v>427</v>
      </c>
      <c r="D319" s="172" t="s">
        <v>428</v>
      </c>
      <c r="E319" s="173">
        <v>1</v>
      </c>
      <c r="F319" s="174"/>
      <c r="G319" s="175">
        <f>ROUND(E319*F319,2)</f>
        <v>0</v>
      </c>
      <c r="H319" s="174"/>
      <c r="I319" s="175">
        <f>ROUND(E319*H319,2)</f>
        <v>0</v>
      </c>
      <c r="J319" s="174"/>
      <c r="K319" s="175">
        <f>ROUND(E319*J319,2)</f>
        <v>0</v>
      </c>
      <c r="L319" s="175">
        <v>21</v>
      </c>
      <c r="M319" s="175">
        <f>G319*(1+L319/100)</f>
        <v>0</v>
      </c>
      <c r="N319" s="173">
        <v>0</v>
      </c>
      <c r="O319" s="173">
        <f>ROUND(E319*N319,2)</f>
        <v>0</v>
      </c>
      <c r="P319" s="173">
        <v>0</v>
      </c>
      <c r="Q319" s="173">
        <f>ROUND(E319*P319,2)</f>
        <v>0</v>
      </c>
      <c r="R319" s="175"/>
      <c r="S319" s="175" t="s">
        <v>116</v>
      </c>
      <c r="T319" s="176" t="s">
        <v>376</v>
      </c>
      <c r="U319" s="157">
        <v>0</v>
      </c>
      <c r="V319" s="157">
        <f>ROUND(E319*U319,2)</f>
        <v>0</v>
      </c>
      <c r="W319" s="157"/>
      <c r="X319" s="157" t="s">
        <v>429</v>
      </c>
      <c r="Y319" s="157" t="s">
        <v>118</v>
      </c>
      <c r="Z319" s="147"/>
      <c r="AA319" s="147"/>
      <c r="AB319" s="147"/>
      <c r="AC319" s="147"/>
      <c r="AD319" s="147"/>
      <c r="AE319" s="147"/>
      <c r="AF319" s="147"/>
      <c r="AG319" s="147" t="s">
        <v>430</v>
      </c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  <c r="BG319" s="147"/>
      <c r="BH319" s="147"/>
    </row>
    <row r="320" spans="1:60" outlineLevel="2" x14ac:dyDescent="0.2">
      <c r="A320" s="154"/>
      <c r="B320" s="155"/>
      <c r="C320" s="272" t="s">
        <v>431</v>
      </c>
      <c r="D320" s="273"/>
      <c r="E320" s="273"/>
      <c r="F320" s="273"/>
      <c r="G320" s="273"/>
      <c r="H320" s="157"/>
      <c r="I320" s="157"/>
      <c r="J320" s="157"/>
      <c r="K320" s="157"/>
      <c r="L320" s="157"/>
      <c r="M320" s="157"/>
      <c r="N320" s="156"/>
      <c r="O320" s="156"/>
      <c r="P320" s="156"/>
      <c r="Q320" s="156"/>
      <c r="R320" s="157"/>
      <c r="S320" s="157"/>
      <c r="T320" s="157"/>
      <c r="U320" s="157"/>
      <c r="V320" s="157"/>
      <c r="W320" s="157"/>
      <c r="X320" s="157"/>
      <c r="Y320" s="157"/>
      <c r="Z320" s="147"/>
      <c r="AA320" s="147"/>
      <c r="AB320" s="147"/>
      <c r="AC320" s="147"/>
      <c r="AD320" s="147"/>
      <c r="AE320" s="147"/>
      <c r="AF320" s="147"/>
      <c r="AG320" s="147" t="s">
        <v>416</v>
      </c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77" t="str">
        <f>C320</f>
        <v>Veškeré náklady spojené s vybudováním, provozem a odstraněním zařízení staveniště včetně bezpečnostních a hygienických opatření na staveništi.</v>
      </c>
      <c r="BB320" s="147"/>
      <c r="BC320" s="147"/>
      <c r="BD320" s="147"/>
      <c r="BE320" s="147"/>
      <c r="BF320" s="147"/>
      <c r="BG320" s="147"/>
      <c r="BH320" s="147"/>
    </row>
    <row r="321" spans="1:60" outlineLevel="1" x14ac:dyDescent="0.2">
      <c r="A321" s="170">
        <v>56</v>
      </c>
      <c r="B321" s="171" t="s">
        <v>432</v>
      </c>
      <c r="C321" s="183" t="s">
        <v>433</v>
      </c>
      <c r="D321" s="172" t="s">
        <v>428</v>
      </c>
      <c r="E321" s="173">
        <v>1</v>
      </c>
      <c r="F321" s="174"/>
      <c r="G321" s="175">
        <f>ROUND(E321*F321,2)</f>
        <v>0</v>
      </c>
      <c r="H321" s="174"/>
      <c r="I321" s="175">
        <f>ROUND(E321*H321,2)</f>
        <v>0</v>
      </c>
      <c r="J321" s="174"/>
      <c r="K321" s="175">
        <f>ROUND(E321*J321,2)</f>
        <v>0</v>
      </c>
      <c r="L321" s="175">
        <v>21</v>
      </c>
      <c r="M321" s="175">
        <f>G321*(1+L321/100)</f>
        <v>0</v>
      </c>
      <c r="N321" s="173">
        <v>0</v>
      </c>
      <c r="O321" s="173">
        <f>ROUND(E321*N321,2)</f>
        <v>0</v>
      </c>
      <c r="P321" s="173">
        <v>0</v>
      </c>
      <c r="Q321" s="173">
        <f>ROUND(E321*P321,2)</f>
        <v>0</v>
      </c>
      <c r="R321" s="175"/>
      <c r="S321" s="175" t="s">
        <v>116</v>
      </c>
      <c r="T321" s="176" t="s">
        <v>376</v>
      </c>
      <c r="U321" s="157">
        <v>0</v>
      </c>
      <c r="V321" s="157">
        <f>ROUND(E321*U321,2)</f>
        <v>0</v>
      </c>
      <c r="W321" s="157"/>
      <c r="X321" s="157" t="s">
        <v>429</v>
      </c>
      <c r="Y321" s="157" t="s">
        <v>118</v>
      </c>
      <c r="Z321" s="147"/>
      <c r="AA321" s="147"/>
      <c r="AB321" s="147"/>
      <c r="AC321" s="147"/>
      <c r="AD321" s="147"/>
      <c r="AE321" s="147"/>
      <c r="AF321" s="147"/>
      <c r="AG321" s="147" t="s">
        <v>430</v>
      </c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</row>
    <row r="322" spans="1:60" ht="21.4" outlineLevel="2" x14ac:dyDescent="0.2">
      <c r="A322" s="154"/>
      <c r="B322" s="155"/>
      <c r="C322" s="272" t="s">
        <v>434</v>
      </c>
      <c r="D322" s="273"/>
      <c r="E322" s="273"/>
      <c r="F322" s="273"/>
      <c r="G322" s="273"/>
      <c r="H322" s="157"/>
      <c r="I322" s="157"/>
      <c r="J322" s="157"/>
      <c r="K322" s="157"/>
      <c r="L322" s="157"/>
      <c r="M322" s="157"/>
      <c r="N322" s="156"/>
      <c r="O322" s="156"/>
      <c r="P322" s="156"/>
      <c r="Q322" s="156"/>
      <c r="R322" s="157"/>
      <c r="S322" s="157"/>
      <c r="T322" s="157"/>
      <c r="U322" s="157"/>
      <c r="V322" s="157"/>
      <c r="W322" s="157"/>
      <c r="X322" s="157"/>
      <c r="Y322" s="157"/>
      <c r="Z322" s="147"/>
      <c r="AA322" s="147"/>
      <c r="AB322" s="147"/>
      <c r="AC322" s="147"/>
      <c r="AD322" s="147"/>
      <c r="AE322" s="147"/>
      <c r="AF322" s="147"/>
      <c r="AG322" s="147" t="s">
        <v>416</v>
      </c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77" t="str">
        <f>C322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322" s="147"/>
      <c r="BC322" s="147"/>
      <c r="BD322" s="147"/>
      <c r="BE322" s="147"/>
      <c r="BF322" s="147"/>
      <c r="BG322" s="147"/>
      <c r="BH322" s="147"/>
    </row>
    <row r="323" spans="1:60" outlineLevel="1" x14ac:dyDescent="0.2">
      <c r="A323" s="170">
        <v>57</v>
      </c>
      <c r="B323" s="171" t="s">
        <v>435</v>
      </c>
      <c r="C323" s="183" t="s">
        <v>436</v>
      </c>
      <c r="D323" s="172" t="s">
        <v>428</v>
      </c>
      <c r="E323" s="173">
        <v>1</v>
      </c>
      <c r="F323" s="174"/>
      <c r="G323" s="175">
        <f>ROUND(E323*F323,2)</f>
        <v>0</v>
      </c>
      <c r="H323" s="174"/>
      <c r="I323" s="175">
        <f>ROUND(E323*H323,2)</f>
        <v>0</v>
      </c>
      <c r="J323" s="174"/>
      <c r="K323" s="175">
        <f>ROUND(E323*J323,2)</f>
        <v>0</v>
      </c>
      <c r="L323" s="175">
        <v>21</v>
      </c>
      <c r="M323" s="175">
        <f>G323*(1+L323/100)</f>
        <v>0</v>
      </c>
      <c r="N323" s="173">
        <v>0</v>
      </c>
      <c r="O323" s="173">
        <f>ROUND(E323*N323,2)</f>
        <v>0</v>
      </c>
      <c r="P323" s="173">
        <v>0</v>
      </c>
      <c r="Q323" s="173">
        <f>ROUND(E323*P323,2)</f>
        <v>0</v>
      </c>
      <c r="R323" s="175"/>
      <c r="S323" s="175" t="s">
        <v>116</v>
      </c>
      <c r="T323" s="176" t="s">
        <v>376</v>
      </c>
      <c r="U323" s="157">
        <v>0</v>
      </c>
      <c r="V323" s="157">
        <f>ROUND(E323*U323,2)</f>
        <v>0</v>
      </c>
      <c r="W323" s="157"/>
      <c r="X323" s="157" t="s">
        <v>429</v>
      </c>
      <c r="Y323" s="157" t="s">
        <v>118</v>
      </c>
      <c r="Z323" s="147"/>
      <c r="AA323" s="147"/>
      <c r="AB323" s="147"/>
      <c r="AC323" s="147"/>
      <c r="AD323" s="147"/>
      <c r="AE323" s="147"/>
      <c r="AF323" s="147"/>
      <c r="AG323" s="147" t="s">
        <v>430</v>
      </c>
      <c r="AH323" s="147"/>
      <c r="AI323" s="147"/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147"/>
      <c r="BC323" s="147"/>
      <c r="BD323" s="147"/>
      <c r="BE323" s="147"/>
      <c r="BF323" s="147"/>
      <c r="BG323" s="147"/>
      <c r="BH323" s="147"/>
    </row>
    <row r="324" spans="1:60" outlineLevel="2" x14ac:dyDescent="0.2">
      <c r="A324" s="154"/>
      <c r="B324" s="155"/>
      <c r="C324" s="272" t="s">
        <v>437</v>
      </c>
      <c r="D324" s="273"/>
      <c r="E324" s="273"/>
      <c r="F324" s="273"/>
      <c r="G324" s="273"/>
      <c r="H324" s="157"/>
      <c r="I324" s="157"/>
      <c r="J324" s="157"/>
      <c r="K324" s="157"/>
      <c r="L324" s="157"/>
      <c r="M324" s="157"/>
      <c r="N324" s="156"/>
      <c r="O324" s="156"/>
      <c r="P324" s="156"/>
      <c r="Q324" s="156"/>
      <c r="R324" s="157"/>
      <c r="S324" s="157"/>
      <c r="T324" s="157"/>
      <c r="U324" s="157"/>
      <c r="V324" s="157"/>
      <c r="W324" s="157"/>
      <c r="X324" s="157"/>
      <c r="Y324" s="157"/>
      <c r="Z324" s="147"/>
      <c r="AA324" s="147"/>
      <c r="AB324" s="147"/>
      <c r="AC324" s="147"/>
      <c r="AD324" s="147"/>
      <c r="AE324" s="147"/>
      <c r="AF324" s="147"/>
      <c r="AG324" s="147" t="s">
        <v>416</v>
      </c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77" t="str">
        <f>C324</f>
        <v>Náklady na ztížené podmínky provádění tam, kde se vyskytují omezující vlivy konkrétního prostředí, které mají prokazatelný vliv na provádění stavebních prací.</v>
      </c>
      <c r="BB324" s="147"/>
      <c r="BC324" s="147"/>
      <c r="BD324" s="147"/>
      <c r="BE324" s="147"/>
      <c r="BF324" s="147"/>
      <c r="BG324" s="147"/>
      <c r="BH324" s="147"/>
    </row>
    <row r="325" spans="1:60" x14ac:dyDescent="0.2">
      <c r="A325" s="163" t="s">
        <v>110</v>
      </c>
      <c r="B325" s="164" t="s">
        <v>82</v>
      </c>
      <c r="C325" s="182" t="s">
        <v>28</v>
      </c>
      <c r="D325" s="165"/>
      <c r="E325" s="166"/>
      <c r="F325" s="167"/>
      <c r="G325" s="167">
        <f>SUMIF(AG326:AG335,"&lt;&gt;NOR",G326:G335)</f>
        <v>0</v>
      </c>
      <c r="H325" s="167"/>
      <c r="I325" s="167">
        <f>SUM(I326:I335)</f>
        <v>0</v>
      </c>
      <c r="J325" s="167"/>
      <c r="K325" s="167">
        <f>SUM(K326:K335)</f>
        <v>0</v>
      </c>
      <c r="L325" s="167"/>
      <c r="M325" s="167">
        <f>SUM(M326:M335)</f>
        <v>0</v>
      </c>
      <c r="N325" s="166"/>
      <c r="O325" s="166">
        <f>SUM(O326:O335)</f>
        <v>0</v>
      </c>
      <c r="P325" s="166"/>
      <c r="Q325" s="166">
        <f>SUM(Q326:Q335)</f>
        <v>0</v>
      </c>
      <c r="R325" s="167"/>
      <c r="S325" s="167"/>
      <c r="T325" s="168"/>
      <c r="U325" s="162"/>
      <c r="V325" s="162">
        <f>SUM(V326:V335)</f>
        <v>0</v>
      </c>
      <c r="W325" s="162"/>
      <c r="X325" s="162"/>
      <c r="Y325" s="162"/>
      <c r="AG325" t="s">
        <v>111</v>
      </c>
    </row>
    <row r="326" spans="1:60" outlineLevel="1" x14ac:dyDescent="0.2">
      <c r="A326" s="170">
        <v>58</v>
      </c>
      <c r="B326" s="171" t="s">
        <v>438</v>
      </c>
      <c r="C326" s="183" t="s">
        <v>439</v>
      </c>
      <c r="D326" s="172" t="s">
        <v>428</v>
      </c>
      <c r="E326" s="173">
        <v>1</v>
      </c>
      <c r="F326" s="174"/>
      <c r="G326" s="175">
        <f>ROUND(E326*F326,2)</f>
        <v>0</v>
      </c>
      <c r="H326" s="174"/>
      <c r="I326" s="175">
        <f>ROUND(E326*H326,2)</f>
        <v>0</v>
      </c>
      <c r="J326" s="174"/>
      <c r="K326" s="175">
        <f>ROUND(E326*J326,2)</f>
        <v>0</v>
      </c>
      <c r="L326" s="175">
        <v>21</v>
      </c>
      <c r="M326" s="175">
        <f>G326*(1+L326/100)</f>
        <v>0</v>
      </c>
      <c r="N326" s="173">
        <v>0</v>
      </c>
      <c r="O326" s="173">
        <f>ROUND(E326*N326,2)</f>
        <v>0</v>
      </c>
      <c r="P326" s="173">
        <v>0</v>
      </c>
      <c r="Q326" s="173">
        <f>ROUND(E326*P326,2)</f>
        <v>0</v>
      </c>
      <c r="R326" s="175"/>
      <c r="S326" s="175" t="s">
        <v>116</v>
      </c>
      <c r="T326" s="176" t="s">
        <v>376</v>
      </c>
      <c r="U326" s="157">
        <v>0</v>
      </c>
      <c r="V326" s="157">
        <f>ROUND(E326*U326,2)</f>
        <v>0</v>
      </c>
      <c r="W326" s="157"/>
      <c r="X326" s="157" t="s">
        <v>429</v>
      </c>
      <c r="Y326" s="157" t="s">
        <v>118</v>
      </c>
      <c r="Z326" s="147"/>
      <c r="AA326" s="147"/>
      <c r="AB326" s="147"/>
      <c r="AC326" s="147"/>
      <c r="AD326" s="147"/>
      <c r="AE326" s="147"/>
      <c r="AF326" s="147"/>
      <c r="AG326" s="147" t="s">
        <v>430</v>
      </c>
      <c r="AH326" s="147"/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  <c r="BG326" s="147"/>
      <c r="BH326" s="147"/>
    </row>
    <row r="327" spans="1:60" ht="21.4" outlineLevel="2" x14ac:dyDescent="0.2">
      <c r="A327" s="154"/>
      <c r="B327" s="155"/>
      <c r="C327" s="272" t="s">
        <v>440</v>
      </c>
      <c r="D327" s="273"/>
      <c r="E327" s="273"/>
      <c r="F327" s="273"/>
      <c r="G327" s="273"/>
      <c r="H327" s="157"/>
      <c r="I327" s="157"/>
      <c r="J327" s="157"/>
      <c r="K327" s="157"/>
      <c r="L327" s="157"/>
      <c r="M327" s="157"/>
      <c r="N327" s="156"/>
      <c r="O327" s="156"/>
      <c r="P327" s="156"/>
      <c r="Q327" s="156"/>
      <c r="R327" s="157"/>
      <c r="S327" s="157"/>
      <c r="T327" s="157"/>
      <c r="U327" s="157"/>
      <c r="V327" s="157"/>
      <c r="W327" s="157"/>
      <c r="X327" s="157"/>
      <c r="Y327" s="157"/>
      <c r="Z327" s="147"/>
      <c r="AA327" s="147"/>
      <c r="AB327" s="147"/>
      <c r="AC327" s="147"/>
      <c r="AD327" s="147"/>
      <c r="AE327" s="147"/>
      <c r="AF327" s="147"/>
      <c r="AG327" s="147" t="s">
        <v>416</v>
      </c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77" t="str">
        <f>C327</f>
        <v>Náklady dodavatele vyplývající z povinností dodavatele stanovených obchodními podmínkami před zahájením stavebních prací. Tato skupina zahrnuje zejména náklady na přípravné činnosti.</v>
      </c>
      <c r="BB327" s="147"/>
      <c r="BC327" s="147"/>
      <c r="BD327" s="147"/>
      <c r="BE327" s="147"/>
      <c r="BF327" s="147"/>
      <c r="BG327" s="147"/>
      <c r="BH327" s="147"/>
    </row>
    <row r="328" spans="1:60" outlineLevel="1" x14ac:dyDescent="0.2">
      <c r="A328" s="170">
        <v>59</v>
      </c>
      <c r="B328" s="171" t="s">
        <v>441</v>
      </c>
      <c r="C328" s="183" t="s">
        <v>442</v>
      </c>
      <c r="D328" s="172" t="s">
        <v>428</v>
      </c>
      <c r="E328" s="173">
        <v>1</v>
      </c>
      <c r="F328" s="174"/>
      <c r="G328" s="175">
        <f>ROUND(E328*F328,2)</f>
        <v>0</v>
      </c>
      <c r="H328" s="174"/>
      <c r="I328" s="175">
        <f>ROUND(E328*H328,2)</f>
        <v>0</v>
      </c>
      <c r="J328" s="174"/>
      <c r="K328" s="175">
        <f>ROUND(E328*J328,2)</f>
        <v>0</v>
      </c>
      <c r="L328" s="175">
        <v>21</v>
      </c>
      <c r="M328" s="175">
        <f>G328*(1+L328/100)</f>
        <v>0</v>
      </c>
      <c r="N328" s="173">
        <v>0</v>
      </c>
      <c r="O328" s="173">
        <f>ROUND(E328*N328,2)</f>
        <v>0</v>
      </c>
      <c r="P328" s="173">
        <v>0</v>
      </c>
      <c r="Q328" s="173">
        <f>ROUND(E328*P328,2)</f>
        <v>0</v>
      </c>
      <c r="R328" s="175"/>
      <c r="S328" s="175" t="s">
        <v>116</v>
      </c>
      <c r="T328" s="176" t="s">
        <v>376</v>
      </c>
      <c r="U328" s="157">
        <v>0</v>
      </c>
      <c r="V328" s="157">
        <f>ROUND(E328*U328,2)</f>
        <v>0</v>
      </c>
      <c r="W328" s="157"/>
      <c r="X328" s="157" t="s">
        <v>429</v>
      </c>
      <c r="Y328" s="157" t="s">
        <v>118</v>
      </c>
      <c r="Z328" s="147"/>
      <c r="AA328" s="147"/>
      <c r="AB328" s="147"/>
      <c r="AC328" s="147"/>
      <c r="AD328" s="147"/>
      <c r="AE328" s="147"/>
      <c r="AF328" s="147"/>
      <c r="AG328" s="147" t="s">
        <v>430</v>
      </c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</row>
    <row r="329" spans="1:60" outlineLevel="2" x14ac:dyDescent="0.2">
      <c r="A329" s="154"/>
      <c r="B329" s="155"/>
      <c r="C329" s="272" t="s">
        <v>443</v>
      </c>
      <c r="D329" s="273"/>
      <c r="E329" s="273"/>
      <c r="F329" s="273"/>
      <c r="G329" s="273"/>
      <c r="H329" s="157"/>
      <c r="I329" s="157"/>
      <c r="J329" s="157"/>
      <c r="K329" s="157"/>
      <c r="L329" s="157"/>
      <c r="M329" s="157"/>
      <c r="N329" s="156"/>
      <c r="O329" s="156"/>
      <c r="P329" s="156"/>
      <c r="Q329" s="156"/>
      <c r="R329" s="157"/>
      <c r="S329" s="157"/>
      <c r="T329" s="157"/>
      <c r="U329" s="157"/>
      <c r="V329" s="157"/>
      <c r="W329" s="157"/>
      <c r="X329" s="157"/>
      <c r="Y329" s="157"/>
      <c r="Z329" s="147"/>
      <c r="AA329" s="147"/>
      <c r="AB329" s="147"/>
      <c r="AC329" s="147"/>
      <c r="AD329" s="147"/>
      <c r="AE329" s="147"/>
      <c r="AF329" s="147"/>
      <c r="AG329" s="147" t="s">
        <v>416</v>
      </c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77" t="str">
        <f>C329</f>
        <v>Náklady na vypracování Dílenských (Výrobních) dokumentacích.....viz další požadavky na výkrese a popis v TZ.</v>
      </c>
      <c r="BB329" s="147"/>
      <c r="BC329" s="147"/>
      <c r="BD329" s="147"/>
      <c r="BE329" s="147"/>
      <c r="BF329" s="147"/>
      <c r="BG329" s="147"/>
      <c r="BH329" s="147"/>
    </row>
    <row r="330" spans="1:60" outlineLevel="1" x14ac:dyDescent="0.2">
      <c r="A330" s="170">
        <v>60</v>
      </c>
      <c r="B330" s="171" t="s">
        <v>444</v>
      </c>
      <c r="C330" s="183" t="s">
        <v>445</v>
      </c>
      <c r="D330" s="172" t="s">
        <v>428</v>
      </c>
      <c r="E330" s="173">
        <v>1</v>
      </c>
      <c r="F330" s="174"/>
      <c r="G330" s="175">
        <f>ROUND(E330*F330,2)</f>
        <v>0</v>
      </c>
      <c r="H330" s="174"/>
      <c r="I330" s="175">
        <f>ROUND(E330*H330,2)</f>
        <v>0</v>
      </c>
      <c r="J330" s="174"/>
      <c r="K330" s="175">
        <f>ROUND(E330*J330,2)</f>
        <v>0</v>
      </c>
      <c r="L330" s="175">
        <v>21</v>
      </c>
      <c r="M330" s="175">
        <f>G330*(1+L330/100)</f>
        <v>0</v>
      </c>
      <c r="N330" s="173">
        <v>0</v>
      </c>
      <c r="O330" s="173">
        <f>ROUND(E330*N330,2)</f>
        <v>0</v>
      </c>
      <c r="P330" s="173">
        <v>0</v>
      </c>
      <c r="Q330" s="173">
        <f>ROUND(E330*P330,2)</f>
        <v>0</v>
      </c>
      <c r="R330" s="175"/>
      <c r="S330" s="175" t="s">
        <v>116</v>
      </c>
      <c r="T330" s="176" t="s">
        <v>376</v>
      </c>
      <c r="U330" s="157">
        <v>0</v>
      </c>
      <c r="V330" s="157">
        <f>ROUND(E330*U330,2)</f>
        <v>0</v>
      </c>
      <c r="W330" s="157"/>
      <c r="X330" s="157" t="s">
        <v>429</v>
      </c>
      <c r="Y330" s="157" t="s">
        <v>118</v>
      </c>
      <c r="Z330" s="147"/>
      <c r="AA330" s="147"/>
      <c r="AB330" s="147"/>
      <c r="AC330" s="147"/>
      <c r="AD330" s="147"/>
      <c r="AE330" s="147"/>
      <c r="AF330" s="147"/>
      <c r="AG330" s="147" t="s">
        <v>430</v>
      </c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</row>
    <row r="331" spans="1:60" outlineLevel="2" x14ac:dyDescent="0.2">
      <c r="A331" s="154"/>
      <c r="B331" s="155"/>
      <c r="C331" s="272" t="s">
        <v>446</v>
      </c>
      <c r="D331" s="273"/>
      <c r="E331" s="273"/>
      <c r="F331" s="273"/>
      <c r="G331" s="273"/>
      <c r="H331" s="157"/>
      <c r="I331" s="157"/>
      <c r="J331" s="157"/>
      <c r="K331" s="157"/>
      <c r="L331" s="157"/>
      <c r="M331" s="157"/>
      <c r="N331" s="156"/>
      <c r="O331" s="156"/>
      <c r="P331" s="156"/>
      <c r="Q331" s="156"/>
      <c r="R331" s="157"/>
      <c r="S331" s="157"/>
      <c r="T331" s="157"/>
      <c r="U331" s="157"/>
      <c r="V331" s="157"/>
      <c r="W331" s="157"/>
      <c r="X331" s="157"/>
      <c r="Y331" s="157"/>
      <c r="Z331" s="147"/>
      <c r="AA331" s="147"/>
      <c r="AB331" s="147"/>
      <c r="AC331" s="147"/>
      <c r="AD331" s="147"/>
      <c r="AE331" s="147"/>
      <c r="AF331" s="147"/>
      <c r="AG331" s="147" t="s">
        <v>416</v>
      </c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77" t="str">
        <f>C331</f>
        <v>Náklady na veškeré geodetické práce (vytýčení stáv.sítí a rozvodů, vytýčení a rozměření nového stavu, geodetické práce v průběhu výstavby, apod.)</v>
      </c>
      <c r="BB331" s="147"/>
      <c r="BC331" s="147"/>
      <c r="BD331" s="147"/>
      <c r="BE331" s="147"/>
      <c r="BF331" s="147"/>
      <c r="BG331" s="147"/>
      <c r="BH331" s="147"/>
    </row>
    <row r="332" spans="1:60" outlineLevel="1" x14ac:dyDescent="0.2">
      <c r="A332" s="170">
        <v>61</v>
      </c>
      <c r="B332" s="171" t="s">
        <v>447</v>
      </c>
      <c r="C332" s="183" t="s">
        <v>448</v>
      </c>
      <c r="D332" s="172" t="s">
        <v>428</v>
      </c>
      <c r="E332" s="173">
        <v>1</v>
      </c>
      <c r="F332" s="174"/>
      <c r="G332" s="175">
        <f>ROUND(E332*F332,2)</f>
        <v>0</v>
      </c>
      <c r="H332" s="174"/>
      <c r="I332" s="175">
        <f>ROUND(E332*H332,2)</f>
        <v>0</v>
      </c>
      <c r="J332" s="174"/>
      <c r="K332" s="175">
        <f>ROUND(E332*J332,2)</f>
        <v>0</v>
      </c>
      <c r="L332" s="175">
        <v>21</v>
      </c>
      <c r="M332" s="175">
        <f>G332*(1+L332/100)</f>
        <v>0</v>
      </c>
      <c r="N332" s="173">
        <v>0</v>
      </c>
      <c r="O332" s="173">
        <f>ROUND(E332*N332,2)</f>
        <v>0</v>
      </c>
      <c r="P332" s="173">
        <v>0</v>
      </c>
      <c r="Q332" s="173">
        <f>ROUND(E332*P332,2)</f>
        <v>0</v>
      </c>
      <c r="R332" s="175"/>
      <c r="S332" s="175" t="s">
        <v>116</v>
      </c>
      <c r="T332" s="176" t="s">
        <v>376</v>
      </c>
      <c r="U332" s="157">
        <v>0</v>
      </c>
      <c r="V332" s="157">
        <f>ROUND(E332*U332,2)</f>
        <v>0</v>
      </c>
      <c r="W332" s="157"/>
      <c r="X332" s="157" t="s">
        <v>429</v>
      </c>
      <c r="Y332" s="157" t="s">
        <v>118</v>
      </c>
      <c r="Z332" s="147"/>
      <c r="AA332" s="147"/>
      <c r="AB332" s="147"/>
      <c r="AC332" s="147"/>
      <c r="AD332" s="147"/>
      <c r="AE332" s="147"/>
      <c r="AF332" s="147"/>
      <c r="AG332" s="147" t="s">
        <v>430</v>
      </c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</row>
    <row r="333" spans="1:60" ht="21.4" outlineLevel="2" x14ac:dyDescent="0.2">
      <c r="A333" s="154"/>
      <c r="B333" s="155"/>
      <c r="C333" s="272" t="s">
        <v>449</v>
      </c>
      <c r="D333" s="273"/>
      <c r="E333" s="273"/>
      <c r="F333" s="273"/>
      <c r="G333" s="273"/>
      <c r="H333" s="157"/>
      <c r="I333" s="157"/>
      <c r="J333" s="157"/>
      <c r="K333" s="157"/>
      <c r="L333" s="157"/>
      <c r="M333" s="157"/>
      <c r="N333" s="156"/>
      <c r="O333" s="156"/>
      <c r="P333" s="156"/>
      <c r="Q333" s="156"/>
      <c r="R333" s="157"/>
      <c r="S333" s="157"/>
      <c r="T333" s="157"/>
      <c r="U333" s="157"/>
      <c r="V333" s="157"/>
      <c r="W333" s="157"/>
      <c r="X333" s="157"/>
      <c r="Y333" s="157"/>
      <c r="Z333" s="147"/>
      <c r="AA333" s="147"/>
      <c r="AB333" s="147"/>
      <c r="AC333" s="147"/>
      <c r="AD333" s="147"/>
      <c r="AE333" s="147"/>
      <c r="AF333" s="147"/>
      <c r="AG333" s="147" t="s">
        <v>416</v>
      </c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77" t="str">
        <f>C333</f>
        <v>Náklady zhotovitele, související s prováděním zkoušek a revizí předepsaných technickými normami nebo objednatelem a které jsou pro provedení díla nezbytné.</v>
      </c>
      <c r="BB333" s="147"/>
      <c r="BC333" s="147"/>
      <c r="BD333" s="147"/>
      <c r="BE333" s="147"/>
      <c r="BF333" s="147"/>
      <c r="BG333" s="147"/>
      <c r="BH333" s="147"/>
    </row>
    <row r="334" spans="1:60" outlineLevel="1" x14ac:dyDescent="0.2">
      <c r="A334" s="170">
        <v>62</v>
      </c>
      <c r="B334" s="171" t="s">
        <v>450</v>
      </c>
      <c r="C334" s="183" t="s">
        <v>451</v>
      </c>
      <c r="D334" s="172" t="s">
        <v>428</v>
      </c>
      <c r="E334" s="173">
        <v>1</v>
      </c>
      <c r="F334" s="174"/>
      <c r="G334" s="175">
        <f>ROUND(E334*F334,2)</f>
        <v>0</v>
      </c>
      <c r="H334" s="174"/>
      <c r="I334" s="175">
        <f>ROUND(E334*H334,2)</f>
        <v>0</v>
      </c>
      <c r="J334" s="174"/>
      <c r="K334" s="175">
        <f>ROUND(E334*J334,2)</f>
        <v>0</v>
      </c>
      <c r="L334" s="175">
        <v>21</v>
      </c>
      <c r="M334" s="175">
        <f>G334*(1+L334/100)</f>
        <v>0</v>
      </c>
      <c r="N334" s="173">
        <v>0</v>
      </c>
      <c r="O334" s="173">
        <f>ROUND(E334*N334,2)</f>
        <v>0</v>
      </c>
      <c r="P334" s="173">
        <v>0</v>
      </c>
      <c r="Q334" s="173">
        <f>ROUND(E334*P334,2)</f>
        <v>0</v>
      </c>
      <c r="R334" s="175"/>
      <c r="S334" s="175" t="s">
        <v>116</v>
      </c>
      <c r="T334" s="176" t="s">
        <v>376</v>
      </c>
      <c r="U334" s="157">
        <v>0</v>
      </c>
      <c r="V334" s="157">
        <f>ROUND(E334*U334,2)</f>
        <v>0</v>
      </c>
      <c r="W334" s="157"/>
      <c r="X334" s="157" t="s">
        <v>429</v>
      </c>
      <c r="Y334" s="157" t="s">
        <v>118</v>
      </c>
      <c r="Z334" s="147"/>
      <c r="AA334" s="147"/>
      <c r="AB334" s="147"/>
      <c r="AC334" s="147"/>
      <c r="AD334" s="147"/>
      <c r="AE334" s="147"/>
      <c r="AF334" s="147"/>
      <c r="AG334" s="147" t="s">
        <v>430</v>
      </c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</row>
    <row r="335" spans="1:60" ht="21.4" outlineLevel="2" x14ac:dyDescent="0.2">
      <c r="A335" s="154"/>
      <c r="B335" s="155"/>
      <c r="C335" s="272" t="s">
        <v>452</v>
      </c>
      <c r="D335" s="273"/>
      <c r="E335" s="273"/>
      <c r="F335" s="273"/>
      <c r="G335" s="273"/>
      <c r="H335" s="157"/>
      <c r="I335" s="157"/>
      <c r="J335" s="157"/>
      <c r="K335" s="157"/>
      <c r="L335" s="157"/>
      <c r="M335" s="157"/>
      <c r="N335" s="156"/>
      <c r="O335" s="156"/>
      <c r="P335" s="156"/>
      <c r="Q335" s="156"/>
      <c r="R335" s="157"/>
      <c r="S335" s="157"/>
      <c r="T335" s="157"/>
      <c r="U335" s="157"/>
      <c r="V335" s="157"/>
      <c r="W335" s="157"/>
      <c r="X335" s="157"/>
      <c r="Y335" s="157"/>
      <c r="Z335" s="147"/>
      <c r="AA335" s="147"/>
      <c r="AB335" s="147"/>
      <c r="AC335" s="147"/>
      <c r="AD335" s="147"/>
      <c r="AE335" s="147"/>
      <c r="AF335" s="147"/>
      <c r="AG335" s="147" t="s">
        <v>416</v>
      </c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77" t="str">
        <f>C335</f>
        <v>Náklady na vyhotovení dokumentace skutečného provedení stavby a její předání objednateli v požadované formě a požadovaném počtu. (Vyznačení změn do DPS).</v>
      </c>
      <c r="BB335" s="147"/>
      <c r="BC335" s="147"/>
      <c r="BD335" s="147"/>
      <c r="BE335" s="147"/>
      <c r="BF335" s="147"/>
      <c r="BG335" s="147"/>
      <c r="BH335" s="147"/>
    </row>
    <row r="336" spans="1:60" x14ac:dyDescent="0.2">
      <c r="A336" s="3"/>
      <c r="B336" s="4"/>
      <c r="C336" s="186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AE336">
        <v>12</v>
      </c>
      <c r="AF336">
        <v>21</v>
      </c>
      <c r="AG336" t="s">
        <v>96</v>
      </c>
    </row>
    <row r="337" spans="1:33" x14ac:dyDescent="0.2">
      <c r="A337" s="150"/>
      <c r="B337" s="151" t="s">
        <v>29</v>
      </c>
      <c r="C337" s="187"/>
      <c r="D337" s="152"/>
      <c r="E337" s="153"/>
      <c r="F337" s="153"/>
      <c r="G337" s="169">
        <f>G8+G110+G285+G300+G303+G318+G325</f>
        <v>0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AE337">
        <f>SUMIF(L7:L335,AE336,G7:G335)</f>
        <v>0</v>
      </c>
      <c r="AF337">
        <f>SUMIF(L7:L335,AF336,G7:G335)</f>
        <v>0</v>
      </c>
      <c r="AG337" t="s">
        <v>453</v>
      </c>
    </row>
    <row r="338" spans="1:33" x14ac:dyDescent="0.2">
      <c r="C338" s="188"/>
      <c r="D338" s="10"/>
      <c r="AG338" t="s">
        <v>454</v>
      </c>
    </row>
    <row r="339" spans="1:33" x14ac:dyDescent="0.2">
      <c r="D339" s="10"/>
    </row>
    <row r="340" spans="1:33" x14ac:dyDescent="0.2">
      <c r="D340" s="10"/>
    </row>
    <row r="341" spans="1:33" x14ac:dyDescent="0.2">
      <c r="D341" s="10"/>
    </row>
    <row r="342" spans="1:33" x14ac:dyDescent="0.2">
      <c r="D342" s="10"/>
    </row>
    <row r="343" spans="1:33" x14ac:dyDescent="0.2">
      <c r="D343" s="10"/>
    </row>
    <row r="344" spans="1:33" x14ac:dyDescent="0.2">
      <c r="D344" s="10"/>
    </row>
    <row r="345" spans="1:33" x14ac:dyDescent="0.2">
      <c r="D345" s="10"/>
    </row>
    <row r="346" spans="1:33" x14ac:dyDescent="0.2">
      <c r="D346" s="10"/>
    </row>
    <row r="347" spans="1:33" x14ac:dyDescent="0.2">
      <c r="D347" s="10"/>
    </row>
    <row r="348" spans="1:33" x14ac:dyDescent="0.2">
      <c r="D348" s="10"/>
    </row>
    <row r="349" spans="1:33" x14ac:dyDescent="0.2">
      <c r="D349" s="10"/>
    </row>
    <row r="350" spans="1:33" x14ac:dyDescent="0.2">
      <c r="D350" s="10"/>
    </row>
    <row r="351" spans="1:33" x14ac:dyDescent="0.2">
      <c r="D351" s="10"/>
    </row>
    <row r="352" spans="1:33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E813" sheet="1" objects="1" scenarios="1" formatRows="0"/>
  <mergeCells count="47">
    <mergeCell ref="C327:G327"/>
    <mergeCell ref="C329:G329"/>
    <mergeCell ref="C331:G331"/>
    <mergeCell ref="C333:G333"/>
    <mergeCell ref="C335:G335"/>
    <mergeCell ref="C324:G324"/>
    <mergeCell ref="C275:G275"/>
    <mergeCell ref="C287:G287"/>
    <mergeCell ref="C293:G293"/>
    <mergeCell ref="C302:G302"/>
    <mergeCell ref="C307:G307"/>
    <mergeCell ref="C309:G309"/>
    <mergeCell ref="C312:G312"/>
    <mergeCell ref="C314:G314"/>
    <mergeCell ref="C317:G317"/>
    <mergeCell ref="C320:G320"/>
    <mergeCell ref="C322:G322"/>
    <mergeCell ref="C249:G249"/>
    <mergeCell ref="C90:G90"/>
    <mergeCell ref="C95:G95"/>
    <mergeCell ref="C101:G101"/>
    <mergeCell ref="C142:G142"/>
    <mergeCell ref="C148:G148"/>
    <mergeCell ref="C156:G156"/>
    <mergeCell ref="C162:G162"/>
    <mergeCell ref="C197:G197"/>
    <mergeCell ref="C202:G202"/>
    <mergeCell ref="C207:G207"/>
    <mergeCell ref="C223:G223"/>
    <mergeCell ref="C85:G85"/>
    <mergeCell ref="C16:G16"/>
    <mergeCell ref="C20:G20"/>
    <mergeCell ref="C35:G35"/>
    <mergeCell ref="C41:G41"/>
    <mergeCell ref="C45:G45"/>
    <mergeCell ref="C48:G48"/>
    <mergeCell ref="C61:G61"/>
    <mergeCell ref="C69:G69"/>
    <mergeCell ref="C75:G75"/>
    <mergeCell ref="C79:G79"/>
    <mergeCell ref="C82:G82"/>
    <mergeCell ref="C13:G13"/>
    <mergeCell ref="A1:G1"/>
    <mergeCell ref="C2:G2"/>
    <mergeCell ref="C3:G3"/>
    <mergeCell ref="C4:G4"/>
    <mergeCell ref="C10:G10"/>
  </mergeCells>
  <pageMargins left="0.39370078740157483" right="0.19685039370078741" top="0.59055118110236227" bottom="0.39370078740157483" header="0" footer="0.19685039370078741"/>
  <pageSetup paperSize="9" orientation="landscape" r:id="rId1"/>
  <headerFooter alignWithMargins="0">
    <oddFooter>&amp;L&amp;8Zpracováno programem &amp;"Arial CE,Tučné"BUILDpower S,  © RTS, a.s.&amp;C&amp;8Stránka &amp;P z &amp;N&amp;R&amp;8HP4-7-51887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55538D6633AE43BC6A25B17C2968D1" ma:contentTypeVersion="11" ma:contentTypeDescription="Vytvoří nový dokument" ma:contentTypeScope="" ma:versionID="540aad71974d6be6b7d2742d82e2e3c5">
  <xsd:schema xmlns:xsd="http://www.w3.org/2001/XMLSchema" xmlns:xs="http://www.w3.org/2001/XMLSchema" xmlns:p="http://schemas.microsoft.com/office/2006/metadata/properties" xmlns:ns2="302def03-7c2f-41e7-94bd-b11a4e809b05" targetNamespace="http://schemas.microsoft.com/office/2006/metadata/properties" ma:root="true" ma:fieldsID="28dbe34bb7a4e84a48c224325f25db65" ns2:_="">
    <xsd:import namespace="302def03-7c2f-41e7-94bd-b11a4e809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ef03-7c2f-41e7-94bd-b11a4e80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93fd210b-f926-4792-91f1-74d1e9e1e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ef03-7c2f-41e7-94bd-b11a4e809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50987E-0F7D-4788-8563-C8D92D1AE402}"/>
</file>

<file path=customXml/itemProps2.xml><?xml version="1.0" encoding="utf-8"?>
<ds:datastoreItem xmlns:ds="http://schemas.openxmlformats.org/officeDocument/2006/customXml" ds:itemID="{D6B784E1-BD55-44E9-85FD-8C82E6BA7C7E}"/>
</file>

<file path=customXml/itemProps3.xml><?xml version="1.0" encoding="utf-8"?>
<ds:datastoreItem xmlns:ds="http://schemas.openxmlformats.org/officeDocument/2006/customXml" ds:itemID="{8812DCB4-957F-4E48-A21B-43D7502210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D2 _3_SO02_Stav.k.ř._R2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'D2 _3_SO02_Stav.k.ř._R2 Pol'!Názvy_tisku</vt:lpstr>
      <vt:lpstr>oadresa</vt:lpstr>
      <vt:lpstr>Stavba!Objednatel</vt:lpstr>
      <vt:lpstr>Stavba!Objekt</vt:lpstr>
      <vt:lpstr>'D2 _3_SO02_Stav.k.ř._R2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Maléř</dc:creator>
  <cp:lastModifiedBy>Igor Maléř</cp:lastModifiedBy>
  <cp:lastPrinted>2025-01-24T13:25:34Z</cp:lastPrinted>
  <dcterms:created xsi:type="dcterms:W3CDTF">2009-04-08T07:15:50Z</dcterms:created>
  <dcterms:modified xsi:type="dcterms:W3CDTF">2025-01-29T06:05:31Z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0x0101000B55538D6633AE43BC6A25B17C2968D1</vt:lpwstr>
  </property>
</Properties>
</file>