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_Projekty\Cyklochodníky\07_Finálna verzia\05_Žiadosti o vysvetlenie ponúk\6_Odpoveď finál\01_Vysvetlenie a doplnenie SP\"/>
    </mc:Choice>
  </mc:AlternateContent>
  <bookViews>
    <workbookView xWindow="0" yWindow="0" windowWidth="13380" windowHeight="11610" firstSheet="1" activeTab="1"/>
  </bookViews>
  <sheets>
    <sheet name="Rekapitulácia stavby" sheetId="1" state="veryHidden" r:id="rId1"/>
    <sheet name="I. etapa" sheetId="2" r:id="rId2"/>
    <sheet name="II. etapa" sheetId="4" r:id="rId3"/>
    <sheet name="Zoznam figúr" sheetId="3" state="hidden" r:id="rId4"/>
  </sheets>
  <externalReferences>
    <externalReference r:id="rId5"/>
  </externalReferences>
  <definedNames>
    <definedName name="_xlnm._FilterDatabase" localSheetId="1" hidden="1">'I. etapa'!$C$121:$K$312</definedName>
    <definedName name="_xlnm._FilterDatabase" localSheetId="2" hidden="1">'II. etapa'!$C$121:$K$302</definedName>
    <definedName name="_xlnm.Print_Titles" localSheetId="1">'I. etapa'!$109:$121</definedName>
    <definedName name="_xlnm.Print_Titles" localSheetId="2">'II. etapa'!$109:$121</definedName>
    <definedName name="_xlnm.Print_Titles" localSheetId="0">'Rekapitulácia stavby'!$92:$92</definedName>
    <definedName name="_xlnm.Print_Titles" localSheetId="3">'Zoznam figúr'!$9:$9</definedName>
    <definedName name="_xlnm.Print_Area" localSheetId="1">'I. etapa'!$C$4:$J$76,'I. etapa'!$C$82:$J$103,'I. etapa'!$C$109:$J$312</definedName>
    <definedName name="_xlnm.Print_Area" localSheetId="2">'II. etapa'!$C$4:$J$76,'II. etapa'!$C$82:$J$103,'II. etapa'!$C$109:$J$302</definedName>
    <definedName name="_xlnm.Print_Area" localSheetId="0">'Rekapitulácia stavby'!$D$4:$AO$76,'Rekapitulácia stavby'!$C$82:$AQ$96</definedName>
    <definedName name="_xlnm.Print_Area" localSheetId="3">'Zoznam figúr'!$C$4:$G$135</definedName>
  </definedNames>
  <calcPr calcId="152511" fullPrecision="0"/>
</workbook>
</file>

<file path=xl/calcChain.xml><?xml version="1.0" encoding="utf-8"?>
<calcChain xmlns="http://schemas.openxmlformats.org/spreadsheetml/2006/main">
  <c r="BK302" i="4" l="1"/>
  <c r="BI302" i="4"/>
  <c r="BH302" i="4"/>
  <c r="BG302" i="4"/>
  <c r="BE302" i="4"/>
  <c r="T302" i="4"/>
  <c r="R302" i="4"/>
  <c r="R301" i="4" s="1"/>
  <c r="P302" i="4"/>
  <c r="J302" i="4"/>
  <c r="BF302" i="4" s="1"/>
  <c r="BK301" i="4"/>
  <c r="J301" i="4" s="1"/>
  <c r="J102" i="4" s="1"/>
  <c r="T301" i="4"/>
  <c r="P301" i="4"/>
  <c r="BK299" i="4"/>
  <c r="BI299" i="4"/>
  <c r="BH299" i="4"/>
  <c r="BG299" i="4"/>
  <c r="BE299" i="4"/>
  <c r="T299" i="4"/>
  <c r="R299" i="4"/>
  <c r="P299" i="4"/>
  <c r="J299" i="4"/>
  <c r="BF299" i="4" s="1"/>
  <c r="BK297" i="4"/>
  <c r="BI297" i="4"/>
  <c r="BH297" i="4"/>
  <c r="BG297" i="4"/>
  <c r="BE297" i="4"/>
  <c r="T297" i="4"/>
  <c r="R297" i="4"/>
  <c r="P297" i="4"/>
  <c r="J297" i="4"/>
  <c r="BF297" i="4" s="1"/>
  <c r="BK295" i="4"/>
  <c r="BI295" i="4"/>
  <c r="BH295" i="4"/>
  <c r="BG295" i="4"/>
  <c r="BF295" i="4"/>
  <c r="BE295" i="4"/>
  <c r="T295" i="4"/>
  <c r="R295" i="4"/>
  <c r="P295" i="4"/>
  <c r="J295" i="4"/>
  <c r="BK293" i="4"/>
  <c r="BI293" i="4"/>
  <c r="BH293" i="4"/>
  <c r="BG293" i="4"/>
  <c r="BE293" i="4"/>
  <c r="T293" i="4"/>
  <c r="R293" i="4"/>
  <c r="P293" i="4"/>
  <c r="J293" i="4"/>
  <c r="BF293" i="4" s="1"/>
  <c r="BK291" i="4"/>
  <c r="BI291" i="4"/>
  <c r="BH291" i="4"/>
  <c r="BG291" i="4"/>
  <c r="BE291" i="4"/>
  <c r="T291" i="4"/>
  <c r="R291" i="4"/>
  <c r="P291" i="4"/>
  <c r="J291" i="4"/>
  <c r="BF291" i="4" s="1"/>
  <c r="BK289" i="4"/>
  <c r="BI289" i="4"/>
  <c r="BH289" i="4"/>
  <c r="BG289" i="4"/>
  <c r="BE289" i="4"/>
  <c r="T289" i="4"/>
  <c r="R289" i="4"/>
  <c r="P289" i="4"/>
  <c r="J289" i="4"/>
  <c r="BF289" i="4" s="1"/>
  <c r="BK287" i="4"/>
  <c r="BI287" i="4"/>
  <c r="BH287" i="4"/>
  <c r="BG287" i="4"/>
  <c r="BE287" i="4"/>
  <c r="T287" i="4"/>
  <c r="R287" i="4"/>
  <c r="P287" i="4"/>
  <c r="J287" i="4"/>
  <c r="BF287" i="4" s="1"/>
  <c r="BK280" i="4"/>
  <c r="BI280" i="4"/>
  <c r="BH280" i="4"/>
  <c r="BG280" i="4"/>
  <c r="BE280" i="4"/>
  <c r="T280" i="4"/>
  <c r="R280" i="4"/>
  <c r="P280" i="4"/>
  <c r="J280" i="4"/>
  <c r="BF280" i="4" s="1"/>
  <c r="BK277" i="4"/>
  <c r="BI277" i="4"/>
  <c r="BH277" i="4"/>
  <c r="BG277" i="4"/>
  <c r="BE277" i="4"/>
  <c r="T277" i="4"/>
  <c r="R277" i="4"/>
  <c r="P277" i="4"/>
  <c r="J277" i="4"/>
  <c r="BF277" i="4" s="1"/>
  <c r="BK274" i="4"/>
  <c r="BI274" i="4"/>
  <c r="BH274" i="4"/>
  <c r="BG274" i="4"/>
  <c r="BE274" i="4"/>
  <c r="T274" i="4"/>
  <c r="R274" i="4"/>
  <c r="P274" i="4"/>
  <c r="J274" i="4"/>
  <c r="BF274" i="4" s="1"/>
  <c r="BK272" i="4"/>
  <c r="BI272" i="4"/>
  <c r="BH272" i="4"/>
  <c r="BG272" i="4"/>
  <c r="BE272" i="4"/>
  <c r="T272" i="4"/>
  <c r="R272" i="4"/>
  <c r="P272" i="4"/>
  <c r="J272" i="4"/>
  <c r="BF272" i="4" s="1"/>
  <c r="BK270" i="4"/>
  <c r="BI270" i="4"/>
  <c r="BH270" i="4"/>
  <c r="BG270" i="4"/>
  <c r="BE270" i="4"/>
  <c r="T270" i="4"/>
  <c r="R270" i="4"/>
  <c r="P270" i="4"/>
  <c r="J270" i="4"/>
  <c r="BF270" i="4" s="1"/>
  <c r="BK268" i="4"/>
  <c r="BI268" i="4"/>
  <c r="BH268" i="4"/>
  <c r="BG268" i="4"/>
  <c r="BF268" i="4"/>
  <c r="BE268" i="4"/>
  <c r="T268" i="4"/>
  <c r="R268" i="4"/>
  <c r="P268" i="4"/>
  <c r="J268" i="4"/>
  <c r="BK265" i="4"/>
  <c r="BI265" i="4"/>
  <c r="BH265" i="4"/>
  <c r="BG265" i="4"/>
  <c r="BE265" i="4"/>
  <c r="T265" i="4"/>
  <c r="R265" i="4"/>
  <c r="P265" i="4"/>
  <c r="J265" i="4"/>
  <c r="BF265" i="4" s="1"/>
  <c r="BK263" i="4"/>
  <c r="BI263" i="4"/>
  <c r="BH263" i="4"/>
  <c r="BG263" i="4"/>
  <c r="BE263" i="4"/>
  <c r="T263" i="4"/>
  <c r="R263" i="4"/>
  <c r="P263" i="4"/>
  <c r="J263" i="4"/>
  <c r="BF263" i="4" s="1"/>
  <c r="BK261" i="4"/>
  <c r="BI261" i="4"/>
  <c r="BH261" i="4"/>
  <c r="BG261" i="4"/>
  <c r="BE261" i="4"/>
  <c r="T261" i="4"/>
  <c r="R261" i="4"/>
  <c r="P261" i="4"/>
  <c r="J261" i="4"/>
  <c r="BF261" i="4" s="1"/>
  <c r="BK258" i="4"/>
  <c r="BI258" i="4"/>
  <c r="BH258" i="4"/>
  <c r="BG258" i="4"/>
  <c r="BE258" i="4"/>
  <c r="T258" i="4"/>
  <c r="R258" i="4"/>
  <c r="P258" i="4"/>
  <c r="J258" i="4"/>
  <c r="BF258" i="4" s="1"/>
  <c r="BK256" i="4"/>
  <c r="BI256" i="4"/>
  <c r="BH256" i="4"/>
  <c r="BG256" i="4"/>
  <c r="BE256" i="4"/>
  <c r="T256" i="4"/>
  <c r="R256" i="4"/>
  <c r="P256" i="4"/>
  <c r="J256" i="4"/>
  <c r="BF256" i="4" s="1"/>
  <c r="BK254" i="4"/>
  <c r="BI254" i="4"/>
  <c r="BH254" i="4"/>
  <c r="BG254" i="4"/>
  <c r="BE254" i="4"/>
  <c r="T254" i="4"/>
  <c r="R254" i="4"/>
  <c r="P254" i="4"/>
  <c r="J254" i="4"/>
  <c r="BF254" i="4" s="1"/>
  <c r="BK253" i="4"/>
  <c r="BI253" i="4"/>
  <c r="BH253" i="4"/>
  <c r="BG253" i="4"/>
  <c r="BE253" i="4"/>
  <c r="T253" i="4"/>
  <c r="R253" i="4"/>
  <c r="P253" i="4"/>
  <c r="J253" i="4"/>
  <c r="BF253" i="4" s="1"/>
  <c r="BK250" i="4"/>
  <c r="BI250" i="4"/>
  <c r="BH250" i="4"/>
  <c r="BG250" i="4"/>
  <c r="BE250" i="4"/>
  <c r="T250" i="4"/>
  <c r="R250" i="4"/>
  <c r="P250" i="4"/>
  <c r="J250" i="4"/>
  <c r="BF250" i="4" s="1"/>
  <c r="BK247" i="4"/>
  <c r="BI247" i="4"/>
  <c r="BH247" i="4"/>
  <c r="BG247" i="4"/>
  <c r="BE247" i="4"/>
  <c r="T247" i="4"/>
  <c r="R247" i="4"/>
  <c r="P247" i="4"/>
  <c r="J247" i="4"/>
  <c r="BF247" i="4" s="1"/>
  <c r="BK245" i="4"/>
  <c r="BI245" i="4"/>
  <c r="BH245" i="4"/>
  <c r="BG245" i="4"/>
  <c r="BE245" i="4"/>
  <c r="T245" i="4"/>
  <c r="R245" i="4"/>
  <c r="P245" i="4"/>
  <c r="J245" i="4"/>
  <c r="BF245" i="4" s="1"/>
  <c r="BK244" i="4"/>
  <c r="BI244" i="4"/>
  <c r="BH244" i="4"/>
  <c r="BG244" i="4"/>
  <c r="BE244" i="4"/>
  <c r="T244" i="4"/>
  <c r="R244" i="4"/>
  <c r="P244" i="4"/>
  <c r="J244" i="4"/>
  <c r="BF244" i="4" s="1"/>
  <c r="BK243" i="4"/>
  <c r="BI243" i="4"/>
  <c r="BH243" i="4"/>
  <c r="BG243" i="4"/>
  <c r="BE243" i="4"/>
  <c r="T243" i="4"/>
  <c r="R243" i="4"/>
  <c r="P243" i="4"/>
  <c r="J243" i="4"/>
  <c r="BF243" i="4" s="1"/>
  <c r="BK241" i="4"/>
  <c r="BI241" i="4"/>
  <c r="BH241" i="4"/>
  <c r="BG241" i="4"/>
  <c r="BE241" i="4"/>
  <c r="T241" i="4"/>
  <c r="R241" i="4"/>
  <c r="P241" i="4"/>
  <c r="J241" i="4"/>
  <c r="BF241" i="4" s="1"/>
  <c r="BK239" i="4"/>
  <c r="BI239" i="4"/>
  <c r="BH239" i="4"/>
  <c r="BG239" i="4"/>
  <c r="BE239" i="4"/>
  <c r="T239" i="4"/>
  <c r="R239" i="4"/>
  <c r="P239" i="4"/>
  <c r="J239" i="4"/>
  <c r="BF239" i="4" s="1"/>
  <c r="BK237" i="4"/>
  <c r="BI237" i="4"/>
  <c r="BH237" i="4"/>
  <c r="BG237" i="4"/>
  <c r="BE237" i="4"/>
  <c r="T237" i="4"/>
  <c r="R237" i="4"/>
  <c r="P237" i="4"/>
  <c r="J237" i="4"/>
  <c r="BF237" i="4" s="1"/>
  <c r="BK235" i="4"/>
  <c r="BI235" i="4"/>
  <c r="BH235" i="4"/>
  <c r="BG235" i="4"/>
  <c r="BE235" i="4"/>
  <c r="T235" i="4"/>
  <c r="R235" i="4"/>
  <c r="R234" i="4" s="1"/>
  <c r="P235" i="4"/>
  <c r="J235" i="4"/>
  <c r="BF235" i="4" s="1"/>
  <c r="BK232" i="4"/>
  <c r="BI232" i="4"/>
  <c r="BH232" i="4"/>
  <c r="BG232" i="4"/>
  <c r="BE232" i="4"/>
  <c r="T232" i="4"/>
  <c r="R232" i="4"/>
  <c r="P232" i="4"/>
  <c r="J232" i="4"/>
  <c r="BF232" i="4" s="1"/>
  <c r="BK230" i="4"/>
  <c r="BI230" i="4"/>
  <c r="BH230" i="4"/>
  <c r="BG230" i="4"/>
  <c r="BE230" i="4"/>
  <c r="T230" i="4"/>
  <c r="R230" i="4"/>
  <c r="P230" i="4"/>
  <c r="J230" i="4"/>
  <c r="BF230" i="4" s="1"/>
  <c r="BK228" i="4"/>
  <c r="BI228" i="4"/>
  <c r="BH228" i="4"/>
  <c r="BG228" i="4"/>
  <c r="BE228" i="4"/>
  <c r="T228" i="4"/>
  <c r="R228" i="4"/>
  <c r="P228" i="4"/>
  <c r="J228" i="4"/>
  <c r="BF228" i="4" s="1"/>
  <c r="BK226" i="4"/>
  <c r="BI226" i="4"/>
  <c r="BH226" i="4"/>
  <c r="BG226" i="4"/>
  <c r="BE226" i="4"/>
  <c r="T226" i="4"/>
  <c r="R226" i="4"/>
  <c r="P226" i="4"/>
  <c r="J226" i="4"/>
  <c r="BF226" i="4" s="1"/>
  <c r="BK224" i="4"/>
  <c r="BI224" i="4"/>
  <c r="BH224" i="4"/>
  <c r="BG224" i="4"/>
  <c r="BE224" i="4"/>
  <c r="T224" i="4"/>
  <c r="R224" i="4"/>
  <c r="P224" i="4"/>
  <c r="J224" i="4"/>
  <c r="BF224" i="4" s="1"/>
  <c r="BK222" i="4"/>
  <c r="BI222" i="4"/>
  <c r="BH222" i="4"/>
  <c r="BG222" i="4"/>
  <c r="BE222" i="4"/>
  <c r="T222" i="4"/>
  <c r="R222" i="4"/>
  <c r="P222" i="4"/>
  <c r="J222" i="4"/>
  <c r="BF222" i="4" s="1"/>
  <c r="BK219" i="4"/>
  <c r="BI219" i="4"/>
  <c r="BH219" i="4"/>
  <c r="BG219" i="4"/>
  <c r="BE219" i="4"/>
  <c r="T219" i="4"/>
  <c r="R219" i="4"/>
  <c r="P219" i="4"/>
  <c r="J219" i="4"/>
  <c r="BF219" i="4" s="1"/>
  <c r="BK217" i="4"/>
  <c r="BI217" i="4"/>
  <c r="BH217" i="4"/>
  <c r="BG217" i="4"/>
  <c r="BE217" i="4"/>
  <c r="T217" i="4"/>
  <c r="R217" i="4"/>
  <c r="P217" i="4"/>
  <c r="J217" i="4"/>
  <c r="BF217" i="4" s="1"/>
  <c r="BK214" i="4"/>
  <c r="BI214" i="4"/>
  <c r="BH214" i="4"/>
  <c r="BG214" i="4"/>
  <c r="BE214" i="4"/>
  <c r="T214" i="4"/>
  <c r="R214" i="4"/>
  <c r="P214" i="4"/>
  <c r="J214" i="4"/>
  <c r="BF214" i="4" s="1"/>
  <c r="BK211" i="4"/>
  <c r="BI211" i="4"/>
  <c r="BH211" i="4"/>
  <c r="BG211" i="4"/>
  <c r="BE211" i="4"/>
  <c r="T211" i="4"/>
  <c r="T204" i="4" s="1"/>
  <c r="R211" i="4"/>
  <c r="P211" i="4"/>
  <c r="J211" i="4"/>
  <c r="BF211" i="4" s="1"/>
  <c r="BK209" i="4"/>
  <c r="BI209" i="4"/>
  <c r="BH209" i="4"/>
  <c r="BG209" i="4"/>
  <c r="BE209" i="4"/>
  <c r="T209" i="4"/>
  <c r="R209" i="4"/>
  <c r="P209" i="4"/>
  <c r="J209" i="4"/>
  <c r="BF209" i="4" s="1"/>
  <c r="BK207" i="4"/>
  <c r="BI207" i="4"/>
  <c r="BH207" i="4"/>
  <c r="BG207" i="4"/>
  <c r="BE207" i="4"/>
  <c r="T207" i="4"/>
  <c r="R207" i="4"/>
  <c r="P207" i="4"/>
  <c r="J207" i="4"/>
  <c r="BF207" i="4" s="1"/>
  <c r="BK205" i="4"/>
  <c r="BI205" i="4"/>
  <c r="BH205" i="4"/>
  <c r="BG205" i="4"/>
  <c r="BE205" i="4"/>
  <c r="T205" i="4"/>
  <c r="R205" i="4"/>
  <c r="P205" i="4"/>
  <c r="J205" i="4"/>
  <c r="BF205" i="4" s="1"/>
  <c r="P204" i="4"/>
  <c r="BK202" i="4"/>
  <c r="BI202" i="4"/>
  <c r="BH202" i="4"/>
  <c r="BG202" i="4"/>
  <c r="BE202" i="4"/>
  <c r="T202" i="4"/>
  <c r="R202" i="4"/>
  <c r="P202" i="4"/>
  <c r="J202" i="4"/>
  <c r="BF202" i="4" s="1"/>
  <c r="BK200" i="4"/>
  <c r="BI200" i="4"/>
  <c r="BH200" i="4"/>
  <c r="BG200" i="4"/>
  <c r="BE200" i="4"/>
  <c r="T200" i="4"/>
  <c r="R200" i="4"/>
  <c r="P200" i="4"/>
  <c r="J200" i="4"/>
  <c r="BF200" i="4" s="1"/>
  <c r="BK198" i="4"/>
  <c r="BI198" i="4"/>
  <c r="BH198" i="4"/>
  <c r="BG198" i="4"/>
  <c r="BE198" i="4"/>
  <c r="T198" i="4"/>
  <c r="R198" i="4"/>
  <c r="P198" i="4"/>
  <c r="J198" i="4"/>
  <c r="BF198" i="4" s="1"/>
  <c r="BK196" i="4"/>
  <c r="BI196" i="4"/>
  <c r="BH196" i="4"/>
  <c r="BG196" i="4"/>
  <c r="BE196" i="4"/>
  <c r="T196" i="4"/>
  <c r="R196" i="4"/>
  <c r="P196" i="4"/>
  <c r="J196" i="4"/>
  <c r="BF196" i="4" s="1"/>
  <c r="BK194" i="4"/>
  <c r="BI194" i="4"/>
  <c r="BH194" i="4"/>
  <c r="BG194" i="4"/>
  <c r="BE194" i="4"/>
  <c r="T194" i="4"/>
  <c r="R194" i="4"/>
  <c r="P194" i="4"/>
  <c r="J194" i="4"/>
  <c r="BF194" i="4" s="1"/>
  <c r="BK192" i="4"/>
  <c r="BI192" i="4"/>
  <c r="BH192" i="4"/>
  <c r="BG192" i="4"/>
  <c r="BE192" i="4"/>
  <c r="T192" i="4"/>
  <c r="R192" i="4"/>
  <c r="P192" i="4"/>
  <c r="J192" i="4"/>
  <c r="BF192" i="4" s="1"/>
  <c r="BK190" i="4"/>
  <c r="BI190" i="4"/>
  <c r="BH190" i="4"/>
  <c r="BG190" i="4"/>
  <c r="BE190" i="4"/>
  <c r="T190" i="4"/>
  <c r="R190" i="4"/>
  <c r="P190" i="4"/>
  <c r="J190" i="4"/>
  <c r="BF190" i="4" s="1"/>
  <c r="BK189" i="4"/>
  <c r="BI189" i="4"/>
  <c r="BH189" i="4"/>
  <c r="BG189" i="4"/>
  <c r="BE189" i="4"/>
  <c r="T189" i="4"/>
  <c r="R189" i="4"/>
  <c r="P189" i="4"/>
  <c r="J189" i="4"/>
  <c r="BF189" i="4" s="1"/>
  <c r="BK188" i="4"/>
  <c r="BI188" i="4"/>
  <c r="BH188" i="4"/>
  <c r="BG188" i="4"/>
  <c r="BE188" i="4"/>
  <c r="T188" i="4"/>
  <c r="T184" i="4" s="1"/>
  <c r="R188" i="4"/>
  <c r="P188" i="4"/>
  <c r="J188" i="4"/>
  <c r="BF188" i="4" s="1"/>
  <c r="BK185" i="4"/>
  <c r="BI185" i="4"/>
  <c r="BH185" i="4"/>
  <c r="BG185" i="4"/>
  <c r="BE185" i="4"/>
  <c r="T185" i="4"/>
  <c r="R185" i="4"/>
  <c r="R184" i="4" s="1"/>
  <c r="P185" i="4"/>
  <c r="J185" i="4"/>
  <c r="BF185" i="4" s="1"/>
  <c r="BK182" i="4"/>
  <c r="BI182" i="4"/>
  <c r="BH182" i="4"/>
  <c r="BG182" i="4"/>
  <c r="BE182" i="4"/>
  <c r="T182" i="4"/>
  <c r="R182" i="4"/>
  <c r="P182" i="4"/>
  <c r="J182" i="4"/>
  <c r="BF182" i="4" s="1"/>
  <c r="BK180" i="4"/>
  <c r="BI180" i="4"/>
  <c r="BH180" i="4"/>
  <c r="BG180" i="4"/>
  <c r="BE180" i="4"/>
  <c r="T180" i="4"/>
  <c r="R180" i="4"/>
  <c r="P180" i="4"/>
  <c r="J180" i="4"/>
  <c r="BF180" i="4" s="1"/>
  <c r="BK178" i="4"/>
  <c r="BI178" i="4"/>
  <c r="BH178" i="4"/>
  <c r="BG178" i="4"/>
  <c r="BE178" i="4"/>
  <c r="T178" i="4"/>
  <c r="R178" i="4"/>
  <c r="P178" i="4"/>
  <c r="J178" i="4"/>
  <c r="BF178" i="4" s="1"/>
  <c r="BK176" i="4"/>
  <c r="BI176" i="4"/>
  <c r="BH176" i="4"/>
  <c r="BG176" i="4"/>
  <c r="BE176" i="4"/>
  <c r="T176" i="4"/>
  <c r="R176" i="4"/>
  <c r="P176" i="4"/>
  <c r="J176" i="4"/>
  <c r="BF176" i="4" s="1"/>
  <c r="BK175" i="4"/>
  <c r="BI175" i="4"/>
  <c r="BH175" i="4"/>
  <c r="BG175" i="4"/>
  <c r="BE175" i="4"/>
  <c r="T175" i="4"/>
  <c r="R175" i="4"/>
  <c r="P175" i="4"/>
  <c r="J175" i="4"/>
  <c r="BF175" i="4" s="1"/>
  <c r="BK173" i="4"/>
  <c r="BI173" i="4"/>
  <c r="BH173" i="4"/>
  <c r="BG173" i="4"/>
  <c r="BE173" i="4"/>
  <c r="T173" i="4"/>
  <c r="R173" i="4"/>
  <c r="P173" i="4"/>
  <c r="J173" i="4"/>
  <c r="BF173" i="4" s="1"/>
  <c r="BK170" i="4"/>
  <c r="BI170" i="4"/>
  <c r="BH170" i="4"/>
  <c r="BG170" i="4"/>
  <c r="BE170" i="4"/>
  <c r="T170" i="4"/>
  <c r="R170" i="4"/>
  <c r="P170" i="4"/>
  <c r="J170" i="4"/>
  <c r="BF170" i="4" s="1"/>
  <c r="BK168" i="4"/>
  <c r="BI168" i="4"/>
  <c r="BH168" i="4"/>
  <c r="BG168" i="4"/>
  <c r="BE168" i="4"/>
  <c r="T168" i="4"/>
  <c r="R168" i="4"/>
  <c r="P168" i="4"/>
  <c r="J168" i="4"/>
  <c r="BF168" i="4" s="1"/>
  <c r="BK164" i="4"/>
  <c r="BI164" i="4"/>
  <c r="BH164" i="4"/>
  <c r="BG164" i="4"/>
  <c r="BE164" i="4"/>
  <c r="T164" i="4"/>
  <c r="R164" i="4"/>
  <c r="P164" i="4"/>
  <c r="J164" i="4"/>
  <c r="BF164" i="4" s="1"/>
  <c r="BK161" i="4"/>
  <c r="BI161" i="4"/>
  <c r="BH161" i="4"/>
  <c r="BG161" i="4"/>
  <c r="BE161" i="4"/>
  <c r="T161" i="4"/>
  <c r="R161" i="4"/>
  <c r="P161" i="4"/>
  <c r="J161" i="4"/>
  <c r="BF161" i="4" s="1"/>
  <c r="BK158" i="4"/>
  <c r="BI158" i="4"/>
  <c r="BH158" i="4"/>
  <c r="BG158" i="4"/>
  <c r="BE158" i="4"/>
  <c r="T158" i="4"/>
  <c r="R158" i="4"/>
  <c r="P158" i="4"/>
  <c r="J158" i="4"/>
  <c r="BF158" i="4" s="1"/>
  <c r="BK156" i="4"/>
  <c r="BI156" i="4"/>
  <c r="BH156" i="4"/>
  <c r="BG156" i="4"/>
  <c r="BE156" i="4"/>
  <c r="T156" i="4"/>
  <c r="R156" i="4"/>
  <c r="P156" i="4"/>
  <c r="J156" i="4"/>
  <c r="BF156" i="4" s="1"/>
  <c r="BK154" i="4"/>
  <c r="BI154" i="4"/>
  <c r="BH154" i="4"/>
  <c r="BG154" i="4"/>
  <c r="BE154" i="4"/>
  <c r="T154" i="4"/>
  <c r="R154" i="4"/>
  <c r="P154" i="4"/>
  <c r="J154" i="4"/>
  <c r="BF154" i="4" s="1"/>
  <c r="BK152" i="4"/>
  <c r="BI152" i="4"/>
  <c r="BH152" i="4"/>
  <c r="BG152" i="4"/>
  <c r="BE152" i="4"/>
  <c r="T152" i="4"/>
  <c r="R152" i="4"/>
  <c r="P152" i="4"/>
  <c r="J152" i="4"/>
  <c r="BF152" i="4" s="1"/>
  <c r="BK150" i="4"/>
  <c r="BI150" i="4"/>
  <c r="BH150" i="4"/>
  <c r="BG150" i="4"/>
  <c r="BE150" i="4"/>
  <c r="T150" i="4"/>
  <c r="R150" i="4"/>
  <c r="P150" i="4"/>
  <c r="J150" i="4"/>
  <c r="BF150" i="4" s="1"/>
  <c r="BK148" i="4"/>
  <c r="BI148" i="4"/>
  <c r="BH148" i="4"/>
  <c r="BG148" i="4"/>
  <c r="BE148" i="4"/>
  <c r="T148" i="4"/>
  <c r="R148" i="4"/>
  <c r="P148" i="4"/>
  <c r="J148" i="4"/>
  <c r="BF148" i="4" s="1"/>
  <c r="BK145" i="4"/>
  <c r="BI145" i="4"/>
  <c r="BH145" i="4"/>
  <c r="BG145" i="4"/>
  <c r="BE145" i="4"/>
  <c r="T145" i="4"/>
  <c r="R145" i="4"/>
  <c r="P145" i="4"/>
  <c r="J145" i="4"/>
  <c r="BF145" i="4" s="1"/>
  <c r="BK139" i="4"/>
  <c r="BI139" i="4"/>
  <c r="BH139" i="4"/>
  <c r="BG139" i="4"/>
  <c r="BE139" i="4"/>
  <c r="T139" i="4"/>
  <c r="R139" i="4"/>
  <c r="P139" i="4"/>
  <c r="J139" i="4"/>
  <c r="BF139" i="4" s="1"/>
  <c r="BK137" i="4"/>
  <c r="BI137" i="4"/>
  <c r="BH137" i="4"/>
  <c r="BG137" i="4"/>
  <c r="BE137" i="4"/>
  <c r="T137" i="4"/>
  <c r="R137" i="4"/>
  <c r="P137" i="4"/>
  <c r="J137" i="4"/>
  <c r="BF137" i="4" s="1"/>
  <c r="BK134" i="4"/>
  <c r="BI134" i="4"/>
  <c r="BH134" i="4"/>
  <c r="BG134" i="4"/>
  <c r="BE134" i="4"/>
  <c r="T134" i="4"/>
  <c r="R134" i="4"/>
  <c r="P134" i="4"/>
  <c r="J134" i="4"/>
  <c r="BF134" i="4" s="1"/>
  <c r="BK131" i="4"/>
  <c r="BI131" i="4"/>
  <c r="BH131" i="4"/>
  <c r="BG131" i="4"/>
  <c r="BE131" i="4"/>
  <c r="T131" i="4"/>
  <c r="R131" i="4"/>
  <c r="P131" i="4"/>
  <c r="J131" i="4"/>
  <c r="BF131" i="4" s="1"/>
  <c r="BK128" i="4"/>
  <c r="BI128" i="4"/>
  <c r="BH128" i="4"/>
  <c r="BG128" i="4"/>
  <c r="BE128" i="4"/>
  <c r="T128" i="4"/>
  <c r="T124" i="4" s="1"/>
  <c r="R128" i="4"/>
  <c r="P128" i="4"/>
  <c r="J128" i="4"/>
  <c r="BF128" i="4" s="1"/>
  <c r="BK125" i="4"/>
  <c r="BI125" i="4"/>
  <c r="BH125" i="4"/>
  <c r="BG125" i="4"/>
  <c r="BE125" i="4"/>
  <c r="T125" i="4"/>
  <c r="R125" i="4"/>
  <c r="P125" i="4"/>
  <c r="P124" i="4" s="1"/>
  <c r="J125" i="4"/>
  <c r="BF125" i="4" s="1"/>
  <c r="F119" i="4"/>
  <c r="J118" i="4"/>
  <c r="J116" i="4"/>
  <c r="F116" i="4"/>
  <c r="E114" i="4"/>
  <c r="F92" i="4"/>
  <c r="J91" i="4"/>
  <c r="F89" i="4"/>
  <c r="E87" i="4"/>
  <c r="J37" i="4"/>
  <c r="J36" i="4"/>
  <c r="J35" i="4"/>
  <c r="J24" i="4"/>
  <c r="E24" i="4"/>
  <c r="J119" i="4" s="1"/>
  <c r="J23" i="4"/>
  <c r="F91" i="4"/>
  <c r="J89" i="4"/>
  <c r="E7" i="4"/>
  <c r="E85" i="4" s="1"/>
  <c r="P184" i="4" l="1"/>
  <c r="P123" i="4" s="1"/>
  <c r="P122" i="4" s="1"/>
  <c r="R204" i="4"/>
  <c r="P234" i="4"/>
  <c r="R124" i="4"/>
  <c r="T234" i="4"/>
  <c r="BK234" i="4"/>
  <c r="J234" i="4" s="1"/>
  <c r="J101" i="4" s="1"/>
  <c r="BK204" i="4"/>
  <c r="J204" i="4" s="1"/>
  <c r="J100" i="4" s="1"/>
  <c r="BK184" i="4"/>
  <c r="J184" i="4" s="1"/>
  <c r="J99" i="4" s="1"/>
  <c r="F35" i="4"/>
  <c r="F37" i="4"/>
  <c r="F33" i="4"/>
  <c r="BK124" i="4"/>
  <c r="J124" i="4" s="1"/>
  <c r="J98" i="4" s="1"/>
  <c r="F36" i="4"/>
  <c r="J33" i="4"/>
  <c r="T123" i="4"/>
  <c r="T122" i="4" s="1"/>
  <c r="J34" i="4"/>
  <c r="F34" i="4"/>
  <c r="J92" i="4"/>
  <c r="E112" i="4"/>
  <c r="F118" i="4"/>
  <c r="R123" i="4" l="1"/>
  <c r="R122" i="4" s="1"/>
  <c r="BK123" i="4"/>
  <c r="J123" i="4" s="1"/>
  <c r="J97" i="4" s="1"/>
  <c r="BK122" i="4" l="1"/>
  <c r="J122" i="4" s="1"/>
  <c r="J96" i="4" s="1"/>
  <c r="J30" i="4" l="1"/>
  <c r="J39" i="4" s="1"/>
  <c r="D7" i="3"/>
  <c r="J37" i="2"/>
  <c r="J36" i="2"/>
  <c r="AY95" i="1" s="1"/>
  <c r="J35" i="2"/>
  <c r="AX95" i="1" s="1"/>
  <c r="BI312" i="2"/>
  <c r="BH312" i="2"/>
  <c r="BG312" i="2"/>
  <c r="BE312" i="2"/>
  <c r="T312" i="2"/>
  <c r="T311" i="2"/>
  <c r="R312" i="2"/>
  <c r="R311" i="2" s="1"/>
  <c r="P312" i="2"/>
  <c r="P311" i="2" s="1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4" i="2"/>
  <c r="BH294" i="2"/>
  <c r="BG294" i="2"/>
  <c r="BE294" i="2"/>
  <c r="T294" i="2"/>
  <c r="R294" i="2"/>
  <c r="P294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4" i="2"/>
  <c r="BH274" i="2"/>
  <c r="BG274" i="2"/>
  <c r="BE274" i="2"/>
  <c r="T274" i="2"/>
  <c r="R274" i="2"/>
  <c r="P274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2" i="2"/>
  <c r="BH192" i="2"/>
  <c r="BG192" i="2"/>
  <c r="BE192" i="2"/>
  <c r="T192" i="2"/>
  <c r="R192" i="2"/>
  <c r="P192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39" i="2"/>
  <c r="BH139" i="2"/>
  <c r="BG139" i="2"/>
  <c r="BE139" i="2"/>
  <c r="T139" i="2"/>
  <c r="R139" i="2"/>
  <c r="P139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28" i="2"/>
  <c r="BH128" i="2"/>
  <c r="BG128" i="2"/>
  <c r="BE128" i="2"/>
  <c r="T128" i="2"/>
  <c r="R128" i="2"/>
  <c r="P128" i="2"/>
  <c r="BI125" i="2"/>
  <c r="BH125" i="2"/>
  <c r="BG125" i="2"/>
  <c r="BE125" i="2"/>
  <c r="T125" i="2"/>
  <c r="R125" i="2"/>
  <c r="P125" i="2"/>
  <c r="F119" i="2"/>
  <c r="J118" i="2"/>
  <c r="F116" i="2"/>
  <c r="E114" i="2"/>
  <c r="F92" i="2"/>
  <c r="J91" i="2"/>
  <c r="F89" i="2"/>
  <c r="E87" i="2"/>
  <c r="J24" i="2"/>
  <c r="E24" i="2"/>
  <c r="J92" i="2" s="1"/>
  <c r="J23" i="2"/>
  <c r="F91" i="2"/>
  <c r="J89" i="2"/>
  <c r="E7" i="2"/>
  <c r="E112" i="2"/>
  <c r="L90" i="1"/>
  <c r="AM90" i="1"/>
  <c r="AM89" i="1"/>
  <c r="L89" i="1"/>
  <c r="AM87" i="1"/>
  <c r="L87" i="1"/>
  <c r="L85" i="1"/>
  <c r="L84" i="1"/>
  <c r="BK304" i="2"/>
  <c r="BK303" i="2"/>
  <c r="BK300" i="2"/>
  <c r="BK298" i="2"/>
  <c r="BK287" i="2"/>
  <c r="BK282" i="2"/>
  <c r="J278" i="2"/>
  <c r="J269" i="2"/>
  <c r="J267" i="2"/>
  <c r="BK260" i="2"/>
  <c r="BK254" i="2"/>
  <c r="BK251" i="2"/>
  <c r="J249" i="2"/>
  <c r="J248" i="2"/>
  <c r="BK247" i="2"/>
  <c r="J245" i="2"/>
  <c r="J228" i="2"/>
  <c r="BK226" i="2"/>
  <c r="BK224" i="2"/>
  <c r="J221" i="2"/>
  <c r="BK219" i="2"/>
  <c r="BK217" i="2"/>
  <c r="J212" i="2"/>
  <c r="J205" i="2"/>
  <c r="J199" i="2"/>
  <c r="J197" i="2"/>
  <c r="J196" i="2"/>
  <c r="BK192" i="2"/>
  <c r="J187" i="2"/>
  <c r="BK185" i="2"/>
  <c r="J183" i="2"/>
  <c r="BK182" i="2"/>
  <c r="BK180" i="2"/>
  <c r="BK175" i="2"/>
  <c r="BK156" i="2"/>
  <c r="BK154" i="2"/>
  <c r="BK150" i="2"/>
  <c r="J147" i="2"/>
  <c r="BK133" i="2"/>
  <c r="J125" i="2"/>
  <c r="J312" i="2"/>
  <c r="J298" i="2"/>
  <c r="BK291" i="2"/>
  <c r="J289" i="2"/>
  <c r="J282" i="2"/>
  <c r="J281" i="2"/>
  <c r="J279" i="2"/>
  <c r="BK267" i="2"/>
  <c r="J265" i="2"/>
  <c r="BK262" i="2"/>
  <c r="BK257" i="2"/>
  <c r="J254" i="2"/>
  <c r="J251" i="2"/>
  <c r="BK248" i="2"/>
  <c r="BK245" i="2"/>
  <c r="BK243" i="2"/>
  <c r="BK235" i="2"/>
  <c r="J231" i="2"/>
  <c r="J226" i="2"/>
  <c r="J219" i="2"/>
  <c r="J217" i="2"/>
  <c r="J215" i="2"/>
  <c r="BK203" i="2"/>
  <c r="J201" i="2"/>
  <c r="BK195" i="2"/>
  <c r="J192" i="2"/>
  <c r="BK189" i="2"/>
  <c r="BK187" i="2"/>
  <c r="J185" i="2"/>
  <c r="J182" i="2"/>
  <c r="J177" i="2"/>
  <c r="J175" i="2"/>
  <c r="J173" i="2"/>
  <c r="J158" i="2"/>
  <c r="J156" i="2"/>
  <c r="BK152" i="2"/>
  <c r="J150" i="2"/>
  <c r="J139" i="2"/>
  <c r="J131" i="2"/>
  <c r="AS94" i="1"/>
  <c r="J303" i="2"/>
  <c r="J301" i="2"/>
  <c r="J300" i="2"/>
  <c r="BK294" i="2"/>
  <c r="J287" i="2"/>
  <c r="J285" i="2"/>
  <c r="BK281" i="2"/>
  <c r="BK278" i="2"/>
  <c r="BK274" i="2"/>
  <c r="BK269" i="2"/>
  <c r="BK265" i="2"/>
  <c r="J262" i="2"/>
  <c r="J260" i="2"/>
  <c r="BK249" i="2"/>
  <c r="J243" i="2"/>
  <c r="J241" i="2"/>
  <c r="J237" i="2"/>
  <c r="BK233" i="2"/>
  <c r="BK231" i="2"/>
  <c r="BK230" i="2"/>
  <c r="J224" i="2"/>
  <c r="BK209" i="2"/>
  <c r="BK207" i="2"/>
  <c r="BK205" i="2"/>
  <c r="J203" i="2"/>
  <c r="BK201" i="2"/>
  <c r="BK197" i="2"/>
  <c r="J180" i="2"/>
  <c r="BK177" i="2"/>
  <c r="BK173" i="2"/>
  <c r="J161" i="2"/>
  <c r="BK158" i="2"/>
  <c r="J154" i="2"/>
  <c r="J152" i="2"/>
  <c r="BK145" i="2"/>
  <c r="BK139" i="2"/>
  <c r="J133" i="2"/>
  <c r="BK131" i="2"/>
  <c r="J128" i="2"/>
  <c r="BK312" i="2"/>
  <c r="J304" i="2"/>
  <c r="BK301" i="2"/>
  <c r="J294" i="2"/>
  <c r="J291" i="2"/>
  <c r="BK289" i="2"/>
  <c r="BK285" i="2"/>
  <c r="BK279" i="2"/>
  <c r="J274" i="2"/>
  <c r="J257" i="2"/>
  <c r="J247" i="2"/>
  <c r="BK241" i="2"/>
  <c r="BK237" i="2"/>
  <c r="J235" i="2"/>
  <c r="J233" i="2"/>
  <c r="J230" i="2"/>
  <c r="BK228" i="2"/>
  <c r="BK221" i="2"/>
  <c r="BK215" i="2"/>
  <c r="BK212" i="2"/>
  <c r="J209" i="2"/>
  <c r="J207" i="2"/>
  <c r="BK199" i="2"/>
  <c r="BK196" i="2"/>
  <c r="J195" i="2"/>
  <c r="J189" i="2"/>
  <c r="BK183" i="2"/>
  <c r="BK161" i="2"/>
  <c r="BK147" i="2"/>
  <c r="J145" i="2"/>
  <c r="BK128" i="2"/>
  <c r="BK125" i="2"/>
  <c r="T124" i="2" l="1"/>
  <c r="T191" i="2"/>
  <c r="T211" i="2"/>
  <c r="BK124" i="2"/>
  <c r="J124" i="2" s="1"/>
  <c r="J98" i="2" s="1"/>
  <c r="P124" i="2"/>
  <c r="R124" i="2"/>
  <c r="BK191" i="2"/>
  <c r="J191" i="2" s="1"/>
  <c r="J99" i="2" s="1"/>
  <c r="P191" i="2"/>
  <c r="R191" i="2"/>
  <c r="BK211" i="2"/>
  <c r="J211" i="2" s="1"/>
  <c r="J100" i="2" s="1"/>
  <c r="P211" i="2"/>
  <c r="R211" i="2"/>
  <c r="BK240" i="2"/>
  <c r="J240" i="2" s="1"/>
  <c r="J101" i="2" s="1"/>
  <c r="P240" i="2"/>
  <c r="R240" i="2"/>
  <c r="T240" i="2"/>
  <c r="E85" i="2"/>
  <c r="J116" i="2"/>
  <c r="J119" i="2"/>
  <c r="BF125" i="2"/>
  <c r="BF139" i="2"/>
  <c r="BF173" i="2"/>
  <c r="BF187" i="2"/>
  <c r="BF189" i="2"/>
  <c r="BF207" i="2"/>
  <c r="BF209" i="2"/>
  <c r="BF217" i="2"/>
  <c r="BF224" i="2"/>
  <c r="BF235" i="2"/>
  <c r="BF237" i="2"/>
  <c r="BF241" i="2"/>
  <c r="BF245" i="2"/>
  <c r="BF247" i="2"/>
  <c r="BF248" i="2"/>
  <c r="BF254" i="2"/>
  <c r="BF257" i="2"/>
  <c r="BF269" i="2"/>
  <c r="BF278" i="2"/>
  <c r="BF298" i="2"/>
  <c r="BF303" i="2"/>
  <c r="F118" i="2"/>
  <c r="BF128" i="2"/>
  <c r="BF150" i="2"/>
  <c r="BF152" i="2"/>
  <c r="BF158" i="2"/>
  <c r="BF177" i="2"/>
  <c r="BF182" i="2"/>
  <c r="BF183" i="2"/>
  <c r="BF195" i="2"/>
  <c r="BF201" i="2"/>
  <c r="BF205" i="2"/>
  <c r="BF212" i="2"/>
  <c r="BF219" i="2"/>
  <c r="BF221" i="2"/>
  <c r="BF226" i="2"/>
  <c r="BF251" i="2"/>
  <c r="BF260" i="2"/>
  <c r="BF282" i="2"/>
  <c r="BF285" i="2"/>
  <c r="BF301" i="2"/>
  <c r="BF133" i="2"/>
  <c r="BF156" i="2"/>
  <c r="BF161" i="2"/>
  <c r="BF175" i="2"/>
  <c r="BF180" i="2"/>
  <c r="BF215" i="2"/>
  <c r="BF249" i="2"/>
  <c r="BF262" i="2"/>
  <c r="BF265" i="2"/>
  <c r="BF274" i="2"/>
  <c r="BF279" i="2"/>
  <c r="BF287" i="2"/>
  <c r="BF300" i="2"/>
  <c r="BF304" i="2"/>
  <c r="BF131" i="2"/>
  <c r="BF145" i="2"/>
  <c r="BF147" i="2"/>
  <c r="BF154" i="2"/>
  <c r="BF185" i="2"/>
  <c r="BF192" i="2"/>
  <c r="BF196" i="2"/>
  <c r="BF197" i="2"/>
  <c r="BF199" i="2"/>
  <c r="BF203" i="2"/>
  <c r="BF228" i="2"/>
  <c r="BF230" i="2"/>
  <c r="BF231" i="2"/>
  <c r="BF233" i="2"/>
  <c r="BF243" i="2"/>
  <c r="BF267" i="2"/>
  <c r="BF281" i="2"/>
  <c r="BF289" i="2"/>
  <c r="BF291" i="2"/>
  <c r="BF294" i="2"/>
  <c r="BF312" i="2"/>
  <c r="BK311" i="2"/>
  <c r="J311" i="2" s="1"/>
  <c r="J102" i="2" s="1"/>
  <c r="F37" i="2"/>
  <c r="BD95" i="1" s="1"/>
  <c r="BD94" i="1" s="1"/>
  <c r="W33" i="1" s="1"/>
  <c r="J33" i="2"/>
  <c r="AV95" i="1" s="1"/>
  <c r="F36" i="2"/>
  <c r="BC95" i="1" s="1"/>
  <c r="BC94" i="1" s="1"/>
  <c r="AY94" i="1" s="1"/>
  <c r="F33" i="2"/>
  <c r="AZ95" i="1" s="1"/>
  <c r="AZ94" i="1" s="1"/>
  <c r="W29" i="1" s="1"/>
  <c r="F35" i="2"/>
  <c r="BB95" i="1" s="1"/>
  <c r="BB94" i="1" s="1"/>
  <c r="W31" i="1" s="1"/>
  <c r="P123" i="2" l="1"/>
  <c r="P122" i="2" s="1"/>
  <c r="AU95" i="1" s="1"/>
  <c r="AU94" i="1" s="1"/>
  <c r="R123" i="2"/>
  <c r="R122" i="2" s="1"/>
  <c r="T123" i="2"/>
  <c r="T122" i="2"/>
  <c r="BK123" i="2"/>
  <c r="J123" i="2" s="1"/>
  <c r="J97" i="2" s="1"/>
  <c r="W32" i="1"/>
  <c r="F34" i="2"/>
  <c r="BA95" i="1" s="1"/>
  <c r="BA94" i="1" s="1"/>
  <c r="AW94" i="1" s="1"/>
  <c r="AK30" i="1" s="1"/>
  <c r="AV94" i="1"/>
  <c r="AK29" i="1" s="1"/>
  <c r="AX94" i="1"/>
  <c r="J34" i="2"/>
  <c r="AW95" i="1" s="1"/>
  <c r="AT95" i="1" s="1"/>
  <c r="BK122" i="2" l="1"/>
  <c r="J122" i="2" s="1"/>
  <c r="J96" i="2" s="1"/>
  <c r="AT94" i="1"/>
  <c r="W30" i="1"/>
  <c r="J30" i="2" l="1"/>
  <c r="AG95" i="1" s="1"/>
  <c r="AG94" i="1" s="1"/>
  <c r="AN94" i="1" s="1"/>
  <c r="AN95" i="1" l="1"/>
  <c r="J39" i="2"/>
  <c r="AK26" i="1"/>
  <c r="AK35" i="1" s="1"/>
</calcChain>
</file>

<file path=xl/sharedStrings.xml><?xml version="1.0" encoding="utf-8"?>
<sst xmlns="http://schemas.openxmlformats.org/spreadsheetml/2006/main" count="4822" uniqueCount="751">
  <si>
    <t>Export Komplet</t>
  </si>
  <si>
    <t/>
  </si>
  <si>
    <t>2.0</t>
  </si>
  <si>
    <t>False</t>
  </si>
  <si>
    <t>{152639c3-e6ea-4a5c-aea9-38d2f3a6bfda}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</si>
  <si>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</si>
  <si>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</si>
  <si>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</si>
  <si>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</si>
  <si>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</si>
  <si>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</si>
  <si>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</si>
  <si>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CYK2020opr2</t>
  </si>
  <si>
    <t>Stavba:</t>
  </si>
  <si>
    <t>Cyklistický chodník Hrabušice - Smižany</t>
  </si>
  <si>
    <t>JKSO:</t>
  </si>
  <si>
    <t>KS:</t>
  </si>
  <si>
    <t>Miesto:</t>
  </si>
  <si>
    <t>Letanovce, Spišské Tomášovce, Smižany</t>
  </si>
  <si>
    <t>Dátum:</t>
  </si>
  <si>
    <t>5.10.2020</t>
  </si>
  <si>
    <t>Objednávateľ:</t>
  </si>
  <si>
    <t>IČO:</t>
  </si>
  <si>
    <t xml:space="preserve"> </t>
  </si>
  <si>
    <t>IČ DPH:</t>
  </si>
  <si>
    <t>Zhotoviteľ:</t>
  </si>
  <si>
    <t>Projektant:</t>
  </si>
  <si>
    <t>35412194</t>
  </si>
  <si>
    <t>Ing. Dunajská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</si>
  <si>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</si>
  <si>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</si>
  <si>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</si>
  <si>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</si>
  <si>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</si>
  <si>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</si>
  <si>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</si>
  <si>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</si>
  <si>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</si>
  <si>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</si>
  <si>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</si>
  <si>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</si>
  <si>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</si>
  <si>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</si>
  <si>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</si>
  <si>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</si>
  <si>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</si>
  <si>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</si>
  <si>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</si>
  <si>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</si>
  <si>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</si>
  <si>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</si>
  <si>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</si>
  <si>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</si>
  <si>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</si>
  <si>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</si>
  <si>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</si>
  <si>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</si>
  <si>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</si>
  <si>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</si>
  <si>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</si>
  <si>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</si>
  <si>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</si>
  <si>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</si>
  <si>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</si>
  <si>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</si>
  <si>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</si>
  <si>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</si>
  <si>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</si>
  <si>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</si>
  <si>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</si>
  <si>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</si>
  <si>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</si>
  <si>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</si>
  <si>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</si>
  <si>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</si>
  <si>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</si>
  <si>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</si>
  <si>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02I</t>
  </si>
  <si>
    <t>SO 02.1 Výstavba chodníka v k.ú. Letanovce - I.etapa od cesty III.tr. do Smižian</t>
  </si>
  <si>
    <t>STA</t>
  </si>
  <si>
    <t>1</t>
  </si>
  <si>
    <t>{eb4df0e1-637a-45ef-b247-36ca7a3e5466}</t>
  </si>
  <si>
    <t>AO</t>
  </si>
  <si>
    <t>asf. plocha - kryt chodníka</t>
  </si>
  <si>
    <t>m2</t>
  </si>
  <si>
    <t>1254,428</t>
  </si>
  <si>
    <t>3</t>
  </si>
  <si>
    <t>KamRig</t>
  </si>
  <si>
    <t>úprava rigolu okolo priepustu DN400 kameňom pre 1 priepust z oboch strán</t>
  </si>
  <si>
    <t>6</t>
  </si>
  <si>
    <t>KRYCÍ LIST ROZPOČTU</t>
  </si>
  <si>
    <t>KR</t>
  </si>
  <si>
    <t>dĺžka krajníc</t>
  </si>
  <si>
    <t>m</t>
  </si>
  <si>
    <t>883,4</t>
  </si>
  <si>
    <t>OS</t>
  </si>
  <si>
    <t>regulačný zábranový stĺpik - umiestnenie na vjazde z cesty III.tr.</t>
  </si>
  <si>
    <t>ks</t>
  </si>
  <si>
    <t>OZ</t>
  </si>
  <si>
    <t>ochranné zábradlie červenobiele</t>
  </si>
  <si>
    <t>8</t>
  </si>
  <si>
    <t>OZM</t>
  </si>
  <si>
    <t>ochranné zábradlie inej farby ako čer.biele</t>
  </si>
  <si>
    <t>Objekt:</t>
  </si>
  <si>
    <t>PL</t>
  </si>
  <si>
    <t>pláň pod CYK</t>
  </si>
  <si>
    <t>2208,5</t>
  </si>
  <si>
    <t>R400</t>
  </si>
  <si>
    <t>rúra DN 400</t>
  </si>
  <si>
    <t>13</t>
  </si>
  <si>
    <t>ro</t>
  </si>
  <si>
    <t>rovný obrubník</t>
  </si>
  <si>
    <t>884</t>
  </si>
  <si>
    <t>su</t>
  </si>
  <si>
    <t>sadove úpravy</t>
  </si>
  <si>
    <t>1104,25</t>
  </si>
  <si>
    <t>k.ú. Letanovce</t>
  </si>
  <si>
    <t>T</t>
  </si>
  <si>
    <t>trativody DN100</t>
  </si>
  <si>
    <t>120</t>
  </si>
  <si>
    <t>TYPA</t>
  </si>
  <si>
    <t>stavebná úprava TYP A</t>
  </si>
  <si>
    <t>421,7</t>
  </si>
  <si>
    <t>TYPC</t>
  </si>
  <si>
    <t>stavebná úprava TYP C</t>
  </si>
  <si>
    <t>ZDZ</t>
  </si>
  <si>
    <t>zvislá dopravná značka podľa špecifikácie(výkresu)</t>
  </si>
  <si>
    <t>ZRig</t>
  </si>
  <si>
    <t>zemný rigol 80% dĺžka krajnice pravostranne, na LS poľná cesta</t>
  </si>
  <si>
    <t>1060,08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</si>
  <si>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</si>
  <si>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</si>
  <si>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</si>
  <si>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</si>
  <si>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</si>
  <si>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</si>
  <si>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</si>
  <si>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</si>
  <si>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</si>
  <si>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</si>
  <si>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</si>
  <si>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</si>
  <si>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</si>
  <si>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</si>
  <si>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</si>
  <si>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</si>
  <si>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</si>
  <si>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</si>
  <si>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</si>
  <si>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</si>
  <si>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</si>
  <si>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</si>
  <si>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</si>
  <si>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</si>
  <si>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</si>
  <si>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</si>
  <si>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</si>
  <si>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</si>
  <si>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121101112</t>
  </si>
  <si>
    <t>Odstránenie ornice s premiestn. na hromady, so zložením na vzdialenosť do 100 m a do 1000 m3</t>
  </si>
  <si>
    <t>m3</t>
  </si>
  <si>
    <t>4</t>
  </si>
  <si>
    <t>2</t>
  </si>
  <si>
    <t>-1738856449</t>
  </si>
  <si>
    <t>P</t>
  </si>
  <si>
    <t>Poznámka k položke:_x000D_
ponechať vedľa trasy na spätné úpravy</t>
  </si>
  <si>
    <t>VV</t>
  </si>
  <si>
    <t>PL*0,15</t>
  </si>
  <si>
    <t>122201102</t>
  </si>
  <si>
    <t>Odkopávka a prekopávka nezapažená v hornine 3, nad 100 do 1000 m3</t>
  </si>
  <si>
    <t>345168314</t>
  </si>
  <si>
    <t>Poznámka k položke:_x000D_
odkop na vyrovnanie pláne (30% plochy), časť použiť na dosypanie zemných krajníc</t>
  </si>
  <si>
    <t>PL*0,3*0,3</t>
  </si>
  <si>
    <t>122201409</t>
  </si>
  <si>
    <t>Príplatok k cenám za lepivosť výkopu v zemníkoch na suchu v hornine 3</t>
  </si>
  <si>
    <t>126167262</t>
  </si>
  <si>
    <t>122501402</t>
  </si>
  <si>
    <t>Výkop v zemníku na suchu v hornine 6, nad 100 do 1000 m3</t>
  </si>
  <si>
    <t>1721233871</t>
  </si>
  <si>
    <t>doplnenie na vyrovnávku pláne -vhodnosť na vápnenie na 50% pláne</t>
  </si>
  <si>
    <t>PL*0,15*0,5*1,3</t>
  </si>
  <si>
    <t>pre konštrukciu TYPC - materiál na stabilizáciu a do mokrín</t>
  </si>
  <si>
    <t>(TYPC)*3,5*0,12*1,2+TYPC*4,4*1*1,3*2*0,4</t>
  </si>
  <si>
    <t>Súčet</t>
  </si>
  <si>
    <t>5</t>
  </si>
  <si>
    <t>M</t>
  </si>
  <si>
    <t>5833144300</t>
  </si>
  <si>
    <t>Kamenivo ťažené drobné predrvené frakcia 0-2 STN EN 13242 + A1</t>
  </si>
  <si>
    <t>t</t>
  </si>
  <si>
    <t>-277404589</t>
  </si>
  <si>
    <t>PL*0,15*0,5*1,5*1,3</t>
  </si>
  <si>
    <t>pre konštrukciu TYPC - materiál na stabilizáciu</t>
  </si>
  <si>
    <t>(TYPC)*3,5*0,12*1,2*2</t>
  </si>
  <si>
    <t>5839501600</t>
  </si>
  <si>
    <t>Kameň - balvanitý</t>
  </si>
  <si>
    <t>123900489</t>
  </si>
  <si>
    <t>Poznámka k položke:_x000D_
potreba lom.kameňa na 40% mokrín - TYPC</t>
  </si>
  <si>
    <t>7</t>
  </si>
  <si>
    <t>132101101</t>
  </si>
  <si>
    <t>Výkop ryhy do šírky 600 mm v horn.1a2 do 100 m3</t>
  </si>
  <si>
    <t>-428341749</t>
  </si>
  <si>
    <t>Poznámka k položke:_x000D_
obrubníky, trativod, rúry</t>
  </si>
  <si>
    <t>75</t>
  </si>
  <si>
    <t>132101102</t>
  </si>
  <si>
    <t>Výkop ryhy do šírky 600 mm v horn.1a2 nad 100 m3</t>
  </si>
  <si>
    <t>-1281694900</t>
  </si>
  <si>
    <t>(ro)*0,5*0,5+T*0,5*0,5+R400*0,6*1,1</t>
  </si>
  <si>
    <t>132201109</t>
  </si>
  <si>
    <t>Príplatok k cene za lepivosť pri hĺbení rýh šírky do 600 mm zapažených i nezapažených s urovnaním dna v hornine 3</t>
  </si>
  <si>
    <t>-65866061</t>
  </si>
  <si>
    <t>9</t>
  </si>
  <si>
    <t>132201202</t>
  </si>
  <si>
    <t>Výkop ryhy šírky 600-2000mm horn.3 od 100 do 1000 m3</t>
  </si>
  <si>
    <t>-1061674222</t>
  </si>
  <si>
    <t>ZRig*1,5*0,6/2</t>
  </si>
  <si>
    <t>10</t>
  </si>
  <si>
    <t>132201209</t>
  </si>
  <si>
    <t>Príplatok k cenám za lepivosť pri hĺbení rýh š. nad 600 do 2 000 mm zapaž. i nezapažených, s urovnaním dna v hornine 3</t>
  </si>
  <si>
    <t>-1032902884</t>
  </si>
  <si>
    <t>0*1,0*1,2+ZRig*1,5*0,6/2</t>
  </si>
  <si>
    <t>11</t>
  </si>
  <si>
    <t>162301131</t>
  </si>
  <si>
    <t xml:space="preserve">Vodorovné premiestnenie výkopku po nespevnenej ceste z horniny tr.1-4, nad 100 do 1000 m3 na vzdialenosť nad 50 do 500 m </t>
  </si>
  <si>
    <t>2037433897</t>
  </si>
  <si>
    <t>Poznámka k položke:_x000D_
presun zeminy v trase na zemnú časť krajníc</t>
  </si>
  <si>
    <t>(ro)*0,5*0,5+T*0,5*0,5+R400*0,6*1,1+ZRig*1,5*0,6/2</t>
  </si>
  <si>
    <t>12</t>
  </si>
  <si>
    <t>162501122</t>
  </si>
  <si>
    <t xml:space="preserve">Vodorovné premiestnenie výkopku po spevnenej ceste z horniny tr.1-4, nad 100 do 1000 m3 na vzdialenosť do 3000 m </t>
  </si>
  <si>
    <t>890004461</t>
  </si>
  <si>
    <t>ryhy pre obrubníky, trativody a priepusty</t>
  </si>
  <si>
    <t>rigol</t>
  </si>
  <si>
    <t>odobratie zeminy pod konštrukciu - 50% plochy, ponechať časť na zemnú č. krajnice</t>
  </si>
  <si>
    <t>PL*0,3*0,5-KR*0,7*0,4</t>
  </si>
  <si>
    <t>materiál na dorovnávku pláne -koľaje a priehlbiny v časti násypu</t>
  </si>
  <si>
    <t>PL*0,3*0,2</t>
  </si>
  <si>
    <t>materiál do konštrukcie TYPC, stabilizácia + kameň do mokrín</t>
  </si>
  <si>
    <t>(TYPC)*3,5*0,12*1,1*2+TYPC*4,4*1*0,4*1,3</t>
  </si>
  <si>
    <t>162501132</t>
  </si>
  <si>
    <t xml:space="preserve">Vodorovné premiestnenie výkopku po nespevnenej ceste z horniny tr.1-4, nad 100 do 1000 m3 na vzdialenosť do 3000 m </t>
  </si>
  <si>
    <t>1562186604</t>
  </si>
  <si>
    <t>1017,289</t>
  </si>
  <si>
    <t>14</t>
  </si>
  <si>
    <t>167101102</t>
  </si>
  <si>
    <t>Nakladanie neuľahnutého výkopku z hornín tr.1-4 nad 100 do 1000 m3</t>
  </si>
  <si>
    <t>-1941263429</t>
  </si>
  <si>
    <t>15</t>
  </si>
  <si>
    <t>171203111</t>
  </si>
  <si>
    <t>Uloženie a hrubé rozhrnutie výkopku bez zhutnenia v rovine alebo na svahu do 1:5</t>
  </si>
  <si>
    <t>-1760113617</t>
  </si>
  <si>
    <t>Poznámka k položke:_x000D_
výkop v zemníku - zarovnanie pláne, vhodnosť pre vápnenie podmienkou</t>
  </si>
  <si>
    <t>16</t>
  </si>
  <si>
    <t>180402111</t>
  </si>
  <si>
    <t>Založenie trávnika parkového výsevom v rovine do 1:5</t>
  </si>
  <si>
    <t>256687370</t>
  </si>
  <si>
    <t>17</t>
  </si>
  <si>
    <t>0057211200</t>
  </si>
  <si>
    <t>Trávové semeno - parková zmes</t>
  </si>
  <si>
    <t>kg</t>
  </si>
  <si>
    <t>-1630446225</t>
  </si>
  <si>
    <t>18</t>
  </si>
  <si>
    <t>181101102</t>
  </si>
  <si>
    <t>Úprava pláne v zárezoch v hornine 1-4 so zhutnením</t>
  </si>
  <si>
    <t>803358141</t>
  </si>
  <si>
    <t>19</t>
  </si>
  <si>
    <t>182001121</t>
  </si>
  <si>
    <t>Plošná úprava terénu pri nerovnostiach terénu nad 100-150 mm v rovine alebo na svahu do 1:5</t>
  </si>
  <si>
    <t>361428888</t>
  </si>
  <si>
    <t>182101101</t>
  </si>
  <si>
    <t>Svahovanie trvalých svahov v zárezoch v hornine triedy 1-4</t>
  </si>
  <si>
    <t>-461840606</t>
  </si>
  <si>
    <t>21</t>
  </si>
  <si>
    <t>182301122</t>
  </si>
  <si>
    <t>Rozprestretie ornice na svahu so sklonom nad 1:5, plocha do 500 m2,hr.nad 100 do 150 mm</t>
  </si>
  <si>
    <t>1557806077</t>
  </si>
  <si>
    <t>Zakladanie</t>
  </si>
  <si>
    <t>22</t>
  </si>
  <si>
    <t>211521111</t>
  </si>
  <si>
    <t>Výplň odvodňovacieho rebra alebo trativodu do rýh kamenivom hrubým drveným frakcie 16-125</t>
  </si>
  <si>
    <t>-1116800891</t>
  </si>
  <si>
    <t>Poznámka k položke:_x000D_
štrková ryha</t>
  </si>
  <si>
    <t>T*0,5*0,7</t>
  </si>
  <si>
    <t>23</t>
  </si>
  <si>
    <t>211971110</t>
  </si>
  <si>
    <t>Zhotovenie opláštenia výplne z geotextílie, v ryhe alebo v záreze so stenami šikmými o skl. do 1:2,5</t>
  </si>
  <si>
    <t>-2101281100</t>
  </si>
  <si>
    <t>24</t>
  </si>
  <si>
    <t>6936654100</t>
  </si>
  <si>
    <t xml:space="preserve">Separačná, filtračná a spevňovacia geotextília </t>
  </si>
  <si>
    <t>1002908686</t>
  </si>
  <si>
    <t>25</t>
  </si>
  <si>
    <t>212312111</t>
  </si>
  <si>
    <t>Lôžko pre  rúry z betónu prostého</t>
  </si>
  <si>
    <t>-1861877101</t>
  </si>
  <si>
    <t>R400*0,5*0,25</t>
  </si>
  <si>
    <t>26</t>
  </si>
  <si>
    <t>212572111</t>
  </si>
  <si>
    <t>Lôžko pod rúry zo štrkopiesku triedeného</t>
  </si>
  <si>
    <t>932493473</t>
  </si>
  <si>
    <t>R400*0,5*0,15</t>
  </si>
  <si>
    <t>27</t>
  </si>
  <si>
    <t>212755114</t>
  </si>
  <si>
    <t>Trativod z drenážnych rúrok bez lôžka, vnútorného priem. rúrok 100 mm</t>
  </si>
  <si>
    <t>-2134151249</t>
  </si>
  <si>
    <t>28</t>
  </si>
  <si>
    <t>273362411</t>
  </si>
  <si>
    <t>Výstuž základových dosiek zo zvár. sietí KARI, priemer drôtu 5/5 mm, veľkosť oka 100x100 mm</t>
  </si>
  <si>
    <t>-1745123972</t>
  </si>
  <si>
    <t>R400*1,5</t>
  </si>
  <si>
    <t>29</t>
  </si>
  <si>
    <t>289971212</t>
  </si>
  <si>
    <t>Zhotovenie vrstvy z geotextílie na upravenom povrchu sklon do 1 : 5 , šírky nad 3 do 6 m</t>
  </si>
  <si>
    <t>133297566</t>
  </si>
  <si>
    <t>TYPC*5,0</t>
  </si>
  <si>
    <t>30</t>
  </si>
  <si>
    <t>-311735390</t>
  </si>
  <si>
    <t>100*1,02 'Přepočítané koeficientom množstva</t>
  </si>
  <si>
    <t>31</t>
  </si>
  <si>
    <t>289971443</t>
  </si>
  <si>
    <t xml:space="preserve">Geomreža pre stabilizáciu podkladu, tuhá trojosá z polypropylénu sklon do 1 : 5   </t>
  </si>
  <si>
    <t>1219282388</t>
  </si>
  <si>
    <t>TYPC*5</t>
  </si>
  <si>
    <t>Komunikácie</t>
  </si>
  <si>
    <t>32</t>
  </si>
  <si>
    <t>561091122</t>
  </si>
  <si>
    <t>Zhotovenie podkladu zo zeminy stabilizovanej hydraulickými spojivami systémom (Road Mix) hr. do 350 mm plochy do 5000 m2</t>
  </si>
  <si>
    <t>-1107754546</t>
  </si>
  <si>
    <t>Poznámka k položke:_x000D_
zemina z trasy</t>
  </si>
  <si>
    <t>79,506*0 'Přepočítané koeficientom množstva</t>
  </si>
  <si>
    <t>33</t>
  </si>
  <si>
    <t>5852119000</t>
  </si>
  <si>
    <t>Cement portlandský CEM I 32,5 voľne ložený</t>
  </si>
  <si>
    <t>-1230169494</t>
  </si>
  <si>
    <t>34</t>
  </si>
  <si>
    <t>5853101000</t>
  </si>
  <si>
    <t>Vápno CL90-Q (nehasené, bielé, jemne mleté, voľne ložené) - spojivo vhodné na stabilizáciu zemín</t>
  </si>
  <si>
    <t>-1815127149</t>
  </si>
  <si>
    <t>PL*0,4*1,8*0,05</t>
  </si>
  <si>
    <t>74</t>
  </si>
  <si>
    <t>561091123</t>
  </si>
  <si>
    <t>Zhotovenie podkladu zo zeminy stabilizovanej hydraulickými spojivami systémom (Road Mix) hr. do 400 mm plochy do 5000 m2</t>
  </si>
  <si>
    <t>937674154</t>
  </si>
  <si>
    <t>35</t>
  </si>
  <si>
    <t>564851111</t>
  </si>
  <si>
    <t>Podklad zo štrkodrviny s rozprestretím a zhutnením, po zhutnení hr. 150 mm</t>
  </si>
  <si>
    <t>1931242166</t>
  </si>
  <si>
    <t>Poznámka k položke:_x000D_
napláni š.4,4 m, ďalšia vrstva š. 3,5 m</t>
  </si>
  <si>
    <t>TYPA*4,4+TYPA*3,5+TYPC*4,4+TYPC*3,5</t>
  </si>
  <si>
    <t>36</t>
  </si>
  <si>
    <t>567123811</t>
  </si>
  <si>
    <t>Podklad z kameniva spevneného cementom s rozprestretím a zhutnením CBGM C 5/6, hr. 120 mm</t>
  </si>
  <si>
    <t>-1942411878</t>
  </si>
  <si>
    <t>TYPC*3,5</t>
  </si>
  <si>
    <t>37</t>
  </si>
  <si>
    <t>5833365000</t>
  </si>
  <si>
    <t>Kamenivo ťažené hrubé frakcia 8-16 STN EN 13242 + A1</t>
  </si>
  <si>
    <t>-484080570</t>
  </si>
  <si>
    <t>38</t>
  </si>
  <si>
    <t>569231111</t>
  </si>
  <si>
    <t>Spevnenie krajníc alebo komun. pre peších s rozpr. a zhutnením, štrk. alebo kamen. ťaženým hr. 100 mm</t>
  </si>
  <si>
    <t>458360549</t>
  </si>
  <si>
    <t>KR*0,5</t>
  </si>
  <si>
    <t>39</t>
  </si>
  <si>
    <t>5833367800</t>
  </si>
  <si>
    <t>Kamenivo ťažené hrubé frakcia 16-32 STN EN 13242 + A1</t>
  </si>
  <si>
    <t>-1844630802</t>
  </si>
  <si>
    <t>40</t>
  </si>
  <si>
    <t>569903311</t>
  </si>
  <si>
    <t>Zhotovenie zemných krajníc z hornín akejkoľvek triedy so zhutnením</t>
  </si>
  <si>
    <t>-1144263448</t>
  </si>
  <si>
    <t>KR*0,7*0,4</t>
  </si>
  <si>
    <t>41</t>
  </si>
  <si>
    <t>573231111</t>
  </si>
  <si>
    <t>Postrek asfaltový  bez posypu kamenivom z cestnej emulzie v množstve od 0,4 kg/m2</t>
  </si>
  <si>
    <t>-2088618860</t>
  </si>
  <si>
    <t>42</t>
  </si>
  <si>
    <t>577164331</t>
  </si>
  <si>
    <t>Asfaltový betón vrstva obrusná alebo ložná AC 16 v pruhu š. do 3 m z nemodifik. asfaltu tr. II, po zhutnení hr. 70 mm</t>
  </si>
  <si>
    <t>556060155</t>
  </si>
  <si>
    <t>43</t>
  </si>
  <si>
    <t>597161111</t>
  </si>
  <si>
    <t>Rigol dláždený do lôžka z betónu prostého tr. C 8/10 hr. 100 mm, z lomového kameňa</t>
  </si>
  <si>
    <t>-2127442688</t>
  </si>
  <si>
    <t>Poznámka k položke:_x000D_
vrátane kameňa</t>
  </si>
  <si>
    <t>Ostatné konštrukcie a práce-búranie</t>
  </si>
  <si>
    <t>44</t>
  </si>
  <si>
    <t>911332211</t>
  </si>
  <si>
    <t>Osadenie a montáž zábradlia s vykopaním jamôk a s obetónovaním stĺpikov pri vz. 2m</t>
  </si>
  <si>
    <t>-386226328</t>
  </si>
  <si>
    <t>OZ+OZM</t>
  </si>
  <si>
    <t>45</t>
  </si>
  <si>
    <t>5539153400</t>
  </si>
  <si>
    <t xml:space="preserve">Zábradlový systém pozinkovaný s výplňou vodorovných (červenobiela f.) oceľových tyčí </t>
  </si>
  <si>
    <t>1469609642</t>
  </si>
  <si>
    <t>46</t>
  </si>
  <si>
    <t>912291111</t>
  </si>
  <si>
    <t xml:space="preserve">Osadenie smerového stĺpika plastového s vykopaním a odhodom výkopku do 3 m </t>
  </si>
  <si>
    <t>-1078040850</t>
  </si>
  <si>
    <t>47</t>
  </si>
  <si>
    <t>4044201030</t>
  </si>
  <si>
    <t>regulačný smerový stĺpik min1000 mm, PU s ohybom</t>
  </si>
  <si>
    <t>-50751777</t>
  </si>
  <si>
    <t>48</t>
  </si>
  <si>
    <t>4044900010</t>
  </si>
  <si>
    <t>Hliníkova pätka pre montáž stĺpika d 60 mm do pevného základu</t>
  </si>
  <si>
    <t>-447860229</t>
  </si>
  <si>
    <t>49</t>
  </si>
  <si>
    <t>912371111</t>
  </si>
  <si>
    <t>Ochranné zariadenia odrazové fólie na stĺpiky</t>
  </si>
  <si>
    <t>-397344662</t>
  </si>
  <si>
    <t>OS*4</t>
  </si>
  <si>
    <t>50</t>
  </si>
  <si>
    <t>914001111</t>
  </si>
  <si>
    <t>Osadenie a montáž cestnej zvislej dopravnej značky na stľpik,stľp,konzolu alebo objekt</t>
  </si>
  <si>
    <t>-25821773</t>
  </si>
  <si>
    <t>Poznámka k položke:_x000D_
osadenie vrátane C18 (ukončenie CYK - I. etapa)</t>
  </si>
  <si>
    <t>51</t>
  </si>
  <si>
    <t>5534644200</t>
  </si>
  <si>
    <t>Stĺpik z oceľovej rúrky SL 3 H 350 cm</t>
  </si>
  <si>
    <t>-1559645193</t>
  </si>
  <si>
    <t>Poznámka k položke:_x000D_
upresniť dĺžky podľa osadenia a veľ.značiek</t>
  </si>
  <si>
    <t>4*3,5</t>
  </si>
  <si>
    <t>52</t>
  </si>
  <si>
    <t>4044781440</t>
  </si>
  <si>
    <t>zvislé dopravné značky v zmysle návrhu komplet so stlpikom, úchytmi a zabetónovaním</t>
  </si>
  <si>
    <t>752316606</t>
  </si>
  <si>
    <t>Poznámka k položke:_x000D_
bez IS 22a(budú doplnené iným projektom), vrátane C18</t>
  </si>
  <si>
    <t>53</t>
  </si>
  <si>
    <t>915711111</t>
  </si>
  <si>
    <t>Vodorovné značenie krytu striekané farbou deliacich čiar šírky 125 mm</t>
  </si>
  <si>
    <t>-2134498391</t>
  </si>
  <si>
    <t>442+30</t>
  </si>
  <si>
    <t>54</t>
  </si>
  <si>
    <t>915712111</t>
  </si>
  <si>
    <t>Vodorovné značenie krytu striekané farbou vodiacich prúžkov šírky 250 mm</t>
  </si>
  <si>
    <t>1761506954</t>
  </si>
  <si>
    <t>v zmysle špecifokácie DZ - 02.1-04.3</t>
  </si>
  <si>
    <t>30+10</t>
  </si>
  <si>
    <t>55</t>
  </si>
  <si>
    <t>915719111</t>
  </si>
  <si>
    <t>Príplatok k cene za reflexnú úpravu balotinovú deliacich čiar šírky 125 mm</t>
  </si>
  <si>
    <t>1472590526</t>
  </si>
  <si>
    <t>56</t>
  </si>
  <si>
    <t>915719211</t>
  </si>
  <si>
    <t>Príplatok k cene za reflexnú úpravu balotinovú vodiacich prúžkov šírky 250 mm</t>
  </si>
  <si>
    <t>-1993865437</t>
  </si>
  <si>
    <t>57</t>
  </si>
  <si>
    <t>915721111</t>
  </si>
  <si>
    <t>Vodorovné značenie krytu striekané farbou stopčiar, zebier, tieňov, šípok nápisov, prechodov a pod.</t>
  </si>
  <si>
    <t>-1371080881</t>
  </si>
  <si>
    <t>Poznámka k položke:_x000D_
z výkresov detailov DZ</t>
  </si>
  <si>
    <t>piktogramy a šipky</t>
  </si>
  <si>
    <t>1+1+73+0,5</t>
  </si>
  <si>
    <t>58</t>
  </si>
  <si>
    <t>915729111</t>
  </si>
  <si>
    <t>Príplatok za reflexnú úpravu balotinovú stopčiar, zebier, tieňov, šípok nápisov, prechodov a pod.</t>
  </si>
  <si>
    <t>803736828</t>
  </si>
  <si>
    <t>59</t>
  </si>
  <si>
    <t>915791111</t>
  </si>
  <si>
    <t>Predznačenie pre značenie striekané farbou z náterových hmôt deliace čiary, vodiace prúžky</t>
  </si>
  <si>
    <t>1826549215</t>
  </si>
  <si>
    <t>60</t>
  </si>
  <si>
    <t>915791112</t>
  </si>
  <si>
    <t>Predznačenie pre vodorovné značenie striekané farbou alebo vykonávané z náterových hmôt</t>
  </si>
  <si>
    <t>-1136708470</t>
  </si>
  <si>
    <t>2+73</t>
  </si>
  <si>
    <t>61</t>
  </si>
  <si>
    <t>915910001</t>
  </si>
  <si>
    <t>Bezpečnostný farebný povrch vozoviek zelený pre podklad asfaltový</t>
  </si>
  <si>
    <t>-25770485</t>
  </si>
  <si>
    <t>62</t>
  </si>
  <si>
    <t>915920002</t>
  </si>
  <si>
    <t>Osadenie retroreflexného hliníkového dopravného gombíka rozmeru 100x100x19,8 mm</t>
  </si>
  <si>
    <t>-459587596</t>
  </si>
  <si>
    <t>Poznámka k položke:_x000D_
osadiť pred naojením na cestu III. tr</t>
  </si>
  <si>
    <t>63</t>
  </si>
  <si>
    <t>4045794870</t>
  </si>
  <si>
    <t>Retroreflexný dopravný gombík (do vozovky, obrubníka) - bez montáže, obojstr.,100x100x19,8 mm, hliníkový</t>
  </si>
  <si>
    <t>-1184378218</t>
  </si>
  <si>
    <t>64</t>
  </si>
  <si>
    <t>917862112</t>
  </si>
  <si>
    <t>Osadenie chodník. obrubníka betónového stojatého do lôžka z betónu prosteho tr. C 16/20 s bočnou oporou</t>
  </si>
  <si>
    <t>-607881716</t>
  </si>
  <si>
    <t>65</t>
  </si>
  <si>
    <t>6682 3482</t>
  </si>
  <si>
    <t xml:space="preserve">Obrubník rovný 100/25/8 cm, sivá, </t>
  </si>
  <si>
    <t>675554798</t>
  </si>
  <si>
    <t>66</t>
  </si>
  <si>
    <t>919411111</t>
  </si>
  <si>
    <t>Čelo priepustu z betónu prostého z rúr DN 300 až DN 500 mm</t>
  </si>
  <si>
    <t>1693328407</t>
  </si>
  <si>
    <t>len 1 čelo na vtoku km 0,441</t>
  </si>
  <si>
    <t>67</t>
  </si>
  <si>
    <t>919413111</t>
  </si>
  <si>
    <t>Vtoková nádržka z betónu prostého tr. C 8/10 priepustu z rúr DN do 800 mm</t>
  </si>
  <si>
    <t>1427900667</t>
  </si>
  <si>
    <t>Poznámka k položke:_x000D_
pre DN400</t>
  </si>
  <si>
    <t>úprava pred vtokom km 0,441</t>
  </si>
  <si>
    <t>68</t>
  </si>
  <si>
    <t>919512112</t>
  </si>
  <si>
    <t>Zhotovenie priepustu z rúr železobetónových DN 400 mm</t>
  </si>
  <si>
    <t>996010508</t>
  </si>
  <si>
    <t>69</t>
  </si>
  <si>
    <t>5922265900</t>
  </si>
  <si>
    <t>Rúra železobetónová pre splaškové odpadné vody TZR 102-40 Ms 40/dĺ.250/hr.steny 7,2cm</t>
  </si>
  <si>
    <t>1355371174</t>
  </si>
  <si>
    <t>70</t>
  </si>
  <si>
    <t>919535555</t>
  </si>
  <si>
    <t>Obetónovanie rúrového priepustu betónom jednoduchým tr. C 8/10</t>
  </si>
  <si>
    <t>-2038277383</t>
  </si>
  <si>
    <t>R400*2*3,14*0,2*0,15</t>
  </si>
  <si>
    <t>71</t>
  </si>
  <si>
    <t>936174312</t>
  </si>
  <si>
    <t xml:space="preserve">Osadenie stojana na bicykle kotevnými skrutkami bez zabetónovania nôh na pevný podklad      </t>
  </si>
  <si>
    <t>-1082276468</t>
  </si>
  <si>
    <t>72</t>
  </si>
  <si>
    <t>5538168125</t>
  </si>
  <si>
    <t>Stojan na bicykel jednostranný - pre 6 bicyklov typový výrobok, kompletná dodávka s osadením</t>
  </si>
  <si>
    <t>59554748</t>
  </si>
  <si>
    <t>Poznámka k položke:_x000D_
s možnosťou uzamknutia rámu bicykla, 6 miest: ŠxDxV=1240x2500x1140mm, Na oceľový rám z profilu 60x60x3 mm, sú priskrutkované stojany kolies, vyrobené z oceľovej gulatiny D14mm,Povrchová úprava konštrukcie-žiarové zinkovanie, Kotvenie - na platni pomocou oceľových kotiev M10x90mm (betónový základ 500x500x300mm / 2ks)</t>
  </si>
  <si>
    <t>1 miesto pri ŽS</t>
  </si>
  <si>
    <t>1 miesto pri AZ</t>
  </si>
  <si>
    <t>99</t>
  </si>
  <si>
    <t>Presun hmôt HSV</t>
  </si>
  <si>
    <t>73</t>
  </si>
  <si>
    <t>998225111</t>
  </si>
  <si>
    <t>Presun hmôt pre pozemnú komunikáciu a letisko s krytom asfaltovým akejkoľvek dĺžky objektu</t>
  </si>
  <si>
    <t>204024549</t>
  </si>
  <si>
    <t>ZOZNAM FIGÚR</t>
  </si>
  <si>
    <t>Výmera</t>
  </si>
  <si>
    <t xml:space="preserve"> SO 02I</t>
  </si>
  <si>
    <t>Trasa L4</t>
  </si>
  <si>
    <t>441,7*(3-2*0,08)</t>
  </si>
  <si>
    <t>Použitie figúry:</t>
  </si>
  <si>
    <t>2 priepusty DN400 úprava v dl..max 2 m</t>
  </si>
  <si>
    <t>2*(0,5*3)*2</t>
  </si>
  <si>
    <t>441,70*2</t>
  </si>
  <si>
    <t>2*4</t>
  </si>
  <si>
    <t>441,7*5,0</t>
  </si>
  <si>
    <t>priepusty len na pozemku investora</t>
  </si>
  <si>
    <t>6,5+6,5</t>
  </si>
  <si>
    <t>442*2</t>
  </si>
  <si>
    <t>Trasa L4 pravostranne</t>
  </si>
  <si>
    <t>441,7*2,5</t>
  </si>
  <si>
    <t>Trasa L4 - z výkresu PP L4</t>
  </si>
  <si>
    <t>4*10+4*10+4*10</t>
  </si>
  <si>
    <t>441,7-20</t>
  </si>
  <si>
    <t>TYPB</t>
  </si>
  <si>
    <t>stavebná úprava TYP B</t>
  </si>
  <si>
    <t>Z</t>
  </si>
  <si>
    <t>zjazdy - plocha ŚD dosypávok od poľ.cesty cez CYK ku pozemkom</t>
  </si>
  <si>
    <t xml:space="preserve">pre napojenie L4 </t>
  </si>
  <si>
    <t>KR*1,5*0,8</t>
  </si>
  <si>
    <t>00 329 304</t>
  </si>
  <si>
    <t>{03bd2ec4-dc9d-4b44-8677-2fe3f727e2c3}</t>
  </si>
  <si>
    <t>AO_1</t>
  </si>
  <si>
    <t>4943,219</t>
  </si>
  <si>
    <t>KamRig_1</t>
  </si>
  <si>
    <t>úprava rigolu okolo priepustu DN600 a DN400 kameňom pre 1 priepust z oboch strán</t>
  </si>
  <si>
    <t>KR_1</t>
  </si>
  <si>
    <t>3481,14</t>
  </si>
  <si>
    <t>OZ_1</t>
  </si>
  <si>
    <t>OZM_1</t>
  </si>
  <si>
    <t>PL_1</t>
  </si>
  <si>
    <t>7658,508</t>
  </si>
  <si>
    <t>R300</t>
  </si>
  <si>
    <t>žb rúra DN300</t>
  </si>
  <si>
    <t>90</t>
  </si>
  <si>
    <t>R400_1</t>
  </si>
  <si>
    <t>R600</t>
  </si>
  <si>
    <t>žb. rúra DN600</t>
  </si>
  <si>
    <t>ro_1</t>
  </si>
  <si>
    <t>3482</t>
  </si>
  <si>
    <t>su_1</t>
  </si>
  <si>
    <t>T_1</t>
  </si>
  <si>
    <t>152</t>
  </si>
  <si>
    <t>TYPA_1</t>
  </si>
  <si>
    <t>1470,57</t>
  </si>
  <si>
    <t>TYPB_1</t>
  </si>
  <si>
    <t>TYPC_1</t>
  </si>
  <si>
    <t>210</t>
  </si>
  <si>
    <t>Z_1</t>
  </si>
  <si>
    <t>160</t>
  </si>
  <si>
    <t>ZDZ_1</t>
  </si>
  <si>
    <t>ZRig_1</t>
  </si>
  <si>
    <t>zemný rigol 80% dĺžky krajníc</t>
  </si>
  <si>
    <t>2784,912</t>
  </si>
  <si>
    <t>1369670120</t>
  </si>
  <si>
    <t>PL_1*0,15</t>
  </si>
  <si>
    <t>122201402</t>
  </si>
  <si>
    <t>Výkop v zemníku na suchu v hornine 3, nad 100 do 1000 m3</t>
  </si>
  <si>
    <t>2001121406</t>
  </si>
  <si>
    <t>Poznámka k položke:_x000D_
priemerná vyrovnávka v trase-odkop</t>
  </si>
  <si>
    <t>122201403</t>
  </si>
  <si>
    <t>Výkop v zemníku na suchu v hornine 3, nad 1000 do 10000 m3</t>
  </si>
  <si>
    <t>278620254</t>
  </si>
  <si>
    <t>materiál do mokrín a stabilizácií</t>
  </si>
  <si>
    <t>PL_1*0,15+TYPC_1*3,5*1,0*1,3*0,4+(TYPB_1+TYPC_1)*3,5*0,12*1,1</t>
  </si>
  <si>
    <t>254028486</t>
  </si>
  <si>
    <t>-606121001</t>
  </si>
  <si>
    <t>-1213363507</t>
  </si>
  <si>
    <t>PL_1*0,15*0,5*1,5*1,3</t>
  </si>
  <si>
    <t>(TYPB_1+TYPC_1)*3,5*0,12*1,2*2</t>
  </si>
  <si>
    <t>-1562507531</t>
  </si>
  <si>
    <t>TYPC_1*3,5*1*1,3*2*0,4</t>
  </si>
  <si>
    <t>132201102</t>
  </si>
  <si>
    <t>Výkop ryhy do šírky 600 mm v horn.3 nad 100 m3</t>
  </si>
  <si>
    <t>68513804</t>
  </si>
  <si>
    <t>(ro_1)*0,5*0,5+R300*0,6*1,1+T_1*0,5*0,5+R400_1*0,6*1,1</t>
  </si>
  <si>
    <t>1724110339</t>
  </si>
  <si>
    <t>132201201</t>
  </si>
  <si>
    <t>Výkop ryhy šírky 600-2000mm horn.3 do 100m3</t>
  </si>
  <si>
    <t>-1842329841</t>
  </si>
  <si>
    <t>R600*1,0*1,2</t>
  </si>
  <si>
    <t>132201203</t>
  </si>
  <si>
    <t>Výkop ryhy šírky 600-2000mm horn.3 nad 1000 do 10000m3</t>
  </si>
  <si>
    <t>-1105486340</t>
  </si>
  <si>
    <t>R600*1,0*1,2+ZRig_1*1,5*0,6/2</t>
  </si>
  <si>
    <t>-1504466470</t>
  </si>
  <si>
    <t>R600*1,0*1,2+ZRig_1*1,5*0,6/2+69,6</t>
  </si>
  <si>
    <t>162401142</t>
  </si>
  <si>
    <t xml:space="preserve">Vodorovné premiestnenie výkopku  po spevnenej ceste z  horniny tr.1-4, nad 1000 do 10000 m3 na vzdialenosť do 2000 m </t>
  </si>
  <si>
    <t>513211091</t>
  </si>
  <si>
    <t>162501123</t>
  </si>
  <si>
    <t>Vodorovné premiestnenie výkopku po spevnenej ceste z horniny tr.1-4, nad 100 do 1000 m3, príplatok k cene za každých ďalšich a začatých 1000 m</t>
  </si>
  <si>
    <t>-1400191552</t>
  </si>
  <si>
    <t>0*20 'Přepočítané koeficientom množstva</t>
  </si>
  <si>
    <t>162501162</t>
  </si>
  <si>
    <t xml:space="preserve">Vodorovné premiestnenie výkopku po nespevnenej ceste z horniny tr.1-4, nad 1000 do 10000 m3 na vzdialenosť do 3000 m </t>
  </si>
  <si>
    <t>1763144810</t>
  </si>
  <si>
    <t>R600*1,0*1,2+(ro_1)*0,5*0,5+R300*0,6*1,1+T_1*0,5*0,5+R400_1*0,6*1,1+ZRig_1*1,5*0,6/2</t>
  </si>
  <si>
    <t>-169856689</t>
  </si>
  <si>
    <t>3024,44</t>
  </si>
  <si>
    <t>76</t>
  </si>
  <si>
    <t>-1820034927</t>
  </si>
  <si>
    <t>-1703670407</t>
  </si>
  <si>
    <t>-580290200</t>
  </si>
  <si>
    <t>-1571818452</t>
  </si>
  <si>
    <t>-1573233138</t>
  </si>
  <si>
    <t>1164366109</t>
  </si>
  <si>
    <t>1347930241</t>
  </si>
  <si>
    <t>1835948671</t>
  </si>
  <si>
    <t>T_1*0,5*0,7</t>
  </si>
  <si>
    <t>655020073</t>
  </si>
  <si>
    <t>1090665417</t>
  </si>
  <si>
    <t>-672917810</t>
  </si>
  <si>
    <t>R400_1*0,5*0,25+R600*0,8*0,25</t>
  </si>
  <si>
    <t>1272708879</t>
  </si>
  <si>
    <t>R400_1*0,5*0,15+R600*0,8*0,15</t>
  </si>
  <si>
    <t>-1140018111</t>
  </si>
  <si>
    <t>943871551</t>
  </si>
  <si>
    <t>R400_1*1+R600*1+R300*1</t>
  </si>
  <si>
    <t>-53906421</t>
  </si>
  <si>
    <t>TYPC_1*4,4</t>
  </si>
  <si>
    <t>-143782169</t>
  </si>
  <si>
    <t>924*1,02 'Přepočítané koeficientom množstva</t>
  </si>
  <si>
    <t>-10465400</t>
  </si>
  <si>
    <t>1327624344</t>
  </si>
  <si>
    <t>561091133</t>
  </si>
  <si>
    <t>Zhotovenie podkladu zo zeminy stabilizovanej hydraulickými spojivami systémom (Road Mix) hr. do 400 mm plochy nad 5000 m2</t>
  </si>
  <si>
    <t>749519018</t>
  </si>
  <si>
    <t>5859100160</t>
  </si>
  <si>
    <t>Hydraulické zmesné spojivo  voľne ložené, zmiešavacia stanica - spojivo vhodné na stabilizáciu zemín</t>
  </si>
  <si>
    <t>944191527</t>
  </si>
  <si>
    <t>PL_1*0,4*1,8*0,05</t>
  </si>
  <si>
    <t>1684046699</t>
  </si>
  <si>
    <t>(TYPA_1+TYPC_1)*4,4+(TYPA_1+TYPC_1)*3,5</t>
  </si>
  <si>
    <t>564861111</t>
  </si>
  <si>
    <t>Podklad zo štrkodrviny s rozprestretím a zhutnením, po zhutnení hr. 200 mm</t>
  </si>
  <si>
    <t>1119056269</t>
  </si>
  <si>
    <t>Poznámka k položke:_x000D_
na pláni š. 4,4m</t>
  </si>
  <si>
    <t>TYPB_1*4,4+Z_1</t>
  </si>
  <si>
    <t>564871111</t>
  </si>
  <si>
    <t>Podklad zo štrkodrviny s rozprestretím a zhutnením, po zhutnení hr. 250 mm</t>
  </si>
  <si>
    <t>72503520</t>
  </si>
  <si>
    <t>567121115</t>
  </si>
  <si>
    <t>Podklad z prostého betónu tr. B 7, 5 hr. 150 mm</t>
  </si>
  <si>
    <t>982026276</t>
  </si>
  <si>
    <t xml:space="preserve">Poznámka k položke:_x000D_
nad priepustmi </t>
  </si>
  <si>
    <t>R600*1</t>
  </si>
  <si>
    <t>-322473980</t>
  </si>
  <si>
    <t>(TYPB_1+TYPC_1)*3,5</t>
  </si>
  <si>
    <t>1738840098</t>
  </si>
  <si>
    <t>KR_1*0,5</t>
  </si>
  <si>
    <t>-1263645213</t>
  </si>
  <si>
    <t>KR_1*0,5*0,1*1,5</t>
  </si>
  <si>
    <t>-2016824179</t>
  </si>
  <si>
    <t>1164745408</t>
  </si>
  <si>
    <t>410020272</t>
  </si>
  <si>
    <t>-914264826</t>
  </si>
  <si>
    <t>OZ_1+OZM_1</t>
  </si>
  <si>
    <t>5539153200</t>
  </si>
  <si>
    <t xml:space="preserve">Zábradlový systém pozinkovaný s výplňou z vodorovných oceľových tyčí </t>
  </si>
  <si>
    <t>-1439600714</t>
  </si>
  <si>
    <t>1345520991</t>
  </si>
  <si>
    <t>-213244676</t>
  </si>
  <si>
    <t>965437988</t>
  </si>
  <si>
    <t>-1242215095</t>
  </si>
  <si>
    <t>-271009215</t>
  </si>
  <si>
    <t>-2136369781</t>
  </si>
  <si>
    <t>8*3,5</t>
  </si>
  <si>
    <t>478544611</t>
  </si>
  <si>
    <t>Poznámka k položke:_x000D_
vrátane zábran,  prípade realiz. naraz</t>
  </si>
  <si>
    <t>650663794</t>
  </si>
  <si>
    <t>-994071522</t>
  </si>
  <si>
    <t>30+60+1740,6</t>
  </si>
  <si>
    <t>-407619011</t>
  </si>
  <si>
    <t>1830</t>
  </si>
  <si>
    <t>-756839833</t>
  </si>
  <si>
    <t>3+2+2+58</t>
  </si>
  <si>
    <t>-1405960818</t>
  </si>
  <si>
    <t>-1994747844</t>
  </si>
  <si>
    <t>130</t>
  </si>
  <si>
    <t>-292777064</t>
  </si>
  <si>
    <t>10*3</t>
  </si>
  <si>
    <t>-1270315304</t>
  </si>
  <si>
    <t>-17783504</t>
  </si>
  <si>
    <t>1128587843</t>
  </si>
  <si>
    <t>2144714966</t>
  </si>
  <si>
    <t>pre DN400</t>
  </si>
  <si>
    <t>1*2</t>
  </si>
  <si>
    <t>919411121</t>
  </si>
  <si>
    <t>Čelo priepustu z betónu prostého z rúr DN 600 až DN 800 mm</t>
  </si>
  <si>
    <t>-1992456420</t>
  </si>
  <si>
    <t>pre DN600</t>
  </si>
  <si>
    <t>-1890820225</t>
  </si>
  <si>
    <t>Poznámka k položke:_x000D_
pre DN 600+DN400</t>
  </si>
  <si>
    <t>pre DN 600</t>
  </si>
  <si>
    <t>919511113</t>
  </si>
  <si>
    <t>Zhotovenie priepustu z rúr železobetónových DN 300 mm</t>
  </si>
  <si>
    <t>-161989990</t>
  </si>
  <si>
    <t>5922265600</t>
  </si>
  <si>
    <t>Rúra železobetónová TZR 101-30 Ms 30/dĺ.250/hr.steny 5,8cm</t>
  </si>
  <si>
    <t>1205978195</t>
  </si>
  <si>
    <t>-1166734575</t>
  </si>
  <si>
    <t>5922265800</t>
  </si>
  <si>
    <t>Rúra železobetónová TZR 101-40 Ms 40/dĺ.250/hr.steny 6,5cm</t>
  </si>
  <si>
    <t>749890083</t>
  </si>
  <si>
    <t>919514111</t>
  </si>
  <si>
    <t>Zhotovenie priepustu z rúr betónových DN 600 mm</t>
  </si>
  <si>
    <t>-1147602145</t>
  </si>
  <si>
    <t>5922323200</t>
  </si>
  <si>
    <t>Rúra betónová pre splaškové odpadné vody TBR 16-60 Ms 60xdĺ.250cm</t>
  </si>
  <si>
    <t>1186407411</t>
  </si>
  <si>
    <t>1710844888</t>
  </si>
  <si>
    <t>(R300*2*3,14*0,15+R400_1*2*3,14*0,2)+R600*2*3,14*0,3*0,15</t>
  </si>
  <si>
    <t>-445131066</t>
  </si>
  <si>
    <t>Cyklistický chodník v k.ú. Letanovce - II. Etapa</t>
  </si>
  <si>
    <t>Obec Letanovce, Slovenského raja 55, 053 13 Letanovce</t>
  </si>
  <si>
    <t xml:space="preserve">Cyklistický chodník v k.ú. Letanovce   </t>
  </si>
  <si>
    <t>vyplní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</si>
</sst>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.00_ ;[Red]\-#,##0.00\ "/>
  </numFmts>
  <fonts count="6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8"/>
      <color rgb="FF003366"/>
      <name val="Arial CE"/>
      <family val="2"/>
      <charset val="238"/>
    </font>
    <font>
      <sz val="8"/>
      <color rgb="FF3366FF"/>
      <name val="Arial CE"/>
      <family val="2"/>
      <charset val="238"/>
    </font>
    <font>
      <sz val="8"/>
      <color rgb="FF000000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9" fillId="0" borderId="0" xfId="0" applyFont="1" applyAlignment="1"/>
    <xf numFmtId="0" fontId="39" fillId="0" borderId="0" xfId="0" applyFont="1" applyAlignment="1">
      <alignment horizontal="center"/>
    </xf>
    <xf numFmtId="168" fontId="0" fillId="0" borderId="0" xfId="0" applyNumberFormat="1" applyFont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6" fillId="0" borderId="0" xfId="0" applyFont="1" applyAlignment="1">
      <alignment horizontal="left" vertical="center"/>
    </xf>
    <xf numFmtId="165" fontId="46" fillId="0" borderId="0" xfId="0" applyNumberFormat="1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4" fontId="48" fillId="0" borderId="0" xfId="0" applyNumberFormat="1" applyFont="1" applyAlignment="1">
      <alignment vertical="center"/>
    </xf>
    <xf numFmtId="0" fontId="44" fillId="0" borderId="0" xfId="0" applyFont="1" applyAlignment="1">
      <alignment horizontal="right" vertical="center"/>
    </xf>
    <xf numFmtId="0" fontId="49" fillId="0" borderId="0" xfId="0" applyFont="1" applyAlignment="1">
      <alignment horizontal="left" vertical="center"/>
    </xf>
    <xf numFmtId="4" fontId="44" fillId="0" borderId="0" xfId="0" applyNumberFormat="1" applyFont="1" applyAlignment="1">
      <alignment vertical="center"/>
    </xf>
    <xf numFmtId="164" fontId="44" fillId="0" borderId="0" xfId="0" applyNumberFormat="1" applyFont="1" applyAlignment="1">
      <alignment horizontal="right" vertical="center"/>
    </xf>
    <xf numFmtId="0" fontId="50" fillId="4" borderId="6" xfId="0" applyFont="1" applyFill="1" applyBorder="1" applyAlignment="1">
      <alignment horizontal="left" vertical="center"/>
    </xf>
    <xf numFmtId="0" fontId="50" fillId="4" borderId="7" xfId="0" applyFont="1" applyFill="1" applyBorder="1" applyAlignment="1">
      <alignment horizontal="right" vertical="center"/>
    </xf>
    <xf numFmtId="0" fontId="50" fillId="4" borderId="7" xfId="0" applyFont="1" applyFill="1" applyBorder="1" applyAlignment="1">
      <alignment horizontal="center" vertical="center"/>
    </xf>
    <xf numFmtId="4" fontId="50" fillId="4" borderId="7" xfId="0" applyNumberFormat="1" applyFont="1" applyFill="1" applyBorder="1" applyAlignment="1">
      <alignment vertical="center"/>
    </xf>
    <xf numFmtId="0" fontId="51" fillId="0" borderId="4" xfId="0" applyFont="1" applyBorder="1" applyAlignment="1">
      <alignment horizontal="left" vertical="center"/>
    </xf>
    <xf numFmtId="0" fontId="44" fillId="0" borderId="5" xfId="0" applyFont="1" applyBorder="1" applyAlignment="1">
      <alignment horizontal="left" vertical="center"/>
    </xf>
    <xf numFmtId="0" fontId="44" fillId="0" borderId="5" xfId="0" applyFont="1" applyBorder="1" applyAlignment="1">
      <alignment horizontal="center" vertical="center"/>
    </xf>
    <xf numFmtId="0" fontId="44" fillId="0" borderId="5" xfId="0" applyFont="1" applyBorder="1" applyAlignment="1">
      <alignment horizontal="right" vertical="center"/>
    </xf>
    <xf numFmtId="0" fontId="46" fillId="0" borderId="0" xfId="0" applyFont="1" applyAlignment="1">
      <alignment horizontal="left" vertical="center" wrapText="1"/>
    </xf>
    <xf numFmtId="0" fontId="52" fillId="4" borderId="0" xfId="0" applyFont="1" applyFill="1" applyAlignment="1">
      <alignment horizontal="left" vertical="center"/>
    </xf>
    <xf numFmtId="0" fontId="52" fillId="4" borderId="0" xfId="0" applyFont="1" applyFill="1" applyAlignment="1">
      <alignment horizontal="right" vertical="center"/>
    </xf>
    <xf numFmtId="0" fontId="53" fillId="0" borderId="0" xfId="0" applyFont="1" applyAlignment="1">
      <alignment horizontal="left" vertical="center"/>
    </xf>
    <xf numFmtId="0" fontId="54" fillId="0" borderId="0" xfId="0" applyFont="1" applyAlignment="1">
      <alignment vertical="center"/>
    </xf>
    <xf numFmtId="0" fontId="54" fillId="0" borderId="3" xfId="0" applyFont="1" applyBorder="1" applyAlignment="1">
      <alignment vertical="center"/>
    </xf>
    <xf numFmtId="0" fontId="54" fillId="0" borderId="20" xfId="0" applyFont="1" applyBorder="1" applyAlignment="1">
      <alignment horizontal="left" vertical="center"/>
    </xf>
    <xf numFmtId="0" fontId="54" fillId="0" borderId="20" xfId="0" applyFont="1" applyBorder="1" applyAlignment="1">
      <alignment vertical="center"/>
    </xf>
    <xf numFmtId="4" fontId="54" fillId="0" borderId="20" xfId="0" applyNumberFormat="1" applyFont="1" applyBorder="1" applyAlignment="1">
      <alignment vertical="center"/>
    </xf>
    <xf numFmtId="0" fontId="55" fillId="0" borderId="0" xfId="0" applyFont="1" applyAlignment="1">
      <alignment vertical="center"/>
    </xf>
    <xf numFmtId="0" fontId="55" fillId="0" borderId="3" xfId="0" applyFont="1" applyBorder="1" applyAlignment="1">
      <alignment vertical="center"/>
    </xf>
    <xf numFmtId="0" fontId="55" fillId="0" borderId="20" xfId="0" applyFont="1" applyBorder="1" applyAlignment="1">
      <alignment horizontal="left" vertical="center"/>
    </xf>
    <xf numFmtId="0" fontId="55" fillId="0" borderId="20" xfId="0" applyFont="1" applyBorder="1" applyAlignment="1">
      <alignment vertical="center"/>
    </xf>
    <xf numFmtId="4" fontId="55" fillId="0" borderId="20" xfId="0" applyNumberFormat="1" applyFont="1" applyBorder="1" applyAlignment="1">
      <alignment vertical="center"/>
    </xf>
    <xf numFmtId="0" fontId="52" fillId="4" borderId="16" xfId="0" applyFont="1" applyFill="1" applyBorder="1" applyAlignment="1">
      <alignment horizontal="center" vertical="center" wrapText="1"/>
    </xf>
    <xf numFmtId="0" fontId="52" fillId="4" borderId="17" xfId="0" applyFont="1" applyFill="1" applyBorder="1" applyAlignment="1">
      <alignment horizontal="center" vertical="center" wrapText="1"/>
    </xf>
    <xf numFmtId="0" fontId="52" fillId="4" borderId="18" xfId="0" applyFont="1" applyFill="1" applyBorder="1" applyAlignment="1">
      <alignment horizontal="center" vertical="center" wrapText="1"/>
    </xf>
    <xf numFmtId="0" fontId="52" fillId="4" borderId="0" xfId="0" applyFont="1" applyFill="1" applyAlignment="1">
      <alignment horizontal="center" vertical="center" wrapText="1"/>
    </xf>
    <xf numFmtId="0" fontId="56" fillId="0" borderId="16" xfId="0" applyFont="1" applyBorder="1" applyAlignment="1">
      <alignment horizontal="center" vertical="center" wrapText="1"/>
    </xf>
    <xf numFmtId="0" fontId="56" fillId="0" borderId="17" xfId="0" applyFont="1" applyBorder="1" applyAlignment="1">
      <alignment horizontal="center" vertical="center" wrapText="1"/>
    </xf>
    <xf numFmtId="0" fontId="5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horizontal="left" vertical="center"/>
    </xf>
    <xf numFmtId="4" fontId="48" fillId="0" borderId="0" xfId="0" applyNumberFormat="1" applyFont="1" applyAlignment="1"/>
    <xf numFmtId="166" fontId="57" fillId="0" borderId="12" xfId="0" applyNumberFormat="1" applyFont="1" applyBorder="1" applyAlignment="1"/>
    <xf numFmtId="166" fontId="57" fillId="0" borderId="13" xfId="0" applyNumberFormat="1" applyFont="1" applyBorder="1" applyAlignment="1"/>
    <xf numFmtId="4" fontId="58" fillId="0" borderId="0" xfId="0" applyNumberFormat="1" applyFont="1" applyAlignment="1">
      <alignment vertical="center"/>
    </xf>
    <xf numFmtId="0" fontId="39" fillId="0" borderId="3" xfId="0" applyFont="1" applyBorder="1" applyAlignment="1"/>
    <xf numFmtId="0" fontId="39" fillId="0" borderId="0" xfId="0" applyFont="1" applyAlignment="1">
      <alignment horizontal="left"/>
    </xf>
    <xf numFmtId="0" fontId="54" fillId="0" borderId="0" xfId="0" applyFont="1" applyAlignment="1">
      <alignment horizontal="left"/>
    </xf>
    <xf numFmtId="4" fontId="54" fillId="0" borderId="0" xfId="0" applyNumberFormat="1" applyFont="1" applyAlignment="1"/>
    <xf numFmtId="0" fontId="39" fillId="0" borderId="14" xfId="0" applyFont="1" applyBorder="1" applyAlignment="1"/>
    <xf numFmtId="0" fontId="39" fillId="0" borderId="0" xfId="0" applyFont="1" applyBorder="1" applyAlignment="1"/>
    <xf numFmtId="166" fontId="39" fillId="0" borderId="0" xfId="0" applyNumberFormat="1" applyFont="1" applyBorder="1" applyAlignment="1"/>
    <xf numFmtId="166" fontId="39" fillId="0" borderId="15" xfId="0" applyNumberFormat="1" applyFont="1" applyBorder="1" applyAlignment="1"/>
    <xf numFmtId="4" fontId="39" fillId="0" borderId="0" xfId="0" applyNumberFormat="1" applyFont="1" applyAlignment="1">
      <alignment vertical="center"/>
    </xf>
    <xf numFmtId="0" fontId="55" fillId="0" borderId="0" xfId="0" applyFont="1" applyAlignment="1">
      <alignment horizontal="left"/>
    </xf>
    <xf numFmtId="4" fontId="55" fillId="0" borderId="0" xfId="0" applyNumberFormat="1" applyFont="1" applyAlignment="1"/>
    <xf numFmtId="0" fontId="52" fillId="0" borderId="22" xfId="0" applyFont="1" applyBorder="1" applyAlignment="1" applyProtection="1">
      <alignment horizontal="center" vertical="center"/>
      <protection locked="0"/>
    </xf>
    <xf numFmtId="49" fontId="52" fillId="0" borderId="22" xfId="0" applyNumberFormat="1" applyFont="1" applyBorder="1" applyAlignment="1" applyProtection="1">
      <alignment horizontal="left" vertical="center" wrapText="1"/>
      <protection locked="0"/>
    </xf>
    <xf numFmtId="0" fontId="52" fillId="0" borderId="22" xfId="0" applyFont="1" applyBorder="1" applyAlignment="1" applyProtection="1">
      <alignment horizontal="left" vertical="center" wrapText="1"/>
      <protection locked="0"/>
    </xf>
    <xf numFmtId="0" fontId="52" fillId="0" borderId="22" xfId="0" applyFont="1" applyBorder="1" applyAlignment="1" applyProtection="1">
      <alignment horizontal="center" vertical="center" wrapText="1"/>
      <protection locked="0"/>
    </xf>
    <xf numFmtId="167" fontId="52" fillId="0" borderId="22" xfId="0" applyNumberFormat="1" applyFont="1" applyBorder="1" applyAlignment="1" applyProtection="1">
      <alignment vertical="center"/>
      <protection locked="0"/>
    </xf>
    <xf numFmtId="4" fontId="52" fillId="0" borderId="22" xfId="0" applyNumberFormat="1" applyFont="1" applyBorder="1" applyAlignment="1" applyProtection="1">
      <alignment vertical="center"/>
      <protection locked="0"/>
    </xf>
    <xf numFmtId="0" fontId="56" fillId="0" borderId="14" xfId="0" applyFont="1" applyBorder="1" applyAlignment="1">
      <alignment horizontal="left" vertical="center"/>
    </xf>
    <xf numFmtId="0" fontId="56" fillId="0" borderId="0" xfId="0" applyFont="1" applyBorder="1" applyAlignment="1">
      <alignment horizontal="center" vertical="center"/>
    </xf>
    <xf numFmtId="166" fontId="56" fillId="0" borderId="0" xfId="0" applyNumberFormat="1" applyFont="1" applyBorder="1" applyAlignment="1">
      <alignment vertical="center"/>
    </xf>
    <xf numFmtId="166" fontId="56" fillId="0" borderId="15" xfId="0" applyNumberFormat="1" applyFont="1" applyBorder="1" applyAlignment="1">
      <alignment vertical="center"/>
    </xf>
    <xf numFmtId="0" fontId="52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/>
    </xf>
    <xf numFmtId="0" fontId="60" fillId="0" borderId="0" xfId="0" applyFont="1" applyAlignment="1">
      <alignment vertical="center" wrapText="1"/>
    </xf>
    <xf numFmtId="0" fontId="61" fillId="0" borderId="0" xfId="0" applyFont="1" applyAlignment="1">
      <alignment vertical="center"/>
    </xf>
    <xf numFmtId="0" fontId="61" fillId="0" borderId="3" xfId="0" applyFont="1" applyBorder="1" applyAlignment="1">
      <alignment vertical="center"/>
    </xf>
    <xf numFmtId="0" fontId="61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 wrapText="1"/>
    </xf>
    <xf numFmtId="167" fontId="61" fillId="0" borderId="0" xfId="0" applyNumberFormat="1" applyFont="1" applyAlignment="1">
      <alignment vertical="center"/>
    </xf>
    <xf numFmtId="0" fontId="61" fillId="0" borderId="14" xfId="0" applyFont="1" applyBorder="1" applyAlignment="1">
      <alignment vertical="center"/>
    </xf>
    <xf numFmtId="0" fontId="61" fillId="0" borderId="0" xfId="0" applyFont="1" applyBorder="1" applyAlignment="1">
      <alignment vertical="center"/>
    </xf>
    <xf numFmtId="0" fontId="61" fillId="0" borderId="15" xfId="0" applyFont="1" applyBorder="1" applyAlignment="1">
      <alignment vertical="center"/>
    </xf>
    <xf numFmtId="0" fontId="62" fillId="0" borderId="0" xfId="0" applyFont="1" applyAlignment="1">
      <alignment vertical="center"/>
    </xf>
    <xf numFmtId="0" fontId="62" fillId="0" borderId="3" xfId="0" applyFont="1" applyBorder="1" applyAlignment="1">
      <alignment vertical="center"/>
    </xf>
    <xf numFmtId="0" fontId="62" fillId="0" borderId="0" xfId="0" applyFont="1" applyAlignment="1">
      <alignment horizontal="left" vertical="center"/>
    </xf>
    <xf numFmtId="0" fontId="62" fillId="0" borderId="0" xfId="0" applyFont="1" applyAlignment="1">
      <alignment horizontal="left" vertical="center" wrapText="1"/>
    </xf>
    <xf numFmtId="0" fontId="62" fillId="0" borderId="14" xfId="0" applyFont="1" applyBorder="1" applyAlignment="1">
      <alignment vertical="center"/>
    </xf>
    <xf numFmtId="0" fontId="62" fillId="0" borderId="0" xfId="0" applyFont="1" applyBorder="1" applyAlignment="1">
      <alignment vertical="center"/>
    </xf>
    <xf numFmtId="0" fontId="62" fillId="0" borderId="15" xfId="0" applyFont="1" applyBorder="1" applyAlignment="1">
      <alignment vertical="center"/>
    </xf>
    <xf numFmtId="0" fontId="63" fillId="0" borderId="22" xfId="0" applyFont="1" applyBorder="1" applyAlignment="1" applyProtection="1">
      <alignment horizontal="center" vertical="center"/>
      <protection locked="0"/>
    </xf>
    <xf numFmtId="49" fontId="63" fillId="0" borderId="22" xfId="0" applyNumberFormat="1" applyFont="1" applyBorder="1" applyAlignment="1" applyProtection="1">
      <alignment horizontal="left" vertical="center" wrapText="1"/>
      <protection locked="0"/>
    </xf>
    <xf numFmtId="0" fontId="63" fillId="0" borderId="22" xfId="0" applyFont="1" applyBorder="1" applyAlignment="1" applyProtection="1">
      <alignment horizontal="left" vertical="center" wrapText="1"/>
      <protection locked="0"/>
    </xf>
    <xf numFmtId="0" fontId="63" fillId="0" borderId="22" xfId="0" applyFont="1" applyBorder="1" applyAlignment="1" applyProtection="1">
      <alignment horizontal="center" vertical="center" wrapText="1"/>
      <protection locked="0"/>
    </xf>
    <xf numFmtId="167" fontId="63" fillId="0" borderId="22" xfId="0" applyNumberFormat="1" applyFont="1" applyBorder="1" applyAlignment="1" applyProtection="1">
      <alignment vertical="center"/>
      <protection locked="0"/>
    </xf>
    <xf numFmtId="4" fontId="63" fillId="0" borderId="22" xfId="0" applyNumberFormat="1" applyFont="1" applyBorder="1" applyAlignment="1" applyProtection="1">
      <alignment vertical="center"/>
      <protection locked="0"/>
    </xf>
    <xf numFmtId="0" fontId="64" fillId="0" borderId="22" xfId="0" applyFont="1" applyBorder="1" applyAlignment="1" applyProtection="1">
      <alignment vertical="center"/>
      <protection locked="0"/>
    </xf>
    <xf numFmtId="0" fontId="64" fillId="0" borderId="3" xfId="0" applyFont="1" applyBorder="1" applyAlignment="1">
      <alignment vertical="center"/>
    </xf>
    <xf numFmtId="0" fontId="63" fillId="0" borderId="14" xfId="0" applyFont="1" applyBorder="1" applyAlignment="1">
      <alignment horizontal="left" vertical="center"/>
    </xf>
    <xf numFmtId="0" fontId="63" fillId="0" borderId="0" xfId="0" applyFont="1" applyBorder="1" applyAlignment="1">
      <alignment horizontal="center" vertical="center"/>
    </xf>
    <xf numFmtId="0" fontId="65" fillId="0" borderId="0" xfId="0" applyFont="1" applyAlignment="1">
      <alignment vertical="center"/>
    </xf>
    <xf numFmtId="0" fontId="65" fillId="0" borderId="3" xfId="0" applyFont="1" applyBorder="1" applyAlignment="1">
      <alignment vertical="center"/>
    </xf>
    <xf numFmtId="0" fontId="65" fillId="0" borderId="0" xfId="0" applyFont="1" applyAlignment="1">
      <alignment horizontal="left" vertical="center"/>
    </xf>
    <xf numFmtId="0" fontId="65" fillId="0" borderId="0" xfId="0" applyFont="1" applyAlignment="1">
      <alignment horizontal="left" vertical="center" wrapText="1"/>
    </xf>
    <xf numFmtId="167" fontId="65" fillId="0" borderId="0" xfId="0" applyNumberFormat="1" applyFont="1" applyAlignment="1">
      <alignment vertical="center"/>
    </xf>
    <xf numFmtId="0" fontId="65" fillId="0" borderId="14" xfId="0" applyFont="1" applyBorder="1" applyAlignment="1">
      <alignment vertical="center"/>
    </xf>
    <xf numFmtId="0" fontId="65" fillId="0" borderId="0" xfId="0" applyFont="1" applyBorder="1" applyAlignment="1">
      <alignment vertical="center"/>
    </xf>
    <xf numFmtId="0" fontId="65" fillId="0" borderId="15" xfId="0" applyFont="1" applyBorder="1" applyAlignment="1">
      <alignment vertical="center"/>
    </xf>
    <xf numFmtId="0" fontId="56" fillId="0" borderId="19" xfId="0" applyFont="1" applyBorder="1" applyAlignment="1">
      <alignment horizontal="left" vertical="center"/>
    </xf>
    <xf numFmtId="0" fontId="56" fillId="0" borderId="20" xfId="0" applyFont="1" applyBorder="1" applyAlignment="1">
      <alignment horizontal="center" vertical="center"/>
    </xf>
    <xf numFmtId="166" fontId="56" fillId="0" borderId="20" xfId="0" applyNumberFormat="1" applyFont="1" applyBorder="1" applyAlignment="1">
      <alignment vertical="center"/>
    </xf>
    <xf numFmtId="166" fontId="56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165" fontId="2" fillId="5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0" fontId="40" fillId="2" borderId="0" xfId="0" applyFont="1" applyFill="1" applyAlignment="1">
      <alignment horizontal="center" vertical="center"/>
    </xf>
    <xf numFmtId="0" fontId="46" fillId="0" borderId="0" xfId="0" applyFont="1" applyAlignment="1">
      <alignment horizontal="left" vertical="center" wrapText="1"/>
    </xf>
    <xf numFmtId="49" fontId="2" fillId="5" borderId="0" xfId="0" applyNumberFormat="1" applyFont="1" applyFill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_Projekty\Cyklochodn&#237;ky\07_Fin&#225;lna%20verzia\05_&#381;iadosti%20o%20vysvetlenie%20pon&#250;k\3_Odpove&#271;%20projektant\3_Tretia%20verzia\Nami%20upraven&#233;\02.2%20Let%20II%20-%20Cyklistick&#253;%20chodn&#237;k%20Hrabu&#353;ice%20-%20Smi&#382;a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SO 02II - SO 02.2 Výstavb..."/>
      <sheetName val="Zoznam figúr"/>
    </sheetNames>
    <sheetDataSet>
      <sheetData sheetId="0">
        <row r="6">
          <cell r="K6" t="str">
            <v>Cyklistický chodník Hrabušice - Smižany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hidden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327" t="s">
        <v>5</v>
      </c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312" t="s">
        <v>12</v>
      </c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314" t="s">
        <v>14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24" t="s">
        <v>20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23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22</v>
      </c>
      <c r="AN16" s="24" t="s">
        <v>27</v>
      </c>
      <c r="AR16" s="20"/>
      <c r="BS16" s="17" t="s">
        <v>3</v>
      </c>
    </row>
    <row r="17" spans="1:71" s="1" customFormat="1" ht="18.399999999999999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30</v>
      </c>
      <c r="AK19" s="26" t="s">
        <v>22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23</v>
      </c>
      <c r="AK20" s="26" t="s">
        <v>24</v>
      </c>
      <c r="AN20" s="24" t="s">
        <v>1</v>
      </c>
      <c r="AR20" s="20"/>
      <c r="BS20" s="17" t="s">
        <v>29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31</v>
      </c>
      <c r="AR22" s="20"/>
    </row>
    <row r="23" spans="1:71" s="1" customFormat="1" ht="14.45" customHeight="1">
      <c r="B23" s="20"/>
      <c r="E23" s="315" t="s">
        <v>1</v>
      </c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16">
        <f>ROUND(AG94,2)</f>
        <v>0</v>
      </c>
      <c r="AL26" s="317"/>
      <c r="AM26" s="317"/>
      <c r="AN26" s="317"/>
      <c r="AO26" s="317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18" t="s">
        <v>33</v>
      </c>
      <c r="M28" s="318"/>
      <c r="N28" s="318"/>
      <c r="O28" s="318"/>
      <c r="P28" s="318"/>
      <c r="Q28" s="29"/>
      <c r="R28" s="29"/>
      <c r="S28" s="29"/>
      <c r="T28" s="29"/>
      <c r="U28" s="29"/>
      <c r="V28" s="29"/>
      <c r="W28" s="318" t="s">
        <v>34</v>
      </c>
      <c r="X28" s="318"/>
      <c r="Y28" s="318"/>
      <c r="Z28" s="318"/>
      <c r="AA28" s="318"/>
      <c r="AB28" s="318"/>
      <c r="AC28" s="318"/>
      <c r="AD28" s="318"/>
      <c r="AE28" s="318"/>
      <c r="AF28" s="29"/>
      <c r="AG28" s="29"/>
      <c r="AH28" s="29"/>
      <c r="AI28" s="29"/>
      <c r="AJ28" s="29"/>
      <c r="AK28" s="318" t="s">
        <v>35</v>
      </c>
      <c r="AL28" s="318"/>
      <c r="AM28" s="318"/>
      <c r="AN28" s="318"/>
      <c r="AO28" s="318"/>
      <c r="AP28" s="29"/>
      <c r="AQ28" s="29"/>
      <c r="AR28" s="30"/>
      <c r="BE28" s="29"/>
    </row>
    <row r="29" spans="1:71" s="3" customFormat="1" ht="14.45" customHeight="1">
      <c r="B29" s="34"/>
      <c r="D29" s="26" t="s">
        <v>36</v>
      </c>
      <c r="F29" s="26" t="s">
        <v>37</v>
      </c>
      <c r="L29" s="321">
        <v>0.2</v>
      </c>
      <c r="M29" s="320"/>
      <c r="N29" s="320"/>
      <c r="O29" s="320"/>
      <c r="P29" s="320"/>
      <c r="W29" s="319">
        <f>ROUND(AZ94, 2)</f>
        <v>0</v>
      </c>
      <c r="X29" s="320"/>
      <c r="Y29" s="320"/>
      <c r="Z29" s="320"/>
      <c r="AA29" s="320"/>
      <c r="AB29" s="320"/>
      <c r="AC29" s="320"/>
      <c r="AD29" s="320"/>
      <c r="AE29" s="320"/>
      <c r="AK29" s="319">
        <f>ROUND(AV94, 2)</f>
        <v>0</v>
      </c>
      <c r="AL29" s="320"/>
      <c r="AM29" s="320"/>
      <c r="AN29" s="320"/>
      <c r="AO29" s="320"/>
      <c r="AR29" s="34"/>
    </row>
    <row r="30" spans="1:71" s="3" customFormat="1" ht="14.45" customHeight="1">
      <c r="B30" s="34"/>
      <c r="F30" s="26" t="s">
        <v>38</v>
      </c>
      <c r="L30" s="321">
        <v>0.2</v>
      </c>
      <c r="M30" s="320"/>
      <c r="N30" s="320"/>
      <c r="O30" s="320"/>
      <c r="P30" s="320"/>
      <c r="W30" s="319">
        <f>ROUND(BA94, 2)</f>
        <v>0</v>
      </c>
      <c r="X30" s="320"/>
      <c r="Y30" s="320"/>
      <c r="Z30" s="320"/>
      <c r="AA30" s="320"/>
      <c r="AB30" s="320"/>
      <c r="AC30" s="320"/>
      <c r="AD30" s="320"/>
      <c r="AE30" s="320"/>
      <c r="AK30" s="319">
        <f>ROUND(AW94, 2)</f>
        <v>0</v>
      </c>
      <c r="AL30" s="320"/>
      <c r="AM30" s="320"/>
      <c r="AN30" s="320"/>
      <c r="AO30" s="320"/>
      <c r="AR30" s="34"/>
    </row>
    <row r="31" spans="1:71" s="3" customFormat="1" ht="14.45" hidden="1" customHeight="1">
      <c r="B31" s="34"/>
      <c r="F31" s="26" t="s">
        <v>39</v>
      </c>
      <c r="L31" s="321">
        <v>0.2</v>
      </c>
      <c r="M31" s="320"/>
      <c r="N31" s="320"/>
      <c r="O31" s="320"/>
      <c r="P31" s="320"/>
      <c r="W31" s="319">
        <f>ROUND(BB94, 2)</f>
        <v>0</v>
      </c>
      <c r="X31" s="320"/>
      <c r="Y31" s="320"/>
      <c r="Z31" s="320"/>
      <c r="AA31" s="320"/>
      <c r="AB31" s="320"/>
      <c r="AC31" s="320"/>
      <c r="AD31" s="320"/>
      <c r="AE31" s="320"/>
      <c r="AK31" s="319">
        <v>0</v>
      </c>
      <c r="AL31" s="320"/>
      <c r="AM31" s="320"/>
      <c r="AN31" s="320"/>
      <c r="AO31" s="320"/>
      <c r="AR31" s="34"/>
    </row>
    <row r="32" spans="1:71" s="3" customFormat="1" ht="14.45" hidden="1" customHeight="1">
      <c r="B32" s="34"/>
      <c r="F32" s="26" t="s">
        <v>40</v>
      </c>
      <c r="L32" s="321">
        <v>0.2</v>
      </c>
      <c r="M32" s="320"/>
      <c r="N32" s="320"/>
      <c r="O32" s="320"/>
      <c r="P32" s="320"/>
      <c r="W32" s="319">
        <f>ROUND(BC94, 2)</f>
        <v>0</v>
      </c>
      <c r="X32" s="320"/>
      <c r="Y32" s="320"/>
      <c r="Z32" s="320"/>
      <c r="AA32" s="320"/>
      <c r="AB32" s="320"/>
      <c r="AC32" s="320"/>
      <c r="AD32" s="320"/>
      <c r="AE32" s="320"/>
      <c r="AK32" s="319">
        <v>0</v>
      </c>
      <c r="AL32" s="320"/>
      <c r="AM32" s="320"/>
      <c r="AN32" s="320"/>
      <c r="AO32" s="320"/>
      <c r="AR32" s="34"/>
    </row>
    <row r="33" spans="1:57" s="3" customFormat="1" ht="14.45" hidden="1" customHeight="1">
      <c r="B33" s="34"/>
      <c r="F33" s="26" t="s">
        <v>41</v>
      </c>
      <c r="L33" s="321">
        <v>0</v>
      </c>
      <c r="M33" s="320"/>
      <c r="N33" s="320"/>
      <c r="O33" s="320"/>
      <c r="P33" s="320"/>
      <c r="W33" s="319">
        <f>ROUND(BD94, 2)</f>
        <v>0</v>
      </c>
      <c r="X33" s="320"/>
      <c r="Y33" s="320"/>
      <c r="Z33" s="320"/>
      <c r="AA33" s="320"/>
      <c r="AB33" s="320"/>
      <c r="AC33" s="320"/>
      <c r="AD33" s="320"/>
      <c r="AE33" s="320"/>
      <c r="AK33" s="319">
        <v>0</v>
      </c>
      <c r="AL33" s="320"/>
      <c r="AM33" s="320"/>
      <c r="AN33" s="320"/>
      <c r="AO33" s="320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342" t="s">
        <v>44</v>
      </c>
      <c r="Y35" s="343"/>
      <c r="Z35" s="343"/>
      <c r="AA35" s="343"/>
      <c r="AB35" s="343"/>
      <c r="AC35" s="37"/>
      <c r="AD35" s="37"/>
      <c r="AE35" s="37"/>
      <c r="AF35" s="37"/>
      <c r="AG35" s="37"/>
      <c r="AH35" s="37"/>
      <c r="AI35" s="37"/>
      <c r="AJ35" s="37"/>
      <c r="AK35" s="344">
        <f>SUM(AK26:AK33)</f>
        <v>0</v>
      </c>
      <c r="AL35" s="343"/>
      <c r="AM35" s="343"/>
      <c r="AN35" s="343"/>
      <c r="AO35" s="345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11</v>
      </c>
      <c r="L84" s="4" t="str">
        <f>K5</f>
        <v>CYK2020opr2</v>
      </c>
      <c r="AR84" s="48"/>
    </row>
    <row r="85" spans="1:91" s="5" customFormat="1" ht="36.950000000000003" customHeight="1">
      <c r="B85" s="49"/>
      <c r="C85" s="50" t="s">
        <v>13</v>
      </c>
      <c r="L85" s="333" t="str">
        <f>K6</f>
        <v>Cyklistický chodník Hrabušice - Smižany</v>
      </c>
      <c r="M85" s="334"/>
      <c r="N85" s="334"/>
      <c r="O85" s="334"/>
      <c r="P85" s="334"/>
      <c r="Q85" s="334"/>
      <c r="R85" s="334"/>
      <c r="S85" s="334"/>
      <c r="T85" s="334"/>
      <c r="U85" s="334"/>
      <c r="V85" s="334"/>
      <c r="W85" s="334"/>
      <c r="X85" s="334"/>
      <c r="Y85" s="334"/>
      <c r="Z85" s="334"/>
      <c r="AA85" s="334"/>
      <c r="AB85" s="334"/>
      <c r="AC85" s="334"/>
      <c r="AD85" s="334"/>
      <c r="AE85" s="334"/>
      <c r="AF85" s="334"/>
      <c r="AG85" s="334"/>
      <c r="AH85" s="334"/>
      <c r="AI85" s="334"/>
      <c r="AJ85" s="334"/>
      <c r="AK85" s="334"/>
      <c r="AL85" s="334"/>
      <c r="AM85" s="334"/>
      <c r="AN85" s="334"/>
      <c r="AO85" s="33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Letanovce, Spišské Tomášovce, Smižany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19</v>
      </c>
      <c r="AJ87" s="29"/>
      <c r="AK87" s="29"/>
      <c r="AL87" s="29"/>
      <c r="AM87" s="335" t="str">
        <f>IF(AN8= "","",AN8)</f>
        <v>5.10.2020</v>
      </c>
      <c r="AN87" s="33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6" customHeight="1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336" t="str">
        <f>IF(E17="","",E17)</f>
        <v>Ing. Dunajská</v>
      </c>
      <c r="AN89" s="337"/>
      <c r="AO89" s="337"/>
      <c r="AP89" s="337"/>
      <c r="AQ89" s="29"/>
      <c r="AR89" s="30"/>
      <c r="AS89" s="338" t="s">
        <v>52</v>
      </c>
      <c r="AT89" s="33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6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30</v>
      </c>
      <c r="AJ90" s="29"/>
      <c r="AK90" s="29"/>
      <c r="AL90" s="29"/>
      <c r="AM90" s="336" t="str">
        <f>IF(E20="","",E20)</f>
        <v xml:space="preserve"> </v>
      </c>
      <c r="AN90" s="337"/>
      <c r="AO90" s="337"/>
      <c r="AP90" s="337"/>
      <c r="AQ90" s="29"/>
      <c r="AR90" s="30"/>
      <c r="AS90" s="340"/>
      <c r="AT90" s="34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340"/>
      <c r="AT91" s="34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328" t="s">
        <v>53</v>
      </c>
      <c r="D92" s="329"/>
      <c r="E92" s="329"/>
      <c r="F92" s="329"/>
      <c r="G92" s="329"/>
      <c r="H92" s="57"/>
      <c r="I92" s="330" t="s">
        <v>54</v>
      </c>
      <c r="J92" s="329"/>
      <c r="K92" s="329"/>
      <c r="L92" s="329"/>
      <c r="M92" s="329"/>
      <c r="N92" s="329"/>
      <c r="O92" s="329"/>
      <c r="P92" s="329"/>
      <c r="Q92" s="329"/>
      <c r="R92" s="329"/>
      <c r="S92" s="329"/>
      <c r="T92" s="329"/>
      <c r="U92" s="329"/>
      <c r="V92" s="329"/>
      <c r="W92" s="329"/>
      <c r="X92" s="329"/>
      <c r="Y92" s="329"/>
      <c r="Z92" s="329"/>
      <c r="AA92" s="329"/>
      <c r="AB92" s="329"/>
      <c r="AC92" s="329"/>
      <c r="AD92" s="329"/>
      <c r="AE92" s="329"/>
      <c r="AF92" s="329"/>
      <c r="AG92" s="331" t="s">
        <v>55</v>
      </c>
      <c r="AH92" s="329"/>
      <c r="AI92" s="329"/>
      <c r="AJ92" s="329"/>
      <c r="AK92" s="329"/>
      <c r="AL92" s="329"/>
      <c r="AM92" s="329"/>
      <c r="AN92" s="330" t="s">
        <v>56</v>
      </c>
      <c r="AO92" s="329"/>
      <c r="AP92" s="332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325">
        <f>ROUND(AG95,2)</f>
        <v>0</v>
      </c>
      <c r="AH94" s="325"/>
      <c r="AI94" s="325"/>
      <c r="AJ94" s="325"/>
      <c r="AK94" s="325"/>
      <c r="AL94" s="325"/>
      <c r="AM94" s="325"/>
      <c r="AN94" s="326">
        <f>SUM(AG94,AT94)</f>
        <v>0</v>
      </c>
      <c r="AO94" s="326"/>
      <c r="AP94" s="32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4156.8500299999996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37.15" customHeight="1">
      <c r="A95" s="76" t="s">
        <v>76</v>
      </c>
      <c r="B95" s="77"/>
      <c r="C95" s="78"/>
      <c r="D95" s="324" t="s">
        <v>77</v>
      </c>
      <c r="E95" s="324"/>
      <c r="F95" s="324"/>
      <c r="G95" s="324"/>
      <c r="H95" s="324"/>
      <c r="I95" s="79"/>
      <c r="J95" s="324" t="s">
        <v>78</v>
      </c>
      <c r="K95" s="324"/>
      <c r="L95" s="324"/>
      <c r="M95" s="324"/>
      <c r="N95" s="324"/>
      <c r="O95" s="324"/>
      <c r="P95" s="324"/>
      <c r="Q95" s="324"/>
      <c r="R95" s="324"/>
      <c r="S95" s="324"/>
      <c r="T95" s="324"/>
      <c r="U95" s="324"/>
      <c r="V95" s="324"/>
      <c r="W95" s="324"/>
      <c r="X95" s="324"/>
      <c r="Y95" s="324"/>
      <c r="Z95" s="324"/>
      <c r="AA95" s="324"/>
      <c r="AB95" s="324"/>
      <c r="AC95" s="324"/>
      <c r="AD95" s="324"/>
      <c r="AE95" s="324"/>
      <c r="AF95" s="324"/>
      <c r="AG95" s="322">
        <f>'I. etapa'!J30</f>
        <v>0</v>
      </c>
      <c r="AH95" s="323"/>
      <c r="AI95" s="323"/>
      <c r="AJ95" s="323"/>
      <c r="AK95" s="323"/>
      <c r="AL95" s="323"/>
      <c r="AM95" s="323"/>
      <c r="AN95" s="322">
        <f>SUM(AG95,AT95)</f>
        <v>0</v>
      </c>
      <c r="AO95" s="323"/>
      <c r="AP95" s="323"/>
      <c r="AQ95" s="80" t="s">
        <v>79</v>
      </c>
      <c r="AR95" s="77"/>
      <c r="AS95" s="81">
        <v>0</v>
      </c>
      <c r="AT95" s="82">
        <f>ROUND(SUM(AV95:AW95),2)</f>
        <v>0</v>
      </c>
      <c r="AU95" s="83">
        <f>'I. etapa'!P122</f>
        <v>4156.8500299999996</v>
      </c>
      <c r="AV95" s="82">
        <f>'I. etapa'!J33</f>
        <v>0</v>
      </c>
      <c r="AW95" s="82">
        <f>'I. etapa'!J34</f>
        <v>0</v>
      </c>
      <c r="AX95" s="82">
        <f>'I. etapa'!J35</f>
        <v>0</v>
      </c>
      <c r="AY95" s="82">
        <f>'I. etapa'!J36</f>
        <v>0</v>
      </c>
      <c r="AZ95" s="82">
        <f>'I. etapa'!F33</f>
        <v>0</v>
      </c>
      <c r="BA95" s="82">
        <f>'I. etapa'!F34</f>
        <v>0</v>
      </c>
      <c r="BB95" s="82">
        <f>'I. etapa'!F35</f>
        <v>0</v>
      </c>
      <c r="BC95" s="82">
        <f>'I. etapa'!F36</f>
        <v>0</v>
      </c>
      <c r="BD95" s="84">
        <f>'I. etapa'!F37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72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2I - SO 02.1 Výstavb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3"/>
  <sheetViews>
    <sheetView showGridLines="0" tabSelected="1" topLeftCell="B1" workbookViewId="0">
      <selection activeCell="E18" sqref="E18"/>
    </sheetView>
  </sheetViews>
  <sheetFormatPr defaultRowHeight="11.2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0" width="21.5" style="1" customWidth="1"/>
    <col min="11" max="11" width="21.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56">
      <c r="A1" s="86"/>
    </row>
    <row r="2" spans="1:56" s="1" customFormat="1" ht="36.950000000000003" customHeight="1">
      <c r="L2" s="327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7" t="s">
        <v>81</v>
      </c>
      <c r="AZ2" s="87" t="s">
        <v>82</v>
      </c>
      <c r="BA2" s="87" t="s">
        <v>83</v>
      </c>
      <c r="BB2" s="87" t="s">
        <v>84</v>
      </c>
      <c r="BC2" s="87" t="s">
        <v>85</v>
      </c>
      <c r="BD2" s="87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  <c r="AZ3" s="87" t="s">
        <v>87</v>
      </c>
      <c r="BA3" s="87" t="s">
        <v>88</v>
      </c>
      <c r="BB3" s="87" t="s">
        <v>84</v>
      </c>
      <c r="BC3" s="87" t="s">
        <v>89</v>
      </c>
      <c r="BD3" s="87" t="s">
        <v>86</v>
      </c>
    </row>
    <row r="4" spans="1:56" s="1" customFormat="1" ht="24.95" customHeight="1">
      <c r="B4" s="20"/>
      <c r="D4" s="21" t="s">
        <v>90</v>
      </c>
      <c r="L4" s="20"/>
      <c r="M4" s="88" t="s">
        <v>9</v>
      </c>
      <c r="AT4" s="17" t="s">
        <v>3</v>
      </c>
      <c r="AZ4" s="87" t="s">
        <v>91</v>
      </c>
      <c r="BA4" s="87" t="s">
        <v>92</v>
      </c>
      <c r="BB4" s="87" t="s">
        <v>93</v>
      </c>
      <c r="BC4" s="87" t="s">
        <v>94</v>
      </c>
      <c r="BD4" s="87" t="s">
        <v>86</v>
      </c>
    </row>
    <row r="5" spans="1:56" s="1" customFormat="1" ht="6.95" customHeight="1">
      <c r="B5" s="20"/>
      <c r="L5" s="20"/>
      <c r="AZ5" s="87" t="s">
        <v>95</v>
      </c>
      <c r="BA5" s="87" t="s">
        <v>96</v>
      </c>
      <c r="BB5" s="87" t="s">
        <v>97</v>
      </c>
      <c r="BC5" s="87" t="s">
        <v>80</v>
      </c>
      <c r="BD5" s="87" t="s">
        <v>86</v>
      </c>
    </row>
    <row r="6" spans="1:56" s="1" customFormat="1" ht="12" customHeight="1">
      <c r="B6" s="20"/>
      <c r="D6" s="26" t="s">
        <v>13</v>
      </c>
      <c r="L6" s="20"/>
      <c r="AZ6" s="87" t="s">
        <v>98</v>
      </c>
      <c r="BA6" s="87" t="s">
        <v>99</v>
      </c>
      <c r="BB6" s="87" t="s">
        <v>93</v>
      </c>
      <c r="BC6" s="87" t="s">
        <v>100</v>
      </c>
      <c r="BD6" s="87" t="s">
        <v>86</v>
      </c>
    </row>
    <row r="7" spans="1:56" s="1" customFormat="1" ht="14.45" customHeight="1">
      <c r="B7" s="20"/>
      <c r="E7" s="346" t="str">
        <f>'Rekapitulácia stavby'!K6</f>
        <v>Cyklistický chodník Hrabušice - Smižany</v>
      </c>
      <c r="F7" s="347"/>
      <c r="G7" s="347"/>
      <c r="H7" s="347"/>
      <c r="L7" s="20"/>
      <c r="AZ7" s="87" t="s">
        <v>101</v>
      </c>
      <c r="BA7" s="87" t="s">
        <v>102</v>
      </c>
      <c r="BB7" s="87" t="s">
        <v>93</v>
      </c>
      <c r="BC7" s="87" t="s">
        <v>72</v>
      </c>
      <c r="BD7" s="87" t="s">
        <v>86</v>
      </c>
    </row>
    <row r="8" spans="1:56" s="2" customFormat="1" ht="12" customHeight="1">
      <c r="A8" s="29"/>
      <c r="B8" s="30"/>
      <c r="C8" s="29"/>
      <c r="D8" s="26" t="s">
        <v>103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Z8" s="87" t="s">
        <v>104</v>
      </c>
      <c r="BA8" s="87" t="s">
        <v>105</v>
      </c>
      <c r="BB8" s="87" t="s">
        <v>84</v>
      </c>
      <c r="BC8" s="87" t="s">
        <v>106</v>
      </c>
      <c r="BD8" s="87" t="s">
        <v>86</v>
      </c>
    </row>
    <row r="9" spans="1:56" s="2" customFormat="1" ht="24.6" customHeight="1">
      <c r="A9" s="29"/>
      <c r="B9" s="30"/>
      <c r="C9" s="29"/>
      <c r="D9" s="29"/>
      <c r="E9" s="333" t="s">
        <v>749</v>
      </c>
      <c r="F9" s="333"/>
      <c r="G9" s="333"/>
      <c r="H9" s="33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Z9" s="87" t="s">
        <v>107</v>
      </c>
      <c r="BA9" s="87" t="s">
        <v>108</v>
      </c>
      <c r="BB9" s="87" t="s">
        <v>93</v>
      </c>
      <c r="BC9" s="87" t="s">
        <v>109</v>
      </c>
      <c r="BD9" s="87" t="s">
        <v>86</v>
      </c>
    </row>
    <row r="10" spans="1:5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Z10" s="87" t="s">
        <v>110</v>
      </c>
      <c r="BA10" s="87" t="s">
        <v>111</v>
      </c>
      <c r="BB10" s="87" t="s">
        <v>93</v>
      </c>
      <c r="BC10" s="87" t="s">
        <v>112</v>
      </c>
      <c r="BD10" s="87" t="s">
        <v>86</v>
      </c>
    </row>
    <row r="11" spans="1:56" s="2" customFormat="1" ht="12" customHeight="1">
      <c r="A11" s="29"/>
      <c r="B11" s="30"/>
      <c r="C11" s="29"/>
      <c r="D11" s="26" t="s">
        <v>15</v>
      </c>
      <c r="E11" s="29"/>
      <c r="F11" s="24" t="s">
        <v>1</v>
      </c>
      <c r="G11" s="29"/>
      <c r="H11" s="29"/>
      <c r="I11" s="26" t="s">
        <v>16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Z11" s="87" t="s">
        <v>113</v>
      </c>
      <c r="BA11" s="87" t="s">
        <v>114</v>
      </c>
      <c r="BB11" s="87" t="s">
        <v>84</v>
      </c>
      <c r="BC11" s="87" t="s">
        <v>115</v>
      </c>
      <c r="BD11" s="87" t="s">
        <v>86</v>
      </c>
    </row>
    <row r="12" spans="1:56" s="2" customFormat="1" ht="12" customHeight="1">
      <c r="A12" s="29"/>
      <c r="B12" s="30"/>
      <c r="C12" s="29"/>
      <c r="D12" s="26" t="s">
        <v>17</v>
      </c>
      <c r="E12" s="29"/>
      <c r="F12" s="24" t="s">
        <v>116</v>
      </c>
      <c r="G12" s="29"/>
      <c r="H12" s="29"/>
      <c r="I12" s="26" t="s">
        <v>19</v>
      </c>
      <c r="J12" s="311" t="s">
        <v>750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Z12" s="87" t="s">
        <v>117</v>
      </c>
      <c r="BA12" s="87" t="s">
        <v>118</v>
      </c>
      <c r="BB12" s="87" t="s">
        <v>93</v>
      </c>
      <c r="BC12" s="87" t="s">
        <v>119</v>
      </c>
      <c r="BD12" s="87" t="s">
        <v>86</v>
      </c>
    </row>
    <row r="13" spans="1:5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Z13" s="87" t="s">
        <v>120</v>
      </c>
      <c r="BA13" s="87" t="s">
        <v>121</v>
      </c>
      <c r="BB13" s="87" t="s">
        <v>93</v>
      </c>
      <c r="BC13" s="87" t="s">
        <v>122</v>
      </c>
      <c r="BD13" s="87" t="s">
        <v>86</v>
      </c>
    </row>
    <row r="14" spans="1:5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553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Z14" s="87" t="s">
        <v>123</v>
      </c>
      <c r="BA14" s="87" t="s">
        <v>124</v>
      </c>
      <c r="BB14" s="87" t="s">
        <v>93</v>
      </c>
      <c r="BC14" s="87" t="s">
        <v>7</v>
      </c>
      <c r="BD14" s="87" t="s">
        <v>86</v>
      </c>
    </row>
    <row r="15" spans="1:56" s="2" customFormat="1" ht="18" customHeight="1">
      <c r="A15" s="29"/>
      <c r="B15" s="30"/>
      <c r="C15" s="29"/>
      <c r="D15" s="29"/>
      <c r="E15" s="308" t="s">
        <v>748</v>
      </c>
      <c r="F15" s="29"/>
      <c r="G15" s="29"/>
      <c r="H15" s="29"/>
      <c r="I15" s="26" t="s">
        <v>24</v>
      </c>
      <c r="J15" s="24">
        <v>2020717743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Z15" s="87" t="s">
        <v>125</v>
      </c>
      <c r="BA15" s="87" t="s">
        <v>126</v>
      </c>
      <c r="BB15" s="87" t="s">
        <v>97</v>
      </c>
      <c r="BC15" s="87" t="s">
        <v>89</v>
      </c>
      <c r="BD15" s="87" t="s">
        <v>86</v>
      </c>
    </row>
    <row r="16" spans="1:5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Z16" s="87" t="s">
        <v>127</v>
      </c>
      <c r="BA16" s="87" t="s">
        <v>128</v>
      </c>
      <c r="BB16" s="87" t="s">
        <v>84</v>
      </c>
      <c r="BC16" s="87" t="s">
        <v>129</v>
      </c>
      <c r="BD16" s="87" t="s">
        <v>86</v>
      </c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354" t="s">
        <v>750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9" t="s">
        <v>750</v>
      </c>
      <c r="F18" s="310"/>
      <c r="G18" s="310"/>
      <c r="H18" s="29"/>
      <c r="I18" s="26" t="s">
        <v>24</v>
      </c>
      <c r="J18" s="354" t="s">
        <v>750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22</v>
      </c>
      <c r="J20" s="24" t="s">
        <v>27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IF('Rekapitulácia stavby'!E20="","",'Rekapitulácia stavby'!E20)</f>
        <v xml:space="preserve"> </v>
      </c>
      <c r="F24" s="29"/>
      <c r="G24" s="29"/>
      <c r="H24" s="29"/>
      <c r="I24" s="26" t="s">
        <v>24</v>
      </c>
      <c r="J24" s="24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4.45" customHeight="1">
      <c r="A27" s="89"/>
      <c r="B27" s="90"/>
      <c r="C27" s="89"/>
      <c r="D27" s="89"/>
      <c r="E27" s="315" t="s">
        <v>1</v>
      </c>
      <c r="F27" s="315"/>
      <c r="G27" s="315"/>
      <c r="H27" s="315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32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3" t="s">
        <v>36</v>
      </c>
      <c r="E33" s="26" t="s">
        <v>37</v>
      </c>
      <c r="F33" s="94">
        <f>ROUND((SUM(BE122:BE312)),  2)</f>
        <v>0</v>
      </c>
      <c r="G33" s="29"/>
      <c r="H33" s="29"/>
      <c r="I33" s="95">
        <v>0.2</v>
      </c>
      <c r="J33" s="94">
        <f>ROUND(((SUM(BE122:BE312))*I33),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6" t="s">
        <v>38</v>
      </c>
      <c r="F34" s="94">
        <f>ROUND((SUM(BF122:BF312)),  2)</f>
        <v>0</v>
      </c>
      <c r="G34" s="29"/>
      <c r="H34" s="29"/>
      <c r="I34" s="95">
        <v>0.2</v>
      </c>
      <c r="J34" s="94">
        <f>ROUND(((SUM(BF122:BF312))*I34),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39</v>
      </c>
      <c r="F35" s="94">
        <f>ROUND((SUM(BG122:BG312)),  2)</f>
        <v>0</v>
      </c>
      <c r="G35" s="29"/>
      <c r="H35" s="29"/>
      <c r="I35" s="95">
        <v>0.2</v>
      </c>
      <c r="J35" s="94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40</v>
      </c>
      <c r="F36" s="94">
        <f>ROUND((SUM(BH122:BH312)),  2)</f>
        <v>0</v>
      </c>
      <c r="G36" s="29"/>
      <c r="H36" s="29"/>
      <c r="I36" s="95">
        <v>0.2</v>
      </c>
      <c r="J36" s="94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41</v>
      </c>
      <c r="F37" s="94">
        <f>ROUND((SUM(BI122:BI312)),  2)</f>
        <v>0</v>
      </c>
      <c r="G37" s="29"/>
      <c r="H37" s="29"/>
      <c r="I37" s="95">
        <v>0</v>
      </c>
      <c r="J37" s="94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6"/>
      <c r="D39" s="97" t="s">
        <v>42</v>
      </c>
      <c r="E39" s="57"/>
      <c r="F39" s="57"/>
      <c r="G39" s="98" t="s">
        <v>43</v>
      </c>
      <c r="H39" s="99" t="s">
        <v>44</v>
      </c>
      <c r="I39" s="57"/>
      <c r="J39" s="100">
        <f>SUM(J30:J37)</f>
        <v>0</v>
      </c>
      <c r="K39" s="10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47</v>
      </c>
      <c r="E61" s="32"/>
      <c r="F61" s="102" t="s">
        <v>48</v>
      </c>
      <c r="G61" s="42" t="s">
        <v>47</v>
      </c>
      <c r="H61" s="32"/>
      <c r="I61" s="32"/>
      <c r="J61" s="103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47</v>
      </c>
      <c r="E76" s="32"/>
      <c r="F76" s="102" t="s">
        <v>48</v>
      </c>
      <c r="G76" s="42" t="s">
        <v>47</v>
      </c>
      <c r="H76" s="32"/>
      <c r="I76" s="32"/>
      <c r="J76" s="103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130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4.45" customHeight="1">
      <c r="A85" s="29"/>
      <c r="B85" s="30"/>
      <c r="C85" s="29"/>
      <c r="D85" s="29"/>
      <c r="E85" s="346" t="str">
        <f>E7</f>
        <v>Cyklistický chodník Hrabušice - Smižany</v>
      </c>
      <c r="F85" s="347"/>
      <c r="G85" s="347"/>
      <c r="H85" s="34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24.6" customHeight="1">
      <c r="A87" s="29"/>
      <c r="B87" s="30"/>
      <c r="C87" s="29"/>
      <c r="D87" s="29"/>
      <c r="E87" s="333" t="str">
        <f>E9</f>
        <v xml:space="preserve">Cyklistický chodník v k.ú. Letanovce   </v>
      </c>
      <c r="F87" s="348"/>
      <c r="G87" s="348"/>
      <c r="H87" s="34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17</v>
      </c>
      <c r="D89" s="29"/>
      <c r="E89" s="29"/>
      <c r="F89" s="24" t="str">
        <f>F12</f>
        <v>k.ú. Letanovce</v>
      </c>
      <c r="G89" s="29"/>
      <c r="H89" s="29"/>
      <c r="I89" s="26" t="s">
        <v>19</v>
      </c>
      <c r="J89" s="52" t="str">
        <f>IF(J12="","",J12)</f>
        <v>vyplní uchádzač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6" customHeight="1">
      <c r="A91" s="29"/>
      <c r="B91" s="30"/>
      <c r="C91" s="26" t="s">
        <v>21</v>
      </c>
      <c r="D91" s="29"/>
      <c r="E91" s="29"/>
      <c r="F91" s="24" t="str">
        <f>E15</f>
        <v>Obec Letanovce, Slovenského raja 55, 053 13 Letanovce</v>
      </c>
      <c r="G91" s="29"/>
      <c r="H91" s="29"/>
      <c r="I91" s="26" t="s">
        <v>26</v>
      </c>
      <c r="J91" s="27" t="str">
        <f>E21</f>
        <v>Ing. Dunajská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6" customHeight="1">
      <c r="A92" s="29"/>
      <c r="B92" s="30"/>
      <c r="C92" s="26" t="s">
        <v>25</v>
      </c>
      <c r="D92" s="29"/>
      <c r="E92" s="29"/>
      <c r="F92" s="24" t="str">
        <f>IF(E18="","",E18)</f>
        <v>vyplní uchádzač</v>
      </c>
      <c r="G92" s="29"/>
      <c r="H92" s="29"/>
      <c r="I92" s="26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4" t="s">
        <v>131</v>
      </c>
      <c r="D94" s="96"/>
      <c r="E94" s="96"/>
      <c r="F94" s="96"/>
      <c r="G94" s="96"/>
      <c r="H94" s="96"/>
      <c r="I94" s="96"/>
      <c r="J94" s="105" t="s">
        <v>132</v>
      </c>
      <c r="K94" s="96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6" t="s">
        <v>133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134</v>
      </c>
    </row>
    <row r="97" spans="1:31" s="9" customFormat="1" ht="24.95" customHeight="1">
      <c r="B97" s="107"/>
      <c r="D97" s="108" t="s">
        <v>135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899999999999999" customHeight="1">
      <c r="B98" s="111"/>
      <c r="D98" s="112" t="s">
        <v>136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31" s="10" customFormat="1" ht="19.899999999999999" customHeight="1">
      <c r="B99" s="111"/>
      <c r="D99" s="112" t="s">
        <v>137</v>
      </c>
      <c r="E99" s="113"/>
      <c r="F99" s="113"/>
      <c r="G99" s="113"/>
      <c r="H99" s="113"/>
      <c r="I99" s="113"/>
      <c r="J99" s="114">
        <f>J191</f>
        <v>0</v>
      </c>
      <c r="L99" s="111"/>
    </row>
    <row r="100" spans="1:31" s="10" customFormat="1" ht="19.899999999999999" customHeight="1">
      <c r="B100" s="111"/>
      <c r="D100" s="112" t="s">
        <v>138</v>
      </c>
      <c r="E100" s="113"/>
      <c r="F100" s="113"/>
      <c r="G100" s="113"/>
      <c r="H100" s="113"/>
      <c r="I100" s="113"/>
      <c r="J100" s="114">
        <f>J211</f>
        <v>0</v>
      </c>
      <c r="L100" s="111"/>
    </row>
    <row r="101" spans="1:31" s="10" customFormat="1" ht="19.899999999999999" customHeight="1">
      <c r="B101" s="111"/>
      <c r="D101" s="112" t="s">
        <v>139</v>
      </c>
      <c r="E101" s="113"/>
      <c r="F101" s="113"/>
      <c r="G101" s="113"/>
      <c r="H101" s="113"/>
      <c r="I101" s="113"/>
      <c r="J101" s="114">
        <f>J240</f>
        <v>0</v>
      </c>
      <c r="L101" s="111"/>
    </row>
    <row r="102" spans="1:31" s="10" customFormat="1" ht="19.899999999999999" customHeight="1">
      <c r="B102" s="111"/>
      <c r="D102" s="112" t="s">
        <v>140</v>
      </c>
      <c r="E102" s="113"/>
      <c r="F102" s="113"/>
      <c r="G102" s="113"/>
      <c r="H102" s="113"/>
      <c r="I102" s="113"/>
      <c r="J102" s="114">
        <f>J311</f>
        <v>0</v>
      </c>
      <c r="L102" s="111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21" t="s">
        <v>141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6" t="s">
        <v>13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4.45" customHeight="1">
      <c r="A112" s="29"/>
      <c r="B112" s="30"/>
      <c r="C112" s="29"/>
      <c r="D112" s="29"/>
      <c r="E112" s="346" t="str">
        <f>E7</f>
        <v>Cyklistický chodník Hrabušice - Smižany</v>
      </c>
      <c r="F112" s="347"/>
      <c r="G112" s="347"/>
      <c r="H112" s="347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103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4.6" customHeight="1">
      <c r="A114" s="29"/>
      <c r="B114" s="30"/>
      <c r="C114" s="29"/>
      <c r="D114" s="29"/>
      <c r="E114" s="333" t="str">
        <f>E9</f>
        <v xml:space="preserve">Cyklistický chodník v k.ú. Letanovce   </v>
      </c>
      <c r="F114" s="348"/>
      <c r="G114" s="348"/>
      <c r="H114" s="348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17</v>
      </c>
      <c r="D116" s="29"/>
      <c r="E116" s="29"/>
      <c r="F116" s="24" t="str">
        <f>F12</f>
        <v>k.ú. Letanovce</v>
      </c>
      <c r="G116" s="29"/>
      <c r="H116" s="29"/>
      <c r="I116" s="26" t="s">
        <v>19</v>
      </c>
      <c r="J116" s="52" t="str">
        <f>IF(J12="","",J12)</f>
        <v>vyplní uchádzač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6" customHeight="1">
      <c r="A118" s="29"/>
      <c r="B118" s="30"/>
      <c r="C118" s="26" t="s">
        <v>21</v>
      </c>
      <c r="D118" s="29"/>
      <c r="E118" s="29"/>
      <c r="F118" s="24" t="str">
        <f>E15</f>
        <v>Obec Letanovce, Slovenského raja 55, 053 13 Letanovce</v>
      </c>
      <c r="G118" s="29"/>
      <c r="H118" s="29"/>
      <c r="I118" s="26" t="s">
        <v>26</v>
      </c>
      <c r="J118" s="27" t="str">
        <f>E21</f>
        <v>Ing. Dunajská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6" customHeight="1">
      <c r="A119" s="29"/>
      <c r="B119" s="30"/>
      <c r="C119" s="26" t="s">
        <v>25</v>
      </c>
      <c r="D119" s="29"/>
      <c r="E119" s="29"/>
      <c r="F119" s="24" t="str">
        <f>IF(E18="","",E18)</f>
        <v>vyplní uchádzač</v>
      </c>
      <c r="G119" s="29"/>
      <c r="H119" s="29"/>
      <c r="I119" s="26" t="s">
        <v>30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5"/>
      <c r="B121" s="116"/>
      <c r="C121" s="117" t="s">
        <v>142</v>
      </c>
      <c r="D121" s="118" t="s">
        <v>57</v>
      </c>
      <c r="E121" s="118" t="s">
        <v>53</v>
      </c>
      <c r="F121" s="118" t="s">
        <v>54</v>
      </c>
      <c r="G121" s="118" t="s">
        <v>143</v>
      </c>
      <c r="H121" s="118" t="s">
        <v>144</v>
      </c>
      <c r="I121" s="118" t="s">
        <v>145</v>
      </c>
      <c r="J121" s="119" t="s">
        <v>132</v>
      </c>
      <c r="K121" s="120" t="s">
        <v>146</v>
      </c>
      <c r="L121" s="121"/>
      <c r="M121" s="59" t="s">
        <v>1</v>
      </c>
      <c r="N121" s="60" t="s">
        <v>36</v>
      </c>
      <c r="O121" s="60" t="s">
        <v>147</v>
      </c>
      <c r="P121" s="60" t="s">
        <v>148</v>
      </c>
      <c r="Q121" s="60" t="s">
        <v>149</v>
      </c>
      <c r="R121" s="60" t="s">
        <v>150</v>
      </c>
      <c r="S121" s="60" t="s">
        <v>151</v>
      </c>
      <c r="T121" s="61" t="s">
        <v>152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9"/>
      <c r="B122" s="30"/>
      <c r="C122" s="66" t="s">
        <v>133</v>
      </c>
      <c r="D122" s="29"/>
      <c r="E122" s="29"/>
      <c r="F122" s="29"/>
      <c r="G122" s="29"/>
      <c r="H122" s="29"/>
      <c r="I122" s="29"/>
      <c r="J122" s="122">
        <f>BK122</f>
        <v>0</v>
      </c>
      <c r="K122" s="29"/>
      <c r="L122" s="30"/>
      <c r="M122" s="62"/>
      <c r="N122" s="53"/>
      <c r="O122" s="63"/>
      <c r="P122" s="123">
        <f>P123</f>
        <v>4156.8500299999996</v>
      </c>
      <c r="Q122" s="63"/>
      <c r="R122" s="123">
        <f>R123</f>
        <v>2360.6928400000002</v>
      </c>
      <c r="S122" s="63"/>
      <c r="T122" s="124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71</v>
      </c>
      <c r="AU122" s="17" t="s">
        <v>134</v>
      </c>
      <c r="BK122" s="125">
        <f>BK123</f>
        <v>0</v>
      </c>
    </row>
    <row r="123" spans="1:65" s="12" customFormat="1" ht="25.9" customHeight="1">
      <c r="B123" s="126"/>
      <c r="D123" s="127" t="s">
        <v>71</v>
      </c>
      <c r="E123" s="128" t="s">
        <v>153</v>
      </c>
      <c r="F123" s="128" t="s">
        <v>154</v>
      </c>
      <c r="J123" s="129">
        <f>BK123</f>
        <v>0</v>
      </c>
      <c r="L123" s="126"/>
      <c r="M123" s="130"/>
      <c r="N123" s="131"/>
      <c r="O123" s="131"/>
      <c r="P123" s="132">
        <f>P124+P191+P211+P240+P311</f>
        <v>4156.8500299999996</v>
      </c>
      <c r="Q123" s="131"/>
      <c r="R123" s="132">
        <f>R124+R191+R211+R240+R311</f>
        <v>2360.6928400000002</v>
      </c>
      <c r="S123" s="131"/>
      <c r="T123" s="133">
        <f>T124+T191+T211+T240+T311</f>
        <v>0</v>
      </c>
      <c r="AR123" s="127" t="s">
        <v>80</v>
      </c>
      <c r="AT123" s="134" t="s">
        <v>71</v>
      </c>
      <c r="AU123" s="134" t="s">
        <v>72</v>
      </c>
      <c r="AY123" s="127" t="s">
        <v>155</v>
      </c>
      <c r="BK123" s="135">
        <f>BK124+BK191+BK211+BK240+BK311</f>
        <v>0</v>
      </c>
    </row>
    <row r="124" spans="1:65" s="12" customFormat="1" ht="22.9" customHeight="1">
      <c r="B124" s="126"/>
      <c r="D124" s="127" t="s">
        <v>71</v>
      </c>
      <c r="E124" s="136" t="s">
        <v>80</v>
      </c>
      <c r="F124" s="136" t="s">
        <v>156</v>
      </c>
      <c r="J124" s="137">
        <f>BK124</f>
        <v>0</v>
      </c>
      <c r="L124" s="126"/>
      <c r="M124" s="130"/>
      <c r="N124" s="131"/>
      <c r="O124" s="131"/>
      <c r="P124" s="132">
        <f>SUM(P125:P190)</f>
        <v>3121.6357800000001</v>
      </c>
      <c r="Q124" s="131"/>
      <c r="R124" s="132">
        <f>SUM(R125:R190)</f>
        <v>439.67579000000001</v>
      </c>
      <c r="S124" s="131"/>
      <c r="T124" s="133">
        <f>SUM(T125:T190)</f>
        <v>0</v>
      </c>
      <c r="V124" s="199"/>
      <c r="AR124" s="127" t="s">
        <v>80</v>
      </c>
      <c r="AT124" s="134" t="s">
        <v>71</v>
      </c>
      <c r="AU124" s="134" t="s">
        <v>80</v>
      </c>
      <c r="AY124" s="127" t="s">
        <v>155</v>
      </c>
      <c r="BK124" s="135">
        <f>SUM(BK125:BK190)</f>
        <v>0</v>
      </c>
    </row>
    <row r="125" spans="1:65" s="2" customFormat="1" ht="25.5" customHeight="1">
      <c r="A125" s="29"/>
      <c r="B125" s="138"/>
      <c r="C125" s="139" t="s">
        <v>80</v>
      </c>
      <c r="D125" s="139" t="s">
        <v>157</v>
      </c>
      <c r="E125" s="140" t="s">
        <v>158</v>
      </c>
      <c r="F125" s="141" t="s">
        <v>159</v>
      </c>
      <c r="G125" s="142" t="s">
        <v>160</v>
      </c>
      <c r="H125" s="143">
        <v>331.27499999999998</v>
      </c>
      <c r="I125" s="144">
        <v>0</v>
      </c>
      <c r="J125" s="144">
        <f>ROUND(I125*H125,2)</f>
        <v>0</v>
      </c>
      <c r="K125" s="145"/>
      <c r="L125" s="30"/>
      <c r="M125" s="146" t="s">
        <v>1</v>
      </c>
      <c r="N125" s="147" t="s">
        <v>38</v>
      </c>
      <c r="O125" s="148">
        <v>1.2E-2</v>
      </c>
      <c r="P125" s="148">
        <f>O125*H125</f>
        <v>3.9752999999999998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U125" s="29"/>
      <c r="V125" s="29"/>
      <c r="W125" s="200"/>
      <c r="X125" s="29"/>
      <c r="Y125" s="29"/>
      <c r="Z125" s="29"/>
      <c r="AA125" s="29"/>
      <c r="AB125" s="29"/>
      <c r="AC125" s="29"/>
      <c r="AD125" s="29"/>
      <c r="AE125" s="29"/>
      <c r="AR125" s="150" t="s">
        <v>161</v>
      </c>
      <c r="AT125" s="150" t="s">
        <v>157</v>
      </c>
      <c r="AU125" s="150" t="s">
        <v>162</v>
      </c>
      <c r="AY125" s="17" t="s">
        <v>155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7" t="s">
        <v>162</v>
      </c>
      <c r="BK125" s="151">
        <f>ROUND(I125*H125,2)</f>
        <v>0</v>
      </c>
      <c r="BL125" s="17" t="s">
        <v>161</v>
      </c>
      <c r="BM125" s="150" t="s">
        <v>163</v>
      </c>
    </row>
    <row r="126" spans="1:65" s="2" customFormat="1" ht="19.5">
      <c r="A126" s="29"/>
      <c r="B126" s="30"/>
      <c r="C126" s="29"/>
      <c r="D126" s="152" t="s">
        <v>164</v>
      </c>
      <c r="E126" s="29"/>
      <c r="F126" s="153" t="s">
        <v>165</v>
      </c>
      <c r="G126" s="29"/>
      <c r="H126" s="29"/>
      <c r="I126" s="29"/>
      <c r="J126" s="29"/>
      <c r="K126" s="29"/>
      <c r="L126" s="30"/>
      <c r="M126" s="154"/>
      <c r="N126" s="155"/>
      <c r="O126" s="55"/>
      <c r="P126" s="55"/>
      <c r="Q126" s="55"/>
      <c r="R126" s="55"/>
      <c r="S126" s="55"/>
      <c r="T126" s="56"/>
      <c r="U126" s="29"/>
      <c r="V126" s="29"/>
      <c r="W126" s="200"/>
      <c r="X126" s="29"/>
      <c r="Y126" s="29"/>
      <c r="Z126" s="29"/>
      <c r="AA126" s="29"/>
      <c r="AB126" s="29"/>
      <c r="AC126" s="29"/>
      <c r="AD126" s="29"/>
      <c r="AE126" s="29"/>
      <c r="AT126" s="17" t="s">
        <v>164</v>
      </c>
      <c r="AU126" s="17" t="s">
        <v>162</v>
      </c>
    </row>
    <row r="127" spans="1:65" s="13" customFormat="1">
      <c r="B127" s="156"/>
      <c r="D127" s="152" t="s">
        <v>166</v>
      </c>
      <c r="E127" s="157" t="s">
        <v>1</v>
      </c>
      <c r="F127" s="158" t="s">
        <v>167</v>
      </c>
      <c r="H127" s="159">
        <v>331.27499999999998</v>
      </c>
      <c r="L127" s="156"/>
      <c r="M127" s="160"/>
      <c r="N127" s="161"/>
      <c r="O127" s="161"/>
      <c r="P127" s="161"/>
      <c r="Q127" s="161"/>
      <c r="R127" s="161"/>
      <c r="S127" s="161"/>
      <c r="T127" s="162"/>
      <c r="W127" s="200"/>
      <c r="AT127" s="157" t="s">
        <v>166</v>
      </c>
      <c r="AU127" s="157" t="s">
        <v>162</v>
      </c>
      <c r="AV127" s="13" t="s">
        <v>162</v>
      </c>
      <c r="AW127" s="13" t="s">
        <v>29</v>
      </c>
      <c r="AX127" s="13" t="s">
        <v>80</v>
      </c>
      <c r="AY127" s="157" t="s">
        <v>155</v>
      </c>
    </row>
    <row r="128" spans="1:65" s="2" customFormat="1" ht="25.5" customHeight="1">
      <c r="A128" s="29"/>
      <c r="B128" s="138"/>
      <c r="C128" s="139" t="s">
        <v>162</v>
      </c>
      <c r="D128" s="139" t="s">
        <v>157</v>
      </c>
      <c r="E128" s="140" t="s">
        <v>168</v>
      </c>
      <c r="F128" s="141" t="s">
        <v>169</v>
      </c>
      <c r="G128" s="142" t="s">
        <v>160</v>
      </c>
      <c r="H128" s="143">
        <v>198.76499999999999</v>
      </c>
      <c r="I128" s="144">
        <v>0</v>
      </c>
      <c r="J128" s="144">
        <f>ROUND(I128*H128,2)</f>
        <v>0</v>
      </c>
      <c r="K128" s="145"/>
      <c r="L128" s="30"/>
      <c r="M128" s="146" t="s">
        <v>1</v>
      </c>
      <c r="N128" s="147" t="s">
        <v>38</v>
      </c>
      <c r="O128" s="148">
        <v>0.24299999999999999</v>
      </c>
      <c r="P128" s="148">
        <f>O128*H128</f>
        <v>48.299900000000001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9"/>
      <c r="V128" s="29"/>
      <c r="W128" s="200"/>
      <c r="X128" s="29"/>
      <c r="Y128" s="29"/>
      <c r="Z128" s="29"/>
      <c r="AA128" s="29"/>
      <c r="AB128" s="29"/>
      <c r="AC128" s="29"/>
      <c r="AD128" s="29"/>
      <c r="AE128" s="29"/>
      <c r="AR128" s="150" t="s">
        <v>161</v>
      </c>
      <c r="AT128" s="150" t="s">
        <v>157</v>
      </c>
      <c r="AU128" s="150" t="s">
        <v>162</v>
      </c>
      <c r="AY128" s="17" t="s">
        <v>155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7" t="s">
        <v>162</v>
      </c>
      <c r="BK128" s="151">
        <f>ROUND(I128*H128,2)</f>
        <v>0</v>
      </c>
      <c r="BL128" s="17" t="s">
        <v>161</v>
      </c>
      <c r="BM128" s="150" t="s">
        <v>170</v>
      </c>
    </row>
    <row r="129" spans="1:65" s="2" customFormat="1" ht="29.25">
      <c r="A129" s="29"/>
      <c r="B129" s="30"/>
      <c r="C129" s="29"/>
      <c r="D129" s="152" t="s">
        <v>164</v>
      </c>
      <c r="E129" s="29"/>
      <c r="F129" s="153" t="s">
        <v>171</v>
      </c>
      <c r="G129" s="29"/>
      <c r="H129" s="29"/>
      <c r="I129" s="29"/>
      <c r="J129" s="29"/>
      <c r="K129" s="29"/>
      <c r="L129" s="30"/>
      <c r="M129" s="154"/>
      <c r="N129" s="155"/>
      <c r="O129" s="55"/>
      <c r="P129" s="55"/>
      <c r="Q129" s="55"/>
      <c r="R129" s="55"/>
      <c r="S129" s="55"/>
      <c r="T129" s="56"/>
      <c r="U129" s="29"/>
      <c r="V129" s="29"/>
      <c r="W129" s="200"/>
      <c r="X129" s="29"/>
      <c r="Y129" s="29"/>
      <c r="Z129" s="29"/>
      <c r="AA129" s="29"/>
      <c r="AB129" s="29"/>
      <c r="AC129" s="29"/>
      <c r="AD129" s="29"/>
      <c r="AE129" s="29"/>
      <c r="AT129" s="17" t="s">
        <v>164</v>
      </c>
      <c r="AU129" s="17" t="s">
        <v>162</v>
      </c>
    </row>
    <row r="130" spans="1:65" s="13" customFormat="1">
      <c r="B130" s="156"/>
      <c r="D130" s="152" t="s">
        <v>166</v>
      </c>
      <c r="E130" s="157" t="s">
        <v>1</v>
      </c>
      <c r="F130" s="158" t="s">
        <v>172</v>
      </c>
      <c r="H130" s="159">
        <v>198.76499999999999</v>
      </c>
      <c r="L130" s="156"/>
      <c r="M130" s="160"/>
      <c r="N130" s="161"/>
      <c r="O130" s="161"/>
      <c r="P130" s="161"/>
      <c r="Q130" s="161"/>
      <c r="R130" s="161"/>
      <c r="S130" s="161"/>
      <c r="T130" s="162"/>
      <c r="W130" s="200"/>
      <c r="AT130" s="157" t="s">
        <v>166</v>
      </c>
      <c r="AU130" s="157" t="s">
        <v>162</v>
      </c>
      <c r="AV130" s="13" t="s">
        <v>162</v>
      </c>
      <c r="AW130" s="13" t="s">
        <v>29</v>
      </c>
      <c r="AX130" s="13" t="s">
        <v>80</v>
      </c>
      <c r="AY130" s="157" t="s">
        <v>155</v>
      </c>
    </row>
    <row r="131" spans="1:65" s="2" customFormat="1" ht="24.75" customHeight="1">
      <c r="A131" s="29"/>
      <c r="B131" s="138"/>
      <c r="C131" s="139" t="s">
        <v>86</v>
      </c>
      <c r="D131" s="139" t="s">
        <v>157</v>
      </c>
      <c r="E131" s="140" t="s">
        <v>173</v>
      </c>
      <c r="F131" s="141" t="s">
        <v>174</v>
      </c>
      <c r="G131" s="142" t="s">
        <v>160</v>
      </c>
      <c r="H131" s="143">
        <v>198.76499999999999</v>
      </c>
      <c r="I131" s="144">
        <v>0</v>
      </c>
      <c r="J131" s="144">
        <f>ROUND(I131*H131,2)</f>
        <v>0</v>
      </c>
      <c r="K131" s="145"/>
      <c r="L131" s="30"/>
      <c r="M131" s="146" t="s">
        <v>1</v>
      </c>
      <c r="N131" s="147" t="s">
        <v>38</v>
      </c>
      <c r="O131" s="148">
        <v>2.3E-2</v>
      </c>
      <c r="P131" s="148">
        <f>O131*H131</f>
        <v>4.5716000000000001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9"/>
      <c r="V131" s="29"/>
      <c r="W131" s="200"/>
      <c r="X131" s="29"/>
      <c r="Y131" s="29"/>
      <c r="Z131" s="29"/>
      <c r="AA131" s="29"/>
      <c r="AB131" s="29"/>
      <c r="AC131" s="29"/>
      <c r="AD131" s="29"/>
      <c r="AE131" s="29"/>
      <c r="AR131" s="150" t="s">
        <v>161</v>
      </c>
      <c r="AT131" s="150" t="s">
        <v>157</v>
      </c>
      <c r="AU131" s="150" t="s">
        <v>162</v>
      </c>
      <c r="AY131" s="17" t="s">
        <v>155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7" t="s">
        <v>162</v>
      </c>
      <c r="BK131" s="151">
        <f>ROUND(I131*H131,2)</f>
        <v>0</v>
      </c>
      <c r="BL131" s="17" t="s">
        <v>161</v>
      </c>
      <c r="BM131" s="150" t="s">
        <v>175</v>
      </c>
    </row>
    <row r="132" spans="1:65" s="13" customFormat="1">
      <c r="B132" s="156"/>
      <c r="D132" s="152" t="s">
        <v>166</v>
      </c>
      <c r="E132" s="157" t="s">
        <v>1</v>
      </c>
      <c r="F132" s="158" t="s">
        <v>172</v>
      </c>
      <c r="H132" s="159">
        <v>198.76499999999999</v>
      </c>
      <c r="L132" s="156"/>
      <c r="M132" s="160"/>
      <c r="N132" s="161"/>
      <c r="O132" s="161"/>
      <c r="P132" s="161"/>
      <c r="Q132" s="161"/>
      <c r="R132" s="161"/>
      <c r="S132" s="161"/>
      <c r="T132" s="162"/>
      <c r="W132" s="200"/>
      <c r="AT132" s="157" t="s">
        <v>166</v>
      </c>
      <c r="AU132" s="157" t="s">
        <v>162</v>
      </c>
      <c r="AV132" s="13" t="s">
        <v>162</v>
      </c>
      <c r="AW132" s="13" t="s">
        <v>29</v>
      </c>
      <c r="AX132" s="13" t="s">
        <v>80</v>
      </c>
      <c r="AY132" s="157" t="s">
        <v>155</v>
      </c>
    </row>
    <row r="133" spans="1:65" s="2" customFormat="1" ht="27" customHeight="1">
      <c r="A133" s="29"/>
      <c r="B133" s="138"/>
      <c r="C133" s="139" t="s">
        <v>161</v>
      </c>
      <c r="D133" s="139" t="s">
        <v>157</v>
      </c>
      <c r="E133" s="140" t="s">
        <v>176</v>
      </c>
      <c r="F133" s="141" t="s">
        <v>177</v>
      </c>
      <c r="G133" s="142" t="s">
        <v>160</v>
      </c>
      <c r="H133" s="143">
        <v>316.92899999999997</v>
      </c>
      <c r="I133" s="144">
        <v>0</v>
      </c>
      <c r="J133" s="144">
        <f>ROUND(I133*H133,2)</f>
        <v>0</v>
      </c>
      <c r="K133" s="145"/>
      <c r="L133" s="30"/>
      <c r="M133" s="146" t="s">
        <v>1</v>
      </c>
      <c r="N133" s="147" t="s">
        <v>38</v>
      </c>
      <c r="O133" s="148">
        <v>0.35199999999999998</v>
      </c>
      <c r="P133" s="148">
        <f>O133*H133</f>
        <v>111.55901</v>
      </c>
      <c r="Q133" s="148">
        <v>1.5570000000000001E-2</v>
      </c>
      <c r="R133" s="148">
        <f>Q133*H133</f>
        <v>4.9345800000000004</v>
      </c>
      <c r="S133" s="148">
        <v>0</v>
      </c>
      <c r="T133" s="149">
        <f>S133*H133</f>
        <v>0</v>
      </c>
      <c r="U133" s="29"/>
      <c r="V133" s="29"/>
      <c r="W133" s="200"/>
      <c r="X133" s="29"/>
      <c r="Y133" s="29"/>
      <c r="Z133" s="29"/>
      <c r="AA133" s="29"/>
      <c r="AB133" s="29"/>
      <c r="AC133" s="29"/>
      <c r="AD133" s="29"/>
      <c r="AE133" s="29"/>
      <c r="AR133" s="150" t="s">
        <v>161</v>
      </c>
      <c r="AT133" s="150" t="s">
        <v>157</v>
      </c>
      <c r="AU133" s="150" t="s">
        <v>162</v>
      </c>
      <c r="AY133" s="17" t="s">
        <v>155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7" t="s">
        <v>162</v>
      </c>
      <c r="BK133" s="151">
        <f>ROUND(I133*H133,2)</f>
        <v>0</v>
      </c>
      <c r="BL133" s="17" t="s">
        <v>161</v>
      </c>
      <c r="BM133" s="150" t="s">
        <v>178</v>
      </c>
    </row>
    <row r="134" spans="1:65" s="14" customFormat="1" ht="22.5">
      <c r="B134" s="163"/>
      <c r="D134" s="152" t="s">
        <v>166</v>
      </c>
      <c r="E134" s="164" t="s">
        <v>1</v>
      </c>
      <c r="F134" s="165" t="s">
        <v>179</v>
      </c>
      <c r="H134" s="164" t="s">
        <v>1</v>
      </c>
      <c r="L134" s="163"/>
      <c r="M134" s="166"/>
      <c r="N134" s="167"/>
      <c r="O134" s="167"/>
      <c r="P134" s="167"/>
      <c r="Q134" s="167"/>
      <c r="R134" s="167"/>
      <c r="S134" s="167"/>
      <c r="T134" s="168"/>
      <c r="W134" s="200"/>
      <c r="AT134" s="164" t="s">
        <v>166</v>
      </c>
      <c r="AU134" s="164" t="s">
        <v>162</v>
      </c>
      <c r="AV134" s="14" t="s">
        <v>80</v>
      </c>
      <c r="AW134" s="14" t="s">
        <v>29</v>
      </c>
      <c r="AX134" s="14" t="s">
        <v>72</v>
      </c>
      <c r="AY134" s="164" t="s">
        <v>155</v>
      </c>
    </row>
    <row r="135" spans="1:65" s="13" customFormat="1">
      <c r="B135" s="156"/>
      <c r="D135" s="152" t="s">
        <v>166</v>
      </c>
      <c r="E135" s="157" t="s">
        <v>1</v>
      </c>
      <c r="F135" s="158" t="s">
        <v>180</v>
      </c>
      <c r="H135" s="159">
        <v>215.32900000000001</v>
      </c>
      <c r="L135" s="156"/>
      <c r="M135" s="160"/>
      <c r="N135" s="161"/>
      <c r="O135" s="161"/>
      <c r="P135" s="161"/>
      <c r="Q135" s="161"/>
      <c r="R135" s="161"/>
      <c r="S135" s="161"/>
      <c r="T135" s="162"/>
      <c r="W135" s="200"/>
      <c r="AT135" s="157" t="s">
        <v>166</v>
      </c>
      <c r="AU135" s="157" t="s">
        <v>162</v>
      </c>
      <c r="AV135" s="13" t="s">
        <v>162</v>
      </c>
      <c r="AW135" s="13" t="s">
        <v>29</v>
      </c>
      <c r="AX135" s="13" t="s">
        <v>72</v>
      </c>
      <c r="AY135" s="157" t="s">
        <v>155</v>
      </c>
    </row>
    <row r="136" spans="1:65" s="14" customFormat="1">
      <c r="B136" s="163"/>
      <c r="D136" s="152" t="s">
        <v>166</v>
      </c>
      <c r="E136" s="164" t="s">
        <v>1</v>
      </c>
      <c r="F136" s="165" t="s">
        <v>181</v>
      </c>
      <c r="H136" s="164" t="s">
        <v>1</v>
      </c>
      <c r="L136" s="163"/>
      <c r="M136" s="166"/>
      <c r="N136" s="167"/>
      <c r="O136" s="167"/>
      <c r="P136" s="167"/>
      <c r="Q136" s="167"/>
      <c r="R136" s="167"/>
      <c r="S136" s="167"/>
      <c r="T136" s="168"/>
      <c r="W136" s="200"/>
      <c r="AT136" s="164" t="s">
        <v>166</v>
      </c>
      <c r="AU136" s="164" t="s">
        <v>162</v>
      </c>
      <c r="AV136" s="14" t="s">
        <v>80</v>
      </c>
      <c r="AW136" s="14" t="s">
        <v>29</v>
      </c>
      <c r="AX136" s="14" t="s">
        <v>72</v>
      </c>
      <c r="AY136" s="164" t="s">
        <v>155</v>
      </c>
    </row>
    <row r="137" spans="1:65" s="13" customFormat="1">
      <c r="B137" s="156"/>
      <c r="D137" s="152" t="s">
        <v>166</v>
      </c>
      <c r="E137" s="157" t="s">
        <v>1</v>
      </c>
      <c r="F137" s="158" t="s">
        <v>182</v>
      </c>
      <c r="H137" s="159">
        <v>101.6</v>
      </c>
      <c r="L137" s="156"/>
      <c r="M137" s="160"/>
      <c r="N137" s="161"/>
      <c r="O137" s="161"/>
      <c r="P137" s="161"/>
      <c r="Q137" s="161"/>
      <c r="R137" s="161"/>
      <c r="S137" s="161"/>
      <c r="T137" s="162"/>
      <c r="W137" s="200"/>
      <c r="AT137" s="157" t="s">
        <v>166</v>
      </c>
      <c r="AU137" s="157" t="s">
        <v>162</v>
      </c>
      <c r="AV137" s="13" t="s">
        <v>162</v>
      </c>
      <c r="AW137" s="13" t="s">
        <v>29</v>
      </c>
      <c r="AX137" s="13" t="s">
        <v>72</v>
      </c>
      <c r="AY137" s="157" t="s">
        <v>155</v>
      </c>
    </row>
    <row r="138" spans="1:65" s="15" customFormat="1">
      <c r="B138" s="169"/>
      <c r="D138" s="152" t="s">
        <v>166</v>
      </c>
      <c r="E138" s="170" t="s">
        <v>1</v>
      </c>
      <c r="F138" s="171" t="s">
        <v>183</v>
      </c>
      <c r="H138" s="172">
        <v>316.92899999999997</v>
      </c>
      <c r="L138" s="169"/>
      <c r="M138" s="173"/>
      <c r="N138" s="174"/>
      <c r="O138" s="174"/>
      <c r="P138" s="174"/>
      <c r="Q138" s="174"/>
      <c r="R138" s="174"/>
      <c r="S138" s="174"/>
      <c r="T138" s="175"/>
      <c r="W138" s="200"/>
      <c r="AT138" s="170" t="s">
        <v>166</v>
      </c>
      <c r="AU138" s="170" t="s">
        <v>162</v>
      </c>
      <c r="AV138" s="15" t="s">
        <v>161</v>
      </c>
      <c r="AW138" s="15" t="s">
        <v>29</v>
      </c>
      <c r="AX138" s="15" t="s">
        <v>80</v>
      </c>
      <c r="AY138" s="170" t="s">
        <v>155</v>
      </c>
    </row>
    <row r="139" spans="1:65" s="2" customFormat="1" ht="25.5" customHeight="1">
      <c r="A139" s="29"/>
      <c r="B139" s="138"/>
      <c r="C139" s="176" t="s">
        <v>184</v>
      </c>
      <c r="D139" s="176" t="s">
        <v>185</v>
      </c>
      <c r="E139" s="177" t="s">
        <v>186</v>
      </c>
      <c r="F139" s="178" t="s">
        <v>187</v>
      </c>
      <c r="G139" s="179" t="s">
        <v>188</v>
      </c>
      <c r="H139" s="180">
        <v>343.15300000000002</v>
      </c>
      <c r="I139" s="181">
        <v>0</v>
      </c>
      <c r="J139" s="181">
        <f>ROUND(I139*H139,2)</f>
        <v>0</v>
      </c>
      <c r="K139" s="182"/>
      <c r="L139" s="183"/>
      <c r="M139" s="184" t="s">
        <v>1</v>
      </c>
      <c r="N139" s="185" t="s">
        <v>38</v>
      </c>
      <c r="O139" s="148">
        <v>0</v>
      </c>
      <c r="P139" s="148">
        <f>O139*H139</f>
        <v>0</v>
      </c>
      <c r="Q139" s="148">
        <v>1</v>
      </c>
      <c r="R139" s="148">
        <f>Q139*H139</f>
        <v>343.15300000000002</v>
      </c>
      <c r="S139" s="148">
        <v>0</v>
      </c>
      <c r="T139" s="149">
        <f>S139*H139</f>
        <v>0</v>
      </c>
      <c r="U139" s="29"/>
      <c r="V139" s="29"/>
      <c r="W139" s="200"/>
      <c r="X139" s="29"/>
      <c r="Y139" s="29"/>
      <c r="Z139" s="29"/>
      <c r="AA139" s="29"/>
      <c r="AB139" s="29"/>
      <c r="AC139" s="29"/>
      <c r="AD139" s="29"/>
      <c r="AE139" s="29"/>
      <c r="AR139" s="150" t="s">
        <v>100</v>
      </c>
      <c r="AT139" s="150" t="s">
        <v>185</v>
      </c>
      <c r="AU139" s="150" t="s">
        <v>162</v>
      </c>
      <c r="AY139" s="17" t="s">
        <v>155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7" t="s">
        <v>162</v>
      </c>
      <c r="BK139" s="151">
        <f>ROUND(I139*H139,2)</f>
        <v>0</v>
      </c>
      <c r="BL139" s="17" t="s">
        <v>161</v>
      </c>
      <c r="BM139" s="150" t="s">
        <v>189</v>
      </c>
    </row>
    <row r="140" spans="1:65" s="14" customFormat="1" ht="22.5">
      <c r="B140" s="163"/>
      <c r="D140" s="152" t="s">
        <v>166</v>
      </c>
      <c r="E140" s="164" t="s">
        <v>1</v>
      </c>
      <c r="F140" s="165" t="s">
        <v>179</v>
      </c>
      <c r="H140" s="164" t="s">
        <v>1</v>
      </c>
      <c r="L140" s="163"/>
      <c r="M140" s="166"/>
      <c r="N140" s="167"/>
      <c r="O140" s="167"/>
      <c r="P140" s="167"/>
      <c r="Q140" s="167"/>
      <c r="R140" s="167"/>
      <c r="S140" s="167"/>
      <c r="T140" s="168"/>
      <c r="W140" s="200"/>
      <c r="AT140" s="164" t="s">
        <v>166</v>
      </c>
      <c r="AU140" s="164" t="s">
        <v>162</v>
      </c>
      <c r="AV140" s="14" t="s">
        <v>80</v>
      </c>
      <c r="AW140" s="14" t="s">
        <v>29</v>
      </c>
      <c r="AX140" s="14" t="s">
        <v>72</v>
      </c>
      <c r="AY140" s="164" t="s">
        <v>155</v>
      </c>
    </row>
    <row r="141" spans="1:65" s="13" customFormat="1">
      <c r="B141" s="156"/>
      <c r="D141" s="152" t="s">
        <v>166</v>
      </c>
      <c r="E141" s="157" t="s">
        <v>1</v>
      </c>
      <c r="F141" s="158" t="s">
        <v>190</v>
      </c>
      <c r="H141" s="159">
        <v>322.99299999999999</v>
      </c>
      <c r="L141" s="156"/>
      <c r="M141" s="160"/>
      <c r="N141" s="161"/>
      <c r="O141" s="161"/>
      <c r="P141" s="161"/>
      <c r="Q141" s="161"/>
      <c r="R141" s="161"/>
      <c r="S141" s="161"/>
      <c r="T141" s="162"/>
      <c r="W141" s="200"/>
      <c r="AT141" s="157" t="s">
        <v>166</v>
      </c>
      <c r="AU141" s="157" t="s">
        <v>162</v>
      </c>
      <c r="AV141" s="13" t="s">
        <v>162</v>
      </c>
      <c r="AW141" s="13" t="s">
        <v>29</v>
      </c>
      <c r="AX141" s="13" t="s">
        <v>72</v>
      </c>
      <c r="AY141" s="157" t="s">
        <v>155</v>
      </c>
    </row>
    <row r="142" spans="1:65" s="14" customFormat="1">
      <c r="B142" s="163"/>
      <c r="D142" s="152" t="s">
        <v>166</v>
      </c>
      <c r="E142" s="164" t="s">
        <v>1</v>
      </c>
      <c r="F142" s="165" t="s">
        <v>191</v>
      </c>
      <c r="H142" s="164" t="s">
        <v>1</v>
      </c>
      <c r="L142" s="163"/>
      <c r="M142" s="166"/>
      <c r="N142" s="167"/>
      <c r="O142" s="167"/>
      <c r="P142" s="167"/>
      <c r="Q142" s="167"/>
      <c r="R142" s="167"/>
      <c r="S142" s="167"/>
      <c r="T142" s="168"/>
      <c r="W142" s="200"/>
      <c r="AT142" s="164" t="s">
        <v>166</v>
      </c>
      <c r="AU142" s="164" t="s">
        <v>162</v>
      </c>
      <c r="AV142" s="14" t="s">
        <v>80</v>
      </c>
      <c r="AW142" s="14" t="s">
        <v>29</v>
      </c>
      <c r="AX142" s="14" t="s">
        <v>72</v>
      </c>
      <c r="AY142" s="164" t="s">
        <v>155</v>
      </c>
    </row>
    <row r="143" spans="1:65" s="13" customFormat="1">
      <c r="B143" s="156"/>
      <c r="D143" s="152" t="s">
        <v>166</v>
      </c>
      <c r="E143" s="157" t="s">
        <v>1</v>
      </c>
      <c r="F143" s="158" t="s">
        <v>192</v>
      </c>
      <c r="H143" s="159">
        <v>20.16</v>
      </c>
      <c r="L143" s="156"/>
      <c r="M143" s="160"/>
      <c r="N143" s="161"/>
      <c r="O143" s="161"/>
      <c r="P143" s="161"/>
      <c r="Q143" s="161"/>
      <c r="R143" s="161"/>
      <c r="S143" s="161"/>
      <c r="T143" s="162"/>
      <c r="W143" s="200"/>
      <c r="AT143" s="157" t="s">
        <v>166</v>
      </c>
      <c r="AU143" s="157" t="s">
        <v>162</v>
      </c>
      <c r="AV143" s="13" t="s">
        <v>162</v>
      </c>
      <c r="AW143" s="13" t="s">
        <v>29</v>
      </c>
      <c r="AX143" s="13" t="s">
        <v>72</v>
      </c>
      <c r="AY143" s="157" t="s">
        <v>155</v>
      </c>
    </row>
    <row r="144" spans="1:65" s="15" customFormat="1">
      <c r="B144" s="169"/>
      <c r="D144" s="152" t="s">
        <v>166</v>
      </c>
      <c r="E144" s="170" t="s">
        <v>1</v>
      </c>
      <c r="F144" s="171" t="s">
        <v>183</v>
      </c>
      <c r="H144" s="172">
        <v>343.15300000000002</v>
      </c>
      <c r="L144" s="169"/>
      <c r="M144" s="173"/>
      <c r="N144" s="174"/>
      <c r="O144" s="174"/>
      <c r="P144" s="174"/>
      <c r="Q144" s="174"/>
      <c r="R144" s="174"/>
      <c r="S144" s="174"/>
      <c r="T144" s="175"/>
      <c r="W144" s="200"/>
      <c r="AT144" s="170" t="s">
        <v>166</v>
      </c>
      <c r="AU144" s="170" t="s">
        <v>162</v>
      </c>
      <c r="AV144" s="15" t="s">
        <v>161</v>
      </c>
      <c r="AW144" s="15" t="s">
        <v>29</v>
      </c>
      <c r="AX144" s="15" t="s">
        <v>80</v>
      </c>
      <c r="AY144" s="170" t="s">
        <v>155</v>
      </c>
    </row>
    <row r="145" spans="1:65" s="2" customFormat="1" ht="13.9" customHeight="1">
      <c r="A145" s="29"/>
      <c r="B145" s="138"/>
      <c r="C145" s="176" t="s">
        <v>89</v>
      </c>
      <c r="D145" s="176" t="s">
        <v>185</v>
      </c>
      <c r="E145" s="177" t="s">
        <v>193</v>
      </c>
      <c r="F145" s="178" t="s">
        <v>194</v>
      </c>
      <c r="G145" s="179" t="s">
        <v>188</v>
      </c>
      <c r="H145" s="180">
        <v>91.533000000000001</v>
      </c>
      <c r="I145" s="181">
        <v>0</v>
      </c>
      <c r="J145" s="181">
        <f>ROUND(I145*H145,2)</f>
        <v>0</v>
      </c>
      <c r="K145" s="182"/>
      <c r="L145" s="183"/>
      <c r="M145" s="184" t="s">
        <v>1</v>
      </c>
      <c r="N145" s="185" t="s">
        <v>38</v>
      </c>
      <c r="O145" s="148">
        <v>0</v>
      </c>
      <c r="P145" s="148">
        <f>O145*H145</f>
        <v>0</v>
      </c>
      <c r="Q145" s="148">
        <v>1</v>
      </c>
      <c r="R145" s="148">
        <f>Q145*H145</f>
        <v>91.533000000000001</v>
      </c>
      <c r="S145" s="148">
        <v>0</v>
      </c>
      <c r="T145" s="149">
        <f>S145*H145</f>
        <v>0</v>
      </c>
      <c r="U145" s="29"/>
      <c r="V145" s="29"/>
      <c r="W145" s="200"/>
      <c r="X145" s="29"/>
      <c r="Y145" s="29"/>
      <c r="Z145" s="29"/>
      <c r="AA145" s="29"/>
      <c r="AB145" s="29"/>
      <c r="AC145" s="29"/>
      <c r="AD145" s="29"/>
      <c r="AE145" s="29"/>
      <c r="AR145" s="150" t="s">
        <v>100</v>
      </c>
      <c r="AT145" s="150" t="s">
        <v>185</v>
      </c>
      <c r="AU145" s="150" t="s">
        <v>162</v>
      </c>
      <c r="AY145" s="17" t="s">
        <v>155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7" t="s">
        <v>162</v>
      </c>
      <c r="BK145" s="151">
        <f>ROUND(I145*H145,2)</f>
        <v>0</v>
      </c>
      <c r="BL145" s="17" t="s">
        <v>161</v>
      </c>
      <c r="BM145" s="150" t="s">
        <v>195</v>
      </c>
    </row>
    <row r="146" spans="1:65" s="2" customFormat="1" ht="19.5">
      <c r="A146" s="29"/>
      <c r="B146" s="30"/>
      <c r="C146" s="29"/>
      <c r="D146" s="152" t="s">
        <v>164</v>
      </c>
      <c r="E146" s="29"/>
      <c r="F146" s="153" t="s">
        <v>196</v>
      </c>
      <c r="G146" s="29"/>
      <c r="H146" s="29"/>
      <c r="I146" s="29"/>
      <c r="J146" s="29"/>
      <c r="K146" s="29"/>
      <c r="L146" s="30"/>
      <c r="M146" s="154"/>
      <c r="N146" s="155"/>
      <c r="O146" s="55"/>
      <c r="P146" s="55"/>
      <c r="Q146" s="55"/>
      <c r="R146" s="55"/>
      <c r="S146" s="55"/>
      <c r="T146" s="56"/>
      <c r="U146" s="29"/>
      <c r="V146" s="29"/>
      <c r="W146" s="200"/>
      <c r="X146" s="29"/>
      <c r="Y146" s="29"/>
      <c r="Z146" s="29"/>
      <c r="AA146" s="29"/>
      <c r="AB146" s="29"/>
      <c r="AC146" s="29"/>
      <c r="AD146" s="29"/>
      <c r="AE146" s="29"/>
      <c r="AT146" s="17" t="s">
        <v>164</v>
      </c>
      <c r="AU146" s="17" t="s">
        <v>162</v>
      </c>
    </row>
    <row r="147" spans="1:65" s="2" customFormat="1" ht="13.9" customHeight="1">
      <c r="A147" s="29"/>
      <c r="B147" s="138"/>
      <c r="C147" s="139" t="s">
        <v>197</v>
      </c>
      <c r="D147" s="139" t="s">
        <v>157</v>
      </c>
      <c r="E147" s="140" t="s">
        <v>198</v>
      </c>
      <c r="F147" s="141" t="s">
        <v>199</v>
      </c>
      <c r="G147" s="142" t="s">
        <v>160</v>
      </c>
      <c r="H147" s="143">
        <v>0</v>
      </c>
      <c r="I147" s="144">
        <v>0</v>
      </c>
      <c r="J147" s="144">
        <f>ROUND(I147*H147,2)</f>
        <v>0</v>
      </c>
      <c r="K147" s="145"/>
      <c r="L147" s="30"/>
      <c r="M147" s="146" t="s">
        <v>1</v>
      </c>
      <c r="N147" s="147" t="s">
        <v>38</v>
      </c>
      <c r="O147" s="148">
        <v>1.284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9"/>
      <c r="V147" s="29"/>
      <c r="W147" s="200"/>
      <c r="X147" s="29"/>
      <c r="Y147" s="29"/>
      <c r="Z147" s="29"/>
      <c r="AA147" s="29"/>
      <c r="AB147" s="29"/>
      <c r="AC147" s="29"/>
      <c r="AD147" s="29"/>
      <c r="AE147" s="29"/>
      <c r="AR147" s="150" t="s">
        <v>161</v>
      </c>
      <c r="AT147" s="150" t="s">
        <v>157</v>
      </c>
      <c r="AU147" s="150" t="s">
        <v>162</v>
      </c>
      <c r="AY147" s="17" t="s">
        <v>155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7" t="s">
        <v>162</v>
      </c>
      <c r="BK147" s="151">
        <f>ROUND(I147*H147,2)</f>
        <v>0</v>
      </c>
      <c r="BL147" s="17" t="s">
        <v>161</v>
      </c>
      <c r="BM147" s="150" t="s">
        <v>200</v>
      </c>
    </row>
    <row r="148" spans="1:65" s="2" customFormat="1" ht="19.5">
      <c r="A148" s="29"/>
      <c r="B148" s="30"/>
      <c r="C148" s="29"/>
      <c r="D148" s="152" t="s">
        <v>164</v>
      </c>
      <c r="E148" s="29"/>
      <c r="F148" s="153" t="s">
        <v>201</v>
      </c>
      <c r="G148" s="29"/>
      <c r="H148" s="29"/>
      <c r="I148" s="29"/>
      <c r="J148" s="29"/>
      <c r="K148" s="29"/>
      <c r="L148" s="30"/>
      <c r="M148" s="154"/>
      <c r="N148" s="155"/>
      <c r="O148" s="55"/>
      <c r="P148" s="55"/>
      <c r="Q148" s="55"/>
      <c r="R148" s="55"/>
      <c r="S148" s="55"/>
      <c r="T148" s="56"/>
      <c r="U148" s="29"/>
      <c r="V148" s="29"/>
      <c r="W148" s="200"/>
      <c r="X148" s="29"/>
      <c r="Y148" s="29"/>
      <c r="Z148" s="29"/>
      <c r="AA148" s="29"/>
      <c r="AB148" s="29"/>
      <c r="AC148" s="29"/>
      <c r="AD148" s="29"/>
      <c r="AE148" s="29"/>
      <c r="AT148" s="17" t="s">
        <v>164</v>
      </c>
      <c r="AU148" s="17" t="s">
        <v>162</v>
      </c>
    </row>
    <row r="149" spans="1:65" s="13" customFormat="1">
      <c r="B149" s="156"/>
      <c r="D149" s="152" t="s">
        <v>166</v>
      </c>
      <c r="E149" s="157" t="s">
        <v>1</v>
      </c>
      <c r="F149" s="158" t="s">
        <v>72</v>
      </c>
      <c r="H149" s="159">
        <v>0</v>
      </c>
      <c r="L149" s="156"/>
      <c r="M149" s="160"/>
      <c r="N149" s="161"/>
      <c r="O149" s="161"/>
      <c r="P149" s="161"/>
      <c r="Q149" s="161"/>
      <c r="R149" s="161"/>
      <c r="S149" s="161"/>
      <c r="T149" s="162"/>
      <c r="W149" s="200"/>
      <c r="AT149" s="157" t="s">
        <v>166</v>
      </c>
      <c r="AU149" s="157" t="s">
        <v>162</v>
      </c>
      <c r="AV149" s="13" t="s">
        <v>162</v>
      </c>
      <c r="AW149" s="13" t="s">
        <v>29</v>
      </c>
      <c r="AX149" s="13" t="s">
        <v>80</v>
      </c>
      <c r="AY149" s="157" t="s">
        <v>155</v>
      </c>
    </row>
    <row r="150" spans="1:65" s="2" customFormat="1" ht="13.9" customHeight="1">
      <c r="A150" s="29"/>
      <c r="B150" s="138"/>
      <c r="C150" s="139" t="s">
        <v>202</v>
      </c>
      <c r="D150" s="139" t="s">
        <v>157</v>
      </c>
      <c r="E150" s="140" t="s">
        <v>203</v>
      </c>
      <c r="F150" s="141" t="s">
        <v>204</v>
      </c>
      <c r="G150" s="142" t="s">
        <v>160</v>
      </c>
      <c r="H150" s="143">
        <v>259.58</v>
      </c>
      <c r="I150" s="144">
        <v>0</v>
      </c>
      <c r="J150" s="144">
        <f>ROUND(I150*H150,2)</f>
        <v>0</v>
      </c>
      <c r="K150" s="145"/>
      <c r="L150" s="30"/>
      <c r="M150" s="146" t="s">
        <v>1</v>
      </c>
      <c r="N150" s="147" t="s">
        <v>38</v>
      </c>
      <c r="O150" s="148">
        <v>1.274</v>
      </c>
      <c r="P150" s="148">
        <f>O150*H150</f>
        <v>330.70492000000002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9"/>
      <c r="V150" s="29"/>
      <c r="W150" s="200"/>
      <c r="X150" s="29"/>
      <c r="Y150" s="29"/>
      <c r="Z150" s="29"/>
      <c r="AA150" s="29"/>
      <c r="AB150" s="29"/>
      <c r="AC150" s="29"/>
      <c r="AD150" s="29"/>
      <c r="AE150" s="29"/>
      <c r="AR150" s="150" t="s">
        <v>161</v>
      </c>
      <c r="AT150" s="150" t="s">
        <v>157</v>
      </c>
      <c r="AU150" s="150" t="s">
        <v>162</v>
      </c>
      <c r="AY150" s="17" t="s">
        <v>155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7" t="s">
        <v>162</v>
      </c>
      <c r="BK150" s="151">
        <f>ROUND(I150*H150,2)</f>
        <v>0</v>
      </c>
      <c r="BL150" s="17" t="s">
        <v>161</v>
      </c>
      <c r="BM150" s="150" t="s">
        <v>205</v>
      </c>
    </row>
    <row r="151" spans="1:65" s="13" customFormat="1">
      <c r="B151" s="156"/>
      <c r="D151" s="152" t="s">
        <v>166</v>
      </c>
      <c r="E151" s="157" t="s">
        <v>1</v>
      </c>
      <c r="F151" s="158" t="s">
        <v>206</v>
      </c>
      <c r="H151" s="159">
        <v>259.58</v>
      </c>
      <c r="L151" s="156"/>
      <c r="M151" s="160"/>
      <c r="N151" s="161"/>
      <c r="O151" s="161"/>
      <c r="P151" s="161"/>
      <c r="Q151" s="161"/>
      <c r="R151" s="161"/>
      <c r="S151" s="161"/>
      <c r="T151" s="162"/>
      <c r="W151" s="200"/>
      <c r="AT151" s="157" t="s">
        <v>166</v>
      </c>
      <c r="AU151" s="157" t="s">
        <v>162</v>
      </c>
      <c r="AV151" s="13" t="s">
        <v>162</v>
      </c>
      <c r="AW151" s="13" t="s">
        <v>29</v>
      </c>
      <c r="AX151" s="13" t="s">
        <v>80</v>
      </c>
      <c r="AY151" s="157" t="s">
        <v>155</v>
      </c>
    </row>
    <row r="152" spans="1:65" s="2" customFormat="1" ht="34.9" customHeight="1">
      <c r="A152" s="29"/>
      <c r="B152" s="138"/>
      <c r="C152" s="139" t="s">
        <v>100</v>
      </c>
      <c r="D152" s="139" t="s">
        <v>157</v>
      </c>
      <c r="E152" s="140" t="s">
        <v>207</v>
      </c>
      <c r="F152" s="141" t="s">
        <v>208</v>
      </c>
      <c r="G152" s="142" t="s">
        <v>160</v>
      </c>
      <c r="H152" s="143">
        <v>259.58</v>
      </c>
      <c r="I152" s="144">
        <v>0</v>
      </c>
      <c r="J152" s="144">
        <f>ROUND(I152*H152,2)</f>
        <v>0</v>
      </c>
      <c r="K152" s="145"/>
      <c r="L152" s="30"/>
      <c r="M152" s="146" t="s">
        <v>1</v>
      </c>
      <c r="N152" s="147" t="s">
        <v>38</v>
      </c>
      <c r="O152" s="148">
        <v>0.61299999999999999</v>
      </c>
      <c r="P152" s="148">
        <f>O152*H152</f>
        <v>159.12253999999999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29"/>
      <c r="V152" s="29"/>
      <c r="W152" s="200"/>
      <c r="X152" s="29"/>
      <c r="Y152" s="29"/>
      <c r="Z152" s="29"/>
      <c r="AA152" s="29"/>
      <c r="AB152" s="29"/>
      <c r="AC152" s="29"/>
      <c r="AD152" s="29"/>
      <c r="AE152" s="29"/>
      <c r="AR152" s="150" t="s">
        <v>161</v>
      </c>
      <c r="AT152" s="150" t="s">
        <v>157</v>
      </c>
      <c r="AU152" s="150" t="s">
        <v>162</v>
      </c>
      <c r="AY152" s="17" t="s">
        <v>155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7" t="s">
        <v>162</v>
      </c>
      <c r="BK152" s="151">
        <f>ROUND(I152*H152,2)</f>
        <v>0</v>
      </c>
      <c r="BL152" s="17" t="s">
        <v>161</v>
      </c>
      <c r="BM152" s="150" t="s">
        <v>209</v>
      </c>
    </row>
    <row r="153" spans="1:65" s="13" customFormat="1">
      <c r="B153" s="156"/>
      <c r="D153" s="152" t="s">
        <v>166</v>
      </c>
      <c r="E153" s="157" t="s">
        <v>1</v>
      </c>
      <c r="F153" s="158" t="s">
        <v>206</v>
      </c>
      <c r="H153" s="159">
        <v>259.58</v>
      </c>
      <c r="L153" s="156"/>
      <c r="M153" s="160"/>
      <c r="N153" s="161"/>
      <c r="O153" s="161"/>
      <c r="P153" s="161"/>
      <c r="Q153" s="161"/>
      <c r="R153" s="161"/>
      <c r="S153" s="161"/>
      <c r="T153" s="162"/>
      <c r="W153" s="200"/>
      <c r="AT153" s="157" t="s">
        <v>166</v>
      </c>
      <c r="AU153" s="157" t="s">
        <v>162</v>
      </c>
      <c r="AV153" s="13" t="s">
        <v>162</v>
      </c>
      <c r="AW153" s="13" t="s">
        <v>29</v>
      </c>
      <c r="AX153" s="13" t="s">
        <v>80</v>
      </c>
      <c r="AY153" s="157" t="s">
        <v>155</v>
      </c>
    </row>
    <row r="154" spans="1:65" s="2" customFormat="1" ht="13.9" customHeight="1">
      <c r="A154" s="29"/>
      <c r="B154" s="138"/>
      <c r="C154" s="139" t="s">
        <v>210</v>
      </c>
      <c r="D154" s="139" t="s">
        <v>157</v>
      </c>
      <c r="E154" s="140" t="s">
        <v>211</v>
      </c>
      <c r="F154" s="141" t="s">
        <v>212</v>
      </c>
      <c r="G154" s="142" t="s">
        <v>160</v>
      </c>
      <c r="H154" s="143">
        <v>477.036</v>
      </c>
      <c r="I154" s="144">
        <v>0</v>
      </c>
      <c r="J154" s="144">
        <f>ROUND(I154*H154,2)</f>
        <v>0</v>
      </c>
      <c r="K154" s="145"/>
      <c r="L154" s="30"/>
      <c r="M154" s="146" t="s">
        <v>1</v>
      </c>
      <c r="N154" s="147" t="s">
        <v>38</v>
      </c>
      <c r="O154" s="148">
        <v>0.81100000000000005</v>
      </c>
      <c r="P154" s="148">
        <f>O154*H154</f>
        <v>386.87619999999998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9"/>
      <c r="V154" s="29"/>
      <c r="W154" s="200"/>
      <c r="X154" s="29"/>
      <c r="Y154" s="29"/>
      <c r="Z154" s="29"/>
      <c r="AA154" s="29"/>
      <c r="AB154" s="29"/>
      <c r="AC154" s="29"/>
      <c r="AD154" s="29"/>
      <c r="AE154" s="29"/>
      <c r="AR154" s="150" t="s">
        <v>161</v>
      </c>
      <c r="AT154" s="150" t="s">
        <v>157</v>
      </c>
      <c r="AU154" s="150" t="s">
        <v>162</v>
      </c>
      <c r="AY154" s="17" t="s">
        <v>155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7" t="s">
        <v>162</v>
      </c>
      <c r="BK154" s="151">
        <f>ROUND(I154*H154,2)</f>
        <v>0</v>
      </c>
      <c r="BL154" s="17" t="s">
        <v>161</v>
      </c>
      <c r="BM154" s="150" t="s">
        <v>213</v>
      </c>
    </row>
    <row r="155" spans="1:65" s="13" customFormat="1">
      <c r="B155" s="156"/>
      <c r="D155" s="152" t="s">
        <v>166</v>
      </c>
      <c r="E155" s="157" t="s">
        <v>1</v>
      </c>
      <c r="F155" s="158" t="s">
        <v>214</v>
      </c>
      <c r="H155" s="159">
        <v>477.036</v>
      </c>
      <c r="L155" s="156"/>
      <c r="M155" s="160"/>
      <c r="N155" s="161"/>
      <c r="O155" s="161"/>
      <c r="P155" s="161"/>
      <c r="Q155" s="161"/>
      <c r="R155" s="161"/>
      <c r="S155" s="161"/>
      <c r="T155" s="162"/>
      <c r="W155" s="200"/>
      <c r="AT155" s="157" t="s">
        <v>166</v>
      </c>
      <c r="AU155" s="157" t="s">
        <v>162</v>
      </c>
      <c r="AV155" s="13" t="s">
        <v>162</v>
      </c>
      <c r="AW155" s="13" t="s">
        <v>29</v>
      </c>
      <c r="AX155" s="13" t="s">
        <v>80</v>
      </c>
      <c r="AY155" s="157" t="s">
        <v>155</v>
      </c>
    </row>
    <row r="156" spans="1:65" s="2" customFormat="1" ht="34.9" customHeight="1">
      <c r="A156" s="29"/>
      <c r="B156" s="138"/>
      <c r="C156" s="139" t="s">
        <v>215</v>
      </c>
      <c r="D156" s="139" t="s">
        <v>157</v>
      </c>
      <c r="E156" s="140" t="s">
        <v>216</v>
      </c>
      <c r="F156" s="141" t="s">
        <v>217</v>
      </c>
      <c r="G156" s="142" t="s">
        <v>160</v>
      </c>
      <c r="H156" s="143">
        <v>477.036</v>
      </c>
      <c r="I156" s="144">
        <v>0</v>
      </c>
      <c r="J156" s="144">
        <f>ROUND(I156*H156,2)</f>
        <v>0</v>
      </c>
      <c r="K156" s="145"/>
      <c r="L156" s="30"/>
      <c r="M156" s="146" t="s">
        <v>1</v>
      </c>
      <c r="N156" s="147" t="s">
        <v>38</v>
      </c>
      <c r="O156" s="148">
        <v>0.08</v>
      </c>
      <c r="P156" s="148">
        <f>O156*H156</f>
        <v>38.162880000000001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9"/>
      <c r="V156" s="29"/>
      <c r="W156" s="200"/>
      <c r="X156" s="29"/>
      <c r="Y156" s="29"/>
      <c r="Z156" s="29"/>
      <c r="AA156" s="29"/>
      <c r="AB156" s="29"/>
      <c r="AC156" s="29"/>
      <c r="AD156" s="29"/>
      <c r="AE156" s="29"/>
      <c r="AR156" s="150" t="s">
        <v>161</v>
      </c>
      <c r="AT156" s="150" t="s">
        <v>157</v>
      </c>
      <c r="AU156" s="150" t="s">
        <v>162</v>
      </c>
      <c r="AY156" s="17" t="s">
        <v>155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7" t="s">
        <v>162</v>
      </c>
      <c r="BK156" s="151">
        <f>ROUND(I156*H156,2)</f>
        <v>0</v>
      </c>
      <c r="BL156" s="17" t="s">
        <v>161</v>
      </c>
      <c r="BM156" s="150" t="s">
        <v>218</v>
      </c>
    </row>
    <row r="157" spans="1:65" s="13" customFormat="1">
      <c r="B157" s="156"/>
      <c r="D157" s="152" t="s">
        <v>166</v>
      </c>
      <c r="E157" s="157" t="s">
        <v>1</v>
      </c>
      <c r="F157" s="158" t="s">
        <v>219</v>
      </c>
      <c r="H157" s="159">
        <v>477.036</v>
      </c>
      <c r="L157" s="156"/>
      <c r="M157" s="160"/>
      <c r="N157" s="161"/>
      <c r="O157" s="161"/>
      <c r="P157" s="161"/>
      <c r="Q157" s="161"/>
      <c r="R157" s="161"/>
      <c r="S157" s="161"/>
      <c r="T157" s="162"/>
      <c r="W157" s="200"/>
      <c r="AT157" s="157" t="s">
        <v>166</v>
      </c>
      <c r="AU157" s="157" t="s">
        <v>162</v>
      </c>
      <c r="AV157" s="13" t="s">
        <v>162</v>
      </c>
      <c r="AW157" s="13" t="s">
        <v>29</v>
      </c>
      <c r="AX157" s="13" t="s">
        <v>80</v>
      </c>
      <c r="AY157" s="157" t="s">
        <v>155</v>
      </c>
    </row>
    <row r="158" spans="1:65" s="2" customFormat="1" ht="36">
      <c r="A158" s="29"/>
      <c r="B158" s="138"/>
      <c r="C158" s="139" t="s">
        <v>220</v>
      </c>
      <c r="D158" s="139" t="s">
        <v>157</v>
      </c>
      <c r="E158" s="140" t="s">
        <v>221</v>
      </c>
      <c r="F158" s="141" t="s">
        <v>222</v>
      </c>
      <c r="G158" s="142" t="s">
        <v>160</v>
      </c>
      <c r="H158" s="143">
        <v>736.61599999999999</v>
      </c>
      <c r="I158" s="144">
        <v>0</v>
      </c>
      <c r="J158" s="144">
        <f>ROUND(I158*H158,2)</f>
        <v>0</v>
      </c>
      <c r="K158" s="145"/>
      <c r="L158" s="30"/>
      <c r="M158" s="146" t="s">
        <v>1</v>
      </c>
      <c r="N158" s="147" t="s">
        <v>38</v>
      </c>
      <c r="O158" s="148">
        <v>2.7E-2</v>
      </c>
      <c r="P158" s="148">
        <f>O158*H158</f>
        <v>19.888629999999999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U158" s="29"/>
      <c r="V158" s="29"/>
      <c r="W158" s="200"/>
      <c r="X158" s="29"/>
      <c r="Y158" s="29"/>
      <c r="Z158" s="29"/>
      <c r="AA158" s="29"/>
      <c r="AB158" s="29"/>
      <c r="AC158" s="29"/>
      <c r="AD158" s="29"/>
      <c r="AE158" s="29"/>
      <c r="AR158" s="150" t="s">
        <v>161</v>
      </c>
      <c r="AT158" s="150" t="s">
        <v>157</v>
      </c>
      <c r="AU158" s="150" t="s">
        <v>162</v>
      </c>
      <c r="AY158" s="17" t="s">
        <v>155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7" t="s">
        <v>162</v>
      </c>
      <c r="BK158" s="151">
        <f>ROUND(I158*H158,2)</f>
        <v>0</v>
      </c>
      <c r="BL158" s="17" t="s">
        <v>161</v>
      </c>
      <c r="BM158" s="150" t="s">
        <v>223</v>
      </c>
    </row>
    <row r="159" spans="1:65" s="2" customFormat="1" ht="19.5">
      <c r="A159" s="29"/>
      <c r="B159" s="30"/>
      <c r="C159" s="29"/>
      <c r="D159" s="152" t="s">
        <v>164</v>
      </c>
      <c r="E159" s="29"/>
      <c r="F159" s="153" t="s">
        <v>224</v>
      </c>
      <c r="G159" s="29"/>
      <c r="H159" s="29"/>
      <c r="I159" s="29"/>
      <c r="J159" s="29"/>
      <c r="K159" s="29"/>
      <c r="L159" s="30"/>
      <c r="M159" s="154"/>
      <c r="N159" s="155"/>
      <c r="O159" s="55"/>
      <c r="P159" s="55"/>
      <c r="Q159" s="55"/>
      <c r="R159" s="55"/>
      <c r="S159" s="55"/>
      <c r="T159" s="56"/>
      <c r="U159" s="29"/>
      <c r="V159" s="29"/>
      <c r="W159" s="200"/>
      <c r="X159" s="29"/>
      <c r="Y159" s="29"/>
      <c r="Z159" s="29"/>
      <c r="AA159" s="29"/>
      <c r="AB159" s="29"/>
      <c r="AC159" s="29"/>
      <c r="AD159" s="29"/>
      <c r="AE159" s="29"/>
      <c r="AT159" s="17" t="s">
        <v>164</v>
      </c>
      <c r="AU159" s="17" t="s">
        <v>162</v>
      </c>
    </row>
    <row r="160" spans="1:65" s="13" customFormat="1">
      <c r="B160" s="156"/>
      <c r="D160" s="152" t="s">
        <v>166</v>
      </c>
      <c r="E160" s="157" t="s">
        <v>1</v>
      </c>
      <c r="F160" s="158" t="s">
        <v>225</v>
      </c>
      <c r="H160" s="159">
        <v>736.61599999999999</v>
      </c>
      <c r="L160" s="156"/>
      <c r="M160" s="160"/>
      <c r="N160" s="161"/>
      <c r="O160" s="161"/>
      <c r="P160" s="161"/>
      <c r="Q160" s="161"/>
      <c r="R160" s="161"/>
      <c r="S160" s="161"/>
      <c r="T160" s="162"/>
      <c r="W160" s="200"/>
      <c r="AT160" s="157" t="s">
        <v>166</v>
      </c>
      <c r="AU160" s="157" t="s">
        <v>162</v>
      </c>
      <c r="AV160" s="13" t="s">
        <v>162</v>
      </c>
      <c r="AW160" s="13" t="s">
        <v>29</v>
      </c>
      <c r="AX160" s="13" t="s">
        <v>80</v>
      </c>
      <c r="AY160" s="157" t="s">
        <v>155</v>
      </c>
    </row>
    <row r="161" spans="1:65" s="2" customFormat="1" ht="36">
      <c r="A161" s="29"/>
      <c r="B161" s="138"/>
      <c r="C161" s="139" t="s">
        <v>226</v>
      </c>
      <c r="D161" s="139" t="s">
        <v>157</v>
      </c>
      <c r="E161" s="140" t="s">
        <v>227</v>
      </c>
      <c r="F161" s="141" t="s">
        <v>228</v>
      </c>
      <c r="G161" s="142" t="s">
        <v>160</v>
      </c>
      <c r="H161" s="143">
        <v>1017.289</v>
      </c>
      <c r="I161" s="144">
        <v>0</v>
      </c>
      <c r="J161" s="144">
        <f>ROUND(I161*H161,2)</f>
        <v>0</v>
      </c>
      <c r="K161" s="145"/>
      <c r="L161" s="30"/>
      <c r="M161" s="146" t="s">
        <v>1</v>
      </c>
      <c r="N161" s="147" t="s">
        <v>38</v>
      </c>
      <c r="O161" s="148">
        <v>5.3999999999999999E-2</v>
      </c>
      <c r="P161" s="148">
        <f>O161*H161</f>
        <v>54.933610000000002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29"/>
      <c r="V161" s="29"/>
      <c r="W161" s="200"/>
      <c r="X161" s="29"/>
      <c r="Y161" s="29"/>
      <c r="Z161" s="29"/>
      <c r="AA161" s="29"/>
      <c r="AB161" s="29"/>
      <c r="AC161" s="29"/>
      <c r="AD161" s="29"/>
      <c r="AE161" s="29"/>
      <c r="AR161" s="150" t="s">
        <v>161</v>
      </c>
      <c r="AT161" s="150" t="s">
        <v>157</v>
      </c>
      <c r="AU161" s="150" t="s">
        <v>162</v>
      </c>
      <c r="AY161" s="17" t="s">
        <v>155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7" t="s">
        <v>162</v>
      </c>
      <c r="BK161" s="151">
        <f>ROUND(I161*H161,2)</f>
        <v>0</v>
      </c>
      <c r="BL161" s="17" t="s">
        <v>161</v>
      </c>
      <c r="BM161" s="150" t="s">
        <v>229</v>
      </c>
    </row>
    <row r="162" spans="1:65" s="14" customFormat="1">
      <c r="B162" s="163"/>
      <c r="D162" s="152" t="s">
        <v>166</v>
      </c>
      <c r="E162" s="164" t="s">
        <v>1</v>
      </c>
      <c r="F162" s="165" t="s">
        <v>230</v>
      </c>
      <c r="H162" s="164" t="s">
        <v>1</v>
      </c>
      <c r="L162" s="163"/>
      <c r="M162" s="166"/>
      <c r="N162" s="167"/>
      <c r="O162" s="167"/>
      <c r="P162" s="167"/>
      <c r="Q162" s="167"/>
      <c r="R162" s="167"/>
      <c r="S162" s="167"/>
      <c r="T162" s="168"/>
      <c r="W162" s="200"/>
      <c r="AT162" s="164" t="s">
        <v>166</v>
      </c>
      <c r="AU162" s="164" t="s">
        <v>162</v>
      </c>
      <c r="AV162" s="14" t="s">
        <v>80</v>
      </c>
      <c r="AW162" s="14" t="s">
        <v>29</v>
      </c>
      <c r="AX162" s="14" t="s">
        <v>72</v>
      </c>
      <c r="AY162" s="164" t="s">
        <v>155</v>
      </c>
    </row>
    <row r="163" spans="1:65" s="13" customFormat="1">
      <c r="B163" s="156"/>
      <c r="D163" s="152" t="s">
        <v>166</v>
      </c>
      <c r="E163" s="157" t="s">
        <v>1</v>
      </c>
      <c r="F163" s="158" t="s">
        <v>206</v>
      </c>
      <c r="H163" s="159">
        <v>259.58</v>
      </c>
      <c r="L163" s="156"/>
      <c r="M163" s="160"/>
      <c r="N163" s="161"/>
      <c r="O163" s="161"/>
      <c r="P163" s="161"/>
      <c r="Q163" s="161"/>
      <c r="R163" s="161"/>
      <c r="S163" s="161"/>
      <c r="T163" s="162"/>
      <c r="W163" s="200"/>
      <c r="AT163" s="157" t="s">
        <v>166</v>
      </c>
      <c r="AU163" s="157" t="s">
        <v>162</v>
      </c>
      <c r="AV163" s="13" t="s">
        <v>162</v>
      </c>
      <c r="AW163" s="13" t="s">
        <v>29</v>
      </c>
      <c r="AX163" s="13" t="s">
        <v>72</v>
      </c>
      <c r="AY163" s="157" t="s">
        <v>155</v>
      </c>
    </row>
    <row r="164" spans="1:65" s="14" customFormat="1">
      <c r="B164" s="163"/>
      <c r="D164" s="152" t="s">
        <v>166</v>
      </c>
      <c r="E164" s="164" t="s">
        <v>1</v>
      </c>
      <c r="F164" s="165" t="s">
        <v>231</v>
      </c>
      <c r="H164" s="164" t="s">
        <v>1</v>
      </c>
      <c r="L164" s="163"/>
      <c r="M164" s="166"/>
      <c r="N164" s="167"/>
      <c r="O164" s="167"/>
      <c r="P164" s="167"/>
      <c r="Q164" s="167"/>
      <c r="R164" s="167"/>
      <c r="S164" s="167"/>
      <c r="T164" s="168"/>
      <c r="W164" s="200"/>
      <c r="AT164" s="164" t="s">
        <v>166</v>
      </c>
      <c r="AU164" s="164" t="s">
        <v>162</v>
      </c>
      <c r="AV164" s="14" t="s">
        <v>80</v>
      </c>
      <c r="AW164" s="14" t="s">
        <v>29</v>
      </c>
      <c r="AX164" s="14" t="s">
        <v>72</v>
      </c>
      <c r="AY164" s="164" t="s">
        <v>155</v>
      </c>
    </row>
    <row r="165" spans="1:65" s="13" customFormat="1">
      <c r="B165" s="156"/>
      <c r="D165" s="152" t="s">
        <v>166</v>
      </c>
      <c r="E165" s="157" t="s">
        <v>1</v>
      </c>
      <c r="F165" s="158" t="s">
        <v>214</v>
      </c>
      <c r="H165" s="159">
        <v>477.036</v>
      </c>
      <c r="L165" s="156"/>
      <c r="M165" s="160"/>
      <c r="N165" s="161"/>
      <c r="O165" s="161"/>
      <c r="P165" s="161"/>
      <c r="Q165" s="161"/>
      <c r="R165" s="161"/>
      <c r="S165" s="161"/>
      <c r="T165" s="162"/>
      <c r="W165" s="200"/>
      <c r="AT165" s="157" t="s">
        <v>166</v>
      </c>
      <c r="AU165" s="157" t="s">
        <v>162</v>
      </c>
      <c r="AV165" s="13" t="s">
        <v>162</v>
      </c>
      <c r="AW165" s="13" t="s">
        <v>29</v>
      </c>
      <c r="AX165" s="13" t="s">
        <v>72</v>
      </c>
      <c r="AY165" s="157" t="s">
        <v>155</v>
      </c>
    </row>
    <row r="166" spans="1:65" s="14" customFormat="1" ht="22.5">
      <c r="B166" s="163"/>
      <c r="D166" s="152" t="s">
        <v>166</v>
      </c>
      <c r="E166" s="164" t="s">
        <v>1</v>
      </c>
      <c r="F166" s="165" t="s">
        <v>232</v>
      </c>
      <c r="H166" s="164" t="s">
        <v>1</v>
      </c>
      <c r="L166" s="163"/>
      <c r="M166" s="166"/>
      <c r="N166" s="167"/>
      <c r="O166" s="167"/>
      <c r="P166" s="167"/>
      <c r="Q166" s="167"/>
      <c r="R166" s="167"/>
      <c r="S166" s="167"/>
      <c r="T166" s="168"/>
      <c r="W166" s="200"/>
      <c r="AT166" s="164" t="s">
        <v>166</v>
      </c>
      <c r="AU166" s="164" t="s">
        <v>162</v>
      </c>
      <c r="AV166" s="14" t="s">
        <v>80</v>
      </c>
      <c r="AW166" s="14" t="s">
        <v>29</v>
      </c>
      <c r="AX166" s="14" t="s">
        <v>72</v>
      </c>
      <c r="AY166" s="164" t="s">
        <v>155</v>
      </c>
    </row>
    <row r="167" spans="1:65" s="13" customFormat="1">
      <c r="B167" s="156"/>
      <c r="D167" s="152" t="s">
        <v>166</v>
      </c>
      <c r="E167" s="157" t="s">
        <v>1</v>
      </c>
      <c r="F167" s="158" t="s">
        <v>233</v>
      </c>
      <c r="H167" s="159">
        <v>83.923000000000002</v>
      </c>
      <c r="L167" s="156"/>
      <c r="M167" s="160"/>
      <c r="N167" s="161"/>
      <c r="O167" s="161"/>
      <c r="P167" s="161"/>
      <c r="Q167" s="161"/>
      <c r="R167" s="161"/>
      <c r="S167" s="161"/>
      <c r="T167" s="162"/>
      <c r="W167" s="200"/>
      <c r="AT167" s="157" t="s">
        <v>166</v>
      </c>
      <c r="AU167" s="157" t="s">
        <v>162</v>
      </c>
      <c r="AV167" s="13" t="s">
        <v>162</v>
      </c>
      <c r="AW167" s="13" t="s">
        <v>29</v>
      </c>
      <c r="AX167" s="13" t="s">
        <v>72</v>
      </c>
      <c r="AY167" s="157" t="s">
        <v>155</v>
      </c>
    </row>
    <row r="168" spans="1:65" s="14" customFormat="1">
      <c r="B168" s="163"/>
      <c r="D168" s="152" t="s">
        <v>166</v>
      </c>
      <c r="E168" s="164" t="s">
        <v>1</v>
      </c>
      <c r="F168" s="165" t="s">
        <v>234</v>
      </c>
      <c r="H168" s="164" t="s">
        <v>1</v>
      </c>
      <c r="L168" s="163"/>
      <c r="M168" s="166"/>
      <c r="N168" s="167"/>
      <c r="O168" s="167"/>
      <c r="P168" s="167"/>
      <c r="Q168" s="167"/>
      <c r="R168" s="167"/>
      <c r="S168" s="167"/>
      <c r="T168" s="168"/>
      <c r="W168" s="200"/>
      <c r="AT168" s="164" t="s">
        <v>166</v>
      </c>
      <c r="AU168" s="164" t="s">
        <v>162</v>
      </c>
      <c r="AV168" s="14" t="s">
        <v>80</v>
      </c>
      <c r="AW168" s="14" t="s">
        <v>29</v>
      </c>
      <c r="AX168" s="14" t="s">
        <v>72</v>
      </c>
      <c r="AY168" s="164" t="s">
        <v>155</v>
      </c>
    </row>
    <row r="169" spans="1:65" s="13" customFormat="1">
      <c r="B169" s="156"/>
      <c r="D169" s="152" t="s">
        <v>166</v>
      </c>
      <c r="E169" s="157" t="s">
        <v>1</v>
      </c>
      <c r="F169" s="158" t="s">
        <v>235</v>
      </c>
      <c r="H169" s="159">
        <v>132.51</v>
      </c>
      <c r="L169" s="156"/>
      <c r="M169" s="160"/>
      <c r="N169" s="161"/>
      <c r="O169" s="161"/>
      <c r="P169" s="161"/>
      <c r="Q169" s="161"/>
      <c r="R169" s="161"/>
      <c r="S169" s="161"/>
      <c r="T169" s="162"/>
      <c r="W169" s="200"/>
      <c r="AT169" s="157" t="s">
        <v>166</v>
      </c>
      <c r="AU169" s="157" t="s">
        <v>162</v>
      </c>
      <c r="AV169" s="13" t="s">
        <v>162</v>
      </c>
      <c r="AW169" s="13" t="s">
        <v>29</v>
      </c>
      <c r="AX169" s="13" t="s">
        <v>72</v>
      </c>
      <c r="AY169" s="157" t="s">
        <v>155</v>
      </c>
    </row>
    <row r="170" spans="1:65" s="14" customFormat="1">
      <c r="B170" s="163"/>
      <c r="D170" s="152" t="s">
        <v>166</v>
      </c>
      <c r="E170" s="164" t="s">
        <v>1</v>
      </c>
      <c r="F170" s="165" t="s">
        <v>236</v>
      </c>
      <c r="H170" s="164" t="s">
        <v>1</v>
      </c>
      <c r="L170" s="163"/>
      <c r="M170" s="166"/>
      <c r="N170" s="167"/>
      <c r="O170" s="167"/>
      <c r="P170" s="167"/>
      <c r="Q170" s="167"/>
      <c r="R170" s="167"/>
      <c r="S170" s="167"/>
      <c r="T170" s="168"/>
      <c r="W170" s="200"/>
      <c r="AT170" s="164" t="s">
        <v>166</v>
      </c>
      <c r="AU170" s="164" t="s">
        <v>162</v>
      </c>
      <c r="AV170" s="14" t="s">
        <v>80</v>
      </c>
      <c r="AW170" s="14" t="s">
        <v>29</v>
      </c>
      <c r="AX170" s="14" t="s">
        <v>72</v>
      </c>
      <c r="AY170" s="164" t="s">
        <v>155</v>
      </c>
    </row>
    <row r="171" spans="1:65" s="13" customFormat="1">
      <c r="B171" s="156"/>
      <c r="D171" s="152" t="s">
        <v>166</v>
      </c>
      <c r="E171" s="157" t="s">
        <v>1</v>
      </c>
      <c r="F171" s="158" t="s">
        <v>237</v>
      </c>
      <c r="H171" s="159">
        <v>64.239999999999995</v>
      </c>
      <c r="L171" s="156"/>
      <c r="M171" s="160"/>
      <c r="N171" s="161"/>
      <c r="O171" s="161"/>
      <c r="P171" s="161"/>
      <c r="Q171" s="161"/>
      <c r="R171" s="161"/>
      <c r="S171" s="161"/>
      <c r="T171" s="162"/>
      <c r="W171" s="200"/>
      <c r="AT171" s="157" t="s">
        <v>166</v>
      </c>
      <c r="AU171" s="157" t="s">
        <v>162</v>
      </c>
      <c r="AV171" s="13" t="s">
        <v>162</v>
      </c>
      <c r="AW171" s="13" t="s">
        <v>29</v>
      </c>
      <c r="AX171" s="13" t="s">
        <v>72</v>
      </c>
      <c r="AY171" s="157" t="s">
        <v>155</v>
      </c>
    </row>
    <row r="172" spans="1:65" s="15" customFormat="1">
      <c r="B172" s="169"/>
      <c r="D172" s="152" t="s">
        <v>166</v>
      </c>
      <c r="E172" s="170" t="s">
        <v>1</v>
      </c>
      <c r="F172" s="171" t="s">
        <v>183</v>
      </c>
      <c r="H172" s="172">
        <v>1017.289</v>
      </c>
      <c r="L172" s="169"/>
      <c r="M172" s="173"/>
      <c r="N172" s="174"/>
      <c r="O172" s="174"/>
      <c r="P172" s="174"/>
      <c r="Q172" s="174"/>
      <c r="R172" s="174"/>
      <c r="S172" s="174"/>
      <c r="T172" s="175"/>
      <c r="W172" s="200"/>
      <c r="AT172" s="170" t="s">
        <v>166</v>
      </c>
      <c r="AU172" s="170" t="s">
        <v>162</v>
      </c>
      <c r="AV172" s="15" t="s">
        <v>161</v>
      </c>
      <c r="AW172" s="15" t="s">
        <v>29</v>
      </c>
      <c r="AX172" s="15" t="s">
        <v>80</v>
      </c>
      <c r="AY172" s="170" t="s">
        <v>155</v>
      </c>
    </row>
    <row r="173" spans="1:65" s="2" customFormat="1" ht="36">
      <c r="A173" s="29"/>
      <c r="B173" s="138"/>
      <c r="C173" s="139" t="s">
        <v>109</v>
      </c>
      <c r="D173" s="139" t="s">
        <v>157</v>
      </c>
      <c r="E173" s="140" t="s">
        <v>238</v>
      </c>
      <c r="F173" s="141" t="s">
        <v>239</v>
      </c>
      <c r="G173" s="142" t="s">
        <v>160</v>
      </c>
      <c r="H173" s="143">
        <v>1017.289</v>
      </c>
      <c r="I173" s="144">
        <v>0</v>
      </c>
      <c r="J173" s="144">
        <f>ROUND(I173*H173,2)</f>
        <v>0</v>
      </c>
      <c r="K173" s="145"/>
      <c r="L173" s="30"/>
      <c r="M173" s="146" t="s">
        <v>1</v>
      </c>
      <c r="N173" s="147" t="s">
        <v>38</v>
      </c>
      <c r="O173" s="148">
        <v>8.2000000000000003E-2</v>
      </c>
      <c r="P173" s="148">
        <f>O173*H173</f>
        <v>83.417699999999996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29"/>
      <c r="V173" s="29"/>
      <c r="W173" s="200"/>
      <c r="X173" s="29"/>
      <c r="Y173" s="29"/>
      <c r="Z173" s="29"/>
      <c r="AA173" s="29"/>
      <c r="AB173" s="29"/>
      <c r="AC173" s="29"/>
      <c r="AD173" s="29"/>
      <c r="AE173" s="29"/>
      <c r="AR173" s="150" t="s">
        <v>161</v>
      </c>
      <c r="AT173" s="150" t="s">
        <v>157</v>
      </c>
      <c r="AU173" s="150" t="s">
        <v>162</v>
      </c>
      <c r="AY173" s="17" t="s">
        <v>155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7" t="s">
        <v>162</v>
      </c>
      <c r="BK173" s="151">
        <f>ROUND(I173*H173,2)</f>
        <v>0</v>
      </c>
      <c r="BL173" s="17" t="s">
        <v>161</v>
      </c>
      <c r="BM173" s="150" t="s">
        <v>240</v>
      </c>
    </row>
    <row r="174" spans="1:65" s="13" customFormat="1">
      <c r="B174" s="156"/>
      <c r="D174" s="152" t="s">
        <v>166</v>
      </c>
      <c r="E174" s="157" t="s">
        <v>1</v>
      </c>
      <c r="F174" s="158" t="s">
        <v>241</v>
      </c>
      <c r="H174" s="159">
        <v>1017.289</v>
      </c>
      <c r="L174" s="156"/>
      <c r="M174" s="160"/>
      <c r="N174" s="161"/>
      <c r="O174" s="161"/>
      <c r="P174" s="161"/>
      <c r="Q174" s="161"/>
      <c r="R174" s="161"/>
      <c r="S174" s="161"/>
      <c r="T174" s="162"/>
      <c r="W174" s="200"/>
      <c r="AT174" s="157" t="s">
        <v>166</v>
      </c>
      <c r="AU174" s="157" t="s">
        <v>162</v>
      </c>
      <c r="AV174" s="13" t="s">
        <v>162</v>
      </c>
      <c r="AW174" s="13" t="s">
        <v>29</v>
      </c>
      <c r="AX174" s="13" t="s">
        <v>80</v>
      </c>
      <c r="AY174" s="157" t="s">
        <v>155</v>
      </c>
    </row>
    <row r="175" spans="1:65" s="2" customFormat="1" ht="24">
      <c r="A175" s="29"/>
      <c r="B175" s="138"/>
      <c r="C175" s="139" t="s">
        <v>242</v>
      </c>
      <c r="D175" s="139" t="s">
        <v>157</v>
      </c>
      <c r="E175" s="140" t="s">
        <v>243</v>
      </c>
      <c r="F175" s="141" t="s">
        <v>244</v>
      </c>
      <c r="G175" s="142" t="s">
        <v>160</v>
      </c>
      <c r="H175" s="143">
        <v>1017.289</v>
      </c>
      <c r="I175" s="144">
        <v>0</v>
      </c>
      <c r="J175" s="144">
        <f>ROUND(I175*H175,2)</f>
        <v>0</v>
      </c>
      <c r="K175" s="145"/>
      <c r="L175" s="30"/>
      <c r="M175" s="146" t="s">
        <v>1</v>
      </c>
      <c r="N175" s="147" t="s">
        <v>38</v>
      </c>
      <c r="O175" s="148">
        <v>8.6999999999999994E-2</v>
      </c>
      <c r="P175" s="148">
        <f>O175*H175</f>
        <v>88.504140000000007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29"/>
      <c r="V175" s="29"/>
      <c r="W175" s="200"/>
      <c r="X175" s="29"/>
      <c r="Y175" s="29"/>
      <c r="Z175" s="29"/>
      <c r="AA175" s="29"/>
      <c r="AB175" s="29"/>
      <c r="AC175" s="29"/>
      <c r="AD175" s="29"/>
      <c r="AE175" s="29"/>
      <c r="AR175" s="150" t="s">
        <v>161</v>
      </c>
      <c r="AT175" s="150" t="s">
        <v>157</v>
      </c>
      <c r="AU175" s="150" t="s">
        <v>162</v>
      </c>
      <c r="AY175" s="17" t="s">
        <v>155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7" t="s">
        <v>162</v>
      </c>
      <c r="BK175" s="151">
        <f>ROUND(I175*H175,2)</f>
        <v>0</v>
      </c>
      <c r="BL175" s="17" t="s">
        <v>161</v>
      </c>
      <c r="BM175" s="150" t="s">
        <v>245</v>
      </c>
    </row>
    <row r="176" spans="1:65" s="13" customFormat="1">
      <c r="B176" s="156"/>
      <c r="D176" s="152" t="s">
        <v>166</v>
      </c>
      <c r="E176" s="157" t="s">
        <v>1</v>
      </c>
      <c r="F176" s="158" t="s">
        <v>241</v>
      </c>
      <c r="H176" s="159">
        <v>1017.289</v>
      </c>
      <c r="L176" s="156"/>
      <c r="M176" s="160"/>
      <c r="N176" s="161"/>
      <c r="O176" s="161"/>
      <c r="P176" s="161"/>
      <c r="Q176" s="161"/>
      <c r="R176" s="161"/>
      <c r="S176" s="161"/>
      <c r="T176" s="162"/>
      <c r="W176" s="200"/>
      <c r="AT176" s="157" t="s">
        <v>166</v>
      </c>
      <c r="AU176" s="157" t="s">
        <v>162</v>
      </c>
      <c r="AV176" s="13" t="s">
        <v>162</v>
      </c>
      <c r="AW176" s="13" t="s">
        <v>29</v>
      </c>
      <c r="AX176" s="13" t="s">
        <v>80</v>
      </c>
      <c r="AY176" s="157" t="s">
        <v>155</v>
      </c>
    </row>
    <row r="177" spans="1:65" s="2" customFormat="1" ht="24">
      <c r="A177" s="29"/>
      <c r="B177" s="138"/>
      <c r="C177" s="139" t="s">
        <v>246</v>
      </c>
      <c r="D177" s="139" t="s">
        <v>157</v>
      </c>
      <c r="E177" s="140" t="s">
        <v>247</v>
      </c>
      <c r="F177" s="141" t="s">
        <v>248</v>
      </c>
      <c r="G177" s="142" t="s">
        <v>160</v>
      </c>
      <c r="H177" s="143">
        <v>1017.289</v>
      </c>
      <c r="I177" s="144">
        <v>0</v>
      </c>
      <c r="J177" s="144">
        <f>ROUND(I177*H177,2)</f>
        <v>0</v>
      </c>
      <c r="K177" s="145"/>
      <c r="L177" s="30"/>
      <c r="M177" s="146" t="s">
        <v>1</v>
      </c>
      <c r="N177" s="147" t="s">
        <v>38</v>
      </c>
      <c r="O177" s="148">
        <v>1.0860000000000001</v>
      </c>
      <c r="P177" s="148">
        <f>O177*H177</f>
        <v>1104.77585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U177" s="29"/>
      <c r="V177" s="29"/>
      <c r="W177" s="200"/>
      <c r="X177" s="29"/>
      <c r="Y177" s="29"/>
      <c r="Z177" s="29"/>
      <c r="AA177" s="29"/>
      <c r="AB177" s="29"/>
      <c r="AC177" s="29"/>
      <c r="AD177" s="29"/>
      <c r="AE177" s="29"/>
      <c r="AR177" s="150" t="s">
        <v>161</v>
      </c>
      <c r="AT177" s="150" t="s">
        <v>157</v>
      </c>
      <c r="AU177" s="150" t="s">
        <v>162</v>
      </c>
      <c r="AY177" s="17" t="s">
        <v>155</v>
      </c>
      <c r="BE177" s="151">
        <f>IF(N177="základná",J177,0)</f>
        <v>0</v>
      </c>
      <c r="BF177" s="151">
        <f>IF(N177="znížená",J177,0)</f>
        <v>0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7" t="s">
        <v>162</v>
      </c>
      <c r="BK177" s="151">
        <f>ROUND(I177*H177,2)</f>
        <v>0</v>
      </c>
      <c r="BL177" s="17" t="s">
        <v>161</v>
      </c>
      <c r="BM177" s="150" t="s">
        <v>249</v>
      </c>
    </row>
    <row r="178" spans="1:65" s="2" customFormat="1" ht="19.5">
      <c r="A178" s="29"/>
      <c r="B178" s="30"/>
      <c r="C178" s="29"/>
      <c r="D178" s="152" t="s">
        <v>164</v>
      </c>
      <c r="E178" s="29"/>
      <c r="F178" s="153" t="s">
        <v>250</v>
      </c>
      <c r="G178" s="29"/>
      <c r="H178" s="29"/>
      <c r="I178" s="29"/>
      <c r="J178" s="29"/>
      <c r="K178" s="29"/>
      <c r="L178" s="30"/>
      <c r="M178" s="154"/>
      <c r="N178" s="155"/>
      <c r="O178" s="55"/>
      <c r="P178" s="55"/>
      <c r="Q178" s="55"/>
      <c r="R178" s="55"/>
      <c r="S178" s="55"/>
      <c r="T178" s="56"/>
      <c r="U178" s="29"/>
      <c r="V178" s="29"/>
      <c r="W178" s="200"/>
      <c r="X178" s="29"/>
      <c r="Y178" s="29"/>
      <c r="Z178" s="29"/>
      <c r="AA178" s="29"/>
      <c r="AB178" s="29"/>
      <c r="AC178" s="29"/>
      <c r="AD178" s="29"/>
      <c r="AE178" s="29"/>
      <c r="AT178" s="17" t="s">
        <v>164</v>
      </c>
      <c r="AU178" s="17" t="s">
        <v>162</v>
      </c>
    </row>
    <row r="179" spans="1:65" s="13" customFormat="1">
      <c r="B179" s="156"/>
      <c r="D179" s="152" t="s">
        <v>166</v>
      </c>
      <c r="E179" s="157" t="s">
        <v>1</v>
      </c>
      <c r="F179" s="158" t="s">
        <v>241</v>
      </c>
      <c r="H179" s="159">
        <v>1017.289</v>
      </c>
      <c r="L179" s="156"/>
      <c r="M179" s="160"/>
      <c r="N179" s="161"/>
      <c r="O179" s="161"/>
      <c r="P179" s="161"/>
      <c r="Q179" s="161"/>
      <c r="R179" s="161"/>
      <c r="S179" s="161"/>
      <c r="T179" s="162"/>
      <c r="W179" s="200"/>
      <c r="AT179" s="157" t="s">
        <v>166</v>
      </c>
      <c r="AU179" s="157" t="s">
        <v>162</v>
      </c>
      <c r="AV179" s="13" t="s">
        <v>162</v>
      </c>
      <c r="AW179" s="13" t="s">
        <v>29</v>
      </c>
      <c r="AX179" s="13" t="s">
        <v>80</v>
      </c>
      <c r="AY179" s="157" t="s">
        <v>155</v>
      </c>
    </row>
    <row r="180" spans="1:65" s="2" customFormat="1" ht="13.9" customHeight="1">
      <c r="A180" s="29"/>
      <c r="B180" s="138"/>
      <c r="C180" s="139" t="s">
        <v>251</v>
      </c>
      <c r="D180" s="139" t="s">
        <v>157</v>
      </c>
      <c r="E180" s="140" t="s">
        <v>252</v>
      </c>
      <c r="F180" s="141" t="s">
        <v>253</v>
      </c>
      <c r="G180" s="142" t="s">
        <v>84</v>
      </c>
      <c r="H180" s="143">
        <v>1104.25</v>
      </c>
      <c r="I180" s="144">
        <v>0</v>
      </c>
      <c r="J180" s="144">
        <f>ROUND(I180*H180,2)</f>
        <v>0</v>
      </c>
      <c r="K180" s="145"/>
      <c r="L180" s="30"/>
      <c r="M180" s="146" t="s">
        <v>1</v>
      </c>
      <c r="N180" s="147" t="s">
        <v>38</v>
      </c>
      <c r="O180" s="148">
        <v>6.0999999999999999E-2</v>
      </c>
      <c r="P180" s="148">
        <f>O180*H180</f>
        <v>67.359250000000003</v>
      </c>
      <c r="Q180" s="148">
        <v>0</v>
      </c>
      <c r="R180" s="148">
        <f>Q180*H180</f>
        <v>0</v>
      </c>
      <c r="S180" s="148">
        <v>0</v>
      </c>
      <c r="T180" s="149">
        <f>S180*H180</f>
        <v>0</v>
      </c>
      <c r="U180" s="29"/>
      <c r="V180" s="29"/>
      <c r="W180" s="200"/>
      <c r="X180" s="29"/>
      <c r="Y180" s="29"/>
      <c r="Z180" s="29"/>
      <c r="AA180" s="29"/>
      <c r="AB180" s="29"/>
      <c r="AC180" s="29"/>
      <c r="AD180" s="29"/>
      <c r="AE180" s="29"/>
      <c r="AR180" s="150" t="s">
        <v>161</v>
      </c>
      <c r="AT180" s="150" t="s">
        <v>157</v>
      </c>
      <c r="AU180" s="150" t="s">
        <v>162</v>
      </c>
      <c r="AY180" s="17" t="s">
        <v>155</v>
      </c>
      <c r="BE180" s="151">
        <f>IF(N180="základná",J180,0)</f>
        <v>0</v>
      </c>
      <c r="BF180" s="151">
        <f>IF(N180="znížená",J180,0)</f>
        <v>0</v>
      </c>
      <c r="BG180" s="151">
        <f>IF(N180="zákl. prenesená",J180,0)</f>
        <v>0</v>
      </c>
      <c r="BH180" s="151">
        <f>IF(N180="zníž. prenesená",J180,0)</f>
        <v>0</v>
      </c>
      <c r="BI180" s="151">
        <f>IF(N180="nulová",J180,0)</f>
        <v>0</v>
      </c>
      <c r="BJ180" s="17" t="s">
        <v>162</v>
      </c>
      <c r="BK180" s="151">
        <f>ROUND(I180*H180,2)</f>
        <v>0</v>
      </c>
      <c r="BL180" s="17" t="s">
        <v>161</v>
      </c>
      <c r="BM180" s="150" t="s">
        <v>254</v>
      </c>
    </row>
    <row r="181" spans="1:65" s="13" customFormat="1">
      <c r="B181" s="156"/>
      <c r="D181" s="152" t="s">
        <v>166</v>
      </c>
      <c r="E181" s="157" t="s">
        <v>1</v>
      </c>
      <c r="F181" s="158" t="s">
        <v>113</v>
      </c>
      <c r="H181" s="159">
        <v>1104.25</v>
      </c>
      <c r="L181" s="156"/>
      <c r="M181" s="160"/>
      <c r="N181" s="161"/>
      <c r="O181" s="161"/>
      <c r="P181" s="161"/>
      <c r="Q181" s="161"/>
      <c r="R181" s="161"/>
      <c r="S181" s="161"/>
      <c r="T181" s="162"/>
      <c r="W181" s="200"/>
      <c r="AT181" s="157" t="s">
        <v>166</v>
      </c>
      <c r="AU181" s="157" t="s">
        <v>162</v>
      </c>
      <c r="AV181" s="13" t="s">
        <v>162</v>
      </c>
      <c r="AW181" s="13" t="s">
        <v>29</v>
      </c>
      <c r="AX181" s="13" t="s">
        <v>80</v>
      </c>
      <c r="AY181" s="157" t="s">
        <v>155</v>
      </c>
    </row>
    <row r="182" spans="1:65" s="2" customFormat="1" ht="13.9" customHeight="1">
      <c r="A182" s="29"/>
      <c r="B182" s="138"/>
      <c r="C182" s="176" t="s">
        <v>255</v>
      </c>
      <c r="D182" s="176" t="s">
        <v>185</v>
      </c>
      <c r="E182" s="177" t="s">
        <v>256</v>
      </c>
      <c r="F182" s="178" t="s">
        <v>257</v>
      </c>
      <c r="G182" s="179" t="s">
        <v>258</v>
      </c>
      <c r="H182" s="180">
        <v>55.213000000000001</v>
      </c>
      <c r="I182" s="181">
        <v>0</v>
      </c>
      <c r="J182" s="181">
        <f>ROUND(I182*H182,2)</f>
        <v>0</v>
      </c>
      <c r="K182" s="182"/>
      <c r="L182" s="183"/>
      <c r="M182" s="184" t="s">
        <v>1</v>
      </c>
      <c r="N182" s="185" t="s">
        <v>38</v>
      </c>
      <c r="O182" s="148">
        <v>0</v>
      </c>
      <c r="P182" s="148">
        <f>O182*H182</f>
        <v>0</v>
      </c>
      <c r="Q182" s="148">
        <v>1E-3</v>
      </c>
      <c r="R182" s="148">
        <f>Q182*H182</f>
        <v>5.5210000000000002E-2</v>
      </c>
      <c r="S182" s="148">
        <v>0</v>
      </c>
      <c r="T182" s="149">
        <f>S182*H182</f>
        <v>0</v>
      </c>
      <c r="U182" s="29"/>
      <c r="V182" s="29"/>
      <c r="W182" s="200"/>
      <c r="X182" s="29"/>
      <c r="Y182" s="29"/>
      <c r="Z182" s="29"/>
      <c r="AA182" s="29"/>
      <c r="AB182" s="29"/>
      <c r="AC182" s="29"/>
      <c r="AD182" s="29"/>
      <c r="AE182" s="29"/>
      <c r="AR182" s="150" t="s">
        <v>100</v>
      </c>
      <c r="AT182" s="150" t="s">
        <v>185</v>
      </c>
      <c r="AU182" s="150" t="s">
        <v>162</v>
      </c>
      <c r="AY182" s="17" t="s">
        <v>155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7" t="s">
        <v>162</v>
      </c>
      <c r="BK182" s="151">
        <f>ROUND(I182*H182,2)</f>
        <v>0</v>
      </c>
      <c r="BL182" s="17" t="s">
        <v>161</v>
      </c>
      <c r="BM182" s="150" t="s">
        <v>259</v>
      </c>
    </row>
    <row r="183" spans="1:65" s="2" customFormat="1" ht="13.9" customHeight="1">
      <c r="A183" s="29"/>
      <c r="B183" s="138"/>
      <c r="C183" s="139" t="s">
        <v>260</v>
      </c>
      <c r="D183" s="139" t="s">
        <v>157</v>
      </c>
      <c r="E183" s="140" t="s">
        <v>261</v>
      </c>
      <c r="F183" s="141" t="s">
        <v>262</v>
      </c>
      <c r="G183" s="142" t="s">
        <v>84</v>
      </c>
      <c r="H183" s="143">
        <v>2208.5</v>
      </c>
      <c r="I183" s="144">
        <v>0</v>
      </c>
      <c r="J183" s="144">
        <f>ROUND(I183*H183,2)</f>
        <v>0</v>
      </c>
      <c r="K183" s="145"/>
      <c r="L183" s="30"/>
      <c r="M183" s="146" t="s">
        <v>1</v>
      </c>
      <c r="N183" s="147" t="s">
        <v>38</v>
      </c>
      <c r="O183" s="148">
        <v>1.7000000000000001E-2</v>
      </c>
      <c r="P183" s="148">
        <f>O183*H183</f>
        <v>37.544499999999999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29"/>
      <c r="V183" s="29"/>
      <c r="W183" s="200"/>
      <c r="X183" s="29"/>
      <c r="Y183" s="29"/>
      <c r="Z183" s="29"/>
      <c r="AA183" s="29"/>
      <c r="AB183" s="29"/>
      <c r="AC183" s="29"/>
      <c r="AD183" s="29"/>
      <c r="AE183" s="29"/>
      <c r="AR183" s="150" t="s">
        <v>161</v>
      </c>
      <c r="AT183" s="150" t="s">
        <v>157</v>
      </c>
      <c r="AU183" s="150" t="s">
        <v>162</v>
      </c>
      <c r="AY183" s="17" t="s">
        <v>155</v>
      </c>
      <c r="BE183" s="151">
        <f>IF(N183="základná",J183,0)</f>
        <v>0</v>
      </c>
      <c r="BF183" s="151">
        <f>IF(N183="znížená",J183,0)</f>
        <v>0</v>
      </c>
      <c r="BG183" s="151">
        <f>IF(N183="zákl. prenesená",J183,0)</f>
        <v>0</v>
      </c>
      <c r="BH183" s="151">
        <f>IF(N183="zníž. prenesená",J183,0)</f>
        <v>0</v>
      </c>
      <c r="BI183" s="151">
        <f>IF(N183="nulová",J183,0)</f>
        <v>0</v>
      </c>
      <c r="BJ183" s="17" t="s">
        <v>162</v>
      </c>
      <c r="BK183" s="151">
        <f>ROUND(I183*H183,2)</f>
        <v>0</v>
      </c>
      <c r="BL183" s="17" t="s">
        <v>161</v>
      </c>
      <c r="BM183" s="150" t="s">
        <v>263</v>
      </c>
    </row>
    <row r="184" spans="1:65" s="13" customFormat="1">
      <c r="B184" s="156"/>
      <c r="D184" s="152" t="s">
        <v>166</v>
      </c>
      <c r="E184" s="157" t="s">
        <v>1</v>
      </c>
      <c r="F184" s="158" t="s">
        <v>104</v>
      </c>
      <c r="H184" s="159">
        <v>2208.5</v>
      </c>
      <c r="L184" s="156"/>
      <c r="M184" s="160"/>
      <c r="N184" s="161"/>
      <c r="O184" s="161"/>
      <c r="P184" s="161"/>
      <c r="Q184" s="161"/>
      <c r="R184" s="161"/>
      <c r="S184" s="161"/>
      <c r="T184" s="162"/>
      <c r="W184" s="200"/>
      <c r="AT184" s="157" t="s">
        <v>166</v>
      </c>
      <c r="AU184" s="157" t="s">
        <v>162</v>
      </c>
      <c r="AV184" s="13" t="s">
        <v>162</v>
      </c>
      <c r="AW184" s="13" t="s">
        <v>29</v>
      </c>
      <c r="AX184" s="13" t="s">
        <v>80</v>
      </c>
      <c r="AY184" s="157" t="s">
        <v>155</v>
      </c>
    </row>
    <row r="185" spans="1:65" s="2" customFormat="1" ht="24.75" customHeight="1">
      <c r="A185" s="29"/>
      <c r="B185" s="138"/>
      <c r="C185" s="139" t="s">
        <v>264</v>
      </c>
      <c r="D185" s="139" t="s">
        <v>157</v>
      </c>
      <c r="E185" s="140" t="s">
        <v>265</v>
      </c>
      <c r="F185" s="141" t="s">
        <v>266</v>
      </c>
      <c r="G185" s="142" t="s">
        <v>84</v>
      </c>
      <c r="H185" s="143">
        <v>1104.25</v>
      </c>
      <c r="I185" s="144">
        <v>0</v>
      </c>
      <c r="J185" s="144">
        <f>ROUND(I185*H185,2)</f>
        <v>0</v>
      </c>
      <c r="K185" s="145"/>
      <c r="L185" s="30"/>
      <c r="M185" s="146" t="s">
        <v>1</v>
      </c>
      <c r="N185" s="147" t="s">
        <v>38</v>
      </c>
      <c r="O185" s="148">
        <v>0.123</v>
      </c>
      <c r="P185" s="148">
        <f>O185*H185</f>
        <v>135.82275000000001</v>
      </c>
      <c r="Q185" s="148">
        <v>0</v>
      </c>
      <c r="R185" s="148">
        <f>Q185*H185</f>
        <v>0</v>
      </c>
      <c r="S185" s="148">
        <v>0</v>
      </c>
      <c r="T185" s="149">
        <f>S185*H185</f>
        <v>0</v>
      </c>
      <c r="U185" s="29"/>
      <c r="V185" s="29"/>
      <c r="W185" s="200"/>
      <c r="X185" s="29"/>
      <c r="Y185" s="29"/>
      <c r="Z185" s="29"/>
      <c r="AA185" s="29"/>
      <c r="AB185" s="29"/>
      <c r="AC185" s="29"/>
      <c r="AD185" s="29"/>
      <c r="AE185" s="29"/>
      <c r="AR185" s="150" t="s">
        <v>161</v>
      </c>
      <c r="AT185" s="150" t="s">
        <v>157</v>
      </c>
      <c r="AU185" s="150" t="s">
        <v>162</v>
      </c>
      <c r="AY185" s="17" t="s">
        <v>155</v>
      </c>
      <c r="BE185" s="151">
        <f>IF(N185="základná",J185,0)</f>
        <v>0</v>
      </c>
      <c r="BF185" s="151">
        <f>IF(N185="znížená",J185,0)</f>
        <v>0</v>
      </c>
      <c r="BG185" s="151">
        <f>IF(N185="zákl. prenesená",J185,0)</f>
        <v>0</v>
      </c>
      <c r="BH185" s="151">
        <f>IF(N185="zníž. prenesená",J185,0)</f>
        <v>0</v>
      </c>
      <c r="BI185" s="151">
        <f>IF(N185="nulová",J185,0)</f>
        <v>0</v>
      </c>
      <c r="BJ185" s="17" t="s">
        <v>162</v>
      </c>
      <c r="BK185" s="151">
        <f>ROUND(I185*H185,2)</f>
        <v>0</v>
      </c>
      <c r="BL185" s="17" t="s">
        <v>161</v>
      </c>
      <c r="BM185" s="150" t="s">
        <v>267</v>
      </c>
    </row>
    <row r="186" spans="1:65" s="13" customFormat="1">
      <c r="B186" s="156"/>
      <c r="D186" s="152" t="s">
        <v>166</v>
      </c>
      <c r="E186" s="157" t="s">
        <v>1</v>
      </c>
      <c r="F186" s="158" t="s">
        <v>113</v>
      </c>
      <c r="H186" s="159">
        <v>1104.25</v>
      </c>
      <c r="L186" s="156"/>
      <c r="M186" s="160"/>
      <c r="N186" s="161"/>
      <c r="O186" s="161"/>
      <c r="P186" s="161"/>
      <c r="Q186" s="161"/>
      <c r="R186" s="161"/>
      <c r="S186" s="161"/>
      <c r="T186" s="162"/>
      <c r="W186" s="200"/>
      <c r="AT186" s="157" t="s">
        <v>166</v>
      </c>
      <c r="AU186" s="157" t="s">
        <v>162</v>
      </c>
      <c r="AV186" s="13" t="s">
        <v>162</v>
      </c>
      <c r="AW186" s="13" t="s">
        <v>29</v>
      </c>
      <c r="AX186" s="13" t="s">
        <v>80</v>
      </c>
      <c r="AY186" s="157" t="s">
        <v>155</v>
      </c>
    </row>
    <row r="187" spans="1:65" s="2" customFormat="1" ht="22.15" customHeight="1">
      <c r="A187" s="29"/>
      <c r="B187" s="138"/>
      <c r="C187" s="139" t="s">
        <v>7</v>
      </c>
      <c r="D187" s="139" t="s">
        <v>157</v>
      </c>
      <c r="E187" s="140" t="s">
        <v>268</v>
      </c>
      <c r="F187" s="141" t="s">
        <v>269</v>
      </c>
      <c r="G187" s="142" t="s">
        <v>84</v>
      </c>
      <c r="H187" s="143">
        <v>1104.25</v>
      </c>
      <c r="I187" s="144">
        <v>0</v>
      </c>
      <c r="J187" s="144">
        <f>ROUND(I187*H187,2)</f>
        <v>0</v>
      </c>
      <c r="K187" s="145"/>
      <c r="L187" s="30"/>
      <c r="M187" s="146" t="s">
        <v>1</v>
      </c>
      <c r="N187" s="147" t="s">
        <v>38</v>
      </c>
      <c r="O187" s="148">
        <v>0.11700000000000001</v>
      </c>
      <c r="P187" s="148">
        <f>O187*H187</f>
        <v>129.19725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U187" s="29"/>
      <c r="V187" s="29"/>
      <c r="W187" s="200"/>
      <c r="X187" s="29"/>
      <c r="Y187" s="29"/>
      <c r="Z187" s="29"/>
      <c r="AA187" s="29"/>
      <c r="AB187" s="29"/>
      <c r="AC187" s="29"/>
      <c r="AD187" s="29"/>
      <c r="AE187" s="29"/>
      <c r="AR187" s="150" t="s">
        <v>161</v>
      </c>
      <c r="AT187" s="150" t="s">
        <v>157</v>
      </c>
      <c r="AU187" s="150" t="s">
        <v>162</v>
      </c>
      <c r="AY187" s="17" t="s">
        <v>155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7" t="s">
        <v>162</v>
      </c>
      <c r="BK187" s="151">
        <f>ROUND(I187*H187,2)</f>
        <v>0</v>
      </c>
      <c r="BL187" s="17" t="s">
        <v>161</v>
      </c>
      <c r="BM187" s="150" t="s">
        <v>270</v>
      </c>
    </row>
    <row r="188" spans="1:65" s="13" customFormat="1">
      <c r="B188" s="156"/>
      <c r="D188" s="152" t="s">
        <v>166</v>
      </c>
      <c r="E188" s="157" t="s">
        <v>1</v>
      </c>
      <c r="F188" s="158" t="s">
        <v>113</v>
      </c>
      <c r="H188" s="159">
        <v>1104.25</v>
      </c>
      <c r="L188" s="156"/>
      <c r="M188" s="160"/>
      <c r="N188" s="161"/>
      <c r="O188" s="161"/>
      <c r="P188" s="161"/>
      <c r="Q188" s="161"/>
      <c r="R188" s="161"/>
      <c r="S188" s="161"/>
      <c r="T188" s="162"/>
      <c r="W188" s="200"/>
      <c r="AT188" s="157" t="s">
        <v>166</v>
      </c>
      <c r="AU188" s="157" t="s">
        <v>162</v>
      </c>
      <c r="AV188" s="13" t="s">
        <v>162</v>
      </c>
      <c r="AW188" s="13" t="s">
        <v>29</v>
      </c>
      <c r="AX188" s="13" t="s">
        <v>80</v>
      </c>
      <c r="AY188" s="157" t="s">
        <v>155</v>
      </c>
    </row>
    <row r="189" spans="1:65" s="2" customFormat="1" ht="24" customHeight="1">
      <c r="A189" s="29"/>
      <c r="B189" s="138"/>
      <c r="C189" s="139" t="s">
        <v>271</v>
      </c>
      <c r="D189" s="139" t="s">
        <v>157</v>
      </c>
      <c r="E189" s="140" t="s">
        <v>272</v>
      </c>
      <c r="F189" s="141" t="s">
        <v>273</v>
      </c>
      <c r="G189" s="142" t="s">
        <v>84</v>
      </c>
      <c r="H189" s="143">
        <v>1104.25</v>
      </c>
      <c r="I189" s="144">
        <v>0</v>
      </c>
      <c r="J189" s="144">
        <f>ROUND(I189*H189,2)</f>
        <v>0</v>
      </c>
      <c r="K189" s="145"/>
      <c r="L189" s="30"/>
      <c r="M189" s="146" t="s">
        <v>1</v>
      </c>
      <c r="N189" s="147" t="s">
        <v>38</v>
      </c>
      <c r="O189" s="148">
        <v>0.28699999999999998</v>
      </c>
      <c r="P189" s="148">
        <f>O189*H189</f>
        <v>316.91975000000002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U189" s="29"/>
      <c r="V189" s="29"/>
      <c r="W189" s="200"/>
      <c r="X189" s="29"/>
      <c r="Y189" s="29"/>
      <c r="Z189" s="29"/>
      <c r="AA189" s="29"/>
      <c r="AB189" s="29"/>
      <c r="AC189" s="29"/>
      <c r="AD189" s="29"/>
      <c r="AE189" s="29"/>
      <c r="AR189" s="150" t="s">
        <v>161</v>
      </c>
      <c r="AT189" s="150" t="s">
        <v>157</v>
      </c>
      <c r="AU189" s="150" t="s">
        <v>162</v>
      </c>
      <c r="AY189" s="17" t="s">
        <v>155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7" t="s">
        <v>162</v>
      </c>
      <c r="BK189" s="151">
        <f>ROUND(I189*H189,2)</f>
        <v>0</v>
      </c>
      <c r="BL189" s="17" t="s">
        <v>161</v>
      </c>
      <c r="BM189" s="150" t="s">
        <v>274</v>
      </c>
    </row>
    <row r="190" spans="1:65" s="13" customFormat="1">
      <c r="B190" s="156"/>
      <c r="D190" s="152" t="s">
        <v>166</v>
      </c>
      <c r="E190" s="157" t="s">
        <v>1</v>
      </c>
      <c r="F190" s="158" t="s">
        <v>113</v>
      </c>
      <c r="H190" s="159">
        <v>1104.25</v>
      </c>
      <c r="L190" s="156"/>
      <c r="M190" s="160"/>
      <c r="N190" s="161"/>
      <c r="O190" s="161"/>
      <c r="P190" s="161"/>
      <c r="Q190" s="161"/>
      <c r="R190" s="161"/>
      <c r="S190" s="161"/>
      <c r="T190" s="162"/>
      <c r="W190" s="200"/>
      <c r="AT190" s="157" t="s">
        <v>166</v>
      </c>
      <c r="AU190" s="157" t="s">
        <v>162</v>
      </c>
      <c r="AV190" s="13" t="s">
        <v>162</v>
      </c>
      <c r="AW190" s="13" t="s">
        <v>29</v>
      </c>
      <c r="AX190" s="13" t="s">
        <v>80</v>
      </c>
      <c r="AY190" s="157" t="s">
        <v>155</v>
      </c>
    </row>
    <row r="191" spans="1:65" s="12" customFormat="1" ht="22.9" customHeight="1">
      <c r="B191" s="126"/>
      <c r="D191" s="127" t="s">
        <v>71</v>
      </c>
      <c r="E191" s="136" t="s">
        <v>162</v>
      </c>
      <c r="F191" s="136" t="s">
        <v>275</v>
      </c>
      <c r="J191" s="137">
        <f>BK191</f>
        <v>0</v>
      </c>
      <c r="L191" s="126"/>
      <c r="M191" s="130"/>
      <c r="N191" s="131"/>
      <c r="O191" s="131"/>
      <c r="P191" s="132">
        <f>SUM(P192:P210)</f>
        <v>70.41583</v>
      </c>
      <c r="Q191" s="131"/>
      <c r="R191" s="132">
        <f>SUM(R192:R210)</f>
        <v>75.310199999999995</v>
      </c>
      <c r="S191" s="131"/>
      <c r="T191" s="133">
        <f>SUM(T192:T210)</f>
        <v>0</v>
      </c>
      <c r="W191" s="200"/>
      <c r="AR191" s="127" t="s">
        <v>80</v>
      </c>
      <c r="AT191" s="134" t="s">
        <v>71</v>
      </c>
      <c r="AU191" s="134" t="s">
        <v>80</v>
      </c>
      <c r="AY191" s="127" t="s">
        <v>155</v>
      </c>
      <c r="BK191" s="135">
        <f>SUM(BK192:BK210)</f>
        <v>0</v>
      </c>
    </row>
    <row r="192" spans="1:65" s="2" customFormat="1" ht="24">
      <c r="A192" s="29"/>
      <c r="B192" s="138"/>
      <c r="C192" s="139" t="s">
        <v>276</v>
      </c>
      <c r="D192" s="139" t="s">
        <v>157</v>
      </c>
      <c r="E192" s="140" t="s">
        <v>277</v>
      </c>
      <c r="F192" s="141" t="s">
        <v>278</v>
      </c>
      <c r="G192" s="142" t="s">
        <v>160</v>
      </c>
      <c r="H192" s="143">
        <v>42</v>
      </c>
      <c r="I192" s="144">
        <v>0</v>
      </c>
      <c r="J192" s="144">
        <f>ROUND(I192*H192,2)</f>
        <v>0</v>
      </c>
      <c r="K192" s="145"/>
      <c r="L192" s="30"/>
      <c r="M192" s="146" t="s">
        <v>1</v>
      </c>
      <c r="N192" s="147" t="s">
        <v>38</v>
      </c>
      <c r="O192" s="148">
        <v>0.90800000000000003</v>
      </c>
      <c r="P192" s="148">
        <f>O192*H192</f>
        <v>38.136000000000003</v>
      </c>
      <c r="Q192" s="148">
        <v>1.63</v>
      </c>
      <c r="R192" s="148">
        <f>Q192*H192</f>
        <v>68.459999999999994</v>
      </c>
      <c r="S192" s="148">
        <v>0</v>
      </c>
      <c r="T192" s="149">
        <f>S192*H192</f>
        <v>0</v>
      </c>
      <c r="U192" s="29"/>
      <c r="V192" s="29"/>
      <c r="W192" s="200"/>
      <c r="X192" s="29"/>
      <c r="Y192" s="29"/>
      <c r="Z192" s="29"/>
      <c r="AA192" s="29"/>
      <c r="AB192" s="29"/>
      <c r="AC192" s="29"/>
      <c r="AD192" s="29"/>
      <c r="AE192" s="29"/>
      <c r="AR192" s="150" t="s">
        <v>161</v>
      </c>
      <c r="AT192" s="150" t="s">
        <v>157</v>
      </c>
      <c r="AU192" s="150" t="s">
        <v>162</v>
      </c>
      <c r="AY192" s="17" t="s">
        <v>155</v>
      </c>
      <c r="BE192" s="151">
        <f>IF(N192="základná",J192,0)</f>
        <v>0</v>
      </c>
      <c r="BF192" s="151">
        <f>IF(N192="znížená",J192,0)</f>
        <v>0</v>
      </c>
      <c r="BG192" s="151">
        <f>IF(N192="zákl. prenesená",J192,0)</f>
        <v>0</v>
      </c>
      <c r="BH192" s="151">
        <f>IF(N192="zníž. prenesená",J192,0)</f>
        <v>0</v>
      </c>
      <c r="BI192" s="151">
        <f>IF(N192="nulová",J192,0)</f>
        <v>0</v>
      </c>
      <c r="BJ192" s="17" t="s">
        <v>162</v>
      </c>
      <c r="BK192" s="151">
        <f>ROUND(I192*H192,2)</f>
        <v>0</v>
      </c>
      <c r="BL192" s="17" t="s">
        <v>161</v>
      </c>
      <c r="BM192" s="150" t="s">
        <v>279</v>
      </c>
    </row>
    <row r="193" spans="1:65" s="2" customFormat="1" ht="19.5">
      <c r="A193" s="29"/>
      <c r="B193" s="30"/>
      <c r="C193" s="29"/>
      <c r="D193" s="152" t="s">
        <v>164</v>
      </c>
      <c r="E193" s="29"/>
      <c r="F193" s="153" t="s">
        <v>280</v>
      </c>
      <c r="G193" s="29"/>
      <c r="H193" s="29"/>
      <c r="I193" s="29"/>
      <c r="J193" s="29"/>
      <c r="K193" s="29"/>
      <c r="L193" s="30"/>
      <c r="M193" s="154"/>
      <c r="N193" s="155"/>
      <c r="O193" s="55"/>
      <c r="P193" s="55"/>
      <c r="Q193" s="55"/>
      <c r="R193" s="55"/>
      <c r="S193" s="55"/>
      <c r="T193" s="56"/>
      <c r="U193" s="29"/>
      <c r="V193" s="29"/>
      <c r="W193" s="200"/>
      <c r="X193" s="29"/>
      <c r="Y193" s="29"/>
      <c r="Z193" s="29"/>
      <c r="AA193" s="29"/>
      <c r="AB193" s="29"/>
      <c r="AC193" s="29"/>
      <c r="AD193" s="29"/>
      <c r="AE193" s="29"/>
      <c r="AT193" s="17" t="s">
        <v>164</v>
      </c>
      <c r="AU193" s="17" t="s">
        <v>162</v>
      </c>
    </row>
    <row r="194" spans="1:65" s="13" customFormat="1">
      <c r="B194" s="156"/>
      <c r="D194" s="152" t="s">
        <v>166</v>
      </c>
      <c r="E194" s="157" t="s">
        <v>1</v>
      </c>
      <c r="F194" s="158" t="s">
        <v>281</v>
      </c>
      <c r="H194" s="159">
        <v>42</v>
      </c>
      <c r="L194" s="156"/>
      <c r="M194" s="160"/>
      <c r="N194" s="161"/>
      <c r="O194" s="161"/>
      <c r="P194" s="161"/>
      <c r="Q194" s="161"/>
      <c r="R194" s="161"/>
      <c r="S194" s="161"/>
      <c r="T194" s="162"/>
      <c r="W194" s="200"/>
      <c r="AT194" s="157" t="s">
        <v>166</v>
      </c>
      <c r="AU194" s="157" t="s">
        <v>162</v>
      </c>
      <c r="AV194" s="13" t="s">
        <v>162</v>
      </c>
      <c r="AW194" s="13" t="s">
        <v>29</v>
      </c>
      <c r="AX194" s="13" t="s">
        <v>80</v>
      </c>
      <c r="AY194" s="157" t="s">
        <v>155</v>
      </c>
    </row>
    <row r="195" spans="1:65" s="2" customFormat="1" ht="24">
      <c r="A195" s="29"/>
      <c r="B195" s="138"/>
      <c r="C195" s="139" t="s">
        <v>282</v>
      </c>
      <c r="D195" s="139" t="s">
        <v>157</v>
      </c>
      <c r="E195" s="140" t="s">
        <v>283</v>
      </c>
      <c r="F195" s="141" t="s">
        <v>284</v>
      </c>
      <c r="G195" s="142" t="s">
        <v>84</v>
      </c>
      <c r="H195" s="143">
        <v>12.675000000000001</v>
      </c>
      <c r="I195" s="144">
        <v>0</v>
      </c>
      <c r="J195" s="144">
        <f>ROUND(I195*H195,2)</f>
        <v>0</v>
      </c>
      <c r="K195" s="145"/>
      <c r="L195" s="30"/>
      <c r="M195" s="146" t="s">
        <v>1</v>
      </c>
      <c r="N195" s="147" t="s">
        <v>38</v>
      </c>
      <c r="O195" s="148">
        <v>7.0999999999999994E-2</v>
      </c>
      <c r="P195" s="148">
        <f>O195*H195</f>
        <v>0.89993000000000001</v>
      </c>
      <c r="Q195" s="148">
        <v>1.8000000000000001E-4</v>
      </c>
      <c r="R195" s="148">
        <f>Q195*H195</f>
        <v>2.2799999999999999E-3</v>
      </c>
      <c r="S195" s="148">
        <v>0</v>
      </c>
      <c r="T195" s="149">
        <f>S195*H195</f>
        <v>0</v>
      </c>
      <c r="U195" s="29"/>
      <c r="V195" s="29"/>
      <c r="W195" s="200"/>
      <c r="X195" s="29"/>
      <c r="Y195" s="29"/>
      <c r="Z195" s="29"/>
      <c r="AA195" s="29"/>
      <c r="AB195" s="29"/>
      <c r="AC195" s="29"/>
      <c r="AD195" s="29"/>
      <c r="AE195" s="29"/>
      <c r="AR195" s="150" t="s">
        <v>161</v>
      </c>
      <c r="AT195" s="150" t="s">
        <v>157</v>
      </c>
      <c r="AU195" s="150" t="s">
        <v>162</v>
      </c>
      <c r="AY195" s="17" t="s">
        <v>155</v>
      </c>
      <c r="BE195" s="151">
        <f>IF(N195="základná",J195,0)</f>
        <v>0</v>
      </c>
      <c r="BF195" s="151">
        <f>IF(N195="znížená",J195,0)</f>
        <v>0</v>
      </c>
      <c r="BG195" s="151">
        <f>IF(N195="zákl. prenesená",J195,0)</f>
        <v>0</v>
      </c>
      <c r="BH195" s="151">
        <f>IF(N195="zníž. prenesená",J195,0)</f>
        <v>0</v>
      </c>
      <c r="BI195" s="151">
        <f>IF(N195="nulová",J195,0)</f>
        <v>0</v>
      </c>
      <c r="BJ195" s="17" t="s">
        <v>162</v>
      </c>
      <c r="BK195" s="151">
        <f>ROUND(I195*H195,2)</f>
        <v>0</v>
      </c>
      <c r="BL195" s="17" t="s">
        <v>161</v>
      </c>
      <c r="BM195" s="150" t="s">
        <v>285</v>
      </c>
    </row>
    <row r="196" spans="1:65" s="2" customFormat="1" ht="13.9" customHeight="1">
      <c r="A196" s="29"/>
      <c r="B196" s="138"/>
      <c r="C196" s="176" t="s">
        <v>286</v>
      </c>
      <c r="D196" s="176" t="s">
        <v>185</v>
      </c>
      <c r="E196" s="177" t="s">
        <v>287</v>
      </c>
      <c r="F196" s="178" t="s">
        <v>288</v>
      </c>
      <c r="G196" s="179" t="s">
        <v>84</v>
      </c>
      <c r="H196" s="180">
        <v>19.5</v>
      </c>
      <c r="I196" s="181">
        <v>0</v>
      </c>
      <c r="J196" s="181">
        <f>ROUND(I196*H196,2)</f>
        <v>0</v>
      </c>
      <c r="K196" s="182"/>
      <c r="L196" s="183"/>
      <c r="M196" s="184" t="s">
        <v>1</v>
      </c>
      <c r="N196" s="185" t="s">
        <v>38</v>
      </c>
      <c r="O196" s="148">
        <v>0</v>
      </c>
      <c r="P196" s="148">
        <f>O196*H196</f>
        <v>0</v>
      </c>
      <c r="Q196" s="148">
        <v>2.9999999999999997E-4</v>
      </c>
      <c r="R196" s="148">
        <f>Q196*H196</f>
        <v>5.8500000000000002E-3</v>
      </c>
      <c r="S196" s="148">
        <v>0</v>
      </c>
      <c r="T196" s="149">
        <f>S196*H196</f>
        <v>0</v>
      </c>
      <c r="U196" s="29"/>
      <c r="V196" s="29"/>
      <c r="W196" s="200"/>
      <c r="X196" s="29"/>
      <c r="Y196" s="29"/>
      <c r="Z196" s="29"/>
      <c r="AA196" s="29"/>
      <c r="AB196" s="29"/>
      <c r="AC196" s="29"/>
      <c r="AD196" s="29"/>
      <c r="AE196" s="29"/>
      <c r="AR196" s="150" t="s">
        <v>100</v>
      </c>
      <c r="AT196" s="150" t="s">
        <v>185</v>
      </c>
      <c r="AU196" s="150" t="s">
        <v>162</v>
      </c>
      <c r="AY196" s="17" t="s">
        <v>155</v>
      </c>
      <c r="BE196" s="151">
        <f>IF(N196="základná",J196,0)</f>
        <v>0</v>
      </c>
      <c r="BF196" s="151">
        <f>IF(N196="znížená",J196,0)</f>
        <v>0</v>
      </c>
      <c r="BG196" s="151">
        <f>IF(N196="zákl. prenesená",J196,0)</f>
        <v>0</v>
      </c>
      <c r="BH196" s="151">
        <f>IF(N196="zníž. prenesená",J196,0)</f>
        <v>0</v>
      </c>
      <c r="BI196" s="151">
        <f>IF(N196="nulová",J196,0)</f>
        <v>0</v>
      </c>
      <c r="BJ196" s="17" t="s">
        <v>162</v>
      </c>
      <c r="BK196" s="151">
        <f>ROUND(I196*H196,2)</f>
        <v>0</v>
      </c>
      <c r="BL196" s="17" t="s">
        <v>161</v>
      </c>
      <c r="BM196" s="150" t="s">
        <v>289</v>
      </c>
    </row>
    <row r="197" spans="1:65" s="2" customFormat="1" ht="13.9" customHeight="1">
      <c r="A197" s="29"/>
      <c r="B197" s="138"/>
      <c r="C197" s="139" t="s">
        <v>290</v>
      </c>
      <c r="D197" s="139" t="s">
        <v>157</v>
      </c>
      <c r="E197" s="140" t="s">
        <v>291</v>
      </c>
      <c r="F197" s="141" t="s">
        <v>292</v>
      </c>
      <c r="G197" s="142" t="s">
        <v>160</v>
      </c>
      <c r="H197" s="143">
        <v>1.625</v>
      </c>
      <c r="I197" s="144">
        <v>0</v>
      </c>
      <c r="J197" s="144">
        <f>ROUND(I197*H197,2)</f>
        <v>0</v>
      </c>
      <c r="K197" s="145"/>
      <c r="L197" s="30"/>
      <c r="M197" s="146" t="s">
        <v>1</v>
      </c>
      <c r="N197" s="147" t="s">
        <v>38</v>
      </c>
      <c r="O197" s="148">
        <v>1.788</v>
      </c>
      <c r="P197" s="148">
        <f>O197*H197</f>
        <v>2.9055</v>
      </c>
      <c r="Q197" s="148">
        <v>2.1050399999999998</v>
      </c>
      <c r="R197" s="148">
        <f>Q197*H197</f>
        <v>3.42069</v>
      </c>
      <c r="S197" s="148">
        <v>0</v>
      </c>
      <c r="T197" s="149">
        <f>S197*H197</f>
        <v>0</v>
      </c>
      <c r="U197" s="29"/>
      <c r="V197" s="29"/>
      <c r="W197" s="200"/>
      <c r="X197" s="29"/>
      <c r="Y197" s="29"/>
      <c r="Z197" s="29"/>
      <c r="AA197" s="29"/>
      <c r="AB197" s="29"/>
      <c r="AC197" s="29"/>
      <c r="AD197" s="29"/>
      <c r="AE197" s="29"/>
      <c r="AR197" s="150" t="s">
        <v>161</v>
      </c>
      <c r="AT197" s="150" t="s">
        <v>157</v>
      </c>
      <c r="AU197" s="150" t="s">
        <v>162</v>
      </c>
      <c r="AY197" s="17" t="s">
        <v>155</v>
      </c>
      <c r="BE197" s="151">
        <f>IF(N197="základná",J197,0)</f>
        <v>0</v>
      </c>
      <c r="BF197" s="151">
        <f>IF(N197="znížená",J197,0)</f>
        <v>0</v>
      </c>
      <c r="BG197" s="151">
        <f>IF(N197="zákl. prenesená",J197,0)</f>
        <v>0</v>
      </c>
      <c r="BH197" s="151">
        <f>IF(N197="zníž. prenesená",J197,0)</f>
        <v>0</v>
      </c>
      <c r="BI197" s="151">
        <f>IF(N197="nulová",J197,0)</f>
        <v>0</v>
      </c>
      <c r="BJ197" s="17" t="s">
        <v>162</v>
      </c>
      <c r="BK197" s="151">
        <f>ROUND(I197*H197,2)</f>
        <v>0</v>
      </c>
      <c r="BL197" s="17" t="s">
        <v>161</v>
      </c>
      <c r="BM197" s="150" t="s">
        <v>293</v>
      </c>
    </row>
    <row r="198" spans="1:65" s="13" customFormat="1">
      <c r="B198" s="156"/>
      <c r="D198" s="152" t="s">
        <v>166</v>
      </c>
      <c r="E198" s="157" t="s">
        <v>1</v>
      </c>
      <c r="F198" s="158" t="s">
        <v>294</v>
      </c>
      <c r="H198" s="159">
        <v>1.625</v>
      </c>
      <c r="L198" s="156"/>
      <c r="M198" s="160"/>
      <c r="N198" s="161"/>
      <c r="O198" s="161"/>
      <c r="P198" s="161"/>
      <c r="Q198" s="161"/>
      <c r="R198" s="161"/>
      <c r="S198" s="161"/>
      <c r="T198" s="162"/>
      <c r="W198" s="200"/>
      <c r="AT198" s="157" t="s">
        <v>166</v>
      </c>
      <c r="AU198" s="157" t="s">
        <v>162</v>
      </c>
      <c r="AV198" s="13" t="s">
        <v>162</v>
      </c>
      <c r="AW198" s="13" t="s">
        <v>29</v>
      </c>
      <c r="AX198" s="13" t="s">
        <v>80</v>
      </c>
      <c r="AY198" s="157" t="s">
        <v>155</v>
      </c>
    </row>
    <row r="199" spans="1:65" s="2" customFormat="1" ht="13.9" customHeight="1">
      <c r="A199" s="29"/>
      <c r="B199" s="138"/>
      <c r="C199" s="139" t="s">
        <v>295</v>
      </c>
      <c r="D199" s="139" t="s">
        <v>157</v>
      </c>
      <c r="E199" s="140" t="s">
        <v>296</v>
      </c>
      <c r="F199" s="141" t="s">
        <v>297</v>
      </c>
      <c r="G199" s="142" t="s">
        <v>160</v>
      </c>
      <c r="H199" s="143">
        <v>0.97499999999999998</v>
      </c>
      <c r="I199" s="144">
        <v>0</v>
      </c>
      <c r="J199" s="144">
        <f>ROUND(I199*H199,2)</f>
        <v>0</v>
      </c>
      <c r="K199" s="145"/>
      <c r="L199" s="30"/>
      <c r="M199" s="146" t="s">
        <v>1</v>
      </c>
      <c r="N199" s="147" t="s">
        <v>38</v>
      </c>
      <c r="O199" s="148">
        <v>1.1639999999999999</v>
      </c>
      <c r="P199" s="148">
        <f>O199*H199</f>
        <v>1.1349</v>
      </c>
      <c r="Q199" s="148">
        <v>1.9205000000000001</v>
      </c>
      <c r="R199" s="148">
        <f>Q199*H199</f>
        <v>1.87249</v>
      </c>
      <c r="S199" s="148">
        <v>0</v>
      </c>
      <c r="T199" s="149">
        <f>S199*H199</f>
        <v>0</v>
      </c>
      <c r="U199" s="29"/>
      <c r="V199" s="29"/>
      <c r="W199" s="200"/>
      <c r="X199" s="29"/>
      <c r="Y199" s="29"/>
      <c r="Z199" s="29"/>
      <c r="AA199" s="29"/>
      <c r="AB199" s="29"/>
      <c r="AC199" s="29"/>
      <c r="AD199" s="29"/>
      <c r="AE199" s="29"/>
      <c r="AR199" s="150" t="s">
        <v>161</v>
      </c>
      <c r="AT199" s="150" t="s">
        <v>157</v>
      </c>
      <c r="AU199" s="150" t="s">
        <v>162</v>
      </c>
      <c r="AY199" s="17" t="s">
        <v>155</v>
      </c>
      <c r="BE199" s="151">
        <f>IF(N199="základná",J199,0)</f>
        <v>0</v>
      </c>
      <c r="BF199" s="151">
        <f>IF(N199="znížená",J199,0)</f>
        <v>0</v>
      </c>
      <c r="BG199" s="151">
        <f>IF(N199="zákl. prenesená",J199,0)</f>
        <v>0</v>
      </c>
      <c r="BH199" s="151">
        <f>IF(N199="zníž. prenesená",J199,0)</f>
        <v>0</v>
      </c>
      <c r="BI199" s="151">
        <f>IF(N199="nulová",J199,0)</f>
        <v>0</v>
      </c>
      <c r="BJ199" s="17" t="s">
        <v>162</v>
      </c>
      <c r="BK199" s="151">
        <f>ROUND(I199*H199,2)</f>
        <v>0</v>
      </c>
      <c r="BL199" s="17" t="s">
        <v>161</v>
      </c>
      <c r="BM199" s="150" t="s">
        <v>298</v>
      </c>
    </row>
    <row r="200" spans="1:65" s="13" customFormat="1">
      <c r="B200" s="156"/>
      <c r="D200" s="152" t="s">
        <v>166</v>
      </c>
      <c r="E200" s="157" t="s">
        <v>1</v>
      </c>
      <c r="F200" s="158" t="s">
        <v>299</v>
      </c>
      <c r="H200" s="159">
        <v>0.97499999999999998</v>
      </c>
      <c r="L200" s="156"/>
      <c r="M200" s="160"/>
      <c r="N200" s="161"/>
      <c r="O200" s="161"/>
      <c r="P200" s="161"/>
      <c r="Q200" s="161"/>
      <c r="R200" s="161"/>
      <c r="S200" s="161"/>
      <c r="T200" s="162"/>
      <c r="W200" s="200"/>
      <c r="AT200" s="157" t="s">
        <v>166</v>
      </c>
      <c r="AU200" s="157" t="s">
        <v>162</v>
      </c>
      <c r="AV200" s="13" t="s">
        <v>162</v>
      </c>
      <c r="AW200" s="13" t="s">
        <v>29</v>
      </c>
      <c r="AX200" s="13" t="s">
        <v>80</v>
      </c>
      <c r="AY200" s="157" t="s">
        <v>155</v>
      </c>
    </row>
    <row r="201" spans="1:65" s="2" customFormat="1" ht="24">
      <c r="A201" s="29"/>
      <c r="B201" s="138"/>
      <c r="C201" s="139" t="s">
        <v>300</v>
      </c>
      <c r="D201" s="139" t="s">
        <v>157</v>
      </c>
      <c r="E201" s="140" t="s">
        <v>301</v>
      </c>
      <c r="F201" s="141" t="s">
        <v>302</v>
      </c>
      <c r="G201" s="142" t="s">
        <v>93</v>
      </c>
      <c r="H201" s="143">
        <v>120</v>
      </c>
      <c r="I201" s="144">
        <v>0</v>
      </c>
      <c r="J201" s="144">
        <f>ROUND(I201*H201,2)</f>
        <v>0</v>
      </c>
      <c r="K201" s="145"/>
      <c r="L201" s="30"/>
      <c r="M201" s="146" t="s">
        <v>1</v>
      </c>
      <c r="N201" s="147" t="s">
        <v>38</v>
      </c>
      <c r="O201" s="148">
        <v>4.7E-2</v>
      </c>
      <c r="P201" s="148">
        <f>O201*H201</f>
        <v>5.64</v>
      </c>
      <c r="Q201" s="148">
        <v>9.92E-3</v>
      </c>
      <c r="R201" s="148">
        <f>Q201*H201</f>
        <v>1.1903999999999999</v>
      </c>
      <c r="S201" s="148">
        <v>0</v>
      </c>
      <c r="T201" s="149">
        <f>S201*H201</f>
        <v>0</v>
      </c>
      <c r="U201" s="29"/>
      <c r="V201" s="29"/>
      <c r="W201" s="200"/>
      <c r="X201" s="29"/>
      <c r="Y201" s="29"/>
      <c r="Z201" s="29"/>
      <c r="AA201" s="29"/>
      <c r="AB201" s="29"/>
      <c r="AC201" s="29"/>
      <c r="AD201" s="29"/>
      <c r="AE201" s="29"/>
      <c r="AR201" s="150" t="s">
        <v>161</v>
      </c>
      <c r="AT201" s="150" t="s">
        <v>157</v>
      </c>
      <c r="AU201" s="150" t="s">
        <v>162</v>
      </c>
      <c r="AY201" s="17" t="s">
        <v>155</v>
      </c>
      <c r="BE201" s="151">
        <f>IF(N201="základná",J201,0)</f>
        <v>0</v>
      </c>
      <c r="BF201" s="151">
        <f>IF(N201="znížená",J201,0)</f>
        <v>0</v>
      </c>
      <c r="BG201" s="151">
        <f>IF(N201="zákl. prenesená",J201,0)</f>
        <v>0</v>
      </c>
      <c r="BH201" s="151">
        <f>IF(N201="zníž. prenesená",J201,0)</f>
        <v>0</v>
      </c>
      <c r="BI201" s="151">
        <f>IF(N201="nulová",J201,0)</f>
        <v>0</v>
      </c>
      <c r="BJ201" s="17" t="s">
        <v>162</v>
      </c>
      <c r="BK201" s="151">
        <f>ROUND(I201*H201,2)</f>
        <v>0</v>
      </c>
      <c r="BL201" s="17" t="s">
        <v>161</v>
      </c>
      <c r="BM201" s="150" t="s">
        <v>303</v>
      </c>
    </row>
    <row r="202" spans="1:65" s="13" customFormat="1">
      <c r="B202" s="156"/>
      <c r="D202" s="152" t="s">
        <v>166</v>
      </c>
      <c r="E202" s="157" t="s">
        <v>1</v>
      </c>
      <c r="F202" s="158" t="s">
        <v>117</v>
      </c>
      <c r="H202" s="159">
        <v>120</v>
      </c>
      <c r="L202" s="156"/>
      <c r="M202" s="160"/>
      <c r="N202" s="161"/>
      <c r="O202" s="161"/>
      <c r="P202" s="161"/>
      <c r="Q202" s="161"/>
      <c r="R202" s="161"/>
      <c r="S202" s="161"/>
      <c r="T202" s="162"/>
      <c r="W202" s="200"/>
      <c r="AT202" s="157" t="s">
        <v>166</v>
      </c>
      <c r="AU202" s="157" t="s">
        <v>162</v>
      </c>
      <c r="AV202" s="13" t="s">
        <v>162</v>
      </c>
      <c r="AW202" s="13" t="s">
        <v>29</v>
      </c>
      <c r="AX202" s="13" t="s">
        <v>80</v>
      </c>
      <c r="AY202" s="157" t="s">
        <v>155</v>
      </c>
    </row>
    <row r="203" spans="1:65" s="2" customFormat="1" ht="24">
      <c r="A203" s="29"/>
      <c r="B203" s="138"/>
      <c r="C203" s="139" t="s">
        <v>304</v>
      </c>
      <c r="D203" s="139" t="s">
        <v>157</v>
      </c>
      <c r="E203" s="140" t="s">
        <v>305</v>
      </c>
      <c r="F203" s="141" t="s">
        <v>306</v>
      </c>
      <c r="G203" s="142" t="s">
        <v>84</v>
      </c>
      <c r="H203" s="143">
        <v>19.5</v>
      </c>
      <c r="I203" s="144">
        <v>0</v>
      </c>
      <c r="J203" s="144">
        <f>ROUND(I203*H203,2)</f>
        <v>0</v>
      </c>
      <c r="K203" s="145"/>
      <c r="L203" s="30"/>
      <c r="M203" s="146" t="s">
        <v>1</v>
      </c>
      <c r="N203" s="147" t="s">
        <v>38</v>
      </c>
      <c r="O203" s="148">
        <v>4.1000000000000002E-2</v>
      </c>
      <c r="P203" s="148">
        <f>O203*H203</f>
        <v>0.79949999999999999</v>
      </c>
      <c r="Q203" s="148">
        <v>3.4299999999999999E-3</v>
      </c>
      <c r="R203" s="148">
        <f>Q203*H203</f>
        <v>6.6890000000000005E-2</v>
      </c>
      <c r="S203" s="148">
        <v>0</v>
      </c>
      <c r="T203" s="149">
        <f>S203*H203</f>
        <v>0</v>
      </c>
      <c r="U203" s="29"/>
      <c r="V203" s="29"/>
      <c r="W203" s="200"/>
      <c r="X203" s="29"/>
      <c r="Y203" s="29"/>
      <c r="Z203" s="29"/>
      <c r="AA203" s="29"/>
      <c r="AB203" s="29"/>
      <c r="AC203" s="29"/>
      <c r="AD203" s="29"/>
      <c r="AE203" s="29"/>
      <c r="AR203" s="150" t="s">
        <v>161</v>
      </c>
      <c r="AT203" s="150" t="s">
        <v>157</v>
      </c>
      <c r="AU203" s="150" t="s">
        <v>162</v>
      </c>
      <c r="AY203" s="17" t="s">
        <v>155</v>
      </c>
      <c r="BE203" s="151">
        <f>IF(N203="základná",J203,0)</f>
        <v>0</v>
      </c>
      <c r="BF203" s="151">
        <f>IF(N203="znížená",J203,0)</f>
        <v>0</v>
      </c>
      <c r="BG203" s="151">
        <f>IF(N203="zákl. prenesená",J203,0)</f>
        <v>0</v>
      </c>
      <c r="BH203" s="151">
        <f>IF(N203="zníž. prenesená",J203,0)</f>
        <v>0</v>
      </c>
      <c r="BI203" s="151">
        <f>IF(N203="nulová",J203,0)</f>
        <v>0</v>
      </c>
      <c r="BJ203" s="17" t="s">
        <v>162</v>
      </c>
      <c r="BK203" s="151">
        <f>ROUND(I203*H203,2)</f>
        <v>0</v>
      </c>
      <c r="BL203" s="17" t="s">
        <v>161</v>
      </c>
      <c r="BM203" s="150" t="s">
        <v>307</v>
      </c>
    </row>
    <row r="204" spans="1:65" s="13" customFormat="1">
      <c r="B204" s="156"/>
      <c r="D204" s="152" t="s">
        <v>166</v>
      </c>
      <c r="E204" s="157" t="s">
        <v>1</v>
      </c>
      <c r="F204" s="158" t="s">
        <v>308</v>
      </c>
      <c r="H204" s="159">
        <v>19.5</v>
      </c>
      <c r="L204" s="156"/>
      <c r="M204" s="160"/>
      <c r="N204" s="161"/>
      <c r="O204" s="161"/>
      <c r="P204" s="161"/>
      <c r="Q204" s="161"/>
      <c r="R204" s="161"/>
      <c r="S204" s="161"/>
      <c r="T204" s="162"/>
      <c r="W204" s="200"/>
      <c r="AT204" s="157" t="s">
        <v>166</v>
      </c>
      <c r="AU204" s="157" t="s">
        <v>162</v>
      </c>
      <c r="AV204" s="13" t="s">
        <v>162</v>
      </c>
      <c r="AW204" s="13" t="s">
        <v>29</v>
      </c>
      <c r="AX204" s="13" t="s">
        <v>80</v>
      </c>
      <c r="AY204" s="157" t="s">
        <v>155</v>
      </c>
    </row>
    <row r="205" spans="1:65" s="2" customFormat="1" ht="24">
      <c r="A205" s="29"/>
      <c r="B205" s="138"/>
      <c r="C205" s="139" t="s">
        <v>309</v>
      </c>
      <c r="D205" s="139" t="s">
        <v>157</v>
      </c>
      <c r="E205" s="140" t="s">
        <v>310</v>
      </c>
      <c r="F205" s="141" t="s">
        <v>311</v>
      </c>
      <c r="G205" s="142" t="s">
        <v>84</v>
      </c>
      <c r="H205" s="143">
        <v>100</v>
      </c>
      <c r="I205" s="144">
        <v>0</v>
      </c>
      <c r="J205" s="144">
        <f>ROUND(I205*H205,2)</f>
        <v>0</v>
      </c>
      <c r="K205" s="145"/>
      <c r="L205" s="30"/>
      <c r="M205" s="146" t="s">
        <v>1</v>
      </c>
      <c r="N205" s="147" t="s">
        <v>38</v>
      </c>
      <c r="O205" s="148">
        <v>2.9000000000000001E-2</v>
      </c>
      <c r="P205" s="148">
        <f>O205*H205</f>
        <v>2.9</v>
      </c>
      <c r="Q205" s="148">
        <v>3.0000000000000001E-5</v>
      </c>
      <c r="R205" s="148">
        <f>Q205*H205</f>
        <v>3.0000000000000001E-3</v>
      </c>
      <c r="S205" s="148">
        <v>0</v>
      </c>
      <c r="T205" s="149">
        <f>S205*H205</f>
        <v>0</v>
      </c>
      <c r="U205" s="29"/>
      <c r="V205" s="29"/>
      <c r="W205" s="200"/>
      <c r="X205" s="29"/>
      <c r="Y205" s="29"/>
      <c r="Z205" s="29"/>
      <c r="AA205" s="29"/>
      <c r="AB205" s="29"/>
      <c r="AC205" s="29"/>
      <c r="AD205" s="29"/>
      <c r="AE205" s="29"/>
      <c r="AR205" s="150" t="s">
        <v>161</v>
      </c>
      <c r="AT205" s="150" t="s">
        <v>157</v>
      </c>
      <c r="AU205" s="150" t="s">
        <v>162</v>
      </c>
      <c r="AY205" s="17" t="s">
        <v>155</v>
      </c>
      <c r="BE205" s="151">
        <f>IF(N205="základná",J205,0)</f>
        <v>0</v>
      </c>
      <c r="BF205" s="151">
        <f>IF(N205="znížená",J205,0)</f>
        <v>0</v>
      </c>
      <c r="BG205" s="151">
        <f>IF(N205="zákl. prenesená",J205,0)</f>
        <v>0</v>
      </c>
      <c r="BH205" s="151">
        <f>IF(N205="zníž. prenesená",J205,0)</f>
        <v>0</v>
      </c>
      <c r="BI205" s="151">
        <f>IF(N205="nulová",J205,0)</f>
        <v>0</v>
      </c>
      <c r="BJ205" s="17" t="s">
        <v>162</v>
      </c>
      <c r="BK205" s="151">
        <f>ROUND(I205*H205,2)</f>
        <v>0</v>
      </c>
      <c r="BL205" s="17" t="s">
        <v>161</v>
      </c>
      <c r="BM205" s="150" t="s">
        <v>312</v>
      </c>
    </row>
    <row r="206" spans="1:65" s="13" customFormat="1">
      <c r="B206" s="156"/>
      <c r="D206" s="152" t="s">
        <v>166</v>
      </c>
      <c r="E206" s="157" t="s">
        <v>1</v>
      </c>
      <c r="F206" s="158" t="s">
        <v>313</v>
      </c>
      <c r="H206" s="159">
        <v>100</v>
      </c>
      <c r="L206" s="156"/>
      <c r="M206" s="160"/>
      <c r="N206" s="161"/>
      <c r="O206" s="161"/>
      <c r="P206" s="161"/>
      <c r="Q206" s="161"/>
      <c r="R206" s="161"/>
      <c r="S206" s="161"/>
      <c r="T206" s="162"/>
      <c r="W206" s="200"/>
      <c r="AT206" s="157" t="s">
        <v>166</v>
      </c>
      <c r="AU206" s="157" t="s">
        <v>162</v>
      </c>
      <c r="AV206" s="13" t="s">
        <v>162</v>
      </c>
      <c r="AW206" s="13" t="s">
        <v>29</v>
      </c>
      <c r="AX206" s="13" t="s">
        <v>80</v>
      </c>
      <c r="AY206" s="157" t="s">
        <v>155</v>
      </c>
    </row>
    <row r="207" spans="1:65" s="2" customFormat="1" ht="13.9" customHeight="1">
      <c r="A207" s="29"/>
      <c r="B207" s="138"/>
      <c r="C207" s="176" t="s">
        <v>314</v>
      </c>
      <c r="D207" s="176" t="s">
        <v>185</v>
      </c>
      <c r="E207" s="177" t="s">
        <v>287</v>
      </c>
      <c r="F207" s="178" t="s">
        <v>288</v>
      </c>
      <c r="G207" s="179" t="s">
        <v>84</v>
      </c>
      <c r="H207" s="180">
        <v>102</v>
      </c>
      <c r="I207" s="181">
        <v>0</v>
      </c>
      <c r="J207" s="181">
        <f>ROUND(I207*H207,2)</f>
        <v>0</v>
      </c>
      <c r="K207" s="182"/>
      <c r="L207" s="183"/>
      <c r="M207" s="184" t="s">
        <v>1</v>
      </c>
      <c r="N207" s="185" t="s">
        <v>38</v>
      </c>
      <c r="O207" s="148">
        <v>0</v>
      </c>
      <c r="P207" s="148">
        <f>O207*H207</f>
        <v>0</v>
      </c>
      <c r="Q207" s="148">
        <v>2.9999999999999997E-4</v>
      </c>
      <c r="R207" s="148">
        <f>Q207*H207</f>
        <v>3.0599999999999999E-2</v>
      </c>
      <c r="S207" s="148">
        <v>0</v>
      </c>
      <c r="T207" s="149">
        <f>S207*H207</f>
        <v>0</v>
      </c>
      <c r="U207" s="29"/>
      <c r="V207" s="29"/>
      <c r="W207" s="200"/>
      <c r="X207" s="29"/>
      <c r="Y207" s="29"/>
      <c r="Z207" s="29"/>
      <c r="AA207" s="29"/>
      <c r="AB207" s="29"/>
      <c r="AC207" s="29"/>
      <c r="AD207" s="29"/>
      <c r="AE207" s="29"/>
      <c r="AR207" s="150" t="s">
        <v>100</v>
      </c>
      <c r="AT207" s="150" t="s">
        <v>185</v>
      </c>
      <c r="AU207" s="150" t="s">
        <v>162</v>
      </c>
      <c r="AY207" s="17" t="s">
        <v>155</v>
      </c>
      <c r="BE207" s="151">
        <f>IF(N207="základná",J207,0)</f>
        <v>0</v>
      </c>
      <c r="BF207" s="151">
        <f>IF(N207="znížená",J207,0)</f>
        <v>0</v>
      </c>
      <c r="BG207" s="151">
        <f>IF(N207="zákl. prenesená",J207,0)</f>
        <v>0</v>
      </c>
      <c r="BH207" s="151">
        <f>IF(N207="zníž. prenesená",J207,0)</f>
        <v>0</v>
      </c>
      <c r="BI207" s="151">
        <f>IF(N207="nulová",J207,0)</f>
        <v>0</v>
      </c>
      <c r="BJ207" s="17" t="s">
        <v>162</v>
      </c>
      <c r="BK207" s="151">
        <f>ROUND(I207*H207,2)</f>
        <v>0</v>
      </c>
      <c r="BL207" s="17" t="s">
        <v>161</v>
      </c>
      <c r="BM207" s="150" t="s">
        <v>315</v>
      </c>
    </row>
    <row r="208" spans="1:65" s="13" customFormat="1">
      <c r="B208" s="156"/>
      <c r="D208" s="152" t="s">
        <v>166</v>
      </c>
      <c r="F208" s="158" t="s">
        <v>316</v>
      </c>
      <c r="H208" s="159">
        <v>102</v>
      </c>
      <c r="L208" s="156"/>
      <c r="M208" s="160"/>
      <c r="N208" s="161"/>
      <c r="O208" s="161"/>
      <c r="P208" s="161"/>
      <c r="Q208" s="161"/>
      <c r="R208" s="161"/>
      <c r="S208" s="161"/>
      <c r="T208" s="162"/>
      <c r="W208" s="200"/>
      <c r="AT208" s="157" t="s">
        <v>166</v>
      </c>
      <c r="AU208" s="157" t="s">
        <v>162</v>
      </c>
      <c r="AV208" s="13" t="s">
        <v>162</v>
      </c>
      <c r="AW208" s="13" t="s">
        <v>3</v>
      </c>
      <c r="AX208" s="13" t="s">
        <v>80</v>
      </c>
      <c r="AY208" s="157" t="s">
        <v>155</v>
      </c>
    </row>
    <row r="209" spans="1:65" s="2" customFormat="1" ht="24">
      <c r="A209" s="29"/>
      <c r="B209" s="138"/>
      <c r="C209" s="139" t="s">
        <v>317</v>
      </c>
      <c r="D209" s="139" t="s">
        <v>157</v>
      </c>
      <c r="E209" s="140" t="s">
        <v>318</v>
      </c>
      <c r="F209" s="141" t="s">
        <v>319</v>
      </c>
      <c r="G209" s="142" t="s">
        <v>84</v>
      </c>
      <c r="H209" s="143">
        <v>100</v>
      </c>
      <c r="I209" s="144">
        <v>0</v>
      </c>
      <c r="J209" s="144">
        <f>ROUND(I209*H209,2)</f>
        <v>0</v>
      </c>
      <c r="K209" s="145"/>
      <c r="L209" s="30"/>
      <c r="M209" s="146" t="s">
        <v>1</v>
      </c>
      <c r="N209" s="147" t="s">
        <v>38</v>
      </c>
      <c r="O209" s="148">
        <v>0.18</v>
      </c>
      <c r="P209" s="148">
        <f>O209*H209</f>
        <v>18</v>
      </c>
      <c r="Q209" s="148">
        <v>2.5799999999999998E-3</v>
      </c>
      <c r="R209" s="148">
        <f>Q209*H209</f>
        <v>0.25800000000000001</v>
      </c>
      <c r="S209" s="148">
        <v>0</v>
      </c>
      <c r="T209" s="149">
        <f>S209*H209</f>
        <v>0</v>
      </c>
      <c r="U209" s="29"/>
      <c r="V209" s="29"/>
      <c r="W209" s="200"/>
      <c r="X209" s="29"/>
      <c r="Y209" s="29"/>
      <c r="Z209" s="29"/>
      <c r="AA209" s="29"/>
      <c r="AB209" s="29"/>
      <c r="AC209" s="29"/>
      <c r="AD209" s="29"/>
      <c r="AE209" s="29"/>
      <c r="AR209" s="150" t="s">
        <v>161</v>
      </c>
      <c r="AT209" s="150" t="s">
        <v>157</v>
      </c>
      <c r="AU209" s="150" t="s">
        <v>162</v>
      </c>
      <c r="AY209" s="17" t="s">
        <v>155</v>
      </c>
      <c r="BE209" s="151">
        <f>IF(N209="základná",J209,0)</f>
        <v>0</v>
      </c>
      <c r="BF209" s="151">
        <f>IF(N209="znížená",J209,0)</f>
        <v>0</v>
      </c>
      <c r="BG209" s="151">
        <f>IF(N209="zákl. prenesená",J209,0)</f>
        <v>0</v>
      </c>
      <c r="BH209" s="151">
        <f>IF(N209="zníž. prenesená",J209,0)</f>
        <v>0</v>
      </c>
      <c r="BI209" s="151">
        <f>IF(N209="nulová",J209,0)</f>
        <v>0</v>
      </c>
      <c r="BJ209" s="17" t="s">
        <v>162</v>
      </c>
      <c r="BK209" s="151">
        <f>ROUND(I209*H209,2)</f>
        <v>0</v>
      </c>
      <c r="BL209" s="17" t="s">
        <v>161</v>
      </c>
      <c r="BM209" s="150" t="s">
        <v>320</v>
      </c>
    </row>
    <row r="210" spans="1:65" s="13" customFormat="1">
      <c r="B210" s="156"/>
      <c r="D210" s="152" t="s">
        <v>166</v>
      </c>
      <c r="E210" s="157" t="s">
        <v>1</v>
      </c>
      <c r="F210" s="158" t="s">
        <v>321</v>
      </c>
      <c r="H210" s="159">
        <v>100</v>
      </c>
      <c r="L210" s="156"/>
      <c r="M210" s="160"/>
      <c r="N210" s="161"/>
      <c r="O210" s="161"/>
      <c r="P210" s="161"/>
      <c r="Q210" s="161"/>
      <c r="R210" s="161"/>
      <c r="S210" s="161"/>
      <c r="T210" s="162"/>
      <c r="W210" s="200"/>
      <c r="AT210" s="157" t="s">
        <v>166</v>
      </c>
      <c r="AU210" s="157" t="s">
        <v>162</v>
      </c>
      <c r="AV210" s="13" t="s">
        <v>162</v>
      </c>
      <c r="AW210" s="13" t="s">
        <v>29</v>
      </c>
      <c r="AX210" s="13" t="s">
        <v>80</v>
      </c>
      <c r="AY210" s="157" t="s">
        <v>155</v>
      </c>
    </row>
    <row r="211" spans="1:65" s="12" customFormat="1" ht="22.9" customHeight="1">
      <c r="B211" s="126"/>
      <c r="D211" s="127" t="s">
        <v>71</v>
      </c>
      <c r="E211" s="136" t="s">
        <v>184</v>
      </c>
      <c r="F211" s="136" t="s">
        <v>322</v>
      </c>
      <c r="J211" s="137">
        <f>BK211</f>
        <v>0</v>
      </c>
      <c r="L211" s="126"/>
      <c r="M211" s="130"/>
      <c r="N211" s="131"/>
      <c r="O211" s="131"/>
      <c r="P211" s="132">
        <f>SUM(P212:P239)</f>
        <v>519.87082999999996</v>
      </c>
      <c r="Q211" s="131"/>
      <c r="R211" s="132">
        <f>SUM(R212:R239)</f>
        <v>1654.9679699999999</v>
      </c>
      <c r="S211" s="131"/>
      <c r="T211" s="133">
        <f>SUM(T212:T239)</f>
        <v>0</v>
      </c>
      <c r="W211" s="200"/>
      <c r="AR211" s="127" t="s">
        <v>80</v>
      </c>
      <c r="AT211" s="134" t="s">
        <v>71</v>
      </c>
      <c r="AU211" s="134" t="s">
        <v>80</v>
      </c>
      <c r="AY211" s="127" t="s">
        <v>155</v>
      </c>
      <c r="BK211" s="135">
        <f>SUM(BK212:BK239)</f>
        <v>0</v>
      </c>
    </row>
    <row r="212" spans="1:65" s="2" customFormat="1" ht="36">
      <c r="A212" s="29"/>
      <c r="B212" s="138"/>
      <c r="C212" s="139" t="s">
        <v>323</v>
      </c>
      <c r="D212" s="139" t="s">
        <v>157</v>
      </c>
      <c r="E212" s="140" t="s">
        <v>324</v>
      </c>
      <c r="F212" s="141" t="s">
        <v>325</v>
      </c>
      <c r="G212" s="142" t="s">
        <v>84</v>
      </c>
      <c r="H212" s="143">
        <v>0</v>
      </c>
      <c r="I212" s="144">
        <v>0</v>
      </c>
      <c r="J212" s="144">
        <f>ROUND(I212*H212,2)</f>
        <v>0</v>
      </c>
      <c r="K212" s="145"/>
      <c r="L212" s="30"/>
      <c r="M212" s="146" t="s">
        <v>1</v>
      </c>
      <c r="N212" s="147" t="s">
        <v>38</v>
      </c>
      <c r="O212" s="148">
        <v>3.1E-2</v>
      </c>
      <c r="P212" s="148">
        <f>O212*H212</f>
        <v>0</v>
      </c>
      <c r="Q212" s="148">
        <v>0</v>
      </c>
      <c r="R212" s="148">
        <f>Q212*H212</f>
        <v>0</v>
      </c>
      <c r="S212" s="148">
        <v>0</v>
      </c>
      <c r="T212" s="149">
        <f>S212*H212</f>
        <v>0</v>
      </c>
      <c r="U212" s="29"/>
      <c r="V212" s="29"/>
      <c r="W212" s="200"/>
      <c r="X212" s="29"/>
      <c r="Y212" s="29"/>
      <c r="Z212" s="29"/>
      <c r="AA212" s="29"/>
      <c r="AB212" s="29"/>
      <c r="AC212" s="29"/>
      <c r="AD212" s="29"/>
      <c r="AE212" s="29"/>
      <c r="AR212" s="150" t="s">
        <v>161</v>
      </c>
      <c r="AT212" s="150" t="s">
        <v>157</v>
      </c>
      <c r="AU212" s="150" t="s">
        <v>162</v>
      </c>
      <c r="AY212" s="17" t="s">
        <v>155</v>
      </c>
      <c r="BE212" s="151">
        <f>IF(N212="základná",J212,0)</f>
        <v>0</v>
      </c>
      <c r="BF212" s="151">
        <f>IF(N212="znížená",J212,0)</f>
        <v>0</v>
      </c>
      <c r="BG212" s="151">
        <f>IF(N212="zákl. prenesená",J212,0)</f>
        <v>0</v>
      </c>
      <c r="BH212" s="151">
        <f>IF(N212="zníž. prenesená",J212,0)</f>
        <v>0</v>
      </c>
      <c r="BI212" s="151">
        <f>IF(N212="nulová",J212,0)</f>
        <v>0</v>
      </c>
      <c r="BJ212" s="17" t="s">
        <v>162</v>
      </c>
      <c r="BK212" s="151">
        <f>ROUND(I212*H212,2)</f>
        <v>0</v>
      </c>
      <c r="BL212" s="17" t="s">
        <v>161</v>
      </c>
      <c r="BM212" s="150" t="s">
        <v>326</v>
      </c>
    </row>
    <row r="213" spans="1:65" s="2" customFormat="1" ht="19.5">
      <c r="A213" s="29"/>
      <c r="B213" s="30"/>
      <c r="C213" s="29"/>
      <c r="D213" s="152" t="s">
        <v>164</v>
      </c>
      <c r="E213" s="29"/>
      <c r="F213" s="153" t="s">
        <v>327</v>
      </c>
      <c r="G213" s="29"/>
      <c r="H213" s="29"/>
      <c r="I213" s="29"/>
      <c r="J213" s="29"/>
      <c r="K213" s="29"/>
      <c r="L213" s="30"/>
      <c r="M213" s="154"/>
      <c r="N213" s="155"/>
      <c r="O213" s="55"/>
      <c r="P213" s="55"/>
      <c r="Q213" s="55"/>
      <c r="R213" s="55"/>
      <c r="S213" s="55"/>
      <c r="T213" s="56"/>
      <c r="U213" s="29"/>
      <c r="V213" s="29"/>
      <c r="W213" s="200"/>
      <c r="X213" s="29"/>
      <c r="Y213" s="29"/>
      <c r="Z213" s="29"/>
      <c r="AA213" s="29"/>
      <c r="AB213" s="29"/>
      <c r="AC213" s="29"/>
      <c r="AD213" s="29"/>
      <c r="AE213" s="29"/>
      <c r="AT213" s="17" t="s">
        <v>164</v>
      </c>
      <c r="AU213" s="17" t="s">
        <v>162</v>
      </c>
    </row>
    <row r="214" spans="1:65" s="13" customFormat="1">
      <c r="B214" s="156"/>
      <c r="D214" s="152" t="s">
        <v>166</v>
      </c>
      <c r="F214" s="158" t="s">
        <v>328</v>
      </c>
      <c r="H214" s="159">
        <v>0</v>
      </c>
      <c r="L214" s="156"/>
      <c r="M214" s="160"/>
      <c r="N214" s="161"/>
      <c r="O214" s="161"/>
      <c r="P214" s="161"/>
      <c r="Q214" s="161"/>
      <c r="R214" s="161"/>
      <c r="S214" s="161"/>
      <c r="T214" s="162"/>
      <c r="W214" s="200"/>
      <c r="AT214" s="157" t="s">
        <v>166</v>
      </c>
      <c r="AU214" s="157" t="s">
        <v>162</v>
      </c>
      <c r="AV214" s="13" t="s">
        <v>162</v>
      </c>
      <c r="AW214" s="13" t="s">
        <v>3</v>
      </c>
      <c r="AX214" s="13" t="s">
        <v>80</v>
      </c>
      <c r="AY214" s="157" t="s">
        <v>155</v>
      </c>
    </row>
    <row r="215" spans="1:65" s="2" customFormat="1" ht="13.9" customHeight="1">
      <c r="A215" s="29"/>
      <c r="B215" s="138"/>
      <c r="C215" s="176" t="s">
        <v>329</v>
      </c>
      <c r="D215" s="176" t="s">
        <v>185</v>
      </c>
      <c r="E215" s="177" t="s">
        <v>330</v>
      </c>
      <c r="F215" s="178" t="s">
        <v>331</v>
      </c>
      <c r="G215" s="179" t="s">
        <v>188</v>
      </c>
      <c r="H215" s="180">
        <v>0</v>
      </c>
      <c r="I215" s="181">
        <v>0</v>
      </c>
      <c r="J215" s="181">
        <f>ROUND(I215*H215,2)</f>
        <v>0</v>
      </c>
      <c r="K215" s="182"/>
      <c r="L215" s="183"/>
      <c r="M215" s="184" t="s">
        <v>1</v>
      </c>
      <c r="N215" s="185" t="s">
        <v>38</v>
      </c>
      <c r="O215" s="148">
        <v>0</v>
      </c>
      <c r="P215" s="148">
        <f>O215*H215</f>
        <v>0</v>
      </c>
      <c r="Q215" s="148">
        <v>1</v>
      </c>
      <c r="R215" s="148">
        <f>Q215*H215</f>
        <v>0</v>
      </c>
      <c r="S215" s="148">
        <v>0</v>
      </c>
      <c r="T215" s="149">
        <f>S215*H215</f>
        <v>0</v>
      </c>
      <c r="U215" s="29"/>
      <c r="V215" s="29"/>
      <c r="W215" s="200"/>
      <c r="X215" s="29"/>
      <c r="Y215" s="29"/>
      <c r="Z215" s="29"/>
      <c r="AA215" s="29"/>
      <c r="AB215" s="29"/>
      <c r="AC215" s="29"/>
      <c r="AD215" s="29"/>
      <c r="AE215" s="29"/>
      <c r="AR215" s="150" t="s">
        <v>100</v>
      </c>
      <c r="AT215" s="150" t="s">
        <v>185</v>
      </c>
      <c r="AU215" s="150" t="s">
        <v>162</v>
      </c>
      <c r="AY215" s="17" t="s">
        <v>155</v>
      </c>
      <c r="BE215" s="151">
        <f>IF(N215="základná",J215,0)</f>
        <v>0</v>
      </c>
      <c r="BF215" s="151">
        <f>IF(N215="znížená",J215,0)</f>
        <v>0</v>
      </c>
      <c r="BG215" s="151">
        <f>IF(N215="zákl. prenesená",J215,0)</f>
        <v>0</v>
      </c>
      <c r="BH215" s="151">
        <f>IF(N215="zníž. prenesená",J215,0)</f>
        <v>0</v>
      </c>
      <c r="BI215" s="151">
        <f>IF(N215="nulová",J215,0)</f>
        <v>0</v>
      </c>
      <c r="BJ215" s="17" t="s">
        <v>162</v>
      </c>
      <c r="BK215" s="151">
        <f>ROUND(I215*H215,2)</f>
        <v>0</v>
      </c>
      <c r="BL215" s="17" t="s">
        <v>161</v>
      </c>
      <c r="BM215" s="150" t="s">
        <v>332</v>
      </c>
    </row>
    <row r="216" spans="1:65" s="13" customFormat="1">
      <c r="B216" s="156"/>
      <c r="D216" s="152" t="s">
        <v>166</v>
      </c>
      <c r="F216" s="158" t="s">
        <v>328</v>
      </c>
      <c r="H216" s="159">
        <v>0</v>
      </c>
      <c r="L216" s="156"/>
      <c r="M216" s="160"/>
      <c r="N216" s="161"/>
      <c r="O216" s="161"/>
      <c r="P216" s="161"/>
      <c r="Q216" s="161"/>
      <c r="R216" s="161"/>
      <c r="S216" s="161"/>
      <c r="T216" s="162"/>
      <c r="W216" s="200"/>
      <c r="AT216" s="157" t="s">
        <v>166</v>
      </c>
      <c r="AU216" s="157" t="s">
        <v>162</v>
      </c>
      <c r="AV216" s="13" t="s">
        <v>162</v>
      </c>
      <c r="AW216" s="13" t="s">
        <v>3</v>
      </c>
      <c r="AX216" s="13" t="s">
        <v>80</v>
      </c>
      <c r="AY216" s="157" t="s">
        <v>155</v>
      </c>
    </row>
    <row r="217" spans="1:65" s="2" customFormat="1" ht="24">
      <c r="A217" s="29"/>
      <c r="B217" s="138"/>
      <c r="C217" s="176" t="s">
        <v>333</v>
      </c>
      <c r="D217" s="176" t="s">
        <v>185</v>
      </c>
      <c r="E217" s="177" t="s">
        <v>334</v>
      </c>
      <c r="F217" s="178" t="s">
        <v>335</v>
      </c>
      <c r="G217" s="179" t="s">
        <v>188</v>
      </c>
      <c r="H217" s="180">
        <v>79.506</v>
      </c>
      <c r="I217" s="181">
        <v>0</v>
      </c>
      <c r="J217" s="181">
        <f>ROUND(I217*H217,2)</f>
        <v>0</v>
      </c>
      <c r="K217" s="182"/>
      <c r="L217" s="183"/>
      <c r="M217" s="184" t="s">
        <v>1</v>
      </c>
      <c r="N217" s="185" t="s">
        <v>38</v>
      </c>
      <c r="O217" s="148">
        <v>0</v>
      </c>
      <c r="P217" s="148">
        <f>O217*H217</f>
        <v>0</v>
      </c>
      <c r="Q217" s="148">
        <v>1</v>
      </c>
      <c r="R217" s="148">
        <f>Q217*H217</f>
        <v>79.506</v>
      </c>
      <c r="S217" s="148">
        <v>0</v>
      </c>
      <c r="T217" s="149">
        <f>S217*H217</f>
        <v>0</v>
      </c>
      <c r="U217" s="29"/>
      <c r="V217" s="29"/>
      <c r="W217" s="200"/>
      <c r="X217" s="29"/>
      <c r="Y217" s="29"/>
      <c r="Z217" s="29"/>
      <c r="AA217" s="29"/>
      <c r="AB217" s="29"/>
      <c r="AC217" s="29"/>
      <c r="AD217" s="29"/>
      <c r="AE217" s="29"/>
      <c r="AR217" s="150" t="s">
        <v>100</v>
      </c>
      <c r="AT217" s="150" t="s">
        <v>185</v>
      </c>
      <c r="AU217" s="150" t="s">
        <v>162</v>
      </c>
      <c r="AY217" s="17" t="s">
        <v>155</v>
      </c>
      <c r="BE217" s="151">
        <f>IF(N217="základná",J217,0)</f>
        <v>0</v>
      </c>
      <c r="BF217" s="151">
        <f>IF(N217="znížená",J217,0)</f>
        <v>0</v>
      </c>
      <c r="BG217" s="151">
        <f>IF(N217="zákl. prenesená",J217,0)</f>
        <v>0</v>
      </c>
      <c r="BH217" s="151">
        <f>IF(N217="zníž. prenesená",J217,0)</f>
        <v>0</v>
      </c>
      <c r="BI217" s="151">
        <f>IF(N217="nulová",J217,0)</f>
        <v>0</v>
      </c>
      <c r="BJ217" s="17" t="s">
        <v>162</v>
      </c>
      <c r="BK217" s="151">
        <f>ROUND(I217*H217,2)</f>
        <v>0</v>
      </c>
      <c r="BL217" s="17" t="s">
        <v>161</v>
      </c>
      <c r="BM217" s="150" t="s">
        <v>336</v>
      </c>
    </row>
    <row r="218" spans="1:65" s="13" customFormat="1">
      <c r="B218" s="156"/>
      <c r="D218" s="152" t="s">
        <v>166</v>
      </c>
      <c r="E218" s="157" t="s">
        <v>1</v>
      </c>
      <c r="F218" s="158" t="s">
        <v>337</v>
      </c>
      <c r="H218" s="159">
        <v>79.506</v>
      </c>
      <c r="L218" s="156"/>
      <c r="M218" s="160"/>
      <c r="N218" s="161"/>
      <c r="O218" s="161"/>
      <c r="P218" s="161"/>
      <c r="Q218" s="161"/>
      <c r="R218" s="161"/>
      <c r="S218" s="161"/>
      <c r="T218" s="162"/>
      <c r="W218" s="200"/>
      <c r="AT218" s="157" t="s">
        <v>166</v>
      </c>
      <c r="AU218" s="157" t="s">
        <v>162</v>
      </c>
      <c r="AV218" s="13" t="s">
        <v>162</v>
      </c>
      <c r="AW218" s="13" t="s">
        <v>29</v>
      </c>
      <c r="AX218" s="13" t="s">
        <v>80</v>
      </c>
      <c r="AY218" s="157" t="s">
        <v>155</v>
      </c>
    </row>
    <row r="219" spans="1:65" s="2" customFormat="1" ht="36">
      <c r="A219" s="29"/>
      <c r="B219" s="138"/>
      <c r="C219" s="139" t="s">
        <v>338</v>
      </c>
      <c r="D219" s="139" t="s">
        <v>157</v>
      </c>
      <c r="E219" s="140" t="s">
        <v>339</v>
      </c>
      <c r="F219" s="141" t="s">
        <v>340</v>
      </c>
      <c r="G219" s="142" t="s">
        <v>84</v>
      </c>
      <c r="H219" s="143">
        <v>2208.5</v>
      </c>
      <c r="I219" s="144">
        <v>0</v>
      </c>
      <c r="J219" s="144">
        <f>ROUND(I219*H219,2)</f>
        <v>0</v>
      </c>
      <c r="K219" s="145"/>
      <c r="L219" s="30"/>
      <c r="M219" s="146" t="s">
        <v>1</v>
      </c>
      <c r="N219" s="147" t="s">
        <v>38</v>
      </c>
      <c r="O219" s="148">
        <v>3.2259999999999997E-2</v>
      </c>
      <c r="P219" s="148">
        <f>O219*H219</f>
        <v>71.246210000000005</v>
      </c>
      <c r="Q219" s="148">
        <v>7.4999999999999997E-2</v>
      </c>
      <c r="R219" s="148">
        <f>Q219*H219</f>
        <v>165.63749999999999</v>
      </c>
      <c r="S219" s="148">
        <v>0</v>
      </c>
      <c r="T219" s="149">
        <f>S219*H219</f>
        <v>0</v>
      </c>
      <c r="U219" s="29"/>
      <c r="V219" s="29"/>
      <c r="W219" s="200"/>
      <c r="X219" s="29"/>
      <c r="Y219" s="29"/>
      <c r="Z219" s="29"/>
      <c r="AA219" s="29"/>
      <c r="AB219" s="29"/>
      <c r="AC219" s="29"/>
      <c r="AD219" s="29"/>
      <c r="AE219" s="29"/>
      <c r="AR219" s="150" t="s">
        <v>161</v>
      </c>
      <c r="AT219" s="150" t="s">
        <v>157</v>
      </c>
      <c r="AU219" s="150" t="s">
        <v>162</v>
      </c>
      <c r="AY219" s="17" t="s">
        <v>155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7" t="s">
        <v>162</v>
      </c>
      <c r="BK219" s="151">
        <f>ROUND(I219*H219,2)</f>
        <v>0</v>
      </c>
      <c r="BL219" s="17" t="s">
        <v>161</v>
      </c>
      <c r="BM219" s="150" t="s">
        <v>341</v>
      </c>
    </row>
    <row r="220" spans="1:65" s="13" customFormat="1">
      <c r="B220" s="156"/>
      <c r="D220" s="152" t="s">
        <v>166</v>
      </c>
      <c r="E220" s="157" t="s">
        <v>1</v>
      </c>
      <c r="F220" s="158" t="s">
        <v>104</v>
      </c>
      <c r="H220" s="159">
        <v>2208.5</v>
      </c>
      <c r="L220" s="156"/>
      <c r="M220" s="160"/>
      <c r="N220" s="161"/>
      <c r="O220" s="161"/>
      <c r="P220" s="161"/>
      <c r="Q220" s="161"/>
      <c r="R220" s="161"/>
      <c r="S220" s="161"/>
      <c r="T220" s="162"/>
      <c r="W220" s="200"/>
      <c r="AT220" s="157" t="s">
        <v>166</v>
      </c>
      <c r="AU220" s="157" t="s">
        <v>162</v>
      </c>
      <c r="AV220" s="13" t="s">
        <v>162</v>
      </c>
      <c r="AW220" s="13" t="s">
        <v>29</v>
      </c>
      <c r="AX220" s="13" t="s">
        <v>80</v>
      </c>
      <c r="AY220" s="157" t="s">
        <v>155</v>
      </c>
    </row>
    <row r="221" spans="1:65" s="2" customFormat="1" ht="24">
      <c r="A221" s="29"/>
      <c r="B221" s="138"/>
      <c r="C221" s="139" t="s">
        <v>342</v>
      </c>
      <c r="D221" s="139" t="s">
        <v>157</v>
      </c>
      <c r="E221" s="140" t="s">
        <v>343</v>
      </c>
      <c r="F221" s="141" t="s">
        <v>344</v>
      </c>
      <c r="G221" s="142" t="s">
        <v>84</v>
      </c>
      <c r="H221" s="143">
        <v>3489.43</v>
      </c>
      <c r="I221" s="144">
        <v>0</v>
      </c>
      <c r="J221" s="144">
        <f>ROUND(I221*H221,2)</f>
        <v>0</v>
      </c>
      <c r="K221" s="145"/>
      <c r="L221" s="30"/>
      <c r="M221" s="146" t="s">
        <v>1</v>
      </c>
      <c r="N221" s="147" t="s">
        <v>38</v>
      </c>
      <c r="O221" s="148">
        <v>2.4E-2</v>
      </c>
      <c r="P221" s="148">
        <f>O221*H221</f>
        <v>83.746319999999997</v>
      </c>
      <c r="Q221" s="148">
        <v>0.27994000000000002</v>
      </c>
      <c r="R221" s="148">
        <f>Q221*H221</f>
        <v>976.83103000000006</v>
      </c>
      <c r="S221" s="148">
        <v>0</v>
      </c>
      <c r="T221" s="149">
        <f>S221*H221</f>
        <v>0</v>
      </c>
      <c r="U221" s="29"/>
      <c r="V221" s="29"/>
      <c r="W221" s="200"/>
      <c r="X221" s="29"/>
      <c r="Y221" s="29"/>
      <c r="Z221" s="29"/>
      <c r="AA221" s="29"/>
      <c r="AB221" s="29"/>
      <c r="AC221" s="29"/>
      <c r="AD221" s="29"/>
      <c r="AE221" s="29"/>
      <c r="AR221" s="150" t="s">
        <v>161</v>
      </c>
      <c r="AT221" s="150" t="s">
        <v>157</v>
      </c>
      <c r="AU221" s="150" t="s">
        <v>162</v>
      </c>
      <c r="AY221" s="17" t="s">
        <v>155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7" t="s">
        <v>162</v>
      </c>
      <c r="BK221" s="151">
        <f>ROUND(I221*H221,2)</f>
        <v>0</v>
      </c>
      <c r="BL221" s="17" t="s">
        <v>161</v>
      </c>
      <c r="BM221" s="150" t="s">
        <v>345</v>
      </c>
    </row>
    <row r="222" spans="1:65" s="2" customFormat="1" ht="19.5">
      <c r="A222" s="29"/>
      <c r="B222" s="30"/>
      <c r="C222" s="29"/>
      <c r="D222" s="152" t="s">
        <v>164</v>
      </c>
      <c r="E222" s="29"/>
      <c r="F222" s="153" t="s">
        <v>346</v>
      </c>
      <c r="G222" s="29"/>
      <c r="H222" s="29"/>
      <c r="I222" s="29"/>
      <c r="J222" s="29"/>
      <c r="K222" s="29"/>
      <c r="L222" s="30"/>
      <c r="M222" s="154"/>
      <c r="N222" s="155"/>
      <c r="O222" s="55"/>
      <c r="P222" s="55"/>
      <c r="Q222" s="55"/>
      <c r="R222" s="55"/>
      <c r="S222" s="55"/>
      <c r="T222" s="56"/>
      <c r="U222" s="29"/>
      <c r="V222" s="29"/>
      <c r="W222" s="200"/>
      <c r="X222" s="29"/>
      <c r="Y222" s="29"/>
      <c r="Z222" s="29"/>
      <c r="AA222" s="29"/>
      <c r="AB222" s="29"/>
      <c r="AC222" s="29"/>
      <c r="AD222" s="29"/>
      <c r="AE222" s="29"/>
      <c r="AT222" s="17" t="s">
        <v>164</v>
      </c>
      <c r="AU222" s="17" t="s">
        <v>162</v>
      </c>
    </row>
    <row r="223" spans="1:65" s="13" customFormat="1">
      <c r="B223" s="156"/>
      <c r="D223" s="152" t="s">
        <v>166</v>
      </c>
      <c r="E223" s="157" t="s">
        <v>1</v>
      </c>
      <c r="F223" s="158" t="s">
        <v>347</v>
      </c>
      <c r="H223" s="159">
        <v>3489.43</v>
      </c>
      <c r="L223" s="156"/>
      <c r="M223" s="160"/>
      <c r="N223" s="161"/>
      <c r="O223" s="161"/>
      <c r="P223" s="161"/>
      <c r="Q223" s="161"/>
      <c r="R223" s="161"/>
      <c r="S223" s="161"/>
      <c r="T223" s="162"/>
      <c r="W223" s="200"/>
      <c r="AT223" s="157" t="s">
        <v>166</v>
      </c>
      <c r="AU223" s="157" t="s">
        <v>162</v>
      </c>
      <c r="AV223" s="13" t="s">
        <v>162</v>
      </c>
      <c r="AW223" s="13" t="s">
        <v>29</v>
      </c>
      <c r="AX223" s="13" t="s">
        <v>80</v>
      </c>
      <c r="AY223" s="157" t="s">
        <v>155</v>
      </c>
    </row>
    <row r="224" spans="1:65" s="2" customFormat="1" ht="24">
      <c r="A224" s="29"/>
      <c r="B224" s="138"/>
      <c r="C224" s="139" t="s">
        <v>348</v>
      </c>
      <c r="D224" s="139" t="s">
        <v>157</v>
      </c>
      <c r="E224" s="140" t="s">
        <v>349</v>
      </c>
      <c r="F224" s="141" t="s">
        <v>350</v>
      </c>
      <c r="G224" s="142" t="s">
        <v>84</v>
      </c>
      <c r="H224" s="143">
        <v>70</v>
      </c>
      <c r="I224" s="144">
        <v>0</v>
      </c>
      <c r="J224" s="144">
        <f>ROUND(I224*H224,2)</f>
        <v>0</v>
      </c>
      <c r="K224" s="145"/>
      <c r="L224" s="30"/>
      <c r="M224" s="146" t="s">
        <v>1</v>
      </c>
      <c r="N224" s="147" t="s">
        <v>38</v>
      </c>
      <c r="O224" s="148">
        <v>3.3000000000000002E-2</v>
      </c>
      <c r="P224" s="148">
        <f>O224*H224</f>
        <v>2.31</v>
      </c>
      <c r="Q224" s="148">
        <v>0.30834</v>
      </c>
      <c r="R224" s="148">
        <f>Q224*H224</f>
        <v>21.5838</v>
      </c>
      <c r="S224" s="148">
        <v>0</v>
      </c>
      <c r="T224" s="149">
        <f>S224*H224</f>
        <v>0</v>
      </c>
      <c r="U224" s="29"/>
      <c r="V224" s="29"/>
      <c r="W224" s="200"/>
      <c r="X224" s="29"/>
      <c r="Y224" s="29"/>
      <c r="Z224" s="29"/>
      <c r="AA224" s="29"/>
      <c r="AB224" s="29"/>
      <c r="AC224" s="29"/>
      <c r="AD224" s="29"/>
      <c r="AE224" s="29"/>
      <c r="AR224" s="150" t="s">
        <v>161</v>
      </c>
      <c r="AT224" s="150" t="s">
        <v>157</v>
      </c>
      <c r="AU224" s="150" t="s">
        <v>162</v>
      </c>
      <c r="AY224" s="17" t="s">
        <v>155</v>
      </c>
      <c r="BE224" s="151">
        <f>IF(N224="základná",J224,0)</f>
        <v>0</v>
      </c>
      <c r="BF224" s="151">
        <f>IF(N224="znížená",J224,0)</f>
        <v>0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7" t="s">
        <v>162</v>
      </c>
      <c r="BK224" s="151">
        <f>ROUND(I224*H224,2)</f>
        <v>0</v>
      </c>
      <c r="BL224" s="17" t="s">
        <v>161</v>
      </c>
      <c r="BM224" s="150" t="s">
        <v>351</v>
      </c>
    </row>
    <row r="225" spans="1:65" s="13" customFormat="1">
      <c r="B225" s="156"/>
      <c r="D225" s="152" t="s">
        <v>166</v>
      </c>
      <c r="E225" s="157" t="s">
        <v>1</v>
      </c>
      <c r="F225" s="158" t="s">
        <v>352</v>
      </c>
      <c r="H225" s="159">
        <v>70</v>
      </c>
      <c r="L225" s="156"/>
      <c r="M225" s="160"/>
      <c r="N225" s="161"/>
      <c r="O225" s="161"/>
      <c r="P225" s="161"/>
      <c r="Q225" s="161"/>
      <c r="R225" s="161"/>
      <c r="S225" s="161"/>
      <c r="T225" s="162"/>
      <c r="W225" s="200"/>
      <c r="AT225" s="157" t="s">
        <v>166</v>
      </c>
      <c r="AU225" s="157" t="s">
        <v>162</v>
      </c>
      <c r="AV225" s="13" t="s">
        <v>162</v>
      </c>
      <c r="AW225" s="13" t="s">
        <v>29</v>
      </c>
      <c r="AX225" s="13" t="s">
        <v>80</v>
      </c>
      <c r="AY225" s="157" t="s">
        <v>155</v>
      </c>
    </row>
    <row r="226" spans="1:65" s="2" customFormat="1" ht="13.9" customHeight="1">
      <c r="A226" s="29"/>
      <c r="B226" s="138"/>
      <c r="C226" s="176" t="s">
        <v>353</v>
      </c>
      <c r="D226" s="176" t="s">
        <v>185</v>
      </c>
      <c r="E226" s="177" t="s">
        <v>354</v>
      </c>
      <c r="F226" s="178" t="s">
        <v>355</v>
      </c>
      <c r="G226" s="179" t="s">
        <v>188</v>
      </c>
      <c r="H226" s="180">
        <v>0</v>
      </c>
      <c r="I226" s="181">
        <v>0</v>
      </c>
      <c r="J226" s="181">
        <f>ROUND(I226*H226,2)</f>
        <v>0</v>
      </c>
      <c r="K226" s="182"/>
      <c r="L226" s="183"/>
      <c r="M226" s="184" t="s">
        <v>1</v>
      </c>
      <c r="N226" s="185" t="s">
        <v>38</v>
      </c>
      <c r="O226" s="148">
        <v>0</v>
      </c>
      <c r="P226" s="148">
        <f>O226*H226</f>
        <v>0</v>
      </c>
      <c r="Q226" s="148">
        <v>1</v>
      </c>
      <c r="R226" s="148">
        <f>Q226*H226</f>
        <v>0</v>
      </c>
      <c r="S226" s="148">
        <v>0</v>
      </c>
      <c r="T226" s="149">
        <f>S226*H226</f>
        <v>0</v>
      </c>
      <c r="U226" s="29"/>
      <c r="V226" s="29"/>
      <c r="W226" s="200"/>
      <c r="X226" s="29"/>
      <c r="Y226" s="29"/>
      <c r="Z226" s="29"/>
      <c r="AA226" s="29"/>
      <c r="AB226" s="29"/>
      <c r="AC226" s="29"/>
      <c r="AD226" s="29"/>
      <c r="AE226" s="29"/>
      <c r="AR226" s="150" t="s">
        <v>100</v>
      </c>
      <c r="AT226" s="150" t="s">
        <v>185</v>
      </c>
      <c r="AU226" s="150" t="s">
        <v>162</v>
      </c>
      <c r="AY226" s="17" t="s">
        <v>155</v>
      </c>
      <c r="BE226" s="151">
        <f>IF(N226="základná",J226,0)</f>
        <v>0</v>
      </c>
      <c r="BF226" s="151">
        <f>IF(N226="znížená",J226,0)</f>
        <v>0</v>
      </c>
      <c r="BG226" s="151">
        <f>IF(N226="zákl. prenesená",J226,0)</f>
        <v>0</v>
      </c>
      <c r="BH226" s="151">
        <f>IF(N226="zníž. prenesená",J226,0)</f>
        <v>0</v>
      </c>
      <c r="BI226" s="151">
        <f>IF(N226="nulová",J226,0)</f>
        <v>0</v>
      </c>
      <c r="BJ226" s="17" t="s">
        <v>162</v>
      </c>
      <c r="BK226" s="151">
        <f>ROUND(I226*H226,2)</f>
        <v>0</v>
      </c>
      <c r="BL226" s="17" t="s">
        <v>161</v>
      </c>
      <c r="BM226" s="150" t="s">
        <v>356</v>
      </c>
    </row>
    <row r="227" spans="1:65" s="13" customFormat="1">
      <c r="B227" s="156"/>
      <c r="D227" s="152" t="s">
        <v>166</v>
      </c>
      <c r="E227" s="157" t="s">
        <v>1</v>
      </c>
      <c r="F227" s="158" t="s">
        <v>72</v>
      </c>
      <c r="H227" s="159">
        <v>0</v>
      </c>
      <c r="L227" s="156"/>
      <c r="M227" s="160"/>
      <c r="N227" s="161"/>
      <c r="O227" s="161"/>
      <c r="P227" s="161"/>
      <c r="Q227" s="161"/>
      <c r="R227" s="161"/>
      <c r="S227" s="161"/>
      <c r="T227" s="162"/>
      <c r="W227" s="200"/>
      <c r="AT227" s="157" t="s">
        <v>166</v>
      </c>
      <c r="AU227" s="157" t="s">
        <v>162</v>
      </c>
      <c r="AV227" s="13" t="s">
        <v>162</v>
      </c>
      <c r="AW227" s="13" t="s">
        <v>29</v>
      </c>
      <c r="AX227" s="13" t="s">
        <v>80</v>
      </c>
      <c r="AY227" s="157" t="s">
        <v>155</v>
      </c>
    </row>
    <row r="228" spans="1:65" s="2" customFormat="1" ht="24">
      <c r="A228" s="29"/>
      <c r="B228" s="138"/>
      <c r="C228" s="139" t="s">
        <v>357</v>
      </c>
      <c r="D228" s="139" t="s">
        <v>157</v>
      </c>
      <c r="E228" s="140" t="s">
        <v>358</v>
      </c>
      <c r="F228" s="141" t="s">
        <v>359</v>
      </c>
      <c r="G228" s="142" t="s">
        <v>84</v>
      </c>
      <c r="H228" s="143">
        <v>441.7</v>
      </c>
      <c r="I228" s="144">
        <v>0</v>
      </c>
      <c r="J228" s="144">
        <f>ROUND(I228*H228,2)</f>
        <v>0</v>
      </c>
      <c r="K228" s="145"/>
      <c r="L228" s="30"/>
      <c r="M228" s="146" t="s">
        <v>1</v>
      </c>
      <c r="N228" s="147" t="s">
        <v>38</v>
      </c>
      <c r="O228" s="148">
        <v>3.4500000000000003E-2</v>
      </c>
      <c r="P228" s="148">
        <f>O228*H228</f>
        <v>15.23865</v>
      </c>
      <c r="Q228" s="148">
        <v>0.2024</v>
      </c>
      <c r="R228" s="148">
        <f>Q228*H228</f>
        <v>89.400080000000003</v>
      </c>
      <c r="S228" s="148">
        <v>0</v>
      </c>
      <c r="T228" s="149">
        <f>S228*H228</f>
        <v>0</v>
      </c>
      <c r="U228" s="29"/>
      <c r="V228" s="29"/>
      <c r="W228" s="200"/>
      <c r="X228" s="29"/>
      <c r="Y228" s="29"/>
      <c r="Z228" s="29"/>
      <c r="AA228" s="29"/>
      <c r="AB228" s="29"/>
      <c r="AC228" s="29"/>
      <c r="AD228" s="29"/>
      <c r="AE228" s="29"/>
      <c r="AR228" s="150" t="s">
        <v>161</v>
      </c>
      <c r="AT228" s="150" t="s">
        <v>157</v>
      </c>
      <c r="AU228" s="150" t="s">
        <v>162</v>
      </c>
      <c r="AY228" s="17" t="s">
        <v>155</v>
      </c>
      <c r="BE228" s="151">
        <f>IF(N228="základná",J228,0)</f>
        <v>0</v>
      </c>
      <c r="BF228" s="151">
        <f>IF(N228="znížená",J228,0)</f>
        <v>0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7" t="s">
        <v>162</v>
      </c>
      <c r="BK228" s="151">
        <f>ROUND(I228*H228,2)</f>
        <v>0</v>
      </c>
      <c r="BL228" s="17" t="s">
        <v>161</v>
      </c>
      <c r="BM228" s="150" t="s">
        <v>360</v>
      </c>
    </row>
    <row r="229" spans="1:65" s="13" customFormat="1">
      <c r="B229" s="156"/>
      <c r="D229" s="152" t="s">
        <v>166</v>
      </c>
      <c r="E229" s="157" t="s">
        <v>1</v>
      </c>
      <c r="F229" s="158" t="s">
        <v>361</v>
      </c>
      <c r="H229" s="159">
        <v>441.7</v>
      </c>
      <c r="L229" s="156"/>
      <c r="M229" s="160"/>
      <c r="N229" s="161"/>
      <c r="O229" s="161"/>
      <c r="P229" s="161"/>
      <c r="Q229" s="161"/>
      <c r="R229" s="161"/>
      <c r="S229" s="161"/>
      <c r="T229" s="162"/>
      <c r="W229" s="200"/>
      <c r="AT229" s="157" t="s">
        <v>166</v>
      </c>
      <c r="AU229" s="157" t="s">
        <v>162</v>
      </c>
      <c r="AV229" s="13" t="s">
        <v>162</v>
      </c>
      <c r="AW229" s="13" t="s">
        <v>29</v>
      </c>
      <c r="AX229" s="13" t="s">
        <v>80</v>
      </c>
      <c r="AY229" s="157" t="s">
        <v>155</v>
      </c>
    </row>
    <row r="230" spans="1:65" s="2" customFormat="1" ht="24">
      <c r="A230" s="29"/>
      <c r="B230" s="138"/>
      <c r="C230" s="176" t="s">
        <v>362</v>
      </c>
      <c r="D230" s="176" t="s">
        <v>185</v>
      </c>
      <c r="E230" s="177" t="s">
        <v>363</v>
      </c>
      <c r="F230" s="178" t="s">
        <v>364</v>
      </c>
      <c r="G230" s="179" t="s">
        <v>188</v>
      </c>
      <c r="H230" s="180">
        <v>88.34</v>
      </c>
      <c r="I230" s="181">
        <v>0</v>
      </c>
      <c r="J230" s="181">
        <f>ROUND(I230*H230,2)</f>
        <v>0</v>
      </c>
      <c r="K230" s="182"/>
      <c r="L230" s="183"/>
      <c r="M230" s="184" t="s">
        <v>1</v>
      </c>
      <c r="N230" s="185" t="s">
        <v>38</v>
      </c>
      <c r="O230" s="148">
        <v>0</v>
      </c>
      <c r="P230" s="148">
        <f>O230*H230</f>
        <v>0</v>
      </c>
      <c r="Q230" s="148">
        <v>1</v>
      </c>
      <c r="R230" s="148">
        <f>Q230*H230</f>
        <v>88.34</v>
      </c>
      <c r="S230" s="148">
        <v>0</v>
      </c>
      <c r="T230" s="149">
        <f>S230*H230</f>
        <v>0</v>
      </c>
      <c r="U230" s="29"/>
      <c r="V230" s="29"/>
      <c r="W230" s="200"/>
      <c r="X230" s="29"/>
      <c r="Y230" s="29"/>
      <c r="Z230" s="29"/>
      <c r="AA230" s="29"/>
      <c r="AB230" s="29"/>
      <c r="AC230" s="29"/>
      <c r="AD230" s="29"/>
      <c r="AE230" s="29"/>
      <c r="AR230" s="150" t="s">
        <v>100</v>
      </c>
      <c r="AT230" s="150" t="s">
        <v>185</v>
      </c>
      <c r="AU230" s="150" t="s">
        <v>162</v>
      </c>
      <c r="AY230" s="17" t="s">
        <v>155</v>
      </c>
      <c r="BE230" s="151">
        <f>IF(N230="základná",J230,0)</f>
        <v>0</v>
      </c>
      <c r="BF230" s="151">
        <f>IF(N230="znížená",J230,0)</f>
        <v>0</v>
      </c>
      <c r="BG230" s="151">
        <f>IF(N230="zákl. prenesená",J230,0)</f>
        <v>0</v>
      </c>
      <c r="BH230" s="151">
        <f>IF(N230="zníž. prenesená",J230,0)</f>
        <v>0</v>
      </c>
      <c r="BI230" s="151">
        <f>IF(N230="nulová",J230,0)</f>
        <v>0</v>
      </c>
      <c r="BJ230" s="17" t="s">
        <v>162</v>
      </c>
      <c r="BK230" s="151">
        <f>ROUND(I230*H230,2)</f>
        <v>0</v>
      </c>
      <c r="BL230" s="17" t="s">
        <v>161</v>
      </c>
      <c r="BM230" s="150" t="s">
        <v>365</v>
      </c>
    </row>
    <row r="231" spans="1:65" s="2" customFormat="1" ht="24">
      <c r="A231" s="29"/>
      <c r="B231" s="138"/>
      <c r="C231" s="139" t="s">
        <v>366</v>
      </c>
      <c r="D231" s="139" t="s">
        <v>157</v>
      </c>
      <c r="E231" s="140" t="s">
        <v>367</v>
      </c>
      <c r="F231" s="141" t="s">
        <v>368</v>
      </c>
      <c r="G231" s="142" t="s">
        <v>160</v>
      </c>
      <c r="H231" s="143">
        <v>247.352</v>
      </c>
      <c r="I231" s="144">
        <v>0</v>
      </c>
      <c r="J231" s="144">
        <f>ROUND(I231*H231,2)</f>
        <v>0</v>
      </c>
      <c r="K231" s="145"/>
      <c r="L231" s="30"/>
      <c r="M231" s="146" t="s">
        <v>1</v>
      </c>
      <c r="N231" s="147" t="s">
        <v>38</v>
      </c>
      <c r="O231" s="148">
        <v>0.90800000000000003</v>
      </c>
      <c r="P231" s="148">
        <f>O231*H231</f>
        <v>224.59562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U231" s="29"/>
      <c r="V231" s="29"/>
      <c r="W231" s="200"/>
      <c r="X231" s="29"/>
      <c r="Y231" s="29"/>
      <c r="Z231" s="29"/>
      <c r="AA231" s="29"/>
      <c r="AB231" s="29"/>
      <c r="AC231" s="29"/>
      <c r="AD231" s="29"/>
      <c r="AE231" s="29"/>
      <c r="AR231" s="150" t="s">
        <v>161</v>
      </c>
      <c r="AT231" s="150" t="s">
        <v>157</v>
      </c>
      <c r="AU231" s="150" t="s">
        <v>162</v>
      </c>
      <c r="AY231" s="17" t="s">
        <v>155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7" t="s">
        <v>162</v>
      </c>
      <c r="BK231" s="151">
        <f>ROUND(I231*H231,2)</f>
        <v>0</v>
      </c>
      <c r="BL231" s="17" t="s">
        <v>161</v>
      </c>
      <c r="BM231" s="150" t="s">
        <v>369</v>
      </c>
    </row>
    <row r="232" spans="1:65" s="13" customFormat="1">
      <c r="B232" s="156"/>
      <c r="D232" s="152" t="s">
        <v>166</v>
      </c>
      <c r="E232" s="157" t="s">
        <v>1</v>
      </c>
      <c r="F232" s="158" t="s">
        <v>370</v>
      </c>
      <c r="H232" s="159">
        <v>247.352</v>
      </c>
      <c r="L232" s="156"/>
      <c r="M232" s="160"/>
      <c r="N232" s="161"/>
      <c r="O232" s="161"/>
      <c r="P232" s="161"/>
      <c r="Q232" s="161"/>
      <c r="R232" s="161"/>
      <c r="S232" s="161"/>
      <c r="T232" s="162"/>
      <c r="W232" s="200"/>
      <c r="AT232" s="157" t="s">
        <v>166</v>
      </c>
      <c r="AU232" s="157" t="s">
        <v>162</v>
      </c>
      <c r="AV232" s="13" t="s">
        <v>162</v>
      </c>
      <c r="AW232" s="13" t="s">
        <v>29</v>
      </c>
      <c r="AX232" s="13" t="s">
        <v>80</v>
      </c>
      <c r="AY232" s="157" t="s">
        <v>155</v>
      </c>
    </row>
    <row r="233" spans="1:65" s="2" customFormat="1" ht="24">
      <c r="A233" s="29"/>
      <c r="B233" s="138"/>
      <c r="C233" s="139" t="s">
        <v>371</v>
      </c>
      <c r="D233" s="139" t="s">
        <v>157</v>
      </c>
      <c r="E233" s="140" t="s">
        <v>372</v>
      </c>
      <c r="F233" s="141" t="s">
        <v>373</v>
      </c>
      <c r="G233" s="142" t="s">
        <v>84</v>
      </c>
      <c r="H233" s="143">
        <v>1254.4280000000001</v>
      </c>
      <c r="I233" s="144">
        <v>0</v>
      </c>
      <c r="J233" s="144">
        <f>ROUND(I233*H233,2)</f>
        <v>0</v>
      </c>
      <c r="K233" s="145"/>
      <c r="L233" s="30"/>
      <c r="M233" s="146" t="s">
        <v>1</v>
      </c>
      <c r="N233" s="147" t="s">
        <v>38</v>
      </c>
      <c r="O233" s="148">
        <v>2.0200000000000001E-3</v>
      </c>
      <c r="P233" s="148">
        <f>O233*H233</f>
        <v>2.5339399999999999</v>
      </c>
      <c r="Q233" s="148">
        <v>8.0999999999999996E-4</v>
      </c>
      <c r="R233" s="148">
        <f>Q233*H233</f>
        <v>1.0160899999999999</v>
      </c>
      <c r="S233" s="148">
        <v>0</v>
      </c>
      <c r="T233" s="149">
        <f>S233*H233</f>
        <v>0</v>
      </c>
      <c r="U233" s="29"/>
      <c r="V233" s="29"/>
      <c r="W233" s="200"/>
      <c r="X233" s="29"/>
      <c r="Y233" s="29"/>
      <c r="Z233" s="29"/>
      <c r="AA233" s="29"/>
      <c r="AB233" s="29"/>
      <c r="AC233" s="29"/>
      <c r="AD233" s="29"/>
      <c r="AE233" s="29"/>
      <c r="AR233" s="150" t="s">
        <v>161</v>
      </c>
      <c r="AT233" s="150" t="s">
        <v>157</v>
      </c>
      <c r="AU233" s="150" t="s">
        <v>162</v>
      </c>
      <c r="AY233" s="17" t="s">
        <v>155</v>
      </c>
      <c r="BE233" s="151">
        <f>IF(N233="základná",J233,0)</f>
        <v>0</v>
      </c>
      <c r="BF233" s="151">
        <f>IF(N233="znížená",J233,0)</f>
        <v>0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7" t="s">
        <v>162</v>
      </c>
      <c r="BK233" s="151">
        <f>ROUND(I233*H233,2)</f>
        <v>0</v>
      </c>
      <c r="BL233" s="17" t="s">
        <v>161</v>
      </c>
      <c r="BM233" s="150" t="s">
        <v>374</v>
      </c>
    </row>
    <row r="234" spans="1:65" s="13" customFormat="1">
      <c r="B234" s="156"/>
      <c r="D234" s="152" t="s">
        <v>166</v>
      </c>
      <c r="E234" s="157" t="s">
        <v>1</v>
      </c>
      <c r="F234" s="158" t="s">
        <v>82</v>
      </c>
      <c r="H234" s="159">
        <v>1254.4280000000001</v>
      </c>
      <c r="L234" s="156"/>
      <c r="M234" s="160"/>
      <c r="N234" s="161"/>
      <c r="O234" s="161"/>
      <c r="P234" s="161"/>
      <c r="Q234" s="161"/>
      <c r="R234" s="161"/>
      <c r="S234" s="161"/>
      <c r="T234" s="162"/>
      <c r="W234" s="200"/>
      <c r="AT234" s="157" t="s">
        <v>166</v>
      </c>
      <c r="AU234" s="157" t="s">
        <v>162</v>
      </c>
      <c r="AV234" s="13" t="s">
        <v>162</v>
      </c>
      <c r="AW234" s="13" t="s">
        <v>29</v>
      </c>
      <c r="AX234" s="13" t="s">
        <v>80</v>
      </c>
      <c r="AY234" s="157" t="s">
        <v>155</v>
      </c>
    </row>
    <row r="235" spans="1:65" s="2" customFormat="1" ht="24">
      <c r="A235" s="29"/>
      <c r="B235" s="138"/>
      <c r="C235" s="139" t="s">
        <v>375</v>
      </c>
      <c r="D235" s="139" t="s">
        <v>157</v>
      </c>
      <c r="E235" s="140" t="s">
        <v>376</v>
      </c>
      <c r="F235" s="141" t="s">
        <v>377</v>
      </c>
      <c r="G235" s="142" t="s">
        <v>84</v>
      </c>
      <c r="H235" s="143">
        <v>1254.4280000000001</v>
      </c>
      <c r="I235" s="144">
        <v>0</v>
      </c>
      <c r="J235" s="144">
        <f>ROUND(I235*H235,2)</f>
        <v>0</v>
      </c>
      <c r="K235" s="145"/>
      <c r="L235" s="30"/>
      <c r="M235" s="146" t="s">
        <v>1</v>
      </c>
      <c r="N235" s="147" t="s">
        <v>38</v>
      </c>
      <c r="O235" s="148">
        <v>8.8999999999999996E-2</v>
      </c>
      <c r="P235" s="148">
        <f>O235*H235</f>
        <v>111.64409000000001</v>
      </c>
      <c r="Q235" s="148">
        <v>0.18151999999999999</v>
      </c>
      <c r="R235" s="148">
        <f>Q235*H235</f>
        <v>227.70376999999999</v>
      </c>
      <c r="S235" s="148">
        <v>0</v>
      </c>
      <c r="T235" s="149">
        <f>S235*H235</f>
        <v>0</v>
      </c>
      <c r="U235" s="29"/>
      <c r="V235" s="29"/>
      <c r="W235" s="200"/>
      <c r="X235" s="29"/>
      <c r="Y235" s="29"/>
      <c r="Z235" s="29"/>
      <c r="AA235" s="29"/>
      <c r="AB235" s="29"/>
      <c r="AC235" s="29"/>
      <c r="AD235" s="29"/>
      <c r="AE235" s="29"/>
      <c r="AR235" s="150" t="s">
        <v>161</v>
      </c>
      <c r="AT235" s="150" t="s">
        <v>157</v>
      </c>
      <c r="AU235" s="150" t="s">
        <v>162</v>
      </c>
      <c r="AY235" s="17" t="s">
        <v>155</v>
      </c>
      <c r="BE235" s="151">
        <f>IF(N235="základná",J235,0)</f>
        <v>0</v>
      </c>
      <c r="BF235" s="151">
        <f>IF(N235="znížená",J235,0)</f>
        <v>0</v>
      </c>
      <c r="BG235" s="151">
        <f>IF(N235="zákl. prenesená",J235,0)</f>
        <v>0</v>
      </c>
      <c r="BH235" s="151">
        <f>IF(N235="zníž. prenesená",J235,0)</f>
        <v>0</v>
      </c>
      <c r="BI235" s="151">
        <f>IF(N235="nulová",J235,0)</f>
        <v>0</v>
      </c>
      <c r="BJ235" s="17" t="s">
        <v>162</v>
      </c>
      <c r="BK235" s="151">
        <f>ROUND(I235*H235,2)</f>
        <v>0</v>
      </c>
      <c r="BL235" s="17" t="s">
        <v>161</v>
      </c>
      <c r="BM235" s="150" t="s">
        <v>378</v>
      </c>
    </row>
    <row r="236" spans="1:65" s="13" customFormat="1">
      <c r="B236" s="156"/>
      <c r="D236" s="152" t="s">
        <v>166</v>
      </c>
      <c r="E236" s="157" t="s">
        <v>1</v>
      </c>
      <c r="F236" s="158" t="s">
        <v>82</v>
      </c>
      <c r="H236" s="159">
        <v>1254.4280000000001</v>
      </c>
      <c r="L236" s="156"/>
      <c r="M236" s="160"/>
      <c r="N236" s="161"/>
      <c r="O236" s="161"/>
      <c r="P236" s="161"/>
      <c r="Q236" s="161"/>
      <c r="R236" s="161"/>
      <c r="S236" s="161"/>
      <c r="T236" s="162"/>
      <c r="W236" s="200"/>
      <c r="AT236" s="157" t="s">
        <v>166</v>
      </c>
      <c r="AU236" s="157" t="s">
        <v>162</v>
      </c>
      <c r="AV236" s="13" t="s">
        <v>162</v>
      </c>
      <c r="AW236" s="13" t="s">
        <v>29</v>
      </c>
      <c r="AX236" s="13" t="s">
        <v>80</v>
      </c>
      <c r="AY236" s="157" t="s">
        <v>155</v>
      </c>
    </row>
    <row r="237" spans="1:65" s="2" customFormat="1" ht="24">
      <c r="A237" s="29"/>
      <c r="B237" s="138"/>
      <c r="C237" s="139" t="s">
        <v>379</v>
      </c>
      <c r="D237" s="139" t="s">
        <v>157</v>
      </c>
      <c r="E237" s="140" t="s">
        <v>380</v>
      </c>
      <c r="F237" s="141" t="s">
        <v>381</v>
      </c>
      <c r="G237" s="142" t="s">
        <v>84</v>
      </c>
      <c r="H237" s="143">
        <v>6</v>
      </c>
      <c r="I237" s="144">
        <v>0</v>
      </c>
      <c r="J237" s="144">
        <f>ROUND(I237*H237,2)</f>
        <v>0</v>
      </c>
      <c r="K237" s="145"/>
      <c r="L237" s="30"/>
      <c r="M237" s="146" t="s">
        <v>1</v>
      </c>
      <c r="N237" s="147" t="s">
        <v>38</v>
      </c>
      <c r="O237" s="148">
        <v>1.4259999999999999</v>
      </c>
      <c r="P237" s="148">
        <f>O237*H237</f>
        <v>8.5559999999999992</v>
      </c>
      <c r="Q237" s="148">
        <v>0.82494999999999996</v>
      </c>
      <c r="R237" s="148">
        <f>Q237*H237</f>
        <v>4.9497</v>
      </c>
      <c r="S237" s="148">
        <v>0</v>
      </c>
      <c r="T237" s="149">
        <f>S237*H237</f>
        <v>0</v>
      </c>
      <c r="U237" s="29"/>
      <c r="V237" s="29"/>
      <c r="W237" s="200"/>
      <c r="X237" s="29"/>
      <c r="Y237" s="29"/>
      <c r="Z237" s="29"/>
      <c r="AA237" s="29"/>
      <c r="AB237" s="29"/>
      <c r="AC237" s="29"/>
      <c r="AD237" s="29"/>
      <c r="AE237" s="29"/>
      <c r="AR237" s="150" t="s">
        <v>161</v>
      </c>
      <c r="AT237" s="150" t="s">
        <v>157</v>
      </c>
      <c r="AU237" s="150" t="s">
        <v>162</v>
      </c>
      <c r="AY237" s="17" t="s">
        <v>155</v>
      </c>
      <c r="BE237" s="151">
        <f>IF(N237="základná",J237,0)</f>
        <v>0</v>
      </c>
      <c r="BF237" s="151">
        <f>IF(N237="znížená",J237,0)</f>
        <v>0</v>
      </c>
      <c r="BG237" s="151">
        <f>IF(N237="zákl. prenesená",J237,0)</f>
        <v>0</v>
      </c>
      <c r="BH237" s="151">
        <f>IF(N237="zníž. prenesená",J237,0)</f>
        <v>0</v>
      </c>
      <c r="BI237" s="151">
        <f>IF(N237="nulová",J237,0)</f>
        <v>0</v>
      </c>
      <c r="BJ237" s="17" t="s">
        <v>162</v>
      </c>
      <c r="BK237" s="151">
        <f>ROUND(I237*H237,2)</f>
        <v>0</v>
      </c>
      <c r="BL237" s="17" t="s">
        <v>161</v>
      </c>
      <c r="BM237" s="150" t="s">
        <v>382</v>
      </c>
    </row>
    <row r="238" spans="1:65" s="2" customFormat="1" ht="19.5">
      <c r="A238" s="29"/>
      <c r="B238" s="30"/>
      <c r="C238" s="29"/>
      <c r="D238" s="152" t="s">
        <v>164</v>
      </c>
      <c r="E238" s="29"/>
      <c r="F238" s="153" t="s">
        <v>383</v>
      </c>
      <c r="G238" s="29"/>
      <c r="H238" s="29"/>
      <c r="I238" s="29"/>
      <c r="J238" s="29"/>
      <c r="K238" s="29"/>
      <c r="L238" s="30"/>
      <c r="M238" s="154"/>
      <c r="N238" s="155"/>
      <c r="O238" s="55"/>
      <c r="P238" s="55"/>
      <c r="Q238" s="55"/>
      <c r="R238" s="55"/>
      <c r="S238" s="55"/>
      <c r="T238" s="56"/>
      <c r="U238" s="29"/>
      <c r="V238" s="29"/>
      <c r="W238" s="200"/>
      <c r="X238" s="29"/>
      <c r="Y238" s="29"/>
      <c r="Z238" s="29"/>
      <c r="AA238" s="29"/>
      <c r="AB238" s="29"/>
      <c r="AC238" s="29"/>
      <c r="AD238" s="29"/>
      <c r="AE238" s="29"/>
      <c r="AT238" s="17" t="s">
        <v>164</v>
      </c>
      <c r="AU238" s="17" t="s">
        <v>162</v>
      </c>
    </row>
    <row r="239" spans="1:65" s="13" customFormat="1">
      <c r="B239" s="156"/>
      <c r="D239" s="152" t="s">
        <v>166</v>
      </c>
      <c r="E239" s="157" t="s">
        <v>1</v>
      </c>
      <c r="F239" s="158" t="s">
        <v>87</v>
      </c>
      <c r="H239" s="159">
        <v>6</v>
      </c>
      <c r="L239" s="156"/>
      <c r="M239" s="160"/>
      <c r="N239" s="161"/>
      <c r="O239" s="161"/>
      <c r="P239" s="161"/>
      <c r="Q239" s="161"/>
      <c r="R239" s="161"/>
      <c r="S239" s="161"/>
      <c r="T239" s="162"/>
      <c r="W239" s="200"/>
      <c r="AT239" s="157" t="s">
        <v>166</v>
      </c>
      <c r="AU239" s="157" t="s">
        <v>162</v>
      </c>
      <c r="AV239" s="13" t="s">
        <v>162</v>
      </c>
      <c r="AW239" s="13" t="s">
        <v>29</v>
      </c>
      <c r="AX239" s="13" t="s">
        <v>80</v>
      </c>
      <c r="AY239" s="157" t="s">
        <v>155</v>
      </c>
    </row>
    <row r="240" spans="1:65" s="12" customFormat="1" ht="22.9" customHeight="1">
      <c r="B240" s="126"/>
      <c r="D240" s="127" t="s">
        <v>71</v>
      </c>
      <c r="E240" s="136" t="s">
        <v>210</v>
      </c>
      <c r="F240" s="136" t="s">
        <v>384</v>
      </c>
      <c r="J240" s="137">
        <f>BK240</f>
        <v>0</v>
      </c>
      <c r="L240" s="126"/>
      <c r="M240" s="130"/>
      <c r="N240" s="131"/>
      <c r="O240" s="131"/>
      <c r="P240" s="132">
        <f>SUM(P241:P310)</f>
        <v>350.49986999999999</v>
      </c>
      <c r="Q240" s="131"/>
      <c r="R240" s="132">
        <f>SUM(R241:R310)</f>
        <v>190.73887999999999</v>
      </c>
      <c r="S240" s="131"/>
      <c r="T240" s="133">
        <f>SUM(T241:T310)</f>
        <v>0</v>
      </c>
      <c r="W240" s="200"/>
      <c r="AR240" s="127" t="s">
        <v>80</v>
      </c>
      <c r="AT240" s="134" t="s">
        <v>71</v>
      </c>
      <c r="AU240" s="134" t="s">
        <v>80</v>
      </c>
      <c r="AY240" s="127" t="s">
        <v>155</v>
      </c>
      <c r="BK240" s="135">
        <f>SUM(BK241:BK310)</f>
        <v>0</v>
      </c>
    </row>
    <row r="241" spans="1:65" s="2" customFormat="1" ht="24">
      <c r="A241" s="29"/>
      <c r="B241" s="138"/>
      <c r="C241" s="139" t="s">
        <v>385</v>
      </c>
      <c r="D241" s="139" t="s">
        <v>157</v>
      </c>
      <c r="E241" s="140" t="s">
        <v>386</v>
      </c>
      <c r="F241" s="141" t="s">
        <v>387</v>
      </c>
      <c r="G241" s="142" t="s">
        <v>93</v>
      </c>
      <c r="H241" s="143">
        <v>8</v>
      </c>
      <c r="I241" s="144">
        <v>0</v>
      </c>
      <c r="J241" s="144">
        <f>ROUND(I241*H241,2)</f>
        <v>0</v>
      </c>
      <c r="K241" s="145"/>
      <c r="L241" s="30"/>
      <c r="M241" s="146" t="s">
        <v>1</v>
      </c>
      <c r="N241" s="147" t="s">
        <v>38</v>
      </c>
      <c r="O241" s="148">
        <v>3.1440000000000001</v>
      </c>
      <c r="P241" s="148">
        <f>O241*H241</f>
        <v>25.152000000000001</v>
      </c>
      <c r="Q241" s="148">
        <v>0.40566000000000002</v>
      </c>
      <c r="R241" s="148">
        <f>Q241*H241</f>
        <v>3.2452800000000002</v>
      </c>
      <c r="S241" s="148">
        <v>0</v>
      </c>
      <c r="T241" s="149">
        <f>S241*H241</f>
        <v>0</v>
      </c>
      <c r="U241" s="29"/>
      <c r="V241" s="29"/>
      <c r="W241" s="200"/>
      <c r="X241" s="29"/>
      <c r="Y241" s="29"/>
      <c r="Z241" s="29"/>
      <c r="AA241" s="29"/>
      <c r="AB241" s="29"/>
      <c r="AC241" s="29"/>
      <c r="AD241" s="29"/>
      <c r="AE241" s="29"/>
      <c r="AR241" s="150" t="s">
        <v>161</v>
      </c>
      <c r="AT241" s="150" t="s">
        <v>157</v>
      </c>
      <c r="AU241" s="150" t="s">
        <v>162</v>
      </c>
      <c r="AY241" s="17" t="s">
        <v>155</v>
      </c>
      <c r="BE241" s="151">
        <f>IF(N241="základná",J241,0)</f>
        <v>0</v>
      </c>
      <c r="BF241" s="151">
        <f>IF(N241="znížená",J241,0)</f>
        <v>0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7" t="s">
        <v>162</v>
      </c>
      <c r="BK241" s="151">
        <f>ROUND(I241*H241,2)</f>
        <v>0</v>
      </c>
      <c r="BL241" s="17" t="s">
        <v>161</v>
      </c>
      <c r="BM241" s="150" t="s">
        <v>388</v>
      </c>
    </row>
    <row r="242" spans="1:65" s="13" customFormat="1">
      <c r="B242" s="156"/>
      <c r="D242" s="152" t="s">
        <v>166</v>
      </c>
      <c r="E242" s="157" t="s">
        <v>1</v>
      </c>
      <c r="F242" s="158" t="s">
        <v>389</v>
      </c>
      <c r="H242" s="159">
        <v>8</v>
      </c>
      <c r="L242" s="156"/>
      <c r="M242" s="160"/>
      <c r="N242" s="161"/>
      <c r="O242" s="161"/>
      <c r="P242" s="161"/>
      <c r="Q242" s="161"/>
      <c r="R242" s="161"/>
      <c r="S242" s="161"/>
      <c r="T242" s="162"/>
      <c r="W242" s="200"/>
      <c r="AT242" s="157" t="s">
        <v>166</v>
      </c>
      <c r="AU242" s="157" t="s">
        <v>162</v>
      </c>
      <c r="AV242" s="13" t="s">
        <v>162</v>
      </c>
      <c r="AW242" s="13" t="s">
        <v>29</v>
      </c>
      <c r="AX242" s="13" t="s">
        <v>80</v>
      </c>
      <c r="AY242" s="157" t="s">
        <v>155</v>
      </c>
    </row>
    <row r="243" spans="1:65" s="2" customFormat="1" ht="24">
      <c r="A243" s="29"/>
      <c r="B243" s="138"/>
      <c r="C243" s="176" t="s">
        <v>390</v>
      </c>
      <c r="D243" s="176" t="s">
        <v>185</v>
      </c>
      <c r="E243" s="177" t="s">
        <v>391</v>
      </c>
      <c r="F243" s="178" t="s">
        <v>392</v>
      </c>
      <c r="G243" s="179" t="s">
        <v>93</v>
      </c>
      <c r="H243" s="180">
        <v>8</v>
      </c>
      <c r="I243" s="181">
        <v>0</v>
      </c>
      <c r="J243" s="181">
        <f>ROUND(I243*H243,2)</f>
        <v>0</v>
      </c>
      <c r="K243" s="182"/>
      <c r="L243" s="183"/>
      <c r="M243" s="184" t="s">
        <v>1</v>
      </c>
      <c r="N243" s="185" t="s">
        <v>38</v>
      </c>
      <c r="O243" s="148">
        <v>0</v>
      </c>
      <c r="P243" s="148">
        <f>O243*H243</f>
        <v>0</v>
      </c>
      <c r="Q243" s="148">
        <v>7.0499999999999993E-2</v>
      </c>
      <c r="R243" s="148">
        <f>Q243*H243</f>
        <v>0.56399999999999995</v>
      </c>
      <c r="S243" s="148">
        <v>0</v>
      </c>
      <c r="T243" s="149">
        <f>S243*H243</f>
        <v>0</v>
      </c>
      <c r="U243" s="29"/>
      <c r="V243" s="29"/>
      <c r="W243" s="200"/>
      <c r="X243" s="29"/>
      <c r="Y243" s="29"/>
      <c r="Z243" s="29"/>
      <c r="AA243" s="29"/>
      <c r="AB243" s="29"/>
      <c r="AC243" s="29"/>
      <c r="AD243" s="29"/>
      <c r="AE243" s="29"/>
      <c r="AR243" s="150" t="s">
        <v>100</v>
      </c>
      <c r="AT243" s="150" t="s">
        <v>185</v>
      </c>
      <c r="AU243" s="150" t="s">
        <v>162</v>
      </c>
      <c r="AY243" s="17" t="s">
        <v>155</v>
      </c>
      <c r="BE243" s="151">
        <f>IF(N243="základná",J243,0)</f>
        <v>0</v>
      </c>
      <c r="BF243" s="151">
        <f>IF(N243="znížená",J243,0)</f>
        <v>0</v>
      </c>
      <c r="BG243" s="151">
        <f>IF(N243="zákl. prenesená",J243,0)</f>
        <v>0</v>
      </c>
      <c r="BH243" s="151">
        <f>IF(N243="zníž. prenesená",J243,0)</f>
        <v>0</v>
      </c>
      <c r="BI243" s="151">
        <f>IF(N243="nulová",J243,0)</f>
        <v>0</v>
      </c>
      <c r="BJ243" s="17" t="s">
        <v>162</v>
      </c>
      <c r="BK243" s="151">
        <f>ROUND(I243*H243,2)</f>
        <v>0</v>
      </c>
      <c r="BL243" s="17" t="s">
        <v>161</v>
      </c>
      <c r="BM243" s="150" t="s">
        <v>393</v>
      </c>
    </row>
    <row r="244" spans="1:65" s="13" customFormat="1">
      <c r="B244" s="156"/>
      <c r="D244" s="152" t="s">
        <v>166</v>
      </c>
      <c r="E244" s="157" t="s">
        <v>1</v>
      </c>
      <c r="F244" s="158" t="s">
        <v>98</v>
      </c>
      <c r="H244" s="159">
        <v>8</v>
      </c>
      <c r="L244" s="156"/>
      <c r="M244" s="160"/>
      <c r="N244" s="161"/>
      <c r="O244" s="161"/>
      <c r="P244" s="161"/>
      <c r="Q244" s="161"/>
      <c r="R244" s="161"/>
      <c r="S244" s="161"/>
      <c r="T244" s="162"/>
      <c r="W244" s="200"/>
      <c r="AT244" s="157" t="s">
        <v>166</v>
      </c>
      <c r="AU244" s="157" t="s">
        <v>162</v>
      </c>
      <c r="AV244" s="13" t="s">
        <v>162</v>
      </c>
      <c r="AW244" s="13" t="s">
        <v>29</v>
      </c>
      <c r="AX244" s="13" t="s">
        <v>80</v>
      </c>
      <c r="AY244" s="157" t="s">
        <v>155</v>
      </c>
    </row>
    <row r="245" spans="1:65" s="2" customFormat="1" ht="24">
      <c r="A245" s="29"/>
      <c r="B245" s="138"/>
      <c r="C245" s="139" t="s">
        <v>394</v>
      </c>
      <c r="D245" s="139" t="s">
        <v>157</v>
      </c>
      <c r="E245" s="140" t="s">
        <v>395</v>
      </c>
      <c r="F245" s="141" t="s">
        <v>396</v>
      </c>
      <c r="G245" s="142" t="s">
        <v>97</v>
      </c>
      <c r="H245" s="143">
        <v>1</v>
      </c>
      <c r="I245" s="144">
        <v>0</v>
      </c>
      <c r="J245" s="144">
        <f>ROUND(I245*H245,2)</f>
        <v>0</v>
      </c>
      <c r="K245" s="145"/>
      <c r="L245" s="30"/>
      <c r="M245" s="146" t="s">
        <v>1</v>
      </c>
      <c r="N245" s="147" t="s">
        <v>38</v>
      </c>
      <c r="O245" s="148">
        <v>0.78500000000000003</v>
      </c>
      <c r="P245" s="148">
        <f>O245*H245</f>
        <v>0.78500000000000003</v>
      </c>
      <c r="Q245" s="148">
        <v>0.15756000000000001</v>
      </c>
      <c r="R245" s="148">
        <f>Q245*H245</f>
        <v>0.15756000000000001</v>
      </c>
      <c r="S245" s="148">
        <v>0</v>
      </c>
      <c r="T245" s="149">
        <f>S245*H245</f>
        <v>0</v>
      </c>
      <c r="U245" s="29"/>
      <c r="V245" s="29"/>
      <c r="W245" s="200"/>
      <c r="X245" s="29"/>
      <c r="Y245" s="29"/>
      <c r="Z245" s="29"/>
      <c r="AA245" s="29"/>
      <c r="AB245" s="29"/>
      <c r="AC245" s="29"/>
      <c r="AD245" s="29"/>
      <c r="AE245" s="29"/>
      <c r="AR245" s="150" t="s">
        <v>161</v>
      </c>
      <c r="AT245" s="150" t="s">
        <v>157</v>
      </c>
      <c r="AU245" s="150" t="s">
        <v>162</v>
      </c>
      <c r="AY245" s="17" t="s">
        <v>155</v>
      </c>
      <c r="BE245" s="151">
        <f>IF(N245="základná",J245,0)</f>
        <v>0</v>
      </c>
      <c r="BF245" s="151">
        <f>IF(N245="znížená",J245,0)</f>
        <v>0</v>
      </c>
      <c r="BG245" s="151">
        <f>IF(N245="zákl. prenesená",J245,0)</f>
        <v>0</v>
      </c>
      <c r="BH245" s="151">
        <f>IF(N245="zníž. prenesená",J245,0)</f>
        <v>0</v>
      </c>
      <c r="BI245" s="151">
        <f>IF(N245="nulová",J245,0)</f>
        <v>0</v>
      </c>
      <c r="BJ245" s="17" t="s">
        <v>162</v>
      </c>
      <c r="BK245" s="151">
        <f>ROUND(I245*H245,2)</f>
        <v>0</v>
      </c>
      <c r="BL245" s="17" t="s">
        <v>161</v>
      </c>
      <c r="BM245" s="150" t="s">
        <v>397</v>
      </c>
    </row>
    <row r="246" spans="1:65" s="13" customFormat="1">
      <c r="B246" s="156"/>
      <c r="D246" s="152" t="s">
        <v>166</v>
      </c>
      <c r="E246" s="157" t="s">
        <v>1</v>
      </c>
      <c r="F246" s="158" t="s">
        <v>95</v>
      </c>
      <c r="H246" s="159">
        <v>1</v>
      </c>
      <c r="L246" s="156"/>
      <c r="M246" s="160"/>
      <c r="N246" s="161"/>
      <c r="O246" s="161"/>
      <c r="P246" s="161"/>
      <c r="Q246" s="161"/>
      <c r="R246" s="161"/>
      <c r="S246" s="161"/>
      <c r="T246" s="162"/>
      <c r="W246" s="200"/>
      <c r="AT246" s="157" t="s">
        <v>166</v>
      </c>
      <c r="AU246" s="157" t="s">
        <v>162</v>
      </c>
      <c r="AV246" s="13" t="s">
        <v>162</v>
      </c>
      <c r="AW246" s="13" t="s">
        <v>29</v>
      </c>
      <c r="AX246" s="13" t="s">
        <v>80</v>
      </c>
      <c r="AY246" s="157" t="s">
        <v>155</v>
      </c>
    </row>
    <row r="247" spans="1:65" s="2" customFormat="1" ht="13.9" customHeight="1">
      <c r="A247" s="29"/>
      <c r="B247" s="138"/>
      <c r="C247" s="176" t="s">
        <v>398</v>
      </c>
      <c r="D247" s="176" t="s">
        <v>185</v>
      </c>
      <c r="E247" s="177" t="s">
        <v>399</v>
      </c>
      <c r="F247" s="178" t="s">
        <v>400</v>
      </c>
      <c r="G247" s="179" t="s">
        <v>97</v>
      </c>
      <c r="H247" s="180">
        <v>1</v>
      </c>
      <c r="I247" s="181">
        <v>0</v>
      </c>
      <c r="J247" s="181">
        <f>ROUND(I247*H247,2)</f>
        <v>0</v>
      </c>
      <c r="K247" s="182"/>
      <c r="L247" s="183"/>
      <c r="M247" s="184" t="s">
        <v>1</v>
      </c>
      <c r="N247" s="185" t="s">
        <v>38</v>
      </c>
      <c r="O247" s="148">
        <v>0</v>
      </c>
      <c r="P247" s="148">
        <f>O247*H247</f>
        <v>0</v>
      </c>
      <c r="Q247" s="148">
        <v>1.5E-3</v>
      </c>
      <c r="R247" s="148">
        <f>Q247*H247</f>
        <v>1.5E-3</v>
      </c>
      <c r="S247" s="148">
        <v>0</v>
      </c>
      <c r="T247" s="149">
        <f>S247*H247</f>
        <v>0</v>
      </c>
      <c r="U247" s="29"/>
      <c r="V247" s="29"/>
      <c r="W247" s="200"/>
      <c r="X247" s="29"/>
      <c r="Y247" s="29"/>
      <c r="Z247" s="29"/>
      <c r="AA247" s="29"/>
      <c r="AB247" s="29"/>
      <c r="AC247" s="29"/>
      <c r="AD247" s="29"/>
      <c r="AE247" s="29"/>
      <c r="AR247" s="150" t="s">
        <v>100</v>
      </c>
      <c r="AT247" s="150" t="s">
        <v>185</v>
      </c>
      <c r="AU247" s="150" t="s">
        <v>162</v>
      </c>
      <c r="AY247" s="17" t="s">
        <v>155</v>
      </c>
      <c r="BE247" s="151">
        <f>IF(N247="základná",J247,0)</f>
        <v>0</v>
      </c>
      <c r="BF247" s="151">
        <f>IF(N247="znížená",J247,0)</f>
        <v>0</v>
      </c>
      <c r="BG247" s="151">
        <f>IF(N247="zákl. prenesená",J247,0)</f>
        <v>0</v>
      </c>
      <c r="BH247" s="151">
        <f>IF(N247="zníž. prenesená",J247,0)</f>
        <v>0</v>
      </c>
      <c r="BI247" s="151">
        <f>IF(N247="nulová",J247,0)</f>
        <v>0</v>
      </c>
      <c r="BJ247" s="17" t="s">
        <v>162</v>
      </c>
      <c r="BK247" s="151">
        <f>ROUND(I247*H247,2)</f>
        <v>0</v>
      </c>
      <c r="BL247" s="17" t="s">
        <v>161</v>
      </c>
      <c r="BM247" s="150" t="s">
        <v>401</v>
      </c>
    </row>
    <row r="248" spans="1:65" s="2" customFormat="1" ht="24">
      <c r="A248" s="29"/>
      <c r="B248" s="138"/>
      <c r="C248" s="176" t="s">
        <v>402</v>
      </c>
      <c r="D248" s="176" t="s">
        <v>185</v>
      </c>
      <c r="E248" s="177" t="s">
        <v>403</v>
      </c>
      <c r="F248" s="178" t="s">
        <v>404</v>
      </c>
      <c r="G248" s="179" t="s">
        <v>97</v>
      </c>
      <c r="H248" s="180">
        <v>1</v>
      </c>
      <c r="I248" s="181">
        <v>0</v>
      </c>
      <c r="J248" s="181">
        <f>ROUND(I248*H248,2)</f>
        <v>0</v>
      </c>
      <c r="K248" s="182"/>
      <c r="L248" s="183"/>
      <c r="M248" s="184" t="s">
        <v>1</v>
      </c>
      <c r="N248" s="185" t="s">
        <v>38</v>
      </c>
      <c r="O248" s="148">
        <v>0</v>
      </c>
      <c r="P248" s="148">
        <f>O248*H248</f>
        <v>0</v>
      </c>
      <c r="Q248" s="148">
        <v>1.5E-3</v>
      </c>
      <c r="R248" s="148">
        <f>Q248*H248</f>
        <v>1.5E-3</v>
      </c>
      <c r="S248" s="148">
        <v>0</v>
      </c>
      <c r="T248" s="149">
        <f>S248*H248</f>
        <v>0</v>
      </c>
      <c r="U248" s="29"/>
      <c r="V248" s="29"/>
      <c r="W248" s="200"/>
      <c r="X248" s="29"/>
      <c r="Y248" s="29"/>
      <c r="Z248" s="29"/>
      <c r="AA248" s="29"/>
      <c r="AB248" s="29"/>
      <c r="AC248" s="29"/>
      <c r="AD248" s="29"/>
      <c r="AE248" s="29"/>
      <c r="AR248" s="150" t="s">
        <v>100</v>
      </c>
      <c r="AT248" s="150" t="s">
        <v>185</v>
      </c>
      <c r="AU248" s="150" t="s">
        <v>162</v>
      </c>
      <c r="AY248" s="17" t="s">
        <v>155</v>
      </c>
      <c r="BE248" s="151">
        <f>IF(N248="základná",J248,0)</f>
        <v>0</v>
      </c>
      <c r="BF248" s="151">
        <f>IF(N248="znížená",J248,0)</f>
        <v>0</v>
      </c>
      <c r="BG248" s="151">
        <f>IF(N248="zákl. prenesená",J248,0)</f>
        <v>0</v>
      </c>
      <c r="BH248" s="151">
        <f>IF(N248="zníž. prenesená",J248,0)</f>
        <v>0</v>
      </c>
      <c r="BI248" s="151">
        <f>IF(N248="nulová",J248,0)</f>
        <v>0</v>
      </c>
      <c r="BJ248" s="17" t="s">
        <v>162</v>
      </c>
      <c r="BK248" s="151">
        <f>ROUND(I248*H248,2)</f>
        <v>0</v>
      </c>
      <c r="BL248" s="17" t="s">
        <v>161</v>
      </c>
      <c r="BM248" s="150" t="s">
        <v>405</v>
      </c>
    </row>
    <row r="249" spans="1:65" s="2" customFormat="1" ht="13.9" customHeight="1">
      <c r="A249" s="29"/>
      <c r="B249" s="138"/>
      <c r="C249" s="139" t="s">
        <v>406</v>
      </c>
      <c r="D249" s="139" t="s">
        <v>157</v>
      </c>
      <c r="E249" s="140" t="s">
        <v>407</v>
      </c>
      <c r="F249" s="141" t="s">
        <v>408</v>
      </c>
      <c r="G249" s="142" t="s">
        <v>97</v>
      </c>
      <c r="H249" s="143">
        <v>4</v>
      </c>
      <c r="I249" s="144">
        <v>0</v>
      </c>
      <c r="J249" s="144">
        <f>ROUND(I249*H249,2)</f>
        <v>0</v>
      </c>
      <c r="K249" s="145"/>
      <c r="L249" s="30"/>
      <c r="M249" s="146" t="s">
        <v>1</v>
      </c>
      <c r="N249" s="147" t="s">
        <v>38</v>
      </c>
      <c r="O249" s="148">
        <v>7.4999999999999997E-2</v>
      </c>
      <c r="P249" s="148">
        <f>O249*H249</f>
        <v>0.3</v>
      </c>
      <c r="Q249" s="148">
        <v>1E-4</v>
      </c>
      <c r="R249" s="148">
        <f>Q249*H249</f>
        <v>4.0000000000000002E-4</v>
      </c>
      <c r="S249" s="148">
        <v>0</v>
      </c>
      <c r="T249" s="149">
        <f>S249*H249</f>
        <v>0</v>
      </c>
      <c r="U249" s="29"/>
      <c r="V249" s="29"/>
      <c r="W249" s="200"/>
      <c r="X249" s="29"/>
      <c r="Y249" s="29"/>
      <c r="Z249" s="29"/>
      <c r="AA249" s="29"/>
      <c r="AB249" s="29"/>
      <c r="AC249" s="29"/>
      <c r="AD249" s="29"/>
      <c r="AE249" s="29"/>
      <c r="AR249" s="150" t="s">
        <v>161</v>
      </c>
      <c r="AT249" s="150" t="s">
        <v>157</v>
      </c>
      <c r="AU249" s="150" t="s">
        <v>162</v>
      </c>
      <c r="AY249" s="17" t="s">
        <v>155</v>
      </c>
      <c r="BE249" s="151">
        <f>IF(N249="základná",J249,0)</f>
        <v>0</v>
      </c>
      <c r="BF249" s="151">
        <f>IF(N249="znížená",J249,0)</f>
        <v>0</v>
      </c>
      <c r="BG249" s="151">
        <f>IF(N249="zákl. prenesená",J249,0)</f>
        <v>0</v>
      </c>
      <c r="BH249" s="151">
        <f>IF(N249="zníž. prenesená",J249,0)</f>
        <v>0</v>
      </c>
      <c r="BI249" s="151">
        <f>IF(N249="nulová",J249,0)</f>
        <v>0</v>
      </c>
      <c r="BJ249" s="17" t="s">
        <v>162</v>
      </c>
      <c r="BK249" s="151">
        <f>ROUND(I249*H249,2)</f>
        <v>0</v>
      </c>
      <c r="BL249" s="17" t="s">
        <v>161</v>
      </c>
      <c r="BM249" s="150" t="s">
        <v>409</v>
      </c>
    </row>
    <row r="250" spans="1:65" s="13" customFormat="1">
      <c r="B250" s="156"/>
      <c r="D250" s="152" t="s">
        <v>166</v>
      </c>
      <c r="E250" s="157" t="s">
        <v>1</v>
      </c>
      <c r="F250" s="158" t="s">
        <v>410</v>
      </c>
      <c r="H250" s="159">
        <v>4</v>
      </c>
      <c r="L250" s="156"/>
      <c r="M250" s="160"/>
      <c r="N250" s="161"/>
      <c r="O250" s="161"/>
      <c r="P250" s="161"/>
      <c r="Q250" s="161"/>
      <c r="R250" s="161"/>
      <c r="S250" s="161"/>
      <c r="T250" s="162"/>
      <c r="W250" s="200"/>
      <c r="AT250" s="157" t="s">
        <v>166</v>
      </c>
      <c r="AU250" s="157" t="s">
        <v>162</v>
      </c>
      <c r="AV250" s="13" t="s">
        <v>162</v>
      </c>
      <c r="AW250" s="13" t="s">
        <v>29</v>
      </c>
      <c r="AX250" s="13" t="s">
        <v>80</v>
      </c>
      <c r="AY250" s="157" t="s">
        <v>155</v>
      </c>
    </row>
    <row r="251" spans="1:65" s="2" customFormat="1" ht="24">
      <c r="A251" s="29"/>
      <c r="B251" s="138"/>
      <c r="C251" s="139" t="s">
        <v>411</v>
      </c>
      <c r="D251" s="139" t="s">
        <v>157</v>
      </c>
      <c r="E251" s="140" t="s">
        <v>412</v>
      </c>
      <c r="F251" s="141" t="s">
        <v>413</v>
      </c>
      <c r="G251" s="142" t="s">
        <v>97</v>
      </c>
      <c r="H251" s="143">
        <v>6</v>
      </c>
      <c r="I251" s="144">
        <v>0</v>
      </c>
      <c r="J251" s="144">
        <f>ROUND(I251*H251,2)</f>
        <v>0</v>
      </c>
      <c r="K251" s="145"/>
      <c r="L251" s="30"/>
      <c r="M251" s="146" t="s">
        <v>1</v>
      </c>
      <c r="N251" s="147" t="s">
        <v>38</v>
      </c>
      <c r="O251" s="148">
        <v>0.746</v>
      </c>
      <c r="P251" s="148">
        <f>O251*H251</f>
        <v>4.476</v>
      </c>
      <c r="Q251" s="148">
        <v>0.22133</v>
      </c>
      <c r="R251" s="148">
        <f>Q251*H251</f>
        <v>1.3279799999999999</v>
      </c>
      <c r="S251" s="148">
        <v>0</v>
      </c>
      <c r="T251" s="149">
        <f>S251*H251</f>
        <v>0</v>
      </c>
      <c r="U251" s="29"/>
      <c r="V251" s="29"/>
      <c r="W251" s="200"/>
      <c r="X251" s="29"/>
      <c r="Y251" s="29"/>
      <c r="Z251" s="29"/>
      <c r="AA251" s="29"/>
      <c r="AB251" s="29"/>
      <c r="AC251" s="29"/>
      <c r="AD251" s="29"/>
      <c r="AE251" s="29"/>
      <c r="AR251" s="150" t="s">
        <v>161</v>
      </c>
      <c r="AT251" s="150" t="s">
        <v>157</v>
      </c>
      <c r="AU251" s="150" t="s">
        <v>162</v>
      </c>
      <c r="AY251" s="17" t="s">
        <v>155</v>
      </c>
      <c r="BE251" s="151">
        <f>IF(N251="základná",J251,0)</f>
        <v>0</v>
      </c>
      <c r="BF251" s="151">
        <f>IF(N251="znížená",J251,0)</f>
        <v>0</v>
      </c>
      <c r="BG251" s="151">
        <f>IF(N251="zákl. prenesená",J251,0)</f>
        <v>0</v>
      </c>
      <c r="BH251" s="151">
        <f>IF(N251="zníž. prenesená",J251,0)</f>
        <v>0</v>
      </c>
      <c r="BI251" s="151">
        <f>IF(N251="nulová",J251,0)</f>
        <v>0</v>
      </c>
      <c r="BJ251" s="17" t="s">
        <v>162</v>
      </c>
      <c r="BK251" s="151">
        <f>ROUND(I251*H251,2)</f>
        <v>0</v>
      </c>
      <c r="BL251" s="17" t="s">
        <v>161</v>
      </c>
      <c r="BM251" s="150" t="s">
        <v>414</v>
      </c>
    </row>
    <row r="252" spans="1:65" s="2" customFormat="1" ht="19.5">
      <c r="A252" s="29"/>
      <c r="B252" s="30"/>
      <c r="C252" s="29"/>
      <c r="D252" s="152" t="s">
        <v>164</v>
      </c>
      <c r="E252" s="29"/>
      <c r="F252" s="153" t="s">
        <v>415</v>
      </c>
      <c r="G252" s="29"/>
      <c r="H252" s="29"/>
      <c r="I252" s="29"/>
      <c r="J252" s="29"/>
      <c r="K252" s="29"/>
      <c r="L252" s="30"/>
      <c r="M252" s="154"/>
      <c r="N252" s="155"/>
      <c r="O252" s="55"/>
      <c r="P252" s="55"/>
      <c r="Q252" s="55"/>
      <c r="R252" s="55"/>
      <c r="S252" s="55"/>
      <c r="T252" s="56"/>
      <c r="U252" s="29"/>
      <c r="V252" s="29"/>
      <c r="W252" s="200"/>
      <c r="X252" s="29"/>
      <c r="Y252" s="29"/>
      <c r="Z252" s="29"/>
      <c r="AA252" s="29"/>
      <c r="AB252" s="29"/>
      <c r="AC252" s="29"/>
      <c r="AD252" s="29"/>
      <c r="AE252" s="29"/>
      <c r="AT252" s="17" t="s">
        <v>164</v>
      </c>
      <c r="AU252" s="17" t="s">
        <v>162</v>
      </c>
    </row>
    <row r="253" spans="1:65" s="13" customFormat="1">
      <c r="B253" s="156"/>
      <c r="D253" s="152" t="s">
        <v>166</v>
      </c>
      <c r="E253" s="157" t="s">
        <v>1</v>
      </c>
      <c r="F253" s="158" t="s">
        <v>125</v>
      </c>
      <c r="H253" s="159">
        <v>6</v>
      </c>
      <c r="L253" s="156"/>
      <c r="M253" s="160"/>
      <c r="N253" s="161"/>
      <c r="O253" s="161"/>
      <c r="P253" s="161"/>
      <c r="Q253" s="161"/>
      <c r="R253" s="161"/>
      <c r="S253" s="161"/>
      <c r="T253" s="162"/>
      <c r="W253" s="200"/>
      <c r="AT253" s="157" t="s">
        <v>166</v>
      </c>
      <c r="AU253" s="157" t="s">
        <v>162</v>
      </c>
      <c r="AV253" s="13" t="s">
        <v>162</v>
      </c>
      <c r="AW253" s="13" t="s">
        <v>29</v>
      </c>
      <c r="AX253" s="13" t="s">
        <v>80</v>
      </c>
      <c r="AY253" s="157" t="s">
        <v>155</v>
      </c>
    </row>
    <row r="254" spans="1:65" s="2" customFormat="1" ht="13.9" customHeight="1">
      <c r="A254" s="29"/>
      <c r="B254" s="138"/>
      <c r="C254" s="176" t="s">
        <v>416</v>
      </c>
      <c r="D254" s="176" t="s">
        <v>185</v>
      </c>
      <c r="E254" s="177" t="s">
        <v>417</v>
      </c>
      <c r="F254" s="178" t="s">
        <v>418</v>
      </c>
      <c r="G254" s="179" t="s">
        <v>93</v>
      </c>
      <c r="H254" s="180">
        <v>14</v>
      </c>
      <c r="I254" s="181">
        <v>0</v>
      </c>
      <c r="J254" s="181">
        <f>ROUND(I254*H254,2)</f>
        <v>0</v>
      </c>
      <c r="K254" s="182"/>
      <c r="L254" s="183"/>
      <c r="M254" s="184" t="s">
        <v>1</v>
      </c>
      <c r="N254" s="185" t="s">
        <v>38</v>
      </c>
      <c r="O254" s="148">
        <v>0</v>
      </c>
      <c r="P254" s="148">
        <f>O254*H254</f>
        <v>0</v>
      </c>
      <c r="Q254" s="148">
        <v>1.0999999999999999E-2</v>
      </c>
      <c r="R254" s="148">
        <f>Q254*H254</f>
        <v>0.154</v>
      </c>
      <c r="S254" s="148">
        <v>0</v>
      </c>
      <c r="T254" s="149">
        <f>S254*H254</f>
        <v>0</v>
      </c>
      <c r="U254" s="29"/>
      <c r="V254" s="29"/>
      <c r="W254" s="200"/>
      <c r="X254" s="29"/>
      <c r="Y254" s="29"/>
      <c r="Z254" s="29"/>
      <c r="AA254" s="29"/>
      <c r="AB254" s="29"/>
      <c r="AC254" s="29"/>
      <c r="AD254" s="29"/>
      <c r="AE254" s="29"/>
      <c r="AR254" s="150" t="s">
        <v>100</v>
      </c>
      <c r="AT254" s="150" t="s">
        <v>185</v>
      </c>
      <c r="AU254" s="150" t="s">
        <v>162</v>
      </c>
      <c r="AY254" s="17" t="s">
        <v>155</v>
      </c>
      <c r="BE254" s="151">
        <f>IF(N254="základná",J254,0)</f>
        <v>0</v>
      </c>
      <c r="BF254" s="151">
        <f>IF(N254="znížená",J254,0)</f>
        <v>0</v>
      </c>
      <c r="BG254" s="151">
        <f>IF(N254="zákl. prenesená",J254,0)</f>
        <v>0</v>
      </c>
      <c r="BH254" s="151">
        <f>IF(N254="zníž. prenesená",J254,0)</f>
        <v>0</v>
      </c>
      <c r="BI254" s="151">
        <f>IF(N254="nulová",J254,0)</f>
        <v>0</v>
      </c>
      <c r="BJ254" s="17" t="s">
        <v>162</v>
      </c>
      <c r="BK254" s="151">
        <f>ROUND(I254*H254,2)</f>
        <v>0</v>
      </c>
      <c r="BL254" s="17" t="s">
        <v>161</v>
      </c>
      <c r="BM254" s="150" t="s">
        <v>419</v>
      </c>
    </row>
    <row r="255" spans="1:65" s="2" customFormat="1" ht="19.5">
      <c r="A255" s="29"/>
      <c r="B255" s="30"/>
      <c r="C255" s="29"/>
      <c r="D255" s="152" t="s">
        <v>164</v>
      </c>
      <c r="E255" s="29"/>
      <c r="F255" s="153" t="s">
        <v>420</v>
      </c>
      <c r="G255" s="29"/>
      <c r="H255" s="29"/>
      <c r="I255" s="29"/>
      <c r="J255" s="29"/>
      <c r="K255" s="29"/>
      <c r="L255" s="30"/>
      <c r="M255" s="154"/>
      <c r="N255" s="155"/>
      <c r="O255" s="55"/>
      <c r="P255" s="55"/>
      <c r="Q255" s="55"/>
      <c r="R255" s="55"/>
      <c r="S255" s="55"/>
      <c r="T255" s="56"/>
      <c r="U255" s="29"/>
      <c r="V255" s="29"/>
      <c r="W255" s="200"/>
      <c r="X255" s="29"/>
      <c r="Y255" s="29"/>
      <c r="Z255" s="29"/>
      <c r="AA255" s="29"/>
      <c r="AB255" s="29"/>
      <c r="AC255" s="29"/>
      <c r="AD255" s="29"/>
      <c r="AE255" s="29"/>
      <c r="AT255" s="17" t="s">
        <v>164</v>
      </c>
      <c r="AU255" s="17" t="s">
        <v>162</v>
      </c>
    </row>
    <row r="256" spans="1:65" s="13" customFormat="1">
      <c r="B256" s="156"/>
      <c r="D256" s="152" t="s">
        <v>166</v>
      </c>
      <c r="E256" s="157" t="s">
        <v>1</v>
      </c>
      <c r="F256" s="158" t="s">
        <v>421</v>
      </c>
      <c r="H256" s="159">
        <v>14</v>
      </c>
      <c r="L256" s="156"/>
      <c r="M256" s="160"/>
      <c r="N256" s="161"/>
      <c r="O256" s="161"/>
      <c r="P256" s="161"/>
      <c r="Q256" s="161"/>
      <c r="R256" s="161"/>
      <c r="S256" s="161"/>
      <c r="T256" s="162"/>
      <c r="W256" s="200"/>
      <c r="AT256" s="157" t="s">
        <v>166</v>
      </c>
      <c r="AU256" s="157" t="s">
        <v>162</v>
      </c>
      <c r="AV256" s="13" t="s">
        <v>162</v>
      </c>
      <c r="AW256" s="13" t="s">
        <v>29</v>
      </c>
      <c r="AX256" s="13" t="s">
        <v>80</v>
      </c>
      <c r="AY256" s="157" t="s">
        <v>155</v>
      </c>
    </row>
    <row r="257" spans="1:65" s="2" customFormat="1" ht="24">
      <c r="A257" s="29"/>
      <c r="B257" s="138"/>
      <c r="C257" s="176" t="s">
        <v>422</v>
      </c>
      <c r="D257" s="176" t="s">
        <v>185</v>
      </c>
      <c r="E257" s="177" t="s">
        <v>423</v>
      </c>
      <c r="F257" s="178" t="s">
        <v>424</v>
      </c>
      <c r="G257" s="179" t="s">
        <v>97</v>
      </c>
      <c r="H257" s="180">
        <v>6</v>
      </c>
      <c r="I257" s="181">
        <v>0</v>
      </c>
      <c r="J257" s="181">
        <f>ROUND(I257*H257,2)</f>
        <v>0</v>
      </c>
      <c r="K257" s="182"/>
      <c r="L257" s="183"/>
      <c r="M257" s="184" t="s">
        <v>1</v>
      </c>
      <c r="N257" s="185" t="s">
        <v>38</v>
      </c>
      <c r="O257" s="148">
        <v>0</v>
      </c>
      <c r="P257" s="148">
        <f>O257*H257</f>
        <v>0</v>
      </c>
      <c r="Q257" s="148">
        <v>1.1999999999999999E-3</v>
      </c>
      <c r="R257" s="148">
        <f>Q257*H257</f>
        <v>7.1999999999999998E-3</v>
      </c>
      <c r="S257" s="148">
        <v>0</v>
      </c>
      <c r="T257" s="149">
        <f>S257*H257</f>
        <v>0</v>
      </c>
      <c r="U257" s="29"/>
      <c r="V257" s="29"/>
      <c r="W257" s="200"/>
      <c r="X257" s="29"/>
      <c r="Y257" s="29"/>
      <c r="Z257" s="29"/>
      <c r="AA257" s="29"/>
      <c r="AB257" s="29"/>
      <c r="AC257" s="29"/>
      <c r="AD257" s="29"/>
      <c r="AE257" s="29"/>
      <c r="AR257" s="150" t="s">
        <v>100</v>
      </c>
      <c r="AT257" s="150" t="s">
        <v>185</v>
      </c>
      <c r="AU257" s="150" t="s">
        <v>162</v>
      </c>
      <c r="AY257" s="17" t="s">
        <v>155</v>
      </c>
      <c r="BE257" s="151">
        <f>IF(N257="základná",J257,0)</f>
        <v>0</v>
      </c>
      <c r="BF257" s="151">
        <f>IF(N257="znížená",J257,0)</f>
        <v>0</v>
      </c>
      <c r="BG257" s="151">
        <f>IF(N257="zákl. prenesená",J257,0)</f>
        <v>0</v>
      </c>
      <c r="BH257" s="151">
        <f>IF(N257="zníž. prenesená",J257,0)</f>
        <v>0</v>
      </c>
      <c r="BI257" s="151">
        <f>IF(N257="nulová",J257,0)</f>
        <v>0</v>
      </c>
      <c r="BJ257" s="17" t="s">
        <v>162</v>
      </c>
      <c r="BK257" s="151">
        <f>ROUND(I257*H257,2)</f>
        <v>0</v>
      </c>
      <c r="BL257" s="17" t="s">
        <v>161</v>
      </c>
      <c r="BM257" s="150" t="s">
        <v>425</v>
      </c>
    </row>
    <row r="258" spans="1:65" s="2" customFormat="1" ht="19.5">
      <c r="A258" s="29"/>
      <c r="B258" s="30"/>
      <c r="C258" s="29"/>
      <c r="D258" s="152" t="s">
        <v>164</v>
      </c>
      <c r="E258" s="29"/>
      <c r="F258" s="153" t="s">
        <v>426</v>
      </c>
      <c r="G258" s="29"/>
      <c r="H258" s="29"/>
      <c r="I258" s="29"/>
      <c r="J258" s="29"/>
      <c r="K258" s="29"/>
      <c r="L258" s="30"/>
      <c r="M258" s="154"/>
      <c r="N258" s="155"/>
      <c r="O258" s="55"/>
      <c r="P258" s="55"/>
      <c r="Q258" s="55"/>
      <c r="R258" s="55"/>
      <c r="S258" s="55"/>
      <c r="T258" s="56"/>
      <c r="U258" s="29"/>
      <c r="V258" s="29"/>
      <c r="W258" s="200"/>
      <c r="X258" s="29"/>
      <c r="Y258" s="29"/>
      <c r="Z258" s="29"/>
      <c r="AA258" s="29"/>
      <c r="AB258" s="29"/>
      <c r="AC258" s="29"/>
      <c r="AD258" s="29"/>
      <c r="AE258" s="29"/>
      <c r="AT258" s="17" t="s">
        <v>164</v>
      </c>
      <c r="AU258" s="17" t="s">
        <v>162</v>
      </c>
    </row>
    <row r="259" spans="1:65" s="13" customFormat="1">
      <c r="B259" s="156"/>
      <c r="D259" s="152" t="s">
        <v>166</v>
      </c>
      <c r="E259" s="157" t="s">
        <v>1</v>
      </c>
      <c r="F259" s="158" t="s">
        <v>125</v>
      </c>
      <c r="H259" s="159">
        <v>6</v>
      </c>
      <c r="L259" s="156"/>
      <c r="M259" s="160"/>
      <c r="N259" s="161"/>
      <c r="O259" s="161"/>
      <c r="P259" s="161"/>
      <c r="Q259" s="161"/>
      <c r="R259" s="161"/>
      <c r="S259" s="161"/>
      <c r="T259" s="162"/>
      <c r="W259" s="200"/>
      <c r="AT259" s="157" t="s">
        <v>166</v>
      </c>
      <c r="AU259" s="157" t="s">
        <v>162</v>
      </c>
      <c r="AV259" s="13" t="s">
        <v>162</v>
      </c>
      <c r="AW259" s="13" t="s">
        <v>29</v>
      </c>
      <c r="AX259" s="13" t="s">
        <v>80</v>
      </c>
      <c r="AY259" s="157" t="s">
        <v>155</v>
      </c>
    </row>
    <row r="260" spans="1:65" s="2" customFormat="1" ht="24">
      <c r="A260" s="29"/>
      <c r="B260" s="138"/>
      <c r="C260" s="139" t="s">
        <v>427</v>
      </c>
      <c r="D260" s="139" t="s">
        <v>157</v>
      </c>
      <c r="E260" s="140" t="s">
        <v>428</v>
      </c>
      <c r="F260" s="141" t="s">
        <v>429</v>
      </c>
      <c r="G260" s="142" t="s">
        <v>93</v>
      </c>
      <c r="H260" s="143">
        <v>472</v>
      </c>
      <c r="I260" s="144">
        <v>0</v>
      </c>
      <c r="J260" s="144">
        <f>ROUND(I260*H260,2)</f>
        <v>0</v>
      </c>
      <c r="K260" s="145"/>
      <c r="L260" s="30"/>
      <c r="M260" s="146" t="s">
        <v>1</v>
      </c>
      <c r="N260" s="147" t="s">
        <v>38</v>
      </c>
      <c r="O260" s="148">
        <v>2.1000000000000001E-2</v>
      </c>
      <c r="P260" s="148">
        <f>O260*H260</f>
        <v>9.9120000000000008</v>
      </c>
      <c r="Q260" s="148">
        <v>9.0000000000000006E-5</v>
      </c>
      <c r="R260" s="148">
        <f>Q260*H260</f>
        <v>4.2479999999999997E-2</v>
      </c>
      <c r="S260" s="148">
        <v>0</v>
      </c>
      <c r="T260" s="149">
        <f>S260*H260</f>
        <v>0</v>
      </c>
      <c r="U260" s="29"/>
      <c r="V260" s="29"/>
      <c r="W260" s="200"/>
      <c r="X260" s="29"/>
      <c r="Y260" s="29"/>
      <c r="Z260" s="29"/>
      <c r="AA260" s="29"/>
      <c r="AB260" s="29"/>
      <c r="AC260" s="29"/>
      <c r="AD260" s="29"/>
      <c r="AE260" s="29"/>
      <c r="AR260" s="150" t="s">
        <v>161</v>
      </c>
      <c r="AT260" s="150" t="s">
        <v>157</v>
      </c>
      <c r="AU260" s="150" t="s">
        <v>162</v>
      </c>
      <c r="AY260" s="17" t="s">
        <v>155</v>
      </c>
      <c r="BE260" s="151">
        <f>IF(N260="základná",J260,0)</f>
        <v>0</v>
      </c>
      <c r="BF260" s="151">
        <f>IF(N260="znížená",J260,0)</f>
        <v>0</v>
      </c>
      <c r="BG260" s="151">
        <f>IF(N260="zákl. prenesená",J260,0)</f>
        <v>0</v>
      </c>
      <c r="BH260" s="151">
        <f>IF(N260="zníž. prenesená",J260,0)</f>
        <v>0</v>
      </c>
      <c r="BI260" s="151">
        <f>IF(N260="nulová",J260,0)</f>
        <v>0</v>
      </c>
      <c r="BJ260" s="17" t="s">
        <v>162</v>
      </c>
      <c r="BK260" s="151">
        <f>ROUND(I260*H260,2)</f>
        <v>0</v>
      </c>
      <c r="BL260" s="17" t="s">
        <v>161</v>
      </c>
      <c r="BM260" s="150" t="s">
        <v>430</v>
      </c>
    </row>
    <row r="261" spans="1:65" s="13" customFormat="1">
      <c r="B261" s="156"/>
      <c r="D261" s="152" t="s">
        <v>166</v>
      </c>
      <c r="E261" s="157" t="s">
        <v>1</v>
      </c>
      <c r="F261" s="158" t="s">
        <v>431</v>
      </c>
      <c r="H261" s="159">
        <v>472</v>
      </c>
      <c r="L261" s="156"/>
      <c r="M261" s="160"/>
      <c r="N261" s="161"/>
      <c r="O261" s="161"/>
      <c r="P261" s="161"/>
      <c r="Q261" s="161"/>
      <c r="R261" s="161"/>
      <c r="S261" s="161"/>
      <c r="T261" s="162"/>
      <c r="W261" s="200"/>
      <c r="AT261" s="157" t="s">
        <v>166</v>
      </c>
      <c r="AU261" s="157" t="s">
        <v>162</v>
      </c>
      <c r="AV261" s="13" t="s">
        <v>162</v>
      </c>
      <c r="AW261" s="13" t="s">
        <v>29</v>
      </c>
      <c r="AX261" s="13" t="s">
        <v>80</v>
      </c>
      <c r="AY261" s="157" t="s">
        <v>155</v>
      </c>
    </row>
    <row r="262" spans="1:65" s="2" customFormat="1" ht="24">
      <c r="A262" s="29"/>
      <c r="B262" s="138"/>
      <c r="C262" s="139" t="s">
        <v>432</v>
      </c>
      <c r="D262" s="139" t="s">
        <v>157</v>
      </c>
      <c r="E262" s="140" t="s">
        <v>433</v>
      </c>
      <c r="F262" s="141" t="s">
        <v>434</v>
      </c>
      <c r="G262" s="142" t="s">
        <v>93</v>
      </c>
      <c r="H262" s="143">
        <v>40</v>
      </c>
      <c r="I262" s="144">
        <v>0</v>
      </c>
      <c r="J262" s="144">
        <f>ROUND(I262*H262,2)</f>
        <v>0</v>
      </c>
      <c r="K262" s="145"/>
      <c r="L262" s="30"/>
      <c r="M262" s="146" t="s">
        <v>1</v>
      </c>
      <c r="N262" s="147" t="s">
        <v>38</v>
      </c>
      <c r="O262" s="148">
        <v>0.04</v>
      </c>
      <c r="P262" s="148">
        <f>O262*H262</f>
        <v>1.6</v>
      </c>
      <c r="Q262" s="148">
        <v>1.8000000000000001E-4</v>
      </c>
      <c r="R262" s="148">
        <f>Q262*H262</f>
        <v>7.1999999999999998E-3</v>
      </c>
      <c r="S262" s="148">
        <v>0</v>
      </c>
      <c r="T262" s="149">
        <f>S262*H262</f>
        <v>0</v>
      </c>
      <c r="U262" s="29"/>
      <c r="V262" s="29"/>
      <c r="W262" s="200"/>
      <c r="X262" s="29"/>
      <c r="Y262" s="29"/>
      <c r="Z262" s="29"/>
      <c r="AA262" s="29"/>
      <c r="AB262" s="29"/>
      <c r="AC262" s="29"/>
      <c r="AD262" s="29"/>
      <c r="AE262" s="29"/>
      <c r="AR262" s="150" t="s">
        <v>161</v>
      </c>
      <c r="AT262" s="150" t="s">
        <v>157</v>
      </c>
      <c r="AU262" s="150" t="s">
        <v>162</v>
      </c>
      <c r="AY262" s="17" t="s">
        <v>155</v>
      </c>
      <c r="BE262" s="151">
        <f>IF(N262="základná",J262,0)</f>
        <v>0</v>
      </c>
      <c r="BF262" s="151">
        <f>IF(N262="znížená",J262,0)</f>
        <v>0</v>
      </c>
      <c r="BG262" s="151">
        <f>IF(N262="zákl. prenesená",J262,0)</f>
        <v>0</v>
      </c>
      <c r="BH262" s="151">
        <f>IF(N262="zníž. prenesená",J262,0)</f>
        <v>0</v>
      </c>
      <c r="BI262" s="151">
        <f>IF(N262="nulová",J262,0)</f>
        <v>0</v>
      </c>
      <c r="BJ262" s="17" t="s">
        <v>162</v>
      </c>
      <c r="BK262" s="151">
        <f>ROUND(I262*H262,2)</f>
        <v>0</v>
      </c>
      <c r="BL262" s="17" t="s">
        <v>161</v>
      </c>
      <c r="BM262" s="150" t="s">
        <v>435</v>
      </c>
    </row>
    <row r="263" spans="1:65" s="14" customFormat="1">
      <c r="B263" s="163"/>
      <c r="D263" s="152" t="s">
        <v>166</v>
      </c>
      <c r="E263" s="164" t="s">
        <v>1</v>
      </c>
      <c r="F263" s="165" t="s">
        <v>436</v>
      </c>
      <c r="H263" s="164" t="s">
        <v>1</v>
      </c>
      <c r="L263" s="163"/>
      <c r="M263" s="166"/>
      <c r="N263" s="167"/>
      <c r="O263" s="167"/>
      <c r="P263" s="167"/>
      <c r="Q263" s="167"/>
      <c r="R263" s="167"/>
      <c r="S263" s="167"/>
      <c r="T263" s="168"/>
      <c r="W263" s="200"/>
      <c r="AT263" s="164" t="s">
        <v>166</v>
      </c>
      <c r="AU263" s="164" t="s">
        <v>162</v>
      </c>
      <c r="AV263" s="14" t="s">
        <v>80</v>
      </c>
      <c r="AW263" s="14" t="s">
        <v>29</v>
      </c>
      <c r="AX263" s="14" t="s">
        <v>72</v>
      </c>
      <c r="AY263" s="164" t="s">
        <v>155</v>
      </c>
    </row>
    <row r="264" spans="1:65" s="13" customFormat="1">
      <c r="B264" s="156"/>
      <c r="D264" s="152" t="s">
        <v>166</v>
      </c>
      <c r="E264" s="157" t="s">
        <v>1</v>
      </c>
      <c r="F264" s="158" t="s">
        <v>437</v>
      </c>
      <c r="H264" s="159">
        <v>40</v>
      </c>
      <c r="L264" s="156"/>
      <c r="M264" s="160"/>
      <c r="N264" s="161"/>
      <c r="O264" s="161"/>
      <c r="P264" s="161"/>
      <c r="Q264" s="161"/>
      <c r="R264" s="161"/>
      <c r="S264" s="161"/>
      <c r="T264" s="162"/>
      <c r="W264" s="200"/>
      <c r="AT264" s="157" t="s">
        <v>166</v>
      </c>
      <c r="AU264" s="157" t="s">
        <v>162</v>
      </c>
      <c r="AV264" s="13" t="s">
        <v>162</v>
      </c>
      <c r="AW264" s="13" t="s">
        <v>29</v>
      </c>
      <c r="AX264" s="13" t="s">
        <v>80</v>
      </c>
      <c r="AY264" s="157" t="s">
        <v>155</v>
      </c>
    </row>
    <row r="265" spans="1:65" s="2" customFormat="1" ht="24">
      <c r="A265" s="29"/>
      <c r="B265" s="138"/>
      <c r="C265" s="139" t="s">
        <v>438</v>
      </c>
      <c r="D265" s="139" t="s">
        <v>157</v>
      </c>
      <c r="E265" s="140" t="s">
        <v>439</v>
      </c>
      <c r="F265" s="141" t="s">
        <v>440</v>
      </c>
      <c r="G265" s="142" t="s">
        <v>93</v>
      </c>
      <c r="H265" s="143">
        <v>472</v>
      </c>
      <c r="I265" s="144">
        <v>0</v>
      </c>
      <c r="J265" s="144">
        <f>ROUND(I265*H265,2)</f>
        <v>0</v>
      </c>
      <c r="K265" s="145"/>
      <c r="L265" s="30"/>
      <c r="M265" s="146" t="s">
        <v>1</v>
      </c>
      <c r="N265" s="147" t="s">
        <v>38</v>
      </c>
      <c r="O265" s="148">
        <v>8.0000000000000002E-3</v>
      </c>
      <c r="P265" s="148">
        <f>O265*H265</f>
        <v>3.7759999999999998</v>
      </c>
      <c r="Q265" s="148">
        <v>4.0000000000000003E-5</v>
      </c>
      <c r="R265" s="148">
        <f>Q265*H265</f>
        <v>1.8880000000000001E-2</v>
      </c>
      <c r="S265" s="148">
        <v>0</v>
      </c>
      <c r="T265" s="149">
        <f>S265*H265</f>
        <v>0</v>
      </c>
      <c r="U265" s="29"/>
      <c r="V265" s="29"/>
      <c r="W265" s="200"/>
      <c r="X265" s="29"/>
      <c r="Y265" s="29"/>
      <c r="Z265" s="29"/>
      <c r="AA265" s="29"/>
      <c r="AB265" s="29"/>
      <c r="AC265" s="29"/>
      <c r="AD265" s="29"/>
      <c r="AE265" s="29"/>
      <c r="AR265" s="150" t="s">
        <v>161</v>
      </c>
      <c r="AT265" s="150" t="s">
        <v>157</v>
      </c>
      <c r="AU265" s="150" t="s">
        <v>162</v>
      </c>
      <c r="AY265" s="17" t="s">
        <v>155</v>
      </c>
      <c r="BE265" s="151">
        <f>IF(N265="základná",J265,0)</f>
        <v>0</v>
      </c>
      <c r="BF265" s="151">
        <f>IF(N265="znížená",J265,0)</f>
        <v>0</v>
      </c>
      <c r="BG265" s="151">
        <f>IF(N265="zákl. prenesená",J265,0)</f>
        <v>0</v>
      </c>
      <c r="BH265" s="151">
        <f>IF(N265="zníž. prenesená",J265,0)</f>
        <v>0</v>
      </c>
      <c r="BI265" s="151">
        <f>IF(N265="nulová",J265,0)</f>
        <v>0</v>
      </c>
      <c r="BJ265" s="17" t="s">
        <v>162</v>
      </c>
      <c r="BK265" s="151">
        <f>ROUND(I265*H265,2)</f>
        <v>0</v>
      </c>
      <c r="BL265" s="17" t="s">
        <v>161</v>
      </c>
      <c r="BM265" s="150" t="s">
        <v>441</v>
      </c>
    </row>
    <row r="266" spans="1:65" s="13" customFormat="1">
      <c r="B266" s="156"/>
      <c r="D266" s="152" t="s">
        <v>166</v>
      </c>
      <c r="E266" s="157" t="s">
        <v>1</v>
      </c>
      <c r="F266" s="158" t="s">
        <v>431</v>
      </c>
      <c r="H266" s="159">
        <v>472</v>
      </c>
      <c r="L266" s="156"/>
      <c r="M266" s="160"/>
      <c r="N266" s="161"/>
      <c r="O266" s="161"/>
      <c r="P266" s="161"/>
      <c r="Q266" s="161"/>
      <c r="R266" s="161"/>
      <c r="S266" s="161"/>
      <c r="T266" s="162"/>
      <c r="W266" s="200"/>
      <c r="AT266" s="157" t="s">
        <v>166</v>
      </c>
      <c r="AU266" s="157" t="s">
        <v>162</v>
      </c>
      <c r="AV266" s="13" t="s">
        <v>162</v>
      </c>
      <c r="AW266" s="13" t="s">
        <v>29</v>
      </c>
      <c r="AX266" s="13" t="s">
        <v>80</v>
      </c>
      <c r="AY266" s="157" t="s">
        <v>155</v>
      </c>
    </row>
    <row r="267" spans="1:65" s="2" customFormat="1" ht="24">
      <c r="A267" s="29"/>
      <c r="B267" s="138"/>
      <c r="C267" s="139" t="s">
        <v>442</v>
      </c>
      <c r="D267" s="139" t="s">
        <v>157</v>
      </c>
      <c r="E267" s="140" t="s">
        <v>443</v>
      </c>
      <c r="F267" s="141" t="s">
        <v>444</v>
      </c>
      <c r="G267" s="142" t="s">
        <v>93</v>
      </c>
      <c r="H267" s="143">
        <v>40</v>
      </c>
      <c r="I267" s="144">
        <v>0</v>
      </c>
      <c r="J267" s="144">
        <f>ROUND(I267*H267,2)</f>
        <v>0</v>
      </c>
      <c r="K267" s="145"/>
      <c r="L267" s="30"/>
      <c r="M267" s="146" t="s">
        <v>1</v>
      </c>
      <c r="N267" s="147" t="s">
        <v>38</v>
      </c>
      <c r="O267" s="148">
        <v>1.7000000000000001E-2</v>
      </c>
      <c r="P267" s="148">
        <f>O267*H267</f>
        <v>0.68</v>
      </c>
      <c r="Q267" s="148">
        <v>8.0000000000000007E-5</v>
      </c>
      <c r="R267" s="148">
        <f>Q267*H267</f>
        <v>3.2000000000000002E-3</v>
      </c>
      <c r="S267" s="148">
        <v>0</v>
      </c>
      <c r="T267" s="149">
        <f>S267*H267</f>
        <v>0</v>
      </c>
      <c r="U267" s="29"/>
      <c r="V267" s="29"/>
      <c r="W267" s="200"/>
      <c r="X267" s="29"/>
      <c r="Y267" s="29"/>
      <c r="Z267" s="29"/>
      <c r="AA267" s="29"/>
      <c r="AB267" s="29"/>
      <c r="AC267" s="29"/>
      <c r="AD267" s="29"/>
      <c r="AE267" s="29"/>
      <c r="AR267" s="150" t="s">
        <v>161</v>
      </c>
      <c r="AT267" s="150" t="s">
        <v>157</v>
      </c>
      <c r="AU267" s="150" t="s">
        <v>162</v>
      </c>
      <c r="AY267" s="17" t="s">
        <v>155</v>
      </c>
      <c r="BE267" s="151">
        <f>IF(N267="základná",J267,0)</f>
        <v>0</v>
      </c>
      <c r="BF267" s="151">
        <f>IF(N267="znížená",J267,0)</f>
        <v>0</v>
      </c>
      <c r="BG267" s="151">
        <f>IF(N267="zákl. prenesená",J267,0)</f>
        <v>0</v>
      </c>
      <c r="BH267" s="151">
        <f>IF(N267="zníž. prenesená",J267,0)</f>
        <v>0</v>
      </c>
      <c r="BI267" s="151">
        <f>IF(N267="nulová",J267,0)</f>
        <v>0</v>
      </c>
      <c r="BJ267" s="17" t="s">
        <v>162</v>
      </c>
      <c r="BK267" s="151">
        <f>ROUND(I267*H267,2)</f>
        <v>0</v>
      </c>
      <c r="BL267" s="17" t="s">
        <v>161</v>
      </c>
      <c r="BM267" s="150" t="s">
        <v>445</v>
      </c>
    </row>
    <row r="268" spans="1:65" s="13" customFormat="1">
      <c r="B268" s="156"/>
      <c r="D268" s="152" t="s">
        <v>166</v>
      </c>
      <c r="E268" s="157" t="s">
        <v>1</v>
      </c>
      <c r="F268" s="158" t="s">
        <v>366</v>
      </c>
      <c r="H268" s="159">
        <v>40</v>
      </c>
      <c r="L268" s="156"/>
      <c r="M268" s="160"/>
      <c r="N268" s="161"/>
      <c r="O268" s="161"/>
      <c r="P268" s="161"/>
      <c r="Q268" s="161"/>
      <c r="R268" s="161"/>
      <c r="S268" s="161"/>
      <c r="T268" s="162"/>
      <c r="W268" s="200"/>
      <c r="AT268" s="157" t="s">
        <v>166</v>
      </c>
      <c r="AU268" s="157" t="s">
        <v>162</v>
      </c>
      <c r="AV268" s="13" t="s">
        <v>162</v>
      </c>
      <c r="AW268" s="13" t="s">
        <v>29</v>
      </c>
      <c r="AX268" s="13" t="s">
        <v>80</v>
      </c>
      <c r="AY268" s="157" t="s">
        <v>155</v>
      </c>
    </row>
    <row r="269" spans="1:65" s="2" customFormat="1" ht="24">
      <c r="A269" s="29"/>
      <c r="B269" s="138"/>
      <c r="C269" s="139" t="s">
        <v>446</v>
      </c>
      <c r="D269" s="139" t="s">
        <v>157</v>
      </c>
      <c r="E269" s="140" t="s">
        <v>447</v>
      </c>
      <c r="F269" s="141" t="s">
        <v>448</v>
      </c>
      <c r="G269" s="142" t="s">
        <v>84</v>
      </c>
      <c r="H269" s="143">
        <v>75.5</v>
      </c>
      <c r="I269" s="144">
        <v>0</v>
      </c>
      <c r="J269" s="144">
        <f>ROUND(I269*H269,2)</f>
        <v>0</v>
      </c>
      <c r="K269" s="145"/>
      <c r="L269" s="30"/>
      <c r="M269" s="146" t="s">
        <v>1</v>
      </c>
      <c r="N269" s="147" t="s">
        <v>38</v>
      </c>
      <c r="O269" s="148">
        <v>0.43</v>
      </c>
      <c r="P269" s="148">
        <f>O269*H269</f>
        <v>32.465000000000003</v>
      </c>
      <c r="Q269" s="148">
        <v>6.6E-4</v>
      </c>
      <c r="R269" s="148">
        <f>Q269*H269</f>
        <v>4.9829999999999999E-2</v>
      </c>
      <c r="S269" s="148">
        <v>0</v>
      </c>
      <c r="T269" s="149">
        <f>S269*H269</f>
        <v>0</v>
      </c>
      <c r="U269" s="29"/>
      <c r="V269" s="29"/>
      <c r="W269" s="200"/>
      <c r="X269" s="29"/>
      <c r="Y269" s="29"/>
      <c r="Z269" s="29"/>
      <c r="AA269" s="29"/>
      <c r="AB269" s="29"/>
      <c r="AC269" s="29"/>
      <c r="AD269" s="29"/>
      <c r="AE269" s="29"/>
      <c r="AR269" s="150" t="s">
        <v>161</v>
      </c>
      <c r="AT269" s="150" t="s">
        <v>157</v>
      </c>
      <c r="AU269" s="150" t="s">
        <v>162</v>
      </c>
      <c r="AY269" s="17" t="s">
        <v>155</v>
      </c>
      <c r="BE269" s="151">
        <f>IF(N269="základná",J269,0)</f>
        <v>0</v>
      </c>
      <c r="BF269" s="151">
        <f>IF(N269="znížená",J269,0)</f>
        <v>0</v>
      </c>
      <c r="BG269" s="151">
        <f>IF(N269="zákl. prenesená",J269,0)</f>
        <v>0</v>
      </c>
      <c r="BH269" s="151">
        <f>IF(N269="zníž. prenesená",J269,0)</f>
        <v>0</v>
      </c>
      <c r="BI269" s="151">
        <f>IF(N269="nulová",J269,0)</f>
        <v>0</v>
      </c>
      <c r="BJ269" s="17" t="s">
        <v>162</v>
      </c>
      <c r="BK269" s="151">
        <f>ROUND(I269*H269,2)</f>
        <v>0</v>
      </c>
      <c r="BL269" s="17" t="s">
        <v>161</v>
      </c>
      <c r="BM269" s="150" t="s">
        <v>449</v>
      </c>
    </row>
    <row r="270" spans="1:65" s="2" customFormat="1" ht="19.5">
      <c r="A270" s="29"/>
      <c r="B270" s="30"/>
      <c r="C270" s="29"/>
      <c r="D270" s="152" t="s">
        <v>164</v>
      </c>
      <c r="E270" s="29"/>
      <c r="F270" s="153" t="s">
        <v>450</v>
      </c>
      <c r="G270" s="29"/>
      <c r="H270" s="29"/>
      <c r="I270" s="29"/>
      <c r="J270" s="29"/>
      <c r="K270" s="29"/>
      <c r="L270" s="30"/>
      <c r="M270" s="154"/>
      <c r="N270" s="155"/>
      <c r="O270" s="55"/>
      <c r="P270" s="55"/>
      <c r="Q270" s="55"/>
      <c r="R270" s="55"/>
      <c r="S270" s="55"/>
      <c r="T270" s="56"/>
      <c r="U270" s="29"/>
      <c r="V270" s="29"/>
      <c r="W270" s="200"/>
      <c r="X270" s="29"/>
      <c r="Y270" s="29"/>
      <c r="Z270" s="29"/>
      <c r="AA270" s="29"/>
      <c r="AB270" s="29"/>
      <c r="AC270" s="29"/>
      <c r="AD270" s="29"/>
      <c r="AE270" s="29"/>
      <c r="AT270" s="17" t="s">
        <v>164</v>
      </c>
      <c r="AU270" s="17" t="s">
        <v>162</v>
      </c>
    </row>
    <row r="271" spans="1:65" s="14" customFormat="1">
      <c r="B271" s="163"/>
      <c r="D271" s="152" t="s">
        <v>166</v>
      </c>
      <c r="E271" s="164" t="s">
        <v>1</v>
      </c>
      <c r="F271" s="165" t="s">
        <v>451</v>
      </c>
      <c r="H271" s="164" t="s">
        <v>1</v>
      </c>
      <c r="L271" s="163"/>
      <c r="M271" s="166"/>
      <c r="N271" s="167"/>
      <c r="O271" s="167"/>
      <c r="P271" s="167"/>
      <c r="Q271" s="167"/>
      <c r="R271" s="167"/>
      <c r="S271" s="167"/>
      <c r="T271" s="168"/>
      <c r="W271" s="200"/>
      <c r="AT271" s="164" t="s">
        <v>166</v>
      </c>
      <c r="AU271" s="164" t="s">
        <v>162</v>
      </c>
      <c r="AV271" s="14" t="s">
        <v>80</v>
      </c>
      <c r="AW271" s="14" t="s">
        <v>29</v>
      </c>
      <c r="AX271" s="14" t="s">
        <v>72</v>
      </c>
      <c r="AY271" s="164" t="s">
        <v>155</v>
      </c>
    </row>
    <row r="272" spans="1:65" s="13" customFormat="1">
      <c r="B272" s="156"/>
      <c r="D272" s="152" t="s">
        <v>166</v>
      </c>
      <c r="E272" s="157" t="s">
        <v>1</v>
      </c>
      <c r="F272" s="158" t="s">
        <v>452</v>
      </c>
      <c r="H272" s="159">
        <v>75.5</v>
      </c>
      <c r="L272" s="156"/>
      <c r="M272" s="160"/>
      <c r="N272" s="161"/>
      <c r="O272" s="161"/>
      <c r="P272" s="161"/>
      <c r="Q272" s="161"/>
      <c r="R272" s="161"/>
      <c r="S272" s="161"/>
      <c r="T272" s="162"/>
      <c r="W272" s="200"/>
      <c r="AT272" s="157" t="s">
        <v>166</v>
      </c>
      <c r="AU272" s="157" t="s">
        <v>162</v>
      </c>
      <c r="AV272" s="13" t="s">
        <v>162</v>
      </c>
      <c r="AW272" s="13" t="s">
        <v>29</v>
      </c>
      <c r="AX272" s="13" t="s">
        <v>72</v>
      </c>
      <c r="AY272" s="157" t="s">
        <v>155</v>
      </c>
    </row>
    <row r="273" spans="1:65" s="15" customFormat="1">
      <c r="B273" s="169"/>
      <c r="D273" s="152" t="s">
        <v>166</v>
      </c>
      <c r="E273" s="170" t="s">
        <v>1</v>
      </c>
      <c r="F273" s="171" t="s">
        <v>183</v>
      </c>
      <c r="H273" s="172">
        <v>75.5</v>
      </c>
      <c r="L273" s="169"/>
      <c r="M273" s="173"/>
      <c r="N273" s="174"/>
      <c r="O273" s="174"/>
      <c r="P273" s="174"/>
      <c r="Q273" s="174"/>
      <c r="R273" s="174"/>
      <c r="S273" s="174"/>
      <c r="T273" s="175"/>
      <c r="W273" s="200"/>
      <c r="AT273" s="170" t="s">
        <v>166</v>
      </c>
      <c r="AU273" s="170" t="s">
        <v>162</v>
      </c>
      <c r="AV273" s="15" t="s">
        <v>161</v>
      </c>
      <c r="AW273" s="15" t="s">
        <v>29</v>
      </c>
      <c r="AX273" s="15" t="s">
        <v>80</v>
      </c>
      <c r="AY273" s="170" t="s">
        <v>155</v>
      </c>
    </row>
    <row r="274" spans="1:65" s="2" customFormat="1" ht="24">
      <c r="A274" s="29"/>
      <c r="B274" s="138"/>
      <c r="C274" s="139" t="s">
        <v>453</v>
      </c>
      <c r="D274" s="139" t="s">
        <v>157</v>
      </c>
      <c r="E274" s="140" t="s">
        <v>454</v>
      </c>
      <c r="F274" s="141" t="s">
        <v>455</v>
      </c>
      <c r="G274" s="142" t="s">
        <v>84</v>
      </c>
      <c r="H274" s="143">
        <v>75.5</v>
      </c>
      <c r="I274" s="144">
        <v>0</v>
      </c>
      <c r="J274" s="144">
        <f>ROUND(I274*H274,2)</f>
        <v>0</v>
      </c>
      <c r="K274" s="145"/>
      <c r="L274" s="30"/>
      <c r="M274" s="146" t="s">
        <v>1</v>
      </c>
      <c r="N274" s="147" t="s">
        <v>38</v>
      </c>
      <c r="O274" s="148">
        <v>8.0000000000000002E-3</v>
      </c>
      <c r="P274" s="148">
        <f>O274*H274</f>
        <v>0.60399999999999998</v>
      </c>
      <c r="Q274" s="148">
        <v>3.2000000000000003E-4</v>
      </c>
      <c r="R274" s="148">
        <f>Q274*H274</f>
        <v>2.4160000000000001E-2</v>
      </c>
      <c r="S274" s="148">
        <v>0</v>
      </c>
      <c r="T274" s="149">
        <f>S274*H274</f>
        <v>0</v>
      </c>
      <c r="U274" s="29"/>
      <c r="V274" s="29"/>
      <c r="W274" s="200"/>
      <c r="X274" s="29"/>
      <c r="Y274" s="29"/>
      <c r="Z274" s="29"/>
      <c r="AA274" s="29"/>
      <c r="AB274" s="29"/>
      <c r="AC274" s="29"/>
      <c r="AD274" s="29"/>
      <c r="AE274" s="29"/>
      <c r="AR274" s="150" t="s">
        <v>161</v>
      </c>
      <c r="AT274" s="150" t="s">
        <v>157</v>
      </c>
      <c r="AU274" s="150" t="s">
        <v>162</v>
      </c>
      <c r="AY274" s="17" t="s">
        <v>155</v>
      </c>
      <c r="BE274" s="151">
        <f>IF(N274="základná",J274,0)</f>
        <v>0</v>
      </c>
      <c r="BF274" s="151">
        <f>IF(N274="znížená",J274,0)</f>
        <v>0</v>
      </c>
      <c r="BG274" s="151">
        <f>IF(N274="zákl. prenesená",J274,0)</f>
        <v>0</v>
      </c>
      <c r="BH274" s="151">
        <f>IF(N274="zníž. prenesená",J274,0)</f>
        <v>0</v>
      </c>
      <c r="BI274" s="151">
        <f>IF(N274="nulová",J274,0)</f>
        <v>0</v>
      </c>
      <c r="BJ274" s="17" t="s">
        <v>162</v>
      </c>
      <c r="BK274" s="151">
        <f>ROUND(I274*H274,2)</f>
        <v>0</v>
      </c>
      <c r="BL274" s="17" t="s">
        <v>161</v>
      </c>
      <c r="BM274" s="150" t="s">
        <v>456</v>
      </c>
    </row>
    <row r="275" spans="1:65" s="14" customFormat="1">
      <c r="B275" s="163"/>
      <c r="D275" s="152" t="s">
        <v>166</v>
      </c>
      <c r="E275" s="164" t="s">
        <v>1</v>
      </c>
      <c r="F275" s="165" t="s">
        <v>451</v>
      </c>
      <c r="H275" s="164" t="s">
        <v>1</v>
      </c>
      <c r="L275" s="163"/>
      <c r="M275" s="166"/>
      <c r="N275" s="167"/>
      <c r="O275" s="167"/>
      <c r="P275" s="167"/>
      <c r="Q275" s="167"/>
      <c r="R275" s="167"/>
      <c r="S275" s="167"/>
      <c r="T275" s="168"/>
      <c r="W275" s="200"/>
      <c r="AT275" s="164" t="s">
        <v>166</v>
      </c>
      <c r="AU275" s="164" t="s">
        <v>162</v>
      </c>
      <c r="AV275" s="14" t="s">
        <v>80</v>
      </c>
      <c r="AW275" s="14" t="s">
        <v>29</v>
      </c>
      <c r="AX275" s="14" t="s">
        <v>72</v>
      </c>
      <c r="AY275" s="164" t="s">
        <v>155</v>
      </c>
    </row>
    <row r="276" spans="1:65" s="13" customFormat="1">
      <c r="B276" s="156"/>
      <c r="D276" s="152" t="s">
        <v>166</v>
      </c>
      <c r="E276" s="157" t="s">
        <v>1</v>
      </c>
      <c r="F276" s="158" t="s">
        <v>452</v>
      </c>
      <c r="H276" s="159">
        <v>75.5</v>
      </c>
      <c r="L276" s="156"/>
      <c r="M276" s="160"/>
      <c r="N276" s="161"/>
      <c r="O276" s="161"/>
      <c r="P276" s="161"/>
      <c r="Q276" s="161"/>
      <c r="R276" s="161"/>
      <c r="S276" s="161"/>
      <c r="T276" s="162"/>
      <c r="W276" s="200"/>
      <c r="AT276" s="157" t="s">
        <v>166</v>
      </c>
      <c r="AU276" s="157" t="s">
        <v>162</v>
      </c>
      <c r="AV276" s="13" t="s">
        <v>162</v>
      </c>
      <c r="AW276" s="13" t="s">
        <v>29</v>
      </c>
      <c r="AX276" s="13" t="s">
        <v>72</v>
      </c>
      <c r="AY276" s="157" t="s">
        <v>155</v>
      </c>
    </row>
    <row r="277" spans="1:65" s="15" customFormat="1">
      <c r="B277" s="169"/>
      <c r="D277" s="152" t="s">
        <v>166</v>
      </c>
      <c r="E277" s="170" t="s">
        <v>1</v>
      </c>
      <c r="F277" s="171" t="s">
        <v>183</v>
      </c>
      <c r="H277" s="172">
        <v>75.5</v>
      </c>
      <c r="L277" s="169"/>
      <c r="M277" s="173"/>
      <c r="N277" s="174"/>
      <c r="O277" s="174"/>
      <c r="P277" s="174"/>
      <c r="Q277" s="174"/>
      <c r="R277" s="174"/>
      <c r="S277" s="174"/>
      <c r="T277" s="175"/>
      <c r="W277" s="200"/>
      <c r="AT277" s="170" t="s">
        <v>166</v>
      </c>
      <c r="AU277" s="170" t="s">
        <v>162</v>
      </c>
      <c r="AV277" s="15" t="s">
        <v>161</v>
      </c>
      <c r="AW277" s="15" t="s">
        <v>29</v>
      </c>
      <c r="AX277" s="15" t="s">
        <v>80</v>
      </c>
      <c r="AY277" s="170" t="s">
        <v>155</v>
      </c>
    </row>
    <row r="278" spans="1:65" s="2" customFormat="1" ht="24">
      <c r="A278" s="29"/>
      <c r="B278" s="138"/>
      <c r="C278" s="139" t="s">
        <v>457</v>
      </c>
      <c r="D278" s="139" t="s">
        <v>157</v>
      </c>
      <c r="E278" s="140" t="s">
        <v>458</v>
      </c>
      <c r="F278" s="141" t="s">
        <v>459</v>
      </c>
      <c r="G278" s="142" t="s">
        <v>93</v>
      </c>
      <c r="H278" s="143">
        <v>442</v>
      </c>
      <c r="I278" s="144">
        <v>0</v>
      </c>
      <c r="J278" s="144">
        <f>ROUND(I278*H278,2)</f>
        <v>0</v>
      </c>
      <c r="K278" s="145"/>
      <c r="L278" s="30"/>
      <c r="M278" s="146" t="s">
        <v>1</v>
      </c>
      <c r="N278" s="147" t="s">
        <v>38</v>
      </c>
      <c r="O278" s="148">
        <v>1.0999999999999999E-2</v>
      </c>
      <c r="P278" s="148">
        <f>O278*H278</f>
        <v>4.8620000000000001</v>
      </c>
      <c r="Q278" s="148">
        <v>0</v>
      </c>
      <c r="R278" s="148">
        <f>Q278*H278</f>
        <v>0</v>
      </c>
      <c r="S278" s="148">
        <v>0</v>
      </c>
      <c r="T278" s="149">
        <f>S278*H278</f>
        <v>0</v>
      </c>
      <c r="U278" s="29"/>
      <c r="V278" s="29"/>
      <c r="W278" s="200"/>
      <c r="X278" s="29"/>
      <c r="Y278" s="29"/>
      <c r="Z278" s="29"/>
      <c r="AA278" s="29"/>
      <c r="AB278" s="29"/>
      <c r="AC278" s="29"/>
      <c r="AD278" s="29"/>
      <c r="AE278" s="29"/>
      <c r="AR278" s="150" t="s">
        <v>161</v>
      </c>
      <c r="AT278" s="150" t="s">
        <v>157</v>
      </c>
      <c r="AU278" s="150" t="s">
        <v>162</v>
      </c>
      <c r="AY278" s="17" t="s">
        <v>155</v>
      </c>
      <c r="BE278" s="151">
        <f>IF(N278="základná",J278,0)</f>
        <v>0</v>
      </c>
      <c r="BF278" s="151">
        <f>IF(N278="znížená",J278,0)</f>
        <v>0</v>
      </c>
      <c r="BG278" s="151">
        <f>IF(N278="zákl. prenesená",J278,0)</f>
        <v>0</v>
      </c>
      <c r="BH278" s="151">
        <f>IF(N278="zníž. prenesená",J278,0)</f>
        <v>0</v>
      </c>
      <c r="BI278" s="151">
        <f>IF(N278="nulová",J278,0)</f>
        <v>0</v>
      </c>
      <c r="BJ278" s="17" t="s">
        <v>162</v>
      </c>
      <c r="BK278" s="151">
        <f>ROUND(I278*H278,2)</f>
        <v>0</v>
      </c>
      <c r="BL278" s="17" t="s">
        <v>161</v>
      </c>
      <c r="BM278" s="150" t="s">
        <v>460</v>
      </c>
    </row>
    <row r="279" spans="1:65" s="2" customFormat="1" ht="24">
      <c r="A279" s="29"/>
      <c r="B279" s="138"/>
      <c r="C279" s="139" t="s">
        <v>461</v>
      </c>
      <c r="D279" s="139" t="s">
        <v>157</v>
      </c>
      <c r="E279" s="140" t="s">
        <v>462</v>
      </c>
      <c r="F279" s="141" t="s">
        <v>463</v>
      </c>
      <c r="G279" s="142" t="s">
        <v>84</v>
      </c>
      <c r="H279" s="143">
        <v>75</v>
      </c>
      <c r="I279" s="144">
        <v>0</v>
      </c>
      <c r="J279" s="144">
        <f>ROUND(I279*H279,2)</f>
        <v>0</v>
      </c>
      <c r="K279" s="145"/>
      <c r="L279" s="30"/>
      <c r="M279" s="146" t="s">
        <v>1</v>
      </c>
      <c r="N279" s="147" t="s">
        <v>38</v>
      </c>
      <c r="O279" s="148">
        <v>0.11899999999999999</v>
      </c>
      <c r="P279" s="148">
        <f>O279*H279</f>
        <v>8.9250000000000007</v>
      </c>
      <c r="Q279" s="148">
        <v>0</v>
      </c>
      <c r="R279" s="148">
        <f>Q279*H279</f>
        <v>0</v>
      </c>
      <c r="S279" s="148">
        <v>0</v>
      </c>
      <c r="T279" s="149">
        <f>S279*H279</f>
        <v>0</v>
      </c>
      <c r="U279" s="29"/>
      <c r="V279" s="29"/>
      <c r="W279" s="200"/>
      <c r="X279" s="29"/>
      <c r="Y279" s="29"/>
      <c r="Z279" s="29"/>
      <c r="AA279" s="29"/>
      <c r="AB279" s="29"/>
      <c r="AC279" s="29"/>
      <c r="AD279" s="29"/>
      <c r="AE279" s="29"/>
      <c r="AR279" s="150" t="s">
        <v>161</v>
      </c>
      <c r="AT279" s="150" t="s">
        <v>157</v>
      </c>
      <c r="AU279" s="150" t="s">
        <v>162</v>
      </c>
      <c r="AY279" s="17" t="s">
        <v>155</v>
      </c>
      <c r="BE279" s="151">
        <f>IF(N279="základná",J279,0)</f>
        <v>0</v>
      </c>
      <c r="BF279" s="151">
        <f>IF(N279="znížená",J279,0)</f>
        <v>0</v>
      </c>
      <c r="BG279" s="151">
        <f>IF(N279="zákl. prenesená",J279,0)</f>
        <v>0</v>
      </c>
      <c r="BH279" s="151">
        <f>IF(N279="zníž. prenesená",J279,0)</f>
        <v>0</v>
      </c>
      <c r="BI279" s="151">
        <f>IF(N279="nulová",J279,0)</f>
        <v>0</v>
      </c>
      <c r="BJ279" s="17" t="s">
        <v>162</v>
      </c>
      <c r="BK279" s="151">
        <f>ROUND(I279*H279,2)</f>
        <v>0</v>
      </c>
      <c r="BL279" s="17" t="s">
        <v>161</v>
      </c>
      <c r="BM279" s="150" t="s">
        <v>464</v>
      </c>
    </row>
    <row r="280" spans="1:65" s="13" customFormat="1">
      <c r="B280" s="156"/>
      <c r="D280" s="152" t="s">
        <v>166</v>
      </c>
      <c r="E280" s="157" t="s">
        <v>1</v>
      </c>
      <c r="F280" s="158" t="s">
        <v>465</v>
      </c>
      <c r="H280" s="159">
        <v>75</v>
      </c>
      <c r="L280" s="156"/>
      <c r="M280" s="160"/>
      <c r="N280" s="161"/>
      <c r="O280" s="161"/>
      <c r="P280" s="161"/>
      <c r="Q280" s="161"/>
      <c r="R280" s="161"/>
      <c r="S280" s="161"/>
      <c r="T280" s="162"/>
      <c r="W280" s="200"/>
      <c r="AT280" s="157" t="s">
        <v>166</v>
      </c>
      <c r="AU280" s="157" t="s">
        <v>162</v>
      </c>
      <c r="AV280" s="13" t="s">
        <v>162</v>
      </c>
      <c r="AW280" s="13" t="s">
        <v>29</v>
      </c>
      <c r="AX280" s="13" t="s">
        <v>80</v>
      </c>
      <c r="AY280" s="157" t="s">
        <v>155</v>
      </c>
    </row>
    <row r="281" spans="1:65" s="2" customFormat="1" ht="24">
      <c r="A281" s="29"/>
      <c r="B281" s="138"/>
      <c r="C281" s="139" t="s">
        <v>466</v>
      </c>
      <c r="D281" s="139" t="s">
        <v>157</v>
      </c>
      <c r="E281" s="140" t="s">
        <v>467</v>
      </c>
      <c r="F281" s="141" t="s">
        <v>468</v>
      </c>
      <c r="G281" s="142" t="s">
        <v>84</v>
      </c>
      <c r="H281" s="143">
        <v>52</v>
      </c>
      <c r="I281" s="144">
        <v>0</v>
      </c>
      <c r="J281" s="144">
        <f>ROUND(I281*H281,2)</f>
        <v>0</v>
      </c>
      <c r="K281" s="145"/>
      <c r="L281" s="30"/>
      <c r="M281" s="146" t="s">
        <v>1</v>
      </c>
      <c r="N281" s="147" t="s">
        <v>38</v>
      </c>
      <c r="O281" s="148">
        <v>0.26600000000000001</v>
      </c>
      <c r="P281" s="148">
        <f>O281*H281</f>
        <v>13.832000000000001</v>
      </c>
      <c r="Q281" s="148">
        <v>1.1429999999999999E-2</v>
      </c>
      <c r="R281" s="148">
        <f>Q281*H281</f>
        <v>0.59436</v>
      </c>
      <c r="S281" s="148">
        <v>0</v>
      </c>
      <c r="T281" s="149">
        <f>S281*H281</f>
        <v>0</v>
      </c>
      <c r="U281" s="29"/>
      <c r="V281" s="29"/>
      <c r="W281" s="200"/>
      <c r="X281" s="29"/>
      <c r="Y281" s="29"/>
      <c r="Z281" s="29"/>
      <c r="AA281" s="29"/>
      <c r="AB281" s="29"/>
      <c r="AC281" s="29"/>
      <c r="AD281" s="29"/>
      <c r="AE281" s="29"/>
      <c r="AR281" s="150" t="s">
        <v>161</v>
      </c>
      <c r="AT281" s="150" t="s">
        <v>157</v>
      </c>
      <c r="AU281" s="150" t="s">
        <v>162</v>
      </c>
      <c r="AY281" s="17" t="s">
        <v>155</v>
      </c>
      <c r="BE281" s="151">
        <f>IF(N281="základná",J281,0)</f>
        <v>0</v>
      </c>
      <c r="BF281" s="151">
        <f>IF(N281="znížená",J281,0)</f>
        <v>0</v>
      </c>
      <c r="BG281" s="151">
        <f>IF(N281="zákl. prenesená",J281,0)</f>
        <v>0</v>
      </c>
      <c r="BH281" s="151">
        <f>IF(N281="zníž. prenesená",J281,0)</f>
        <v>0</v>
      </c>
      <c r="BI281" s="151">
        <f>IF(N281="nulová",J281,0)</f>
        <v>0</v>
      </c>
      <c r="BJ281" s="17" t="s">
        <v>162</v>
      </c>
      <c r="BK281" s="151">
        <f>ROUND(I281*H281,2)</f>
        <v>0</v>
      </c>
      <c r="BL281" s="17" t="s">
        <v>161</v>
      </c>
      <c r="BM281" s="150" t="s">
        <v>469</v>
      </c>
    </row>
    <row r="282" spans="1:65" s="2" customFormat="1" ht="24">
      <c r="A282" s="29"/>
      <c r="B282" s="138"/>
      <c r="C282" s="139" t="s">
        <v>470</v>
      </c>
      <c r="D282" s="139" t="s">
        <v>157</v>
      </c>
      <c r="E282" s="140" t="s">
        <v>471</v>
      </c>
      <c r="F282" s="141" t="s">
        <v>472</v>
      </c>
      <c r="G282" s="142" t="s">
        <v>97</v>
      </c>
      <c r="H282" s="143">
        <v>10</v>
      </c>
      <c r="I282" s="144">
        <v>0</v>
      </c>
      <c r="J282" s="144">
        <f>ROUND(I282*H282,2)</f>
        <v>0</v>
      </c>
      <c r="K282" s="145"/>
      <c r="L282" s="30"/>
      <c r="M282" s="146" t="s">
        <v>1</v>
      </c>
      <c r="N282" s="147" t="s">
        <v>38</v>
      </c>
      <c r="O282" s="148">
        <v>0.17100000000000001</v>
      </c>
      <c r="P282" s="148">
        <f>O282*H282</f>
        <v>1.71</v>
      </c>
      <c r="Q282" s="148">
        <v>0</v>
      </c>
      <c r="R282" s="148">
        <f>Q282*H282</f>
        <v>0</v>
      </c>
      <c r="S282" s="148">
        <v>0</v>
      </c>
      <c r="T282" s="149">
        <f>S282*H282</f>
        <v>0</v>
      </c>
      <c r="U282" s="29"/>
      <c r="V282" s="29"/>
      <c r="W282" s="200"/>
      <c r="X282" s="29"/>
      <c r="Y282" s="29"/>
      <c r="Z282" s="29"/>
      <c r="AA282" s="29"/>
      <c r="AB282" s="29"/>
      <c r="AC282" s="29"/>
      <c r="AD282" s="29"/>
      <c r="AE282" s="29"/>
      <c r="AR282" s="150" t="s">
        <v>161</v>
      </c>
      <c r="AT282" s="150" t="s">
        <v>157</v>
      </c>
      <c r="AU282" s="150" t="s">
        <v>162</v>
      </c>
      <c r="AY282" s="17" t="s">
        <v>155</v>
      </c>
      <c r="BE282" s="151">
        <f>IF(N282="základná",J282,0)</f>
        <v>0</v>
      </c>
      <c r="BF282" s="151">
        <f>IF(N282="znížená",J282,0)</f>
        <v>0</v>
      </c>
      <c r="BG282" s="151">
        <f>IF(N282="zákl. prenesená",J282,0)</f>
        <v>0</v>
      </c>
      <c r="BH282" s="151">
        <f>IF(N282="zníž. prenesená",J282,0)</f>
        <v>0</v>
      </c>
      <c r="BI282" s="151">
        <f>IF(N282="nulová",J282,0)</f>
        <v>0</v>
      </c>
      <c r="BJ282" s="17" t="s">
        <v>162</v>
      </c>
      <c r="BK282" s="151">
        <f>ROUND(I282*H282,2)</f>
        <v>0</v>
      </c>
      <c r="BL282" s="17" t="s">
        <v>161</v>
      </c>
      <c r="BM282" s="150" t="s">
        <v>473</v>
      </c>
    </row>
    <row r="283" spans="1:65" s="2" customFormat="1" ht="19.5">
      <c r="A283" s="29"/>
      <c r="B283" s="30"/>
      <c r="C283" s="29"/>
      <c r="D283" s="152" t="s">
        <v>164</v>
      </c>
      <c r="E283" s="29"/>
      <c r="F283" s="153" t="s">
        <v>474</v>
      </c>
      <c r="G283" s="29"/>
      <c r="H283" s="29"/>
      <c r="I283" s="29"/>
      <c r="J283" s="29"/>
      <c r="K283" s="29"/>
      <c r="L283" s="30"/>
      <c r="M283" s="154"/>
      <c r="N283" s="155"/>
      <c r="O283" s="55"/>
      <c r="P283" s="55"/>
      <c r="Q283" s="55"/>
      <c r="R283" s="55"/>
      <c r="S283" s="55"/>
      <c r="T283" s="56"/>
      <c r="U283" s="29"/>
      <c r="V283" s="29"/>
      <c r="W283" s="200"/>
      <c r="X283" s="29"/>
      <c r="Y283" s="29"/>
      <c r="Z283" s="29"/>
      <c r="AA283" s="29"/>
      <c r="AB283" s="29"/>
      <c r="AC283" s="29"/>
      <c r="AD283" s="29"/>
      <c r="AE283" s="29"/>
      <c r="AT283" s="17" t="s">
        <v>164</v>
      </c>
      <c r="AU283" s="17" t="s">
        <v>162</v>
      </c>
    </row>
    <row r="284" spans="1:65" s="13" customFormat="1">
      <c r="B284" s="156"/>
      <c r="D284" s="152" t="s">
        <v>166</v>
      </c>
      <c r="E284" s="157" t="s">
        <v>1</v>
      </c>
      <c r="F284" s="158" t="s">
        <v>215</v>
      </c>
      <c r="H284" s="159">
        <v>10</v>
      </c>
      <c r="L284" s="156"/>
      <c r="M284" s="160"/>
      <c r="N284" s="161"/>
      <c r="O284" s="161"/>
      <c r="P284" s="161"/>
      <c r="Q284" s="161"/>
      <c r="R284" s="161"/>
      <c r="S284" s="161"/>
      <c r="T284" s="162"/>
      <c r="W284" s="200"/>
      <c r="AT284" s="157" t="s">
        <v>166</v>
      </c>
      <c r="AU284" s="157" t="s">
        <v>162</v>
      </c>
      <c r="AV284" s="13" t="s">
        <v>162</v>
      </c>
      <c r="AW284" s="13" t="s">
        <v>29</v>
      </c>
      <c r="AX284" s="13" t="s">
        <v>80</v>
      </c>
      <c r="AY284" s="157" t="s">
        <v>155</v>
      </c>
    </row>
    <row r="285" spans="1:65" s="2" customFormat="1" ht="36">
      <c r="A285" s="29"/>
      <c r="B285" s="138"/>
      <c r="C285" s="176" t="s">
        <v>475</v>
      </c>
      <c r="D285" s="176" t="s">
        <v>185</v>
      </c>
      <c r="E285" s="177" t="s">
        <v>476</v>
      </c>
      <c r="F285" s="178" t="s">
        <v>477</v>
      </c>
      <c r="G285" s="179" t="s">
        <v>97</v>
      </c>
      <c r="H285" s="180">
        <v>10</v>
      </c>
      <c r="I285" s="181">
        <v>0</v>
      </c>
      <c r="J285" s="181">
        <f>ROUND(I285*H285,2)</f>
        <v>0</v>
      </c>
      <c r="K285" s="182"/>
      <c r="L285" s="183"/>
      <c r="M285" s="184" t="s">
        <v>1</v>
      </c>
      <c r="N285" s="185" t="s">
        <v>38</v>
      </c>
      <c r="O285" s="148">
        <v>0</v>
      </c>
      <c r="P285" s="148">
        <f>O285*H285</f>
        <v>0</v>
      </c>
      <c r="Q285" s="148">
        <v>2E-3</v>
      </c>
      <c r="R285" s="148">
        <f>Q285*H285</f>
        <v>0.02</v>
      </c>
      <c r="S285" s="148">
        <v>0</v>
      </c>
      <c r="T285" s="149">
        <f>S285*H285</f>
        <v>0</v>
      </c>
      <c r="U285" s="29"/>
      <c r="V285" s="29"/>
      <c r="W285" s="200"/>
      <c r="X285" s="29"/>
      <c r="Y285" s="29"/>
      <c r="Z285" s="29"/>
      <c r="AA285" s="29"/>
      <c r="AB285" s="29"/>
      <c r="AC285" s="29"/>
      <c r="AD285" s="29"/>
      <c r="AE285" s="29"/>
      <c r="AR285" s="150" t="s">
        <v>100</v>
      </c>
      <c r="AT285" s="150" t="s">
        <v>185</v>
      </c>
      <c r="AU285" s="150" t="s">
        <v>162</v>
      </c>
      <c r="AY285" s="17" t="s">
        <v>155</v>
      </c>
      <c r="BE285" s="151">
        <f>IF(N285="základná",J285,0)</f>
        <v>0</v>
      </c>
      <c r="BF285" s="151">
        <f>IF(N285="znížená",J285,0)</f>
        <v>0</v>
      </c>
      <c r="BG285" s="151">
        <f>IF(N285="zákl. prenesená",J285,0)</f>
        <v>0</v>
      </c>
      <c r="BH285" s="151">
        <f>IF(N285="zníž. prenesená",J285,0)</f>
        <v>0</v>
      </c>
      <c r="BI285" s="151">
        <f>IF(N285="nulová",J285,0)</f>
        <v>0</v>
      </c>
      <c r="BJ285" s="17" t="s">
        <v>162</v>
      </c>
      <c r="BK285" s="151">
        <f>ROUND(I285*H285,2)</f>
        <v>0</v>
      </c>
      <c r="BL285" s="17" t="s">
        <v>161</v>
      </c>
      <c r="BM285" s="150" t="s">
        <v>478</v>
      </c>
    </row>
    <row r="286" spans="1:65" s="13" customFormat="1">
      <c r="B286" s="156"/>
      <c r="D286" s="152" t="s">
        <v>166</v>
      </c>
      <c r="E286" s="157" t="s">
        <v>1</v>
      </c>
      <c r="F286" s="158" t="s">
        <v>215</v>
      </c>
      <c r="H286" s="159">
        <v>10</v>
      </c>
      <c r="L286" s="156"/>
      <c r="M286" s="160"/>
      <c r="N286" s="161"/>
      <c r="O286" s="161"/>
      <c r="P286" s="161"/>
      <c r="Q286" s="161"/>
      <c r="R286" s="161"/>
      <c r="S286" s="161"/>
      <c r="T286" s="162"/>
      <c r="W286" s="200"/>
      <c r="AT286" s="157" t="s">
        <v>166</v>
      </c>
      <c r="AU286" s="157" t="s">
        <v>162</v>
      </c>
      <c r="AV286" s="13" t="s">
        <v>162</v>
      </c>
      <c r="AW286" s="13" t="s">
        <v>29</v>
      </c>
      <c r="AX286" s="13" t="s">
        <v>80</v>
      </c>
      <c r="AY286" s="157" t="s">
        <v>155</v>
      </c>
    </row>
    <row r="287" spans="1:65" s="2" customFormat="1" ht="24">
      <c r="A287" s="29"/>
      <c r="B287" s="138"/>
      <c r="C287" s="139" t="s">
        <v>479</v>
      </c>
      <c r="D287" s="139" t="s">
        <v>157</v>
      </c>
      <c r="E287" s="140" t="s">
        <v>480</v>
      </c>
      <c r="F287" s="141" t="s">
        <v>481</v>
      </c>
      <c r="G287" s="142" t="s">
        <v>93</v>
      </c>
      <c r="H287" s="143">
        <v>884</v>
      </c>
      <c r="I287" s="144">
        <v>0</v>
      </c>
      <c r="J287" s="144">
        <f>ROUND(I287*H287,2)</f>
        <v>0</v>
      </c>
      <c r="K287" s="145"/>
      <c r="L287" s="30"/>
      <c r="M287" s="146" t="s">
        <v>1</v>
      </c>
      <c r="N287" s="147" t="s">
        <v>38</v>
      </c>
      <c r="O287" s="148">
        <v>0.20399999999999999</v>
      </c>
      <c r="P287" s="148">
        <f>O287*H287</f>
        <v>180.33600000000001</v>
      </c>
      <c r="Q287" s="148">
        <v>0.12662000000000001</v>
      </c>
      <c r="R287" s="148">
        <f>Q287*H287</f>
        <v>111.93208</v>
      </c>
      <c r="S287" s="148">
        <v>0</v>
      </c>
      <c r="T287" s="149">
        <f>S287*H287</f>
        <v>0</v>
      </c>
      <c r="U287" s="29"/>
      <c r="V287" s="29"/>
      <c r="W287" s="200"/>
      <c r="X287" s="29"/>
      <c r="Y287" s="29"/>
      <c r="Z287" s="29"/>
      <c r="AA287" s="29"/>
      <c r="AB287" s="29"/>
      <c r="AC287" s="29"/>
      <c r="AD287" s="29"/>
      <c r="AE287" s="29"/>
      <c r="AR287" s="150" t="s">
        <v>161</v>
      </c>
      <c r="AT287" s="150" t="s">
        <v>157</v>
      </c>
      <c r="AU287" s="150" t="s">
        <v>162</v>
      </c>
      <c r="AY287" s="17" t="s">
        <v>155</v>
      </c>
      <c r="BE287" s="151">
        <f>IF(N287="základná",J287,0)</f>
        <v>0</v>
      </c>
      <c r="BF287" s="151">
        <f>IF(N287="znížená",J287,0)</f>
        <v>0</v>
      </c>
      <c r="BG287" s="151">
        <f>IF(N287="zákl. prenesená",J287,0)</f>
        <v>0</v>
      </c>
      <c r="BH287" s="151">
        <f>IF(N287="zníž. prenesená",J287,0)</f>
        <v>0</v>
      </c>
      <c r="BI287" s="151">
        <f>IF(N287="nulová",J287,0)</f>
        <v>0</v>
      </c>
      <c r="BJ287" s="17" t="s">
        <v>162</v>
      </c>
      <c r="BK287" s="151">
        <f>ROUND(I287*H287,2)</f>
        <v>0</v>
      </c>
      <c r="BL287" s="17" t="s">
        <v>161</v>
      </c>
      <c r="BM287" s="150" t="s">
        <v>482</v>
      </c>
    </row>
    <row r="288" spans="1:65" s="13" customFormat="1">
      <c r="B288" s="156"/>
      <c r="D288" s="152" t="s">
        <v>166</v>
      </c>
      <c r="E288" s="157" t="s">
        <v>1</v>
      </c>
      <c r="F288" s="158" t="s">
        <v>110</v>
      </c>
      <c r="H288" s="159">
        <v>884</v>
      </c>
      <c r="L288" s="156"/>
      <c r="M288" s="160"/>
      <c r="N288" s="161"/>
      <c r="O288" s="161"/>
      <c r="P288" s="161"/>
      <c r="Q288" s="161"/>
      <c r="R288" s="161"/>
      <c r="S288" s="161"/>
      <c r="T288" s="162"/>
      <c r="W288" s="200"/>
      <c r="AT288" s="157" t="s">
        <v>166</v>
      </c>
      <c r="AU288" s="157" t="s">
        <v>162</v>
      </c>
      <c r="AV288" s="13" t="s">
        <v>162</v>
      </c>
      <c r="AW288" s="13" t="s">
        <v>29</v>
      </c>
      <c r="AX288" s="13" t="s">
        <v>80</v>
      </c>
      <c r="AY288" s="157" t="s">
        <v>155</v>
      </c>
    </row>
    <row r="289" spans="1:65" s="2" customFormat="1" ht="13.9" customHeight="1">
      <c r="A289" s="29"/>
      <c r="B289" s="138"/>
      <c r="C289" s="176" t="s">
        <v>483</v>
      </c>
      <c r="D289" s="176" t="s">
        <v>185</v>
      </c>
      <c r="E289" s="177" t="s">
        <v>484</v>
      </c>
      <c r="F289" s="178" t="s">
        <v>485</v>
      </c>
      <c r="G289" s="179" t="s">
        <v>97</v>
      </c>
      <c r="H289" s="180">
        <v>884</v>
      </c>
      <c r="I289" s="181">
        <v>0</v>
      </c>
      <c r="J289" s="181">
        <f>ROUND(I289*H289,2)</f>
        <v>0</v>
      </c>
      <c r="K289" s="182"/>
      <c r="L289" s="183"/>
      <c r="M289" s="184" t="s">
        <v>1</v>
      </c>
      <c r="N289" s="185" t="s">
        <v>38</v>
      </c>
      <c r="O289" s="148">
        <v>0</v>
      </c>
      <c r="P289" s="148">
        <f>O289*H289</f>
        <v>0</v>
      </c>
      <c r="Q289" s="148">
        <v>4.4999999999999998E-2</v>
      </c>
      <c r="R289" s="148">
        <f>Q289*H289</f>
        <v>39.78</v>
      </c>
      <c r="S289" s="148">
        <v>0</v>
      </c>
      <c r="T289" s="149">
        <f>S289*H289</f>
        <v>0</v>
      </c>
      <c r="U289" s="29"/>
      <c r="V289" s="29"/>
      <c r="W289" s="200"/>
      <c r="X289" s="29"/>
      <c r="Y289" s="29"/>
      <c r="Z289" s="29"/>
      <c r="AA289" s="29"/>
      <c r="AB289" s="29"/>
      <c r="AC289" s="29"/>
      <c r="AD289" s="29"/>
      <c r="AE289" s="29"/>
      <c r="AR289" s="150" t="s">
        <v>100</v>
      </c>
      <c r="AT289" s="150" t="s">
        <v>185</v>
      </c>
      <c r="AU289" s="150" t="s">
        <v>162</v>
      </c>
      <c r="AY289" s="17" t="s">
        <v>155</v>
      </c>
      <c r="BE289" s="151">
        <f>IF(N289="základná",J289,0)</f>
        <v>0</v>
      </c>
      <c r="BF289" s="151">
        <f>IF(N289="znížená",J289,0)</f>
        <v>0</v>
      </c>
      <c r="BG289" s="151">
        <f>IF(N289="zákl. prenesená",J289,0)</f>
        <v>0</v>
      </c>
      <c r="BH289" s="151">
        <f>IF(N289="zníž. prenesená",J289,0)</f>
        <v>0</v>
      </c>
      <c r="BI289" s="151">
        <f>IF(N289="nulová",J289,0)</f>
        <v>0</v>
      </c>
      <c r="BJ289" s="17" t="s">
        <v>162</v>
      </c>
      <c r="BK289" s="151">
        <f>ROUND(I289*H289,2)</f>
        <v>0</v>
      </c>
      <c r="BL289" s="17" t="s">
        <v>161</v>
      </c>
      <c r="BM289" s="150" t="s">
        <v>486</v>
      </c>
    </row>
    <row r="290" spans="1:65" s="13" customFormat="1">
      <c r="B290" s="156"/>
      <c r="D290" s="152" t="s">
        <v>166</v>
      </c>
      <c r="E290" s="157" t="s">
        <v>1</v>
      </c>
      <c r="F290" s="158" t="s">
        <v>110</v>
      </c>
      <c r="H290" s="159">
        <v>884</v>
      </c>
      <c r="L290" s="156"/>
      <c r="M290" s="160"/>
      <c r="N290" s="161"/>
      <c r="O290" s="161"/>
      <c r="P290" s="161"/>
      <c r="Q290" s="161"/>
      <c r="R290" s="161"/>
      <c r="S290" s="161"/>
      <c r="T290" s="162"/>
      <c r="W290" s="200"/>
      <c r="AT290" s="157" t="s">
        <v>166</v>
      </c>
      <c r="AU290" s="157" t="s">
        <v>162</v>
      </c>
      <c r="AV290" s="13" t="s">
        <v>162</v>
      </c>
      <c r="AW290" s="13" t="s">
        <v>29</v>
      </c>
      <c r="AX290" s="13" t="s">
        <v>80</v>
      </c>
      <c r="AY290" s="157" t="s">
        <v>155</v>
      </c>
    </row>
    <row r="291" spans="1:65" s="2" customFormat="1" ht="24">
      <c r="A291" s="29"/>
      <c r="B291" s="138"/>
      <c r="C291" s="139" t="s">
        <v>487</v>
      </c>
      <c r="D291" s="139" t="s">
        <v>157</v>
      </c>
      <c r="E291" s="140" t="s">
        <v>488</v>
      </c>
      <c r="F291" s="141" t="s">
        <v>489</v>
      </c>
      <c r="G291" s="142" t="s">
        <v>97</v>
      </c>
      <c r="H291" s="143">
        <v>1</v>
      </c>
      <c r="I291" s="144">
        <v>0</v>
      </c>
      <c r="J291" s="144">
        <f>ROUND(I291*H291,2)</f>
        <v>0</v>
      </c>
      <c r="K291" s="145"/>
      <c r="L291" s="30"/>
      <c r="M291" s="146" t="s">
        <v>1</v>
      </c>
      <c r="N291" s="147" t="s">
        <v>38</v>
      </c>
      <c r="O291" s="148">
        <v>8.6359999999999992</v>
      </c>
      <c r="P291" s="148">
        <f>O291*H291</f>
        <v>8.6359999999999992</v>
      </c>
      <c r="Q291" s="148">
        <v>5.9630599999999996</v>
      </c>
      <c r="R291" s="148">
        <f>Q291*H291</f>
        <v>5.9630599999999996</v>
      </c>
      <c r="S291" s="148">
        <v>0</v>
      </c>
      <c r="T291" s="149">
        <f>S291*H291</f>
        <v>0</v>
      </c>
      <c r="U291" s="29"/>
      <c r="V291" s="29"/>
      <c r="W291" s="200"/>
      <c r="X291" s="29"/>
      <c r="Y291" s="29"/>
      <c r="Z291" s="29"/>
      <c r="AA291" s="29"/>
      <c r="AB291" s="29"/>
      <c r="AC291" s="29"/>
      <c r="AD291" s="29"/>
      <c r="AE291" s="29"/>
      <c r="AR291" s="150" t="s">
        <v>161</v>
      </c>
      <c r="AT291" s="150" t="s">
        <v>157</v>
      </c>
      <c r="AU291" s="150" t="s">
        <v>162</v>
      </c>
      <c r="AY291" s="17" t="s">
        <v>155</v>
      </c>
      <c r="BE291" s="151">
        <f>IF(N291="základná",J291,0)</f>
        <v>0</v>
      </c>
      <c r="BF291" s="151">
        <f>IF(N291="znížená",J291,0)</f>
        <v>0</v>
      </c>
      <c r="BG291" s="151">
        <f>IF(N291="zákl. prenesená",J291,0)</f>
        <v>0</v>
      </c>
      <c r="BH291" s="151">
        <f>IF(N291="zníž. prenesená",J291,0)</f>
        <v>0</v>
      </c>
      <c r="BI291" s="151">
        <f>IF(N291="nulová",J291,0)</f>
        <v>0</v>
      </c>
      <c r="BJ291" s="17" t="s">
        <v>162</v>
      </c>
      <c r="BK291" s="151">
        <f>ROUND(I291*H291,2)</f>
        <v>0</v>
      </c>
      <c r="BL291" s="17" t="s">
        <v>161</v>
      </c>
      <c r="BM291" s="150" t="s">
        <v>490</v>
      </c>
    </row>
    <row r="292" spans="1:65" s="14" customFormat="1">
      <c r="B292" s="163"/>
      <c r="D292" s="152" t="s">
        <v>166</v>
      </c>
      <c r="E292" s="164" t="s">
        <v>1</v>
      </c>
      <c r="F292" s="165" t="s">
        <v>491</v>
      </c>
      <c r="H292" s="164" t="s">
        <v>1</v>
      </c>
      <c r="L292" s="163"/>
      <c r="M292" s="166"/>
      <c r="N292" s="167"/>
      <c r="O292" s="167"/>
      <c r="P292" s="167"/>
      <c r="Q292" s="167"/>
      <c r="R292" s="167"/>
      <c r="S292" s="167"/>
      <c r="T292" s="168"/>
      <c r="W292" s="200"/>
      <c r="AT292" s="164" t="s">
        <v>166</v>
      </c>
      <c r="AU292" s="164" t="s">
        <v>162</v>
      </c>
      <c r="AV292" s="14" t="s">
        <v>80</v>
      </c>
      <c r="AW292" s="14" t="s">
        <v>29</v>
      </c>
      <c r="AX292" s="14" t="s">
        <v>72</v>
      </c>
      <c r="AY292" s="164" t="s">
        <v>155</v>
      </c>
    </row>
    <row r="293" spans="1:65" s="13" customFormat="1">
      <c r="B293" s="156"/>
      <c r="D293" s="152" t="s">
        <v>166</v>
      </c>
      <c r="E293" s="157" t="s">
        <v>1</v>
      </c>
      <c r="F293" s="158" t="s">
        <v>80</v>
      </c>
      <c r="H293" s="159">
        <v>1</v>
      </c>
      <c r="L293" s="156"/>
      <c r="M293" s="160"/>
      <c r="N293" s="161"/>
      <c r="O293" s="161"/>
      <c r="P293" s="161"/>
      <c r="Q293" s="161"/>
      <c r="R293" s="161"/>
      <c r="S293" s="161"/>
      <c r="T293" s="162"/>
      <c r="W293" s="200"/>
      <c r="AT293" s="157" t="s">
        <v>166</v>
      </c>
      <c r="AU293" s="157" t="s">
        <v>162</v>
      </c>
      <c r="AV293" s="13" t="s">
        <v>162</v>
      </c>
      <c r="AW293" s="13" t="s">
        <v>29</v>
      </c>
      <c r="AX293" s="13" t="s">
        <v>80</v>
      </c>
      <c r="AY293" s="157" t="s">
        <v>155</v>
      </c>
    </row>
    <row r="294" spans="1:65" s="2" customFormat="1" ht="24">
      <c r="A294" s="29"/>
      <c r="B294" s="138"/>
      <c r="C294" s="139" t="s">
        <v>492</v>
      </c>
      <c r="D294" s="139" t="s">
        <v>157</v>
      </c>
      <c r="E294" s="140" t="s">
        <v>493</v>
      </c>
      <c r="F294" s="141" t="s">
        <v>494</v>
      </c>
      <c r="G294" s="142" t="s">
        <v>97</v>
      </c>
      <c r="H294" s="143">
        <v>1</v>
      </c>
      <c r="I294" s="144">
        <v>0</v>
      </c>
      <c r="J294" s="144">
        <f>ROUND(I294*H294,2)</f>
        <v>0</v>
      </c>
      <c r="K294" s="145"/>
      <c r="L294" s="30"/>
      <c r="M294" s="146" t="s">
        <v>1</v>
      </c>
      <c r="N294" s="147" t="s">
        <v>38</v>
      </c>
      <c r="O294" s="148">
        <v>20.795000000000002</v>
      </c>
      <c r="P294" s="148">
        <f>O294*H294</f>
        <v>20.795000000000002</v>
      </c>
      <c r="Q294" s="148">
        <v>9.3954500000000003</v>
      </c>
      <c r="R294" s="148">
        <f>Q294*H294</f>
        <v>9.3954500000000003</v>
      </c>
      <c r="S294" s="148">
        <v>0</v>
      </c>
      <c r="T294" s="149">
        <f>S294*H294</f>
        <v>0</v>
      </c>
      <c r="U294" s="29"/>
      <c r="V294" s="29"/>
      <c r="W294" s="200"/>
      <c r="X294" s="29"/>
      <c r="Y294" s="29"/>
      <c r="Z294" s="29"/>
      <c r="AA294" s="29"/>
      <c r="AB294" s="29"/>
      <c r="AC294" s="29"/>
      <c r="AD294" s="29"/>
      <c r="AE294" s="29"/>
      <c r="AR294" s="150" t="s">
        <v>161</v>
      </c>
      <c r="AT294" s="150" t="s">
        <v>157</v>
      </c>
      <c r="AU294" s="150" t="s">
        <v>162</v>
      </c>
      <c r="AY294" s="17" t="s">
        <v>155</v>
      </c>
      <c r="BE294" s="151">
        <f>IF(N294="základná",J294,0)</f>
        <v>0</v>
      </c>
      <c r="BF294" s="151">
        <f>IF(N294="znížená",J294,0)</f>
        <v>0</v>
      </c>
      <c r="BG294" s="151">
        <f>IF(N294="zákl. prenesená",J294,0)</f>
        <v>0</v>
      </c>
      <c r="BH294" s="151">
        <f>IF(N294="zníž. prenesená",J294,0)</f>
        <v>0</v>
      </c>
      <c r="BI294" s="151">
        <f>IF(N294="nulová",J294,0)</f>
        <v>0</v>
      </c>
      <c r="BJ294" s="17" t="s">
        <v>162</v>
      </c>
      <c r="BK294" s="151">
        <f>ROUND(I294*H294,2)</f>
        <v>0</v>
      </c>
      <c r="BL294" s="17" t="s">
        <v>161</v>
      </c>
      <c r="BM294" s="150" t="s">
        <v>495</v>
      </c>
    </row>
    <row r="295" spans="1:65" s="2" customFormat="1" ht="19.5">
      <c r="A295" s="29"/>
      <c r="B295" s="30"/>
      <c r="C295" s="29"/>
      <c r="D295" s="152" t="s">
        <v>164</v>
      </c>
      <c r="E295" s="29"/>
      <c r="F295" s="153" t="s">
        <v>496</v>
      </c>
      <c r="G295" s="29"/>
      <c r="H295" s="29"/>
      <c r="I295" s="29"/>
      <c r="J295" s="29"/>
      <c r="K295" s="29"/>
      <c r="L295" s="30"/>
      <c r="M295" s="154"/>
      <c r="N295" s="155"/>
      <c r="O295" s="55"/>
      <c r="P295" s="55"/>
      <c r="Q295" s="55"/>
      <c r="R295" s="55"/>
      <c r="S295" s="55"/>
      <c r="T295" s="56"/>
      <c r="U295" s="29"/>
      <c r="V295" s="29"/>
      <c r="W295" s="200"/>
      <c r="X295" s="29"/>
      <c r="Y295" s="29"/>
      <c r="Z295" s="29"/>
      <c r="AA295" s="29"/>
      <c r="AB295" s="29"/>
      <c r="AC295" s="29"/>
      <c r="AD295" s="29"/>
      <c r="AE295" s="29"/>
      <c r="AT295" s="17" t="s">
        <v>164</v>
      </c>
      <c r="AU295" s="17" t="s">
        <v>162</v>
      </c>
    </row>
    <row r="296" spans="1:65" s="14" customFormat="1">
      <c r="B296" s="163"/>
      <c r="D296" s="152" t="s">
        <v>166</v>
      </c>
      <c r="E296" s="164" t="s">
        <v>1</v>
      </c>
      <c r="F296" s="165" t="s">
        <v>497</v>
      </c>
      <c r="H296" s="164" t="s">
        <v>1</v>
      </c>
      <c r="L296" s="163"/>
      <c r="M296" s="166"/>
      <c r="N296" s="167"/>
      <c r="O296" s="167"/>
      <c r="P296" s="167"/>
      <c r="Q296" s="167"/>
      <c r="R296" s="167"/>
      <c r="S296" s="167"/>
      <c r="T296" s="168"/>
      <c r="W296" s="200"/>
      <c r="AT296" s="164" t="s">
        <v>166</v>
      </c>
      <c r="AU296" s="164" t="s">
        <v>162</v>
      </c>
      <c r="AV296" s="14" t="s">
        <v>80</v>
      </c>
      <c r="AW296" s="14" t="s">
        <v>29</v>
      </c>
      <c r="AX296" s="14" t="s">
        <v>72</v>
      </c>
      <c r="AY296" s="164" t="s">
        <v>155</v>
      </c>
    </row>
    <row r="297" spans="1:65" s="13" customFormat="1">
      <c r="B297" s="156"/>
      <c r="D297" s="152" t="s">
        <v>166</v>
      </c>
      <c r="E297" s="157" t="s">
        <v>1</v>
      </c>
      <c r="F297" s="158" t="s">
        <v>80</v>
      </c>
      <c r="H297" s="159">
        <v>1</v>
      </c>
      <c r="L297" s="156"/>
      <c r="M297" s="160"/>
      <c r="N297" s="161"/>
      <c r="O297" s="161"/>
      <c r="P297" s="161"/>
      <c r="Q297" s="161"/>
      <c r="R297" s="161"/>
      <c r="S297" s="161"/>
      <c r="T297" s="162"/>
      <c r="W297" s="200"/>
      <c r="AT297" s="157" t="s">
        <v>166</v>
      </c>
      <c r="AU297" s="157" t="s">
        <v>162</v>
      </c>
      <c r="AV297" s="13" t="s">
        <v>162</v>
      </c>
      <c r="AW297" s="13" t="s">
        <v>29</v>
      </c>
      <c r="AX297" s="13" t="s">
        <v>80</v>
      </c>
      <c r="AY297" s="157" t="s">
        <v>155</v>
      </c>
    </row>
    <row r="298" spans="1:65" s="2" customFormat="1" ht="13.9" customHeight="1">
      <c r="A298" s="29"/>
      <c r="B298" s="138"/>
      <c r="C298" s="139" t="s">
        <v>498</v>
      </c>
      <c r="D298" s="139" t="s">
        <v>157</v>
      </c>
      <c r="E298" s="140" t="s">
        <v>499</v>
      </c>
      <c r="F298" s="141" t="s">
        <v>500</v>
      </c>
      <c r="G298" s="142" t="s">
        <v>93</v>
      </c>
      <c r="H298" s="143">
        <v>13</v>
      </c>
      <c r="I298" s="144">
        <v>0</v>
      </c>
      <c r="J298" s="144">
        <f>ROUND(I298*H298,2)</f>
        <v>0</v>
      </c>
      <c r="K298" s="145"/>
      <c r="L298" s="30"/>
      <c r="M298" s="146" t="s">
        <v>1</v>
      </c>
      <c r="N298" s="147" t="s">
        <v>38</v>
      </c>
      <c r="O298" s="148">
        <v>1.528</v>
      </c>
      <c r="P298" s="148">
        <f>O298*H298</f>
        <v>19.864000000000001</v>
      </c>
      <c r="Q298" s="148">
        <v>0.62348999999999999</v>
      </c>
      <c r="R298" s="148">
        <f>Q298*H298</f>
        <v>8.1053700000000006</v>
      </c>
      <c r="S298" s="148">
        <v>0</v>
      </c>
      <c r="T298" s="149">
        <f>S298*H298</f>
        <v>0</v>
      </c>
      <c r="U298" s="29"/>
      <c r="V298" s="29"/>
      <c r="W298" s="200"/>
      <c r="X298" s="29"/>
      <c r="Y298" s="29"/>
      <c r="Z298" s="29"/>
      <c r="AA298" s="29"/>
      <c r="AB298" s="29"/>
      <c r="AC298" s="29"/>
      <c r="AD298" s="29"/>
      <c r="AE298" s="29"/>
      <c r="AR298" s="150" t="s">
        <v>161</v>
      </c>
      <c r="AT298" s="150" t="s">
        <v>157</v>
      </c>
      <c r="AU298" s="150" t="s">
        <v>162</v>
      </c>
      <c r="AY298" s="17" t="s">
        <v>155</v>
      </c>
      <c r="BE298" s="151">
        <f>IF(N298="základná",J298,0)</f>
        <v>0</v>
      </c>
      <c r="BF298" s="151">
        <f>IF(N298="znížená",J298,0)</f>
        <v>0</v>
      </c>
      <c r="BG298" s="151">
        <f>IF(N298="zákl. prenesená",J298,0)</f>
        <v>0</v>
      </c>
      <c r="BH298" s="151">
        <f>IF(N298="zníž. prenesená",J298,0)</f>
        <v>0</v>
      </c>
      <c r="BI298" s="151">
        <f>IF(N298="nulová",J298,0)</f>
        <v>0</v>
      </c>
      <c r="BJ298" s="17" t="s">
        <v>162</v>
      </c>
      <c r="BK298" s="151">
        <f>ROUND(I298*H298,2)</f>
        <v>0</v>
      </c>
      <c r="BL298" s="17" t="s">
        <v>161</v>
      </c>
      <c r="BM298" s="150" t="s">
        <v>501</v>
      </c>
    </row>
    <row r="299" spans="1:65" s="13" customFormat="1">
      <c r="B299" s="156"/>
      <c r="D299" s="152" t="s">
        <v>166</v>
      </c>
      <c r="E299" s="157" t="s">
        <v>1</v>
      </c>
      <c r="F299" s="158" t="s">
        <v>107</v>
      </c>
      <c r="H299" s="159">
        <v>13</v>
      </c>
      <c r="L299" s="156"/>
      <c r="M299" s="160"/>
      <c r="N299" s="161"/>
      <c r="O299" s="161"/>
      <c r="P299" s="161"/>
      <c r="Q299" s="161"/>
      <c r="R299" s="161"/>
      <c r="S299" s="161"/>
      <c r="T299" s="162"/>
      <c r="W299" s="200"/>
      <c r="AT299" s="157" t="s">
        <v>166</v>
      </c>
      <c r="AU299" s="157" t="s">
        <v>162</v>
      </c>
      <c r="AV299" s="13" t="s">
        <v>162</v>
      </c>
      <c r="AW299" s="13" t="s">
        <v>29</v>
      </c>
      <c r="AX299" s="13" t="s">
        <v>80</v>
      </c>
      <c r="AY299" s="157" t="s">
        <v>155</v>
      </c>
    </row>
    <row r="300" spans="1:65" s="2" customFormat="1" ht="24">
      <c r="A300" s="29"/>
      <c r="B300" s="138"/>
      <c r="C300" s="176" t="s">
        <v>502</v>
      </c>
      <c r="D300" s="176" t="s">
        <v>185</v>
      </c>
      <c r="E300" s="177" t="s">
        <v>503</v>
      </c>
      <c r="F300" s="178" t="s">
        <v>504</v>
      </c>
      <c r="G300" s="179" t="s">
        <v>97</v>
      </c>
      <c r="H300" s="180">
        <v>6</v>
      </c>
      <c r="I300" s="181">
        <v>0</v>
      </c>
      <c r="J300" s="181">
        <f>ROUND(I300*H300,2)</f>
        <v>0</v>
      </c>
      <c r="K300" s="182"/>
      <c r="L300" s="183"/>
      <c r="M300" s="184" t="s">
        <v>1</v>
      </c>
      <c r="N300" s="185" t="s">
        <v>38</v>
      </c>
      <c r="O300" s="148">
        <v>0</v>
      </c>
      <c r="P300" s="148">
        <f>O300*H300</f>
        <v>0</v>
      </c>
      <c r="Q300" s="148">
        <v>0.68600000000000005</v>
      </c>
      <c r="R300" s="148">
        <f>Q300*H300</f>
        <v>4.1159999999999997</v>
      </c>
      <c r="S300" s="148">
        <v>0</v>
      </c>
      <c r="T300" s="149">
        <f>S300*H300</f>
        <v>0</v>
      </c>
      <c r="U300" s="29"/>
      <c r="V300" s="29"/>
      <c r="W300" s="200"/>
      <c r="X300" s="29"/>
      <c r="Y300" s="29"/>
      <c r="Z300" s="29"/>
      <c r="AA300" s="29"/>
      <c r="AB300" s="29"/>
      <c r="AC300" s="29"/>
      <c r="AD300" s="29"/>
      <c r="AE300" s="29"/>
      <c r="AR300" s="150" t="s">
        <v>100</v>
      </c>
      <c r="AT300" s="150" t="s">
        <v>185</v>
      </c>
      <c r="AU300" s="150" t="s">
        <v>162</v>
      </c>
      <c r="AY300" s="17" t="s">
        <v>155</v>
      </c>
      <c r="BE300" s="151">
        <f>IF(N300="základná",J300,0)</f>
        <v>0</v>
      </c>
      <c r="BF300" s="151">
        <f>IF(N300="znížená",J300,0)</f>
        <v>0</v>
      </c>
      <c r="BG300" s="151">
        <f>IF(N300="zákl. prenesená",J300,0)</f>
        <v>0</v>
      </c>
      <c r="BH300" s="151">
        <f>IF(N300="zníž. prenesená",J300,0)</f>
        <v>0</v>
      </c>
      <c r="BI300" s="151">
        <f>IF(N300="nulová",J300,0)</f>
        <v>0</v>
      </c>
      <c r="BJ300" s="17" t="s">
        <v>162</v>
      </c>
      <c r="BK300" s="151">
        <f>ROUND(I300*H300,2)</f>
        <v>0</v>
      </c>
      <c r="BL300" s="17" t="s">
        <v>161</v>
      </c>
      <c r="BM300" s="150" t="s">
        <v>505</v>
      </c>
    </row>
    <row r="301" spans="1:65" s="2" customFormat="1" ht="24">
      <c r="A301" s="29"/>
      <c r="B301" s="138"/>
      <c r="C301" s="139" t="s">
        <v>506</v>
      </c>
      <c r="D301" s="139" t="s">
        <v>157</v>
      </c>
      <c r="E301" s="140" t="s">
        <v>507</v>
      </c>
      <c r="F301" s="141" t="s">
        <v>508</v>
      </c>
      <c r="G301" s="142" t="s">
        <v>160</v>
      </c>
      <c r="H301" s="143">
        <v>2.4489999999999998</v>
      </c>
      <c r="I301" s="144">
        <v>0</v>
      </c>
      <c r="J301" s="144">
        <f>ROUND(I301*H301,2)</f>
        <v>0</v>
      </c>
      <c r="K301" s="145"/>
      <c r="L301" s="30"/>
      <c r="M301" s="146" t="s">
        <v>1</v>
      </c>
      <c r="N301" s="147" t="s">
        <v>38</v>
      </c>
      <c r="O301" s="148">
        <v>3.63</v>
      </c>
      <c r="P301" s="148">
        <f>O301*H301</f>
        <v>8.8898700000000002</v>
      </c>
      <c r="Q301" s="148">
        <v>2.11544</v>
      </c>
      <c r="R301" s="148">
        <f>Q301*H301</f>
        <v>5.1807100000000004</v>
      </c>
      <c r="S301" s="148">
        <v>0</v>
      </c>
      <c r="T301" s="149">
        <f>S301*H301</f>
        <v>0</v>
      </c>
      <c r="U301" s="29"/>
      <c r="V301" s="29"/>
      <c r="W301" s="200"/>
      <c r="X301" s="29"/>
      <c r="Y301" s="29"/>
      <c r="Z301" s="29"/>
      <c r="AA301" s="29"/>
      <c r="AB301" s="29"/>
      <c r="AC301" s="29"/>
      <c r="AD301" s="29"/>
      <c r="AE301" s="29"/>
      <c r="AR301" s="150" t="s">
        <v>161</v>
      </c>
      <c r="AT301" s="150" t="s">
        <v>157</v>
      </c>
      <c r="AU301" s="150" t="s">
        <v>162</v>
      </c>
      <c r="AY301" s="17" t="s">
        <v>155</v>
      </c>
      <c r="BE301" s="151">
        <f>IF(N301="základná",J301,0)</f>
        <v>0</v>
      </c>
      <c r="BF301" s="151">
        <f>IF(N301="znížená",J301,0)</f>
        <v>0</v>
      </c>
      <c r="BG301" s="151">
        <f>IF(N301="zákl. prenesená",J301,0)</f>
        <v>0</v>
      </c>
      <c r="BH301" s="151">
        <f>IF(N301="zníž. prenesená",J301,0)</f>
        <v>0</v>
      </c>
      <c r="BI301" s="151">
        <f>IF(N301="nulová",J301,0)</f>
        <v>0</v>
      </c>
      <c r="BJ301" s="17" t="s">
        <v>162</v>
      </c>
      <c r="BK301" s="151">
        <f>ROUND(I301*H301,2)</f>
        <v>0</v>
      </c>
      <c r="BL301" s="17" t="s">
        <v>161</v>
      </c>
      <c r="BM301" s="150" t="s">
        <v>509</v>
      </c>
    </row>
    <row r="302" spans="1:65" s="13" customFormat="1">
      <c r="B302" s="156"/>
      <c r="D302" s="152" t="s">
        <v>166</v>
      </c>
      <c r="E302" s="157" t="s">
        <v>1</v>
      </c>
      <c r="F302" s="158" t="s">
        <v>510</v>
      </c>
      <c r="H302" s="159">
        <v>2.4489999999999998</v>
      </c>
      <c r="L302" s="156"/>
      <c r="M302" s="160"/>
      <c r="N302" s="161"/>
      <c r="O302" s="161"/>
      <c r="P302" s="161"/>
      <c r="Q302" s="161"/>
      <c r="R302" s="161"/>
      <c r="S302" s="161"/>
      <c r="T302" s="162"/>
      <c r="W302" s="200"/>
      <c r="AT302" s="157" t="s">
        <v>166</v>
      </c>
      <c r="AU302" s="157" t="s">
        <v>162</v>
      </c>
      <c r="AV302" s="13" t="s">
        <v>162</v>
      </c>
      <c r="AW302" s="13" t="s">
        <v>29</v>
      </c>
      <c r="AX302" s="13" t="s">
        <v>80</v>
      </c>
      <c r="AY302" s="157" t="s">
        <v>155</v>
      </c>
    </row>
    <row r="303" spans="1:65" s="2" customFormat="1" ht="24">
      <c r="A303" s="29"/>
      <c r="B303" s="138"/>
      <c r="C303" s="139" t="s">
        <v>511</v>
      </c>
      <c r="D303" s="139" t="s">
        <v>157</v>
      </c>
      <c r="E303" s="140" t="s">
        <v>512</v>
      </c>
      <c r="F303" s="141" t="s">
        <v>513</v>
      </c>
      <c r="G303" s="142" t="s">
        <v>97</v>
      </c>
      <c r="H303" s="143">
        <v>4</v>
      </c>
      <c r="I303" s="144">
        <v>0</v>
      </c>
      <c r="J303" s="144">
        <f>ROUND(I303*H303,2)</f>
        <v>0</v>
      </c>
      <c r="K303" s="145"/>
      <c r="L303" s="30"/>
      <c r="M303" s="146" t="s">
        <v>1</v>
      </c>
      <c r="N303" s="147" t="s">
        <v>38</v>
      </c>
      <c r="O303" s="148">
        <v>0.72499999999999998</v>
      </c>
      <c r="P303" s="148">
        <f>O303*H303</f>
        <v>2.9</v>
      </c>
      <c r="Q303" s="148">
        <v>6.7000000000000002E-4</v>
      </c>
      <c r="R303" s="148">
        <f>Q303*H303</f>
        <v>2.6800000000000001E-3</v>
      </c>
      <c r="S303" s="148">
        <v>0</v>
      </c>
      <c r="T303" s="149">
        <f>S303*H303</f>
        <v>0</v>
      </c>
      <c r="U303" s="29"/>
      <c r="V303" s="29"/>
      <c r="W303" s="200"/>
      <c r="X303" s="29"/>
      <c r="Y303" s="29"/>
      <c r="Z303" s="29"/>
      <c r="AA303" s="29"/>
      <c r="AB303" s="29"/>
      <c r="AC303" s="29"/>
      <c r="AD303" s="29"/>
      <c r="AE303" s="29"/>
      <c r="AR303" s="150" t="s">
        <v>161</v>
      </c>
      <c r="AT303" s="150" t="s">
        <v>157</v>
      </c>
      <c r="AU303" s="150" t="s">
        <v>162</v>
      </c>
      <c r="AY303" s="17" t="s">
        <v>155</v>
      </c>
      <c r="BE303" s="151">
        <f>IF(N303="základná",J303,0)</f>
        <v>0</v>
      </c>
      <c r="BF303" s="151">
        <f>IF(N303="znížená",J303,0)</f>
        <v>0</v>
      </c>
      <c r="BG303" s="151">
        <f>IF(N303="zákl. prenesená",J303,0)</f>
        <v>0</v>
      </c>
      <c r="BH303" s="151">
        <f>IF(N303="zníž. prenesená",J303,0)</f>
        <v>0</v>
      </c>
      <c r="BI303" s="151">
        <f>IF(N303="nulová",J303,0)</f>
        <v>0</v>
      </c>
      <c r="BJ303" s="17" t="s">
        <v>162</v>
      </c>
      <c r="BK303" s="151">
        <f>ROUND(I303*H303,2)</f>
        <v>0</v>
      </c>
      <c r="BL303" s="17" t="s">
        <v>161</v>
      </c>
      <c r="BM303" s="150" t="s">
        <v>514</v>
      </c>
    </row>
    <row r="304" spans="1:65" s="2" customFormat="1" ht="24">
      <c r="A304" s="29"/>
      <c r="B304" s="138"/>
      <c r="C304" s="176" t="s">
        <v>515</v>
      </c>
      <c r="D304" s="176" t="s">
        <v>185</v>
      </c>
      <c r="E304" s="177" t="s">
        <v>516</v>
      </c>
      <c r="F304" s="178" t="s">
        <v>517</v>
      </c>
      <c r="G304" s="179" t="s">
        <v>97</v>
      </c>
      <c r="H304" s="180">
        <v>4</v>
      </c>
      <c r="I304" s="181">
        <v>0</v>
      </c>
      <c r="J304" s="181">
        <f>ROUND(I304*H304,2)</f>
        <v>0</v>
      </c>
      <c r="K304" s="182"/>
      <c r="L304" s="183"/>
      <c r="M304" s="184" t="s">
        <v>1</v>
      </c>
      <c r="N304" s="185" t="s">
        <v>38</v>
      </c>
      <c r="O304" s="148">
        <v>0</v>
      </c>
      <c r="P304" s="148">
        <f>O304*H304</f>
        <v>0</v>
      </c>
      <c r="Q304" s="148">
        <v>1.0999999999999999E-2</v>
      </c>
      <c r="R304" s="148">
        <f>Q304*H304</f>
        <v>4.3999999999999997E-2</v>
      </c>
      <c r="S304" s="148">
        <v>0</v>
      </c>
      <c r="T304" s="149">
        <f>S304*H304</f>
        <v>0</v>
      </c>
      <c r="U304" s="29"/>
      <c r="V304" s="29"/>
      <c r="W304" s="200"/>
      <c r="X304" s="29"/>
      <c r="Y304" s="29"/>
      <c r="Z304" s="29"/>
      <c r="AA304" s="29"/>
      <c r="AB304" s="29"/>
      <c r="AC304" s="29"/>
      <c r="AD304" s="29"/>
      <c r="AE304" s="29"/>
      <c r="AR304" s="150" t="s">
        <v>100</v>
      </c>
      <c r="AT304" s="150" t="s">
        <v>185</v>
      </c>
      <c r="AU304" s="150" t="s">
        <v>162</v>
      </c>
      <c r="AY304" s="17" t="s">
        <v>155</v>
      </c>
      <c r="BE304" s="151">
        <f>IF(N304="základná",J304,0)</f>
        <v>0</v>
      </c>
      <c r="BF304" s="151">
        <f>IF(N304="znížená",J304,0)</f>
        <v>0</v>
      </c>
      <c r="BG304" s="151">
        <f>IF(N304="zákl. prenesená",J304,0)</f>
        <v>0</v>
      </c>
      <c r="BH304" s="151">
        <f>IF(N304="zníž. prenesená",J304,0)</f>
        <v>0</v>
      </c>
      <c r="BI304" s="151">
        <f>IF(N304="nulová",J304,0)</f>
        <v>0</v>
      </c>
      <c r="BJ304" s="17" t="s">
        <v>162</v>
      </c>
      <c r="BK304" s="151">
        <f>ROUND(I304*H304,2)</f>
        <v>0</v>
      </c>
      <c r="BL304" s="17" t="s">
        <v>161</v>
      </c>
      <c r="BM304" s="150" t="s">
        <v>518</v>
      </c>
    </row>
    <row r="305" spans="1:65" s="2" customFormat="1" ht="68.25">
      <c r="A305" s="29"/>
      <c r="B305" s="30"/>
      <c r="C305" s="29"/>
      <c r="D305" s="152" t="s">
        <v>164</v>
      </c>
      <c r="E305" s="29"/>
      <c r="F305" s="153" t="s">
        <v>519</v>
      </c>
      <c r="G305" s="29"/>
      <c r="H305" s="29"/>
      <c r="I305" s="29"/>
      <c r="J305" s="29"/>
      <c r="K305" s="29"/>
      <c r="L305" s="30"/>
      <c r="M305" s="154"/>
      <c r="N305" s="155"/>
      <c r="O305" s="55"/>
      <c r="P305" s="55"/>
      <c r="Q305" s="55"/>
      <c r="R305" s="55"/>
      <c r="S305" s="55"/>
      <c r="T305" s="56"/>
      <c r="U305" s="29"/>
      <c r="V305" s="29"/>
      <c r="W305" s="200"/>
      <c r="X305" s="29"/>
      <c r="Y305" s="29"/>
      <c r="Z305" s="29"/>
      <c r="AA305" s="29"/>
      <c r="AB305" s="29"/>
      <c r="AC305" s="29"/>
      <c r="AD305" s="29"/>
      <c r="AE305" s="29"/>
      <c r="AT305" s="17" t="s">
        <v>164</v>
      </c>
      <c r="AU305" s="17" t="s">
        <v>162</v>
      </c>
    </row>
    <row r="306" spans="1:65" s="14" customFormat="1">
      <c r="B306" s="163"/>
      <c r="D306" s="152" t="s">
        <v>166</v>
      </c>
      <c r="E306" s="164" t="s">
        <v>1</v>
      </c>
      <c r="F306" s="165" t="s">
        <v>520</v>
      </c>
      <c r="H306" s="164" t="s">
        <v>1</v>
      </c>
      <c r="L306" s="163"/>
      <c r="M306" s="166"/>
      <c r="N306" s="167"/>
      <c r="O306" s="167"/>
      <c r="P306" s="167"/>
      <c r="Q306" s="167"/>
      <c r="R306" s="167"/>
      <c r="S306" s="167"/>
      <c r="T306" s="168"/>
      <c r="W306" s="200"/>
      <c r="AT306" s="164" t="s">
        <v>166</v>
      </c>
      <c r="AU306" s="164" t="s">
        <v>162</v>
      </c>
      <c r="AV306" s="14" t="s">
        <v>80</v>
      </c>
      <c r="AW306" s="14" t="s">
        <v>29</v>
      </c>
      <c r="AX306" s="14" t="s">
        <v>72</v>
      </c>
      <c r="AY306" s="164" t="s">
        <v>155</v>
      </c>
    </row>
    <row r="307" spans="1:65" s="13" customFormat="1">
      <c r="B307" s="156"/>
      <c r="D307" s="152" t="s">
        <v>166</v>
      </c>
      <c r="E307" s="157" t="s">
        <v>1</v>
      </c>
      <c r="F307" s="158" t="s">
        <v>162</v>
      </c>
      <c r="H307" s="159">
        <v>2</v>
      </c>
      <c r="L307" s="156"/>
      <c r="M307" s="160"/>
      <c r="N307" s="161"/>
      <c r="O307" s="161"/>
      <c r="P307" s="161"/>
      <c r="Q307" s="161"/>
      <c r="R307" s="161"/>
      <c r="S307" s="161"/>
      <c r="T307" s="162"/>
      <c r="W307" s="200"/>
      <c r="AT307" s="157" t="s">
        <v>166</v>
      </c>
      <c r="AU307" s="157" t="s">
        <v>162</v>
      </c>
      <c r="AV307" s="13" t="s">
        <v>162</v>
      </c>
      <c r="AW307" s="13" t="s">
        <v>29</v>
      </c>
      <c r="AX307" s="13" t="s">
        <v>72</v>
      </c>
      <c r="AY307" s="157" t="s">
        <v>155</v>
      </c>
    </row>
    <row r="308" spans="1:65" s="14" customFormat="1">
      <c r="B308" s="163"/>
      <c r="D308" s="152" t="s">
        <v>166</v>
      </c>
      <c r="E308" s="164" t="s">
        <v>1</v>
      </c>
      <c r="F308" s="165" t="s">
        <v>521</v>
      </c>
      <c r="H308" s="164" t="s">
        <v>1</v>
      </c>
      <c r="L308" s="163"/>
      <c r="M308" s="166"/>
      <c r="N308" s="167"/>
      <c r="O308" s="167"/>
      <c r="P308" s="167"/>
      <c r="Q308" s="167"/>
      <c r="R308" s="167"/>
      <c r="S308" s="167"/>
      <c r="T308" s="168"/>
      <c r="W308" s="200"/>
      <c r="AT308" s="164" t="s">
        <v>166</v>
      </c>
      <c r="AU308" s="164" t="s">
        <v>162</v>
      </c>
      <c r="AV308" s="14" t="s">
        <v>80</v>
      </c>
      <c r="AW308" s="14" t="s">
        <v>29</v>
      </c>
      <c r="AX308" s="14" t="s">
        <v>72</v>
      </c>
      <c r="AY308" s="164" t="s">
        <v>155</v>
      </c>
    </row>
    <row r="309" spans="1:65" s="13" customFormat="1">
      <c r="B309" s="156"/>
      <c r="D309" s="152" t="s">
        <v>166</v>
      </c>
      <c r="E309" s="157" t="s">
        <v>1</v>
      </c>
      <c r="F309" s="158" t="s">
        <v>162</v>
      </c>
      <c r="H309" s="159">
        <v>2</v>
      </c>
      <c r="L309" s="156"/>
      <c r="M309" s="160"/>
      <c r="N309" s="161"/>
      <c r="O309" s="161"/>
      <c r="P309" s="161"/>
      <c r="Q309" s="161"/>
      <c r="R309" s="161"/>
      <c r="S309" s="161"/>
      <c r="T309" s="162"/>
      <c r="W309" s="200"/>
      <c r="AT309" s="157" t="s">
        <v>166</v>
      </c>
      <c r="AU309" s="157" t="s">
        <v>162</v>
      </c>
      <c r="AV309" s="13" t="s">
        <v>162</v>
      </c>
      <c r="AW309" s="13" t="s">
        <v>29</v>
      </c>
      <c r="AX309" s="13" t="s">
        <v>72</v>
      </c>
      <c r="AY309" s="157" t="s">
        <v>155</v>
      </c>
    </row>
    <row r="310" spans="1:65" s="15" customFormat="1">
      <c r="B310" s="169"/>
      <c r="D310" s="152" t="s">
        <v>166</v>
      </c>
      <c r="E310" s="170" t="s">
        <v>1</v>
      </c>
      <c r="F310" s="171" t="s">
        <v>183</v>
      </c>
      <c r="H310" s="172">
        <v>4</v>
      </c>
      <c r="L310" s="169"/>
      <c r="M310" s="173"/>
      <c r="N310" s="174"/>
      <c r="O310" s="174"/>
      <c r="P310" s="174"/>
      <c r="Q310" s="174"/>
      <c r="R310" s="174"/>
      <c r="S310" s="174"/>
      <c r="T310" s="175"/>
      <c r="W310" s="200"/>
      <c r="AT310" s="170" t="s">
        <v>166</v>
      </c>
      <c r="AU310" s="170" t="s">
        <v>162</v>
      </c>
      <c r="AV310" s="15" t="s">
        <v>161</v>
      </c>
      <c r="AW310" s="15" t="s">
        <v>29</v>
      </c>
      <c r="AX310" s="15" t="s">
        <v>80</v>
      </c>
      <c r="AY310" s="170" t="s">
        <v>155</v>
      </c>
    </row>
    <row r="311" spans="1:65" s="12" customFormat="1" ht="22.9" customHeight="1">
      <c r="B311" s="126"/>
      <c r="D311" s="127" t="s">
        <v>71</v>
      </c>
      <c r="E311" s="136" t="s">
        <v>522</v>
      </c>
      <c r="F311" s="136" t="s">
        <v>523</v>
      </c>
      <c r="J311" s="137">
        <f>BK311</f>
        <v>0</v>
      </c>
      <c r="L311" s="126"/>
      <c r="M311" s="130"/>
      <c r="N311" s="131"/>
      <c r="O311" s="131"/>
      <c r="P311" s="132">
        <f>P312</f>
        <v>94.427719999999994</v>
      </c>
      <c r="Q311" s="131"/>
      <c r="R311" s="132">
        <f>R312</f>
        <v>0</v>
      </c>
      <c r="S311" s="131"/>
      <c r="T311" s="133">
        <f>T312</f>
        <v>0</v>
      </c>
      <c r="W311" s="200"/>
      <c r="AR311" s="127" t="s">
        <v>80</v>
      </c>
      <c r="AT311" s="134" t="s">
        <v>71</v>
      </c>
      <c r="AU311" s="134" t="s">
        <v>80</v>
      </c>
      <c r="AY311" s="127" t="s">
        <v>155</v>
      </c>
      <c r="BK311" s="135">
        <f>BK312</f>
        <v>0</v>
      </c>
    </row>
    <row r="312" spans="1:65" s="2" customFormat="1" ht="24">
      <c r="A312" s="29"/>
      <c r="B312" s="138"/>
      <c r="C312" s="139" t="s">
        <v>524</v>
      </c>
      <c r="D312" s="139" t="s">
        <v>157</v>
      </c>
      <c r="E312" s="140" t="s">
        <v>525</v>
      </c>
      <c r="F312" s="141" t="s">
        <v>526</v>
      </c>
      <c r="G312" s="142" t="s">
        <v>188</v>
      </c>
      <c r="H312" s="143">
        <v>2360.6930000000002</v>
      </c>
      <c r="I312" s="144">
        <v>0</v>
      </c>
      <c r="J312" s="144">
        <f>ROUND(I312*H312,2)</f>
        <v>0</v>
      </c>
      <c r="K312" s="145"/>
      <c r="L312" s="30"/>
      <c r="M312" s="186" t="s">
        <v>1</v>
      </c>
      <c r="N312" s="187" t="s">
        <v>38</v>
      </c>
      <c r="O312" s="188">
        <v>0.04</v>
      </c>
      <c r="P312" s="188">
        <f>O312*H312</f>
        <v>94.427719999999994</v>
      </c>
      <c r="Q312" s="188">
        <v>0</v>
      </c>
      <c r="R312" s="188">
        <f>Q312*H312</f>
        <v>0</v>
      </c>
      <c r="S312" s="188">
        <v>0</v>
      </c>
      <c r="T312" s="189">
        <f>S312*H312</f>
        <v>0</v>
      </c>
      <c r="U312" s="29"/>
      <c r="V312" s="29"/>
      <c r="W312" s="200"/>
      <c r="X312" s="29"/>
      <c r="Y312" s="29"/>
      <c r="Z312" s="29"/>
      <c r="AA312" s="29"/>
      <c r="AB312" s="29"/>
      <c r="AC312" s="29"/>
      <c r="AD312" s="29"/>
      <c r="AE312" s="29"/>
      <c r="AR312" s="150" t="s">
        <v>161</v>
      </c>
      <c r="AT312" s="150" t="s">
        <v>157</v>
      </c>
      <c r="AU312" s="150" t="s">
        <v>162</v>
      </c>
      <c r="AY312" s="17" t="s">
        <v>155</v>
      </c>
      <c r="BE312" s="151">
        <f>IF(N312="základná",J312,0)</f>
        <v>0</v>
      </c>
      <c r="BF312" s="151">
        <f>IF(N312="znížená",J312,0)</f>
        <v>0</v>
      </c>
      <c r="BG312" s="151">
        <f>IF(N312="zákl. prenesená",J312,0)</f>
        <v>0</v>
      </c>
      <c r="BH312" s="151">
        <f>IF(N312="zníž. prenesená",J312,0)</f>
        <v>0</v>
      </c>
      <c r="BI312" s="151">
        <f>IF(N312="nulová",J312,0)</f>
        <v>0</v>
      </c>
      <c r="BJ312" s="17" t="s">
        <v>162</v>
      </c>
      <c r="BK312" s="151">
        <f>ROUND(I312*H312,2)</f>
        <v>0</v>
      </c>
      <c r="BL312" s="17" t="s">
        <v>161</v>
      </c>
      <c r="BM312" s="150" t="s">
        <v>527</v>
      </c>
    </row>
    <row r="313" spans="1:65" s="2" customFormat="1" ht="6.95" customHeight="1">
      <c r="A313" s="29"/>
      <c r="B313" s="44"/>
      <c r="C313" s="45"/>
      <c r="D313" s="45"/>
      <c r="E313" s="45"/>
      <c r="F313" s="45"/>
      <c r="G313" s="45"/>
      <c r="H313" s="45"/>
      <c r="I313" s="45"/>
      <c r="J313" s="45"/>
      <c r="K313" s="45"/>
      <c r="L313" s="30"/>
      <c r="M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</row>
  </sheetData>
  <autoFilter ref="C121:K312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3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03"/>
  <sheetViews>
    <sheetView showGridLines="0" topLeftCell="B1" workbookViewId="0">
      <selection activeCell="E18" sqref="E18"/>
    </sheetView>
  </sheetViews>
  <sheetFormatPr defaultRowHeight="11.2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0" width="21.5" style="1" customWidth="1"/>
    <col min="11" max="11" width="21.5" style="1" hidden="1" customWidth="1"/>
    <col min="12" max="12" width="10" style="1" customWidth="1"/>
    <col min="13" max="13" width="11.5" style="1" hidden="1" customWidth="1"/>
    <col min="14" max="14" width="0" style="1" hidden="1" customWidth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32" max="16384" width="9.33203125" style="1"/>
  </cols>
  <sheetData>
    <row r="1" spans="1:56">
      <c r="A1" s="86"/>
    </row>
    <row r="2" spans="1:56" ht="36.950000000000003" customHeight="1">
      <c r="L2" s="35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7" t="s">
        <v>554</v>
      </c>
      <c r="AZ2" s="201" t="s">
        <v>555</v>
      </c>
      <c r="BA2" s="201" t="s">
        <v>83</v>
      </c>
      <c r="BB2" s="201" t="s">
        <v>84</v>
      </c>
      <c r="BC2" s="201" t="s">
        <v>556</v>
      </c>
      <c r="BD2" s="201" t="s">
        <v>86</v>
      </c>
    </row>
    <row r="3" spans="1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  <c r="AZ3" s="201" t="s">
        <v>557</v>
      </c>
      <c r="BA3" s="201" t="s">
        <v>558</v>
      </c>
      <c r="BB3" s="201" t="s">
        <v>84</v>
      </c>
      <c r="BC3" s="201" t="s">
        <v>286</v>
      </c>
      <c r="BD3" s="201" t="s">
        <v>86</v>
      </c>
    </row>
    <row r="4" spans="1:56" ht="24.95" customHeight="1">
      <c r="B4" s="20"/>
      <c r="D4" s="202" t="s">
        <v>90</v>
      </c>
      <c r="L4" s="20"/>
      <c r="M4" s="203" t="s">
        <v>9</v>
      </c>
      <c r="AT4" s="17" t="s">
        <v>3</v>
      </c>
      <c r="AZ4" s="201" t="s">
        <v>559</v>
      </c>
      <c r="BA4" s="201" t="s">
        <v>92</v>
      </c>
      <c r="BB4" s="201" t="s">
        <v>93</v>
      </c>
      <c r="BC4" s="201" t="s">
        <v>560</v>
      </c>
      <c r="BD4" s="201" t="s">
        <v>86</v>
      </c>
    </row>
    <row r="5" spans="1:56" ht="6.95" customHeight="1">
      <c r="B5" s="20"/>
      <c r="L5" s="20"/>
      <c r="AZ5" s="201" t="s">
        <v>95</v>
      </c>
      <c r="BA5" s="201" t="s">
        <v>96</v>
      </c>
      <c r="BB5" s="201" t="s">
        <v>97</v>
      </c>
      <c r="BC5" s="201" t="s">
        <v>80</v>
      </c>
      <c r="BD5" s="201" t="s">
        <v>86</v>
      </c>
    </row>
    <row r="6" spans="1:56" ht="12" customHeight="1">
      <c r="B6" s="20"/>
      <c r="D6" s="204" t="s">
        <v>13</v>
      </c>
      <c r="L6" s="20"/>
      <c r="AZ6" s="201" t="s">
        <v>561</v>
      </c>
      <c r="BA6" s="201" t="s">
        <v>99</v>
      </c>
      <c r="BB6" s="201" t="s">
        <v>93</v>
      </c>
      <c r="BC6" s="201" t="s">
        <v>161</v>
      </c>
      <c r="BD6" s="201" t="s">
        <v>86</v>
      </c>
    </row>
    <row r="7" spans="1:56" ht="14.45" customHeight="1">
      <c r="B7" s="20"/>
      <c r="E7" s="349" t="str">
        <f>'[1]Rekapitulácia stavby'!K6</f>
        <v>Cyklistický chodník Hrabušice - Smižany</v>
      </c>
      <c r="F7" s="350"/>
      <c r="G7" s="350"/>
      <c r="H7" s="350"/>
      <c r="L7" s="20"/>
      <c r="AZ7" s="201" t="s">
        <v>562</v>
      </c>
      <c r="BA7" s="201" t="s">
        <v>102</v>
      </c>
      <c r="BB7" s="201" t="s">
        <v>93</v>
      </c>
      <c r="BC7" s="201" t="s">
        <v>375</v>
      </c>
      <c r="BD7" s="201" t="s">
        <v>86</v>
      </c>
    </row>
    <row r="8" spans="1:56" s="2" customFormat="1" ht="12" customHeight="1">
      <c r="A8" s="29"/>
      <c r="B8" s="30"/>
      <c r="C8" s="29"/>
      <c r="D8" s="204" t="s">
        <v>103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Z8" s="201" t="s">
        <v>563</v>
      </c>
      <c r="BA8" s="201" t="s">
        <v>105</v>
      </c>
      <c r="BB8" s="201" t="s">
        <v>84</v>
      </c>
      <c r="BC8" s="201" t="s">
        <v>564</v>
      </c>
      <c r="BD8" s="201" t="s">
        <v>86</v>
      </c>
    </row>
    <row r="9" spans="1:56" s="2" customFormat="1" ht="14.45" customHeight="1">
      <c r="A9" s="29"/>
      <c r="B9" s="30"/>
      <c r="C9" s="29"/>
      <c r="D9" s="29"/>
      <c r="E9" s="333" t="s">
        <v>747</v>
      </c>
      <c r="F9" s="348"/>
      <c r="G9" s="348"/>
      <c r="H9" s="34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Z9" s="201" t="s">
        <v>565</v>
      </c>
      <c r="BA9" s="201" t="s">
        <v>566</v>
      </c>
      <c r="BB9" s="201" t="s">
        <v>93</v>
      </c>
      <c r="BC9" s="201" t="s">
        <v>567</v>
      </c>
      <c r="BD9" s="201" t="s">
        <v>86</v>
      </c>
    </row>
    <row r="10" spans="1:5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Z10" s="201" t="s">
        <v>568</v>
      </c>
      <c r="BA10" s="201" t="s">
        <v>108</v>
      </c>
      <c r="BB10" s="201" t="s">
        <v>93</v>
      </c>
      <c r="BC10" s="201" t="s">
        <v>7</v>
      </c>
      <c r="BD10" s="201" t="s">
        <v>86</v>
      </c>
    </row>
    <row r="11" spans="1:56" s="2" customFormat="1" ht="12" customHeight="1">
      <c r="A11" s="29"/>
      <c r="B11" s="30"/>
      <c r="C11" s="29"/>
      <c r="D11" s="204" t="s">
        <v>15</v>
      </c>
      <c r="E11" s="29"/>
      <c r="F11" s="205" t="s">
        <v>1</v>
      </c>
      <c r="G11" s="29"/>
      <c r="H11" s="29"/>
      <c r="I11" s="204" t="s">
        <v>16</v>
      </c>
      <c r="J11" s="205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Z11" s="201" t="s">
        <v>569</v>
      </c>
      <c r="BA11" s="201" t="s">
        <v>570</v>
      </c>
      <c r="BB11" s="201" t="s">
        <v>93</v>
      </c>
      <c r="BC11" s="201" t="s">
        <v>453</v>
      </c>
      <c r="BD11" s="201" t="s">
        <v>86</v>
      </c>
    </row>
    <row r="12" spans="1:56" s="2" customFormat="1" ht="12" customHeight="1">
      <c r="A12" s="29"/>
      <c r="B12" s="30"/>
      <c r="C12" s="29"/>
      <c r="D12" s="204" t="s">
        <v>17</v>
      </c>
      <c r="E12" s="29"/>
      <c r="F12" s="205" t="s">
        <v>116</v>
      </c>
      <c r="G12" s="29"/>
      <c r="H12" s="29"/>
      <c r="I12" s="204" t="s">
        <v>19</v>
      </c>
      <c r="J12" s="311" t="s">
        <v>750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Z12" s="201" t="s">
        <v>571</v>
      </c>
      <c r="BA12" s="201" t="s">
        <v>111</v>
      </c>
      <c r="BB12" s="201" t="s">
        <v>93</v>
      </c>
      <c r="BC12" s="201" t="s">
        <v>572</v>
      </c>
      <c r="BD12" s="201" t="s">
        <v>86</v>
      </c>
    </row>
    <row r="13" spans="1:5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Z13" s="201" t="s">
        <v>573</v>
      </c>
      <c r="BA13" s="201" t="s">
        <v>114</v>
      </c>
      <c r="BB13" s="201" t="s">
        <v>84</v>
      </c>
      <c r="BC13" s="201" t="s">
        <v>560</v>
      </c>
      <c r="BD13" s="201" t="s">
        <v>86</v>
      </c>
    </row>
    <row r="14" spans="1:56" s="2" customFormat="1" ht="12" customHeight="1">
      <c r="A14" s="29"/>
      <c r="B14" s="30"/>
      <c r="C14" s="29"/>
      <c r="D14" s="204" t="s">
        <v>21</v>
      </c>
      <c r="E14" s="29"/>
      <c r="F14" s="29"/>
      <c r="G14" s="29"/>
      <c r="H14" s="29"/>
      <c r="I14" s="204" t="s">
        <v>22</v>
      </c>
      <c r="J14" s="308" t="s">
        <v>553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Z14" s="201" t="s">
        <v>574</v>
      </c>
      <c r="BA14" s="201" t="s">
        <v>118</v>
      </c>
      <c r="BB14" s="201" t="s">
        <v>93</v>
      </c>
      <c r="BC14" s="201" t="s">
        <v>575</v>
      </c>
      <c r="BD14" s="201" t="s">
        <v>86</v>
      </c>
    </row>
    <row r="15" spans="1:56" s="2" customFormat="1" ht="18" customHeight="1">
      <c r="A15" s="29"/>
      <c r="B15" s="30"/>
      <c r="C15" s="29"/>
      <c r="D15" s="29"/>
      <c r="E15" s="308" t="s">
        <v>748</v>
      </c>
      <c r="F15" s="29"/>
      <c r="G15" s="29"/>
      <c r="H15" s="29"/>
      <c r="I15" s="204" t="s">
        <v>24</v>
      </c>
      <c r="J15" s="308">
        <v>2020717743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Z15" s="201" t="s">
        <v>576</v>
      </c>
      <c r="BA15" s="201" t="s">
        <v>121</v>
      </c>
      <c r="BB15" s="201" t="s">
        <v>93</v>
      </c>
      <c r="BC15" s="201" t="s">
        <v>577</v>
      </c>
      <c r="BD15" s="201" t="s">
        <v>86</v>
      </c>
    </row>
    <row r="16" spans="1:5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Z16" s="201" t="s">
        <v>578</v>
      </c>
      <c r="BA16" s="201" t="s">
        <v>548</v>
      </c>
      <c r="BB16" s="201" t="s">
        <v>93</v>
      </c>
      <c r="BC16" s="201" t="s">
        <v>461</v>
      </c>
      <c r="BD16" s="201" t="s">
        <v>86</v>
      </c>
    </row>
    <row r="17" spans="1:56" s="2" customFormat="1" ht="12" customHeight="1">
      <c r="A17" s="29"/>
      <c r="B17" s="30"/>
      <c r="C17" s="29"/>
      <c r="D17" s="204" t="s">
        <v>25</v>
      </c>
      <c r="E17" s="29"/>
      <c r="F17" s="29"/>
      <c r="G17" s="29"/>
      <c r="H17" s="29"/>
      <c r="I17" s="204" t="s">
        <v>22</v>
      </c>
      <c r="J17" s="354" t="s">
        <v>750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Z17" s="201" t="s">
        <v>579</v>
      </c>
      <c r="BA17" s="201" t="s">
        <v>124</v>
      </c>
      <c r="BB17" s="201" t="s">
        <v>93</v>
      </c>
      <c r="BC17" s="201" t="s">
        <v>580</v>
      </c>
      <c r="BD17" s="201" t="s">
        <v>86</v>
      </c>
    </row>
    <row r="18" spans="1:56" s="2" customFormat="1" ht="18" customHeight="1">
      <c r="A18" s="29"/>
      <c r="B18" s="30"/>
      <c r="C18" s="29"/>
      <c r="D18" s="29"/>
      <c r="E18" s="309" t="s">
        <v>750</v>
      </c>
      <c r="F18" s="310"/>
      <c r="G18" s="310"/>
      <c r="H18" s="29"/>
      <c r="I18" s="204" t="s">
        <v>24</v>
      </c>
      <c r="J18" s="354" t="s">
        <v>750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Z18" s="201" t="s">
        <v>581</v>
      </c>
      <c r="BA18" s="201" t="s">
        <v>550</v>
      </c>
      <c r="BB18" s="201" t="s">
        <v>84</v>
      </c>
      <c r="BC18" s="201" t="s">
        <v>582</v>
      </c>
      <c r="BD18" s="201" t="s">
        <v>86</v>
      </c>
    </row>
    <row r="19" spans="1:56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Z19" s="201" t="s">
        <v>583</v>
      </c>
      <c r="BA19" s="201" t="s">
        <v>126</v>
      </c>
      <c r="BB19" s="201" t="s">
        <v>97</v>
      </c>
      <c r="BC19" s="201" t="s">
        <v>215</v>
      </c>
      <c r="BD19" s="201" t="s">
        <v>86</v>
      </c>
    </row>
    <row r="20" spans="1:56" s="2" customFormat="1" ht="12" customHeight="1">
      <c r="A20" s="29"/>
      <c r="B20" s="30"/>
      <c r="C20" s="29"/>
      <c r="D20" s="204" t="s">
        <v>26</v>
      </c>
      <c r="E20" s="29"/>
      <c r="F20" s="29"/>
      <c r="G20" s="29"/>
      <c r="H20" s="29"/>
      <c r="I20" s="204" t="s">
        <v>22</v>
      </c>
      <c r="J20" s="205" t="s">
        <v>27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Z20" s="201" t="s">
        <v>584</v>
      </c>
      <c r="BA20" s="201" t="s">
        <v>585</v>
      </c>
      <c r="BB20" s="201" t="s">
        <v>93</v>
      </c>
      <c r="BC20" s="201" t="s">
        <v>586</v>
      </c>
      <c r="BD20" s="201" t="s">
        <v>86</v>
      </c>
    </row>
    <row r="21" spans="1:56" s="2" customFormat="1" ht="18" customHeight="1">
      <c r="A21" s="29"/>
      <c r="B21" s="30"/>
      <c r="C21" s="29"/>
      <c r="D21" s="29"/>
      <c r="E21" s="205" t="s">
        <v>28</v>
      </c>
      <c r="F21" s="29"/>
      <c r="G21" s="29"/>
      <c r="H21" s="29"/>
      <c r="I21" s="204" t="s">
        <v>24</v>
      </c>
      <c r="J21" s="205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56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56" s="2" customFormat="1" ht="12" customHeight="1">
      <c r="A23" s="29"/>
      <c r="B23" s="30"/>
      <c r="C23" s="29"/>
      <c r="D23" s="204" t="s">
        <v>30</v>
      </c>
      <c r="E23" s="29"/>
      <c r="F23" s="29"/>
      <c r="G23" s="29"/>
      <c r="H23" s="29"/>
      <c r="I23" s="204" t="s">
        <v>22</v>
      </c>
      <c r="J23" s="205" t="str">
        <f>IF('[1]Rekapitulácia stavby'!AN19="","",'[1]Rekapitulácia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56" s="2" customFormat="1" ht="18" customHeight="1">
      <c r="A24" s="29"/>
      <c r="B24" s="30"/>
      <c r="C24" s="29"/>
      <c r="D24" s="29"/>
      <c r="E24" s="205" t="str">
        <f>IF('[1]Rekapitulácia stavby'!E20="","",'[1]Rekapitulácia stavby'!E20)</f>
        <v xml:space="preserve"> </v>
      </c>
      <c r="F24" s="29"/>
      <c r="G24" s="29"/>
      <c r="H24" s="29"/>
      <c r="I24" s="204" t="s">
        <v>24</v>
      </c>
      <c r="J24" s="205" t="str">
        <f>IF('[1]Rekapitulácia stavby'!AN20="","",'[1]Rekapitulácia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56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56" s="2" customFormat="1" ht="12" customHeight="1">
      <c r="A26" s="29"/>
      <c r="B26" s="30"/>
      <c r="C26" s="29"/>
      <c r="D26" s="20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56" s="8" customFormat="1" ht="14.45" customHeight="1">
      <c r="A27" s="89"/>
      <c r="B27" s="90"/>
      <c r="C27" s="89"/>
      <c r="D27" s="89"/>
      <c r="E27" s="353" t="s">
        <v>1</v>
      </c>
      <c r="F27" s="353"/>
      <c r="G27" s="353"/>
      <c r="H27" s="35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56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56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56" s="2" customFormat="1" ht="25.35" customHeight="1">
      <c r="A30" s="29"/>
      <c r="B30" s="30"/>
      <c r="C30" s="29"/>
      <c r="D30" s="207" t="s">
        <v>32</v>
      </c>
      <c r="E30" s="29"/>
      <c r="F30" s="29"/>
      <c r="G30" s="29"/>
      <c r="H30" s="29"/>
      <c r="I30" s="29"/>
      <c r="J30" s="20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56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56" s="2" customFormat="1" ht="14.45" customHeight="1">
      <c r="A32" s="29"/>
      <c r="B32" s="30"/>
      <c r="C32" s="29"/>
      <c r="D32" s="29"/>
      <c r="E32" s="29"/>
      <c r="F32" s="209" t="s">
        <v>34</v>
      </c>
      <c r="G32" s="29"/>
      <c r="H32" s="29"/>
      <c r="I32" s="209" t="s">
        <v>33</v>
      </c>
      <c r="J32" s="209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210" t="s">
        <v>36</v>
      </c>
      <c r="E33" s="204" t="s">
        <v>37</v>
      </c>
      <c r="F33" s="211">
        <f>ROUND((SUM(BE122:BE302)),  2)</f>
        <v>0</v>
      </c>
      <c r="G33" s="29"/>
      <c r="H33" s="29"/>
      <c r="I33" s="212">
        <v>0.2</v>
      </c>
      <c r="J33" s="211">
        <f>ROUND(((SUM(BE122:BE302))*I33),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04" t="s">
        <v>38</v>
      </c>
      <c r="F34" s="211">
        <f>ROUND((SUM(BF122:BF302)),  2)</f>
        <v>0</v>
      </c>
      <c r="G34" s="29"/>
      <c r="H34" s="29"/>
      <c r="I34" s="212">
        <v>0.2</v>
      </c>
      <c r="J34" s="211">
        <f>ROUND(((SUM(BF122:BF302))*I34),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04" t="s">
        <v>39</v>
      </c>
      <c r="F35" s="211">
        <f>ROUND((SUM(BG122:BG302)),  2)</f>
        <v>0</v>
      </c>
      <c r="G35" s="29"/>
      <c r="H35" s="29"/>
      <c r="I35" s="212">
        <v>0.2</v>
      </c>
      <c r="J35" s="21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04" t="s">
        <v>40</v>
      </c>
      <c r="F36" s="211">
        <f>ROUND((SUM(BH122:BH302)),  2)</f>
        <v>0</v>
      </c>
      <c r="G36" s="29"/>
      <c r="H36" s="29"/>
      <c r="I36" s="212">
        <v>0.2</v>
      </c>
      <c r="J36" s="211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04" t="s">
        <v>41</v>
      </c>
      <c r="F37" s="211">
        <f>ROUND((SUM(BI122:BI302)),  2)</f>
        <v>0</v>
      </c>
      <c r="G37" s="29"/>
      <c r="H37" s="29"/>
      <c r="I37" s="212">
        <v>0</v>
      </c>
      <c r="J37" s="211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6"/>
      <c r="D39" s="213" t="s">
        <v>42</v>
      </c>
      <c r="E39" s="57"/>
      <c r="F39" s="57"/>
      <c r="G39" s="214" t="s">
        <v>43</v>
      </c>
      <c r="H39" s="215" t="s">
        <v>44</v>
      </c>
      <c r="I39" s="57"/>
      <c r="J39" s="216">
        <f>SUM(J30:J37)</f>
        <v>0</v>
      </c>
      <c r="K39" s="10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4.45" customHeight="1">
      <c r="B41" s="20"/>
      <c r="L41" s="20"/>
    </row>
    <row r="42" spans="1:31" ht="14.45" customHeight="1">
      <c r="B42" s="20"/>
      <c r="L42" s="20"/>
    </row>
    <row r="43" spans="1:31" ht="14.45" customHeight="1">
      <c r="B43" s="20"/>
      <c r="L43" s="20"/>
    </row>
    <row r="44" spans="1:31" ht="14.45" customHeight="1">
      <c r="B44" s="20"/>
      <c r="L44" s="20"/>
    </row>
    <row r="45" spans="1:31" ht="14.45" customHeight="1">
      <c r="B45" s="20"/>
      <c r="L45" s="20"/>
    </row>
    <row r="46" spans="1:31" ht="14.45" customHeight="1">
      <c r="B46" s="20"/>
      <c r="L46" s="20"/>
    </row>
    <row r="47" spans="1:31" ht="14.45" customHeight="1">
      <c r="B47" s="20"/>
      <c r="L47" s="20"/>
    </row>
    <row r="48" spans="1:31" ht="14.45" customHeight="1">
      <c r="B48" s="20"/>
      <c r="L48" s="20"/>
    </row>
    <row r="49" spans="1:31" ht="14.45" customHeight="1">
      <c r="B49" s="20"/>
      <c r="L49" s="20"/>
    </row>
    <row r="50" spans="1:31" s="2" customFormat="1" ht="14.45" customHeight="1">
      <c r="B50" s="39"/>
      <c r="D50" s="217" t="s">
        <v>45</v>
      </c>
      <c r="E50" s="41"/>
      <c r="F50" s="41"/>
      <c r="G50" s="217" t="s">
        <v>46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218" t="s">
        <v>47</v>
      </c>
      <c r="E61" s="32"/>
      <c r="F61" s="219" t="s">
        <v>48</v>
      </c>
      <c r="G61" s="218" t="s">
        <v>47</v>
      </c>
      <c r="H61" s="32"/>
      <c r="I61" s="32"/>
      <c r="J61" s="220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217" t="s">
        <v>49</v>
      </c>
      <c r="E65" s="43"/>
      <c r="F65" s="43"/>
      <c r="G65" s="217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218" t="s">
        <v>47</v>
      </c>
      <c r="E76" s="32"/>
      <c r="F76" s="219" t="s">
        <v>48</v>
      </c>
      <c r="G76" s="218" t="s">
        <v>47</v>
      </c>
      <c r="H76" s="32"/>
      <c r="I76" s="32"/>
      <c r="J76" s="220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02" t="s">
        <v>130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04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4.45" customHeight="1">
      <c r="A85" s="29"/>
      <c r="B85" s="30"/>
      <c r="C85" s="29"/>
      <c r="D85" s="29"/>
      <c r="E85" s="349" t="str">
        <f>E7</f>
        <v>Cyklistický chodník Hrabušice - Smižany</v>
      </c>
      <c r="F85" s="350"/>
      <c r="G85" s="350"/>
      <c r="H85" s="35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04" t="s">
        <v>103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4.45" customHeight="1">
      <c r="A87" s="29"/>
      <c r="B87" s="30"/>
      <c r="C87" s="29"/>
      <c r="D87" s="29"/>
      <c r="E87" s="351" t="str">
        <f>E9</f>
        <v>Cyklistický chodník v k.ú. Letanovce - II. Etapa</v>
      </c>
      <c r="F87" s="348"/>
      <c r="G87" s="348"/>
      <c r="H87" s="34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04" t="s">
        <v>17</v>
      </c>
      <c r="D89" s="29"/>
      <c r="E89" s="29"/>
      <c r="F89" s="205" t="str">
        <f>F12</f>
        <v>k.ú. Letanovce</v>
      </c>
      <c r="G89" s="29"/>
      <c r="H89" s="29"/>
      <c r="I89" s="204" t="s">
        <v>19</v>
      </c>
      <c r="J89" s="206" t="str">
        <f>IF(J12="","",J12)</f>
        <v>vyplní uchádzač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6" customHeight="1">
      <c r="A91" s="29"/>
      <c r="B91" s="30"/>
      <c r="C91" s="204" t="s">
        <v>21</v>
      </c>
      <c r="D91" s="29"/>
      <c r="E91" s="29"/>
      <c r="F91" s="205" t="str">
        <f>E15</f>
        <v>Obec Letanovce, Slovenského raja 55, 053 13 Letanovce</v>
      </c>
      <c r="G91" s="29"/>
      <c r="H91" s="29"/>
      <c r="I91" s="204" t="s">
        <v>26</v>
      </c>
      <c r="J91" s="221" t="str">
        <f>E21</f>
        <v>Ing. Dunajská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6" customHeight="1">
      <c r="A92" s="29"/>
      <c r="B92" s="30"/>
      <c r="C92" s="204" t="s">
        <v>25</v>
      </c>
      <c r="D92" s="29"/>
      <c r="E92" s="29"/>
      <c r="F92" s="205" t="str">
        <f>IF(E18="","",E18)</f>
        <v>vyplní uchádzač</v>
      </c>
      <c r="G92" s="29"/>
      <c r="H92" s="29"/>
      <c r="I92" s="204" t="s">
        <v>30</v>
      </c>
      <c r="J92" s="221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222" t="s">
        <v>131</v>
      </c>
      <c r="D94" s="96"/>
      <c r="E94" s="96"/>
      <c r="F94" s="96"/>
      <c r="G94" s="96"/>
      <c r="H94" s="96"/>
      <c r="I94" s="96"/>
      <c r="J94" s="223" t="s">
        <v>132</v>
      </c>
      <c r="K94" s="96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224" t="s">
        <v>133</v>
      </c>
      <c r="D96" s="29"/>
      <c r="E96" s="29"/>
      <c r="F96" s="29"/>
      <c r="G96" s="29"/>
      <c r="H96" s="29"/>
      <c r="I96" s="29"/>
      <c r="J96" s="20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134</v>
      </c>
    </row>
    <row r="97" spans="1:31" s="225" customFormat="1" ht="24.95" customHeight="1">
      <c r="B97" s="226"/>
      <c r="D97" s="227" t="s">
        <v>135</v>
      </c>
      <c r="E97" s="228"/>
      <c r="F97" s="228"/>
      <c r="G97" s="228"/>
      <c r="H97" s="228"/>
      <c r="I97" s="228"/>
      <c r="J97" s="229">
        <f>J123</f>
        <v>0</v>
      </c>
      <c r="L97" s="226"/>
    </row>
    <row r="98" spans="1:31" s="230" customFormat="1" ht="19.899999999999999" customHeight="1">
      <c r="B98" s="231"/>
      <c r="D98" s="232" t="s">
        <v>136</v>
      </c>
      <c r="E98" s="233"/>
      <c r="F98" s="233"/>
      <c r="G98" s="233"/>
      <c r="H98" s="233"/>
      <c r="I98" s="233"/>
      <c r="J98" s="234">
        <f>J124</f>
        <v>0</v>
      </c>
      <c r="L98" s="231"/>
    </row>
    <row r="99" spans="1:31" s="230" customFormat="1" ht="19.899999999999999" customHeight="1">
      <c r="B99" s="231"/>
      <c r="D99" s="232" t="s">
        <v>137</v>
      </c>
      <c r="E99" s="233"/>
      <c r="F99" s="233"/>
      <c r="G99" s="233"/>
      <c r="H99" s="233"/>
      <c r="I99" s="233"/>
      <c r="J99" s="234">
        <f>J184</f>
        <v>0</v>
      </c>
      <c r="L99" s="231"/>
    </row>
    <row r="100" spans="1:31" s="230" customFormat="1" ht="19.899999999999999" customHeight="1">
      <c r="B100" s="231"/>
      <c r="D100" s="232" t="s">
        <v>138</v>
      </c>
      <c r="E100" s="233"/>
      <c r="F100" s="233"/>
      <c r="G100" s="233"/>
      <c r="H100" s="233"/>
      <c r="I100" s="233"/>
      <c r="J100" s="234">
        <f>J204</f>
        <v>0</v>
      </c>
      <c r="L100" s="231"/>
    </row>
    <row r="101" spans="1:31" s="230" customFormat="1" ht="19.899999999999999" customHeight="1">
      <c r="B101" s="231"/>
      <c r="D101" s="232" t="s">
        <v>139</v>
      </c>
      <c r="E101" s="233"/>
      <c r="F101" s="233"/>
      <c r="G101" s="233"/>
      <c r="H101" s="233"/>
      <c r="I101" s="233"/>
      <c r="J101" s="234">
        <f>J234</f>
        <v>0</v>
      </c>
      <c r="L101" s="231"/>
    </row>
    <row r="102" spans="1:31" s="230" customFormat="1" ht="19.899999999999999" customHeight="1">
      <c r="B102" s="231"/>
      <c r="D102" s="232" t="s">
        <v>140</v>
      </c>
      <c r="E102" s="233"/>
      <c r="F102" s="233"/>
      <c r="G102" s="233"/>
      <c r="H102" s="233"/>
      <c r="I102" s="233"/>
      <c r="J102" s="234">
        <f>J301</f>
        <v>0</v>
      </c>
      <c r="L102" s="231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202" t="s">
        <v>141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04" t="s">
        <v>13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4.45" customHeight="1">
      <c r="A112" s="29"/>
      <c r="B112" s="30"/>
      <c r="C112" s="29"/>
      <c r="D112" s="29"/>
      <c r="E112" s="349" t="str">
        <f>E7</f>
        <v>Cyklistický chodník Hrabušice - Smižany</v>
      </c>
      <c r="F112" s="350"/>
      <c r="G112" s="350"/>
      <c r="H112" s="350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04" t="s">
        <v>103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4.45" customHeight="1">
      <c r="A114" s="29"/>
      <c r="B114" s="30"/>
      <c r="C114" s="29"/>
      <c r="D114" s="29"/>
      <c r="E114" s="351" t="str">
        <f>E9</f>
        <v>Cyklistický chodník v k.ú. Letanovce - II. Etapa</v>
      </c>
      <c r="F114" s="348"/>
      <c r="G114" s="348"/>
      <c r="H114" s="348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04" t="s">
        <v>17</v>
      </c>
      <c r="D116" s="29"/>
      <c r="E116" s="29"/>
      <c r="F116" s="205" t="str">
        <f>F12</f>
        <v>k.ú. Letanovce</v>
      </c>
      <c r="G116" s="29"/>
      <c r="H116" s="29"/>
      <c r="I116" s="204" t="s">
        <v>19</v>
      </c>
      <c r="J116" s="206" t="str">
        <f>IF(J12="","",J12)</f>
        <v>vyplní uchádzač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6" customHeight="1">
      <c r="A118" s="29"/>
      <c r="B118" s="30"/>
      <c r="C118" s="204" t="s">
        <v>21</v>
      </c>
      <c r="D118" s="29"/>
      <c r="E118" s="29"/>
      <c r="F118" s="205" t="str">
        <f>E15</f>
        <v>Obec Letanovce, Slovenského raja 55, 053 13 Letanovce</v>
      </c>
      <c r="G118" s="29"/>
      <c r="H118" s="29"/>
      <c r="I118" s="204" t="s">
        <v>26</v>
      </c>
      <c r="J118" s="221" t="str">
        <f>E21</f>
        <v>Ing. Dunajská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6" customHeight="1">
      <c r="A119" s="29"/>
      <c r="B119" s="30"/>
      <c r="C119" s="204" t="s">
        <v>25</v>
      </c>
      <c r="D119" s="29"/>
      <c r="E119" s="29"/>
      <c r="F119" s="205" t="str">
        <f>IF(E18="","",E18)</f>
        <v>vyplní uchádzač</v>
      </c>
      <c r="G119" s="29"/>
      <c r="H119" s="29"/>
      <c r="I119" s="204" t="s">
        <v>30</v>
      </c>
      <c r="J119" s="221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5"/>
      <c r="B121" s="116"/>
      <c r="C121" s="235" t="s">
        <v>142</v>
      </c>
      <c r="D121" s="236" t="s">
        <v>57</v>
      </c>
      <c r="E121" s="236" t="s">
        <v>53</v>
      </c>
      <c r="F121" s="236" t="s">
        <v>54</v>
      </c>
      <c r="G121" s="236" t="s">
        <v>143</v>
      </c>
      <c r="H121" s="236" t="s">
        <v>144</v>
      </c>
      <c r="I121" s="236" t="s">
        <v>145</v>
      </c>
      <c r="J121" s="237" t="s">
        <v>132</v>
      </c>
      <c r="K121" s="238" t="s">
        <v>146</v>
      </c>
      <c r="L121" s="121"/>
      <c r="M121" s="239" t="s">
        <v>1</v>
      </c>
      <c r="N121" s="240" t="s">
        <v>36</v>
      </c>
      <c r="O121" s="240" t="s">
        <v>147</v>
      </c>
      <c r="P121" s="240" t="s">
        <v>148</v>
      </c>
      <c r="Q121" s="240" t="s">
        <v>149</v>
      </c>
      <c r="R121" s="240" t="s">
        <v>150</v>
      </c>
      <c r="S121" s="240" t="s">
        <v>151</v>
      </c>
      <c r="T121" s="241" t="s">
        <v>152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9"/>
      <c r="B122" s="30"/>
      <c r="C122" s="242" t="s">
        <v>133</v>
      </c>
      <c r="D122" s="29"/>
      <c r="E122" s="29"/>
      <c r="F122" s="29"/>
      <c r="G122" s="29"/>
      <c r="H122" s="29"/>
      <c r="I122" s="29"/>
      <c r="J122" s="243">
        <f>BK122</f>
        <v>0</v>
      </c>
      <c r="K122" s="29"/>
      <c r="L122" s="30"/>
      <c r="M122" s="62"/>
      <c r="N122" s="53"/>
      <c r="O122" s="63"/>
      <c r="P122" s="244">
        <f>P123</f>
        <v>12740.2467</v>
      </c>
      <c r="Q122" s="63"/>
      <c r="R122" s="244">
        <f>R123</f>
        <v>9522.1996799999997</v>
      </c>
      <c r="S122" s="63"/>
      <c r="T122" s="245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71</v>
      </c>
      <c r="AU122" s="17" t="s">
        <v>134</v>
      </c>
      <c r="BK122" s="246">
        <f>BK123</f>
        <v>0</v>
      </c>
    </row>
    <row r="123" spans="1:65" s="198" customFormat="1" ht="25.9" customHeight="1">
      <c r="B123" s="247"/>
      <c r="D123" s="248" t="s">
        <v>71</v>
      </c>
      <c r="E123" s="249" t="s">
        <v>153</v>
      </c>
      <c r="F123" s="249" t="s">
        <v>154</v>
      </c>
      <c r="J123" s="250">
        <f>BK123</f>
        <v>0</v>
      </c>
      <c r="L123" s="247"/>
      <c r="M123" s="251"/>
      <c r="N123" s="252"/>
      <c r="O123" s="252"/>
      <c r="P123" s="253">
        <f>P124+P184+P204+P234+P301</f>
        <v>12740.2467</v>
      </c>
      <c r="Q123" s="252"/>
      <c r="R123" s="253">
        <f>R124+R184+R204+R234+R301</f>
        <v>9522.1996799999997</v>
      </c>
      <c r="S123" s="252"/>
      <c r="T123" s="254">
        <f>T124+T184+T204+T234+T301</f>
        <v>0</v>
      </c>
      <c r="AR123" s="248" t="s">
        <v>80</v>
      </c>
      <c r="AT123" s="199" t="s">
        <v>71</v>
      </c>
      <c r="AU123" s="199" t="s">
        <v>72</v>
      </c>
      <c r="AY123" s="248" t="s">
        <v>155</v>
      </c>
      <c r="BK123" s="255">
        <f>BK124+BK184+BK204+BK234+BK301</f>
        <v>0</v>
      </c>
    </row>
    <row r="124" spans="1:65" s="198" customFormat="1" ht="22.9" customHeight="1">
      <c r="B124" s="247"/>
      <c r="D124" s="248" t="s">
        <v>71</v>
      </c>
      <c r="E124" s="256" t="s">
        <v>80</v>
      </c>
      <c r="F124" s="256" t="s">
        <v>156</v>
      </c>
      <c r="J124" s="257">
        <f>BK124</f>
        <v>0</v>
      </c>
      <c r="L124" s="247"/>
      <c r="M124" s="251"/>
      <c r="N124" s="252"/>
      <c r="O124" s="252"/>
      <c r="P124" s="253">
        <f>SUM(P125:P183)</f>
        <v>9050.2983700000004</v>
      </c>
      <c r="Q124" s="252"/>
      <c r="R124" s="253">
        <f>SUM(R125:R183)</f>
        <v>2156.79106</v>
      </c>
      <c r="S124" s="252"/>
      <c r="T124" s="254">
        <f>SUM(T125:T183)</f>
        <v>0</v>
      </c>
      <c r="AR124" s="248" t="s">
        <v>80</v>
      </c>
      <c r="AT124" s="199" t="s">
        <v>71</v>
      </c>
      <c r="AU124" s="199" t="s">
        <v>80</v>
      </c>
      <c r="AY124" s="248" t="s">
        <v>155</v>
      </c>
      <c r="BK124" s="255">
        <f>SUM(BK125:BK183)</f>
        <v>0</v>
      </c>
    </row>
    <row r="125" spans="1:65" s="2" customFormat="1" ht="24">
      <c r="A125" s="29"/>
      <c r="B125" s="138"/>
      <c r="C125" s="258" t="s">
        <v>80</v>
      </c>
      <c r="D125" s="258" t="s">
        <v>157</v>
      </c>
      <c r="E125" s="259" t="s">
        <v>158</v>
      </c>
      <c r="F125" s="260" t="s">
        <v>159</v>
      </c>
      <c r="G125" s="261" t="s">
        <v>160</v>
      </c>
      <c r="H125" s="262">
        <v>1148.7760000000001</v>
      </c>
      <c r="I125" s="263">
        <v>0</v>
      </c>
      <c r="J125" s="263">
        <f>ROUND(I125*H125,2)</f>
        <v>0</v>
      </c>
      <c r="K125" s="145"/>
      <c r="L125" s="30"/>
      <c r="M125" s="264" t="s">
        <v>1</v>
      </c>
      <c r="N125" s="265" t="s">
        <v>38</v>
      </c>
      <c r="O125" s="266">
        <v>1.2E-2</v>
      </c>
      <c r="P125" s="266">
        <f>O125*H125</f>
        <v>13.785310000000001</v>
      </c>
      <c r="Q125" s="266">
        <v>0</v>
      </c>
      <c r="R125" s="266">
        <f>Q125*H125</f>
        <v>0</v>
      </c>
      <c r="S125" s="266">
        <v>0</v>
      </c>
      <c r="T125" s="267">
        <f>S125*H125</f>
        <v>0</v>
      </c>
      <c r="U125" s="29"/>
      <c r="V125" s="29"/>
      <c r="W125" s="200"/>
      <c r="X125" s="29"/>
      <c r="Y125" s="29"/>
      <c r="Z125" s="29"/>
      <c r="AA125" s="29"/>
      <c r="AB125" s="29"/>
      <c r="AC125" s="29"/>
      <c r="AD125" s="29"/>
      <c r="AE125" s="29"/>
      <c r="AR125" s="268" t="s">
        <v>161</v>
      </c>
      <c r="AT125" s="268" t="s">
        <v>157</v>
      </c>
      <c r="AU125" s="268" t="s">
        <v>162</v>
      </c>
      <c r="AY125" s="17" t="s">
        <v>155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7" t="s">
        <v>162</v>
      </c>
      <c r="BK125" s="151">
        <f>ROUND(I125*H125,2)</f>
        <v>0</v>
      </c>
      <c r="BL125" s="17" t="s">
        <v>161</v>
      </c>
      <c r="BM125" s="268" t="s">
        <v>587</v>
      </c>
    </row>
    <row r="126" spans="1:65" s="2" customFormat="1" ht="19.5">
      <c r="A126" s="29"/>
      <c r="B126" s="30"/>
      <c r="C126" s="29"/>
      <c r="D126" s="269" t="s">
        <v>164</v>
      </c>
      <c r="E126" s="29"/>
      <c r="F126" s="270" t="s">
        <v>165</v>
      </c>
      <c r="G126" s="29"/>
      <c r="H126" s="29"/>
      <c r="I126" s="29"/>
      <c r="J126" s="29"/>
      <c r="K126" s="29"/>
      <c r="L126" s="30"/>
      <c r="M126" s="154"/>
      <c r="N126" s="155"/>
      <c r="O126" s="55"/>
      <c r="P126" s="55"/>
      <c r="Q126" s="55"/>
      <c r="R126" s="55"/>
      <c r="S126" s="55"/>
      <c r="T126" s="56"/>
      <c r="U126" s="29"/>
      <c r="V126" s="29"/>
      <c r="W126" s="200"/>
      <c r="X126" s="29"/>
      <c r="Y126" s="29"/>
      <c r="Z126" s="29"/>
      <c r="AA126" s="29"/>
      <c r="AB126" s="29"/>
      <c r="AC126" s="29"/>
      <c r="AD126" s="29"/>
      <c r="AE126" s="29"/>
      <c r="AT126" s="17" t="s">
        <v>164</v>
      </c>
      <c r="AU126" s="17" t="s">
        <v>162</v>
      </c>
    </row>
    <row r="127" spans="1:65" s="271" customFormat="1">
      <c r="B127" s="272"/>
      <c r="D127" s="269" t="s">
        <v>166</v>
      </c>
      <c r="E127" s="273" t="s">
        <v>1</v>
      </c>
      <c r="F127" s="274" t="s">
        <v>588</v>
      </c>
      <c r="H127" s="275">
        <v>1148.7760000000001</v>
      </c>
      <c r="L127" s="272"/>
      <c r="M127" s="276"/>
      <c r="N127" s="277"/>
      <c r="O127" s="277"/>
      <c r="P127" s="277"/>
      <c r="Q127" s="277"/>
      <c r="R127" s="277"/>
      <c r="S127" s="277"/>
      <c r="T127" s="278"/>
      <c r="W127" s="200"/>
      <c r="AT127" s="273" t="s">
        <v>166</v>
      </c>
      <c r="AU127" s="273" t="s">
        <v>162</v>
      </c>
      <c r="AV127" s="271" t="s">
        <v>162</v>
      </c>
      <c r="AW127" s="271" t="s">
        <v>29</v>
      </c>
      <c r="AX127" s="271" t="s">
        <v>80</v>
      </c>
      <c r="AY127" s="273" t="s">
        <v>155</v>
      </c>
    </row>
    <row r="128" spans="1:65" s="2" customFormat="1" ht="24">
      <c r="A128" s="29"/>
      <c r="B128" s="138"/>
      <c r="C128" s="258" t="s">
        <v>162</v>
      </c>
      <c r="D128" s="258" t="s">
        <v>157</v>
      </c>
      <c r="E128" s="259" t="s">
        <v>589</v>
      </c>
      <c r="F128" s="260" t="s">
        <v>590</v>
      </c>
      <c r="G128" s="261" t="s">
        <v>160</v>
      </c>
      <c r="H128" s="262">
        <v>0</v>
      </c>
      <c r="I128" s="263">
        <v>0</v>
      </c>
      <c r="J128" s="263">
        <f>ROUND(I128*H128,2)</f>
        <v>0</v>
      </c>
      <c r="K128" s="145"/>
      <c r="L128" s="30"/>
      <c r="M128" s="264" t="s">
        <v>1</v>
      </c>
      <c r="N128" s="265" t="s">
        <v>38</v>
      </c>
      <c r="O128" s="266">
        <v>9.5000000000000001E-2</v>
      </c>
      <c r="P128" s="266">
        <f>O128*H128</f>
        <v>0</v>
      </c>
      <c r="Q128" s="266">
        <v>0</v>
      </c>
      <c r="R128" s="266">
        <f>Q128*H128</f>
        <v>0</v>
      </c>
      <c r="S128" s="266">
        <v>0</v>
      </c>
      <c r="T128" s="267">
        <f>S128*H128</f>
        <v>0</v>
      </c>
      <c r="U128" s="29"/>
      <c r="V128" s="29"/>
      <c r="W128" s="200"/>
      <c r="X128" s="29"/>
      <c r="Y128" s="29"/>
      <c r="Z128" s="29"/>
      <c r="AA128" s="29"/>
      <c r="AB128" s="29"/>
      <c r="AC128" s="29"/>
      <c r="AD128" s="29"/>
      <c r="AE128" s="29"/>
      <c r="AR128" s="268" t="s">
        <v>161</v>
      </c>
      <c r="AT128" s="268" t="s">
        <v>157</v>
      </c>
      <c r="AU128" s="268" t="s">
        <v>162</v>
      </c>
      <c r="AY128" s="17" t="s">
        <v>155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7" t="s">
        <v>162</v>
      </c>
      <c r="BK128" s="151">
        <f>ROUND(I128*H128,2)</f>
        <v>0</v>
      </c>
      <c r="BL128" s="17" t="s">
        <v>161</v>
      </c>
      <c r="BM128" s="268" t="s">
        <v>591</v>
      </c>
    </row>
    <row r="129" spans="1:65" s="2" customFormat="1" ht="19.5">
      <c r="A129" s="29"/>
      <c r="B129" s="30"/>
      <c r="C129" s="29"/>
      <c r="D129" s="269" t="s">
        <v>164</v>
      </c>
      <c r="E129" s="29"/>
      <c r="F129" s="270" t="s">
        <v>592</v>
      </c>
      <c r="G129" s="29"/>
      <c r="H129" s="29"/>
      <c r="I129" s="29"/>
      <c r="J129" s="29"/>
      <c r="K129" s="29"/>
      <c r="L129" s="30"/>
      <c r="M129" s="154"/>
      <c r="N129" s="155"/>
      <c r="O129" s="55"/>
      <c r="P129" s="55"/>
      <c r="Q129" s="55"/>
      <c r="R129" s="55"/>
      <c r="S129" s="55"/>
      <c r="T129" s="56"/>
      <c r="U129" s="29"/>
      <c r="V129" s="29"/>
      <c r="W129" s="200"/>
      <c r="X129" s="29"/>
      <c r="Y129" s="29"/>
      <c r="Z129" s="29"/>
      <c r="AA129" s="29"/>
      <c r="AB129" s="29"/>
      <c r="AC129" s="29"/>
      <c r="AD129" s="29"/>
      <c r="AE129" s="29"/>
      <c r="AT129" s="17" t="s">
        <v>164</v>
      </c>
      <c r="AU129" s="17" t="s">
        <v>162</v>
      </c>
    </row>
    <row r="130" spans="1:65" s="271" customFormat="1">
      <c r="B130" s="272"/>
      <c r="D130" s="269" t="s">
        <v>166</v>
      </c>
      <c r="E130" s="273" t="s">
        <v>1</v>
      </c>
      <c r="F130" s="274" t="s">
        <v>72</v>
      </c>
      <c r="H130" s="275">
        <v>0</v>
      </c>
      <c r="L130" s="272"/>
      <c r="M130" s="276"/>
      <c r="N130" s="277"/>
      <c r="O130" s="277"/>
      <c r="P130" s="277"/>
      <c r="Q130" s="277"/>
      <c r="R130" s="277"/>
      <c r="S130" s="277"/>
      <c r="T130" s="278"/>
      <c r="W130" s="200"/>
      <c r="AT130" s="273" t="s">
        <v>166</v>
      </c>
      <c r="AU130" s="273" t="s">
        <v>162</v>
      </c>
      <c r="AV130" s="271" t="s">
        <v>162</v>
      </c>
      <c r="AW130" s="271" t="s">
        <v>29</v>
      </c>
      <c r="AX130" s="271" t="s">
        <v>80</v>
      </c>
      <c r="AY130" s="273" t="s">
        <v>155</v>
      </c>
    </row>
    <row r="131" spans="1:65" s="2" customFormat="1" ht="24">
      <c r="A131" s="29"/>
      <c r="B131" s="138"/>
      <c r="C131" s="258" t="s">
        <v>161</v>
      </c>
      <c r="D131" s="258" t="s">
        <v>157</v>
      </c>
      <c r="E131" s="259" t="s">
        <v>593</v>
      </c>
      <c r="F131" s="260" t="s">
        <v>594</v>
      </c>
      <c r="G131" s="261" t="s">
        <v>160</v>
      </c>
      <c r="H131" s="262">
        <v>1655.7159999999999</v>
      </c>
      <c r="I131" s="263">
        <v>0</v>
      </c>
      <c r="J131" s="263">
        <f>ROUND(I131*H131,2)</f>
        <v>0</v>
      </c>
      <c r="K131" s="145"/>
      <c r="L131" s="30"/>
      <c r="M131" s="264" t="s">
        <v>1</v>
      </c>
      <c r="N131" s="265" t="s">
        <v>38</v>
      </c>
      <c r="O131" s="266">
        <v>6.2E-2</v>
      </c>
      <c r="P131" s="266">
        <f>O131*H131</f>
        <v>102.65439000000001</v>
      </c>
      <c r="Q131" s="266">
        <v>0</v>
      </c>
      <c r="R131" s="266">
        <f>Q131*H131</f>
        <v>0</v>
      </c>
      <c r="S131" s="266">
        <v>0</v>
      </c>
      <c r="T131" s="267">
        <f>S131*H131</f>
        <v>0</v>
      </c>
      <c r="U131" s="29"/>
      <c r="V131" s="29"/>
      <c r="W131" s="200"/>
      <c r="X131" s="29"/>
      <c r="Y131" s="29"/>
      <c r="Z131" s="29"/>
      <c r="AA131" s="29"/>
      <c r="AB131" s="29"/>
      <c r="AC131" s="29"/>
      <c r="AD131" s="29"/>
      <c r="AE131" s="29"/>
      <c r="AR131" s="268" t="s">
        <v>161</v>
      </c>
      <c r="AT131" s="268" t="s">
        <v>157</v>
      </c>
      <c r="AU131" s="268" t="s">
        <v>162</v>
      </c>
      <c r="AY131" s="17" t="s">
        <v>155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7" t="s">
        <v>162</v>
      </c>
      <c r="BK131" s="151">
        <f>ROUND(I131*H131,2)</f>
        <v>0</v>
      </c>
      <c r="BL131" s="17" t="s">
        <v>161</v>
      </c>
      <c r="BM131" s="268" t="s">
        <v>595</v>
      </c>
    </row>
    <row r="132" spans="1:65" s="279" customFormat="1">
      <c r="B132" s="280"/>
      <c r="D132" s="269" t="s">
        <v>166</v>
      </c>
      <c r="E132" s="281" t="s">
        <v>1</v>
      </c>
      <c r="F132" s="282" t="s">
        <v>596</v>
      </c>
      <c r="H132" s="281" t="s">
        <v>1</v>
      </c>
      <c r="L132" s="280"/>
      <c r="M132" s="283"/>
      <c r="N132" s="284"/>
      <c r="O132" s="284"/>
      <c r="P132" s="284"/>
      <c r="Q132" s="284"/>
      <c r="R132" s="284"/>
      <c r="S132" s="284"/>
      <c r="T132" s="285"/>
      <c r="W132" s="200"/>
      <c r="AT132" s="281" t="s">
        <v>166</v>
      </c>
      <c r="AU132" s="281" t="s">
        <v>162</v>
      </c>
      <c r="AV132" s="279" t="s">
        <v>80</v>
      </c>
      <c r="AW132" s="279" t="s">
        <v>29</v>
      </c>
      <c r="AX132" s="279" t="s">
        <v>72</v>
      </c>
      <c r="AY132" s="281" t="s">
        <v>155</v>
      </c>
    </row>
    <row r="133" spans="1:65" s="271" customFormat="1" ht="22.5">
      <c r="B133" s="272"/>
      <c r="D133" s="269" t="s">
        <v>166</v>
      </c>
      <c r="E133" s="273" t="s">
        <v>1</v>
      </c>
      <c r="F133" s="274" t="s">
        <v>597</v>
      </c>
      <c r="H133" s="275">
        <v>1655.7159999999999</v>
      </c>
      <c r="L133" s="272"/>
      <c r="M133" s="276"/>
      <c r="N133" s="277"/>
      <c r="O133" s="277"/>
      <c r="P133" s="277"/>
      <c r="Q133" s="277"/>
      <c r="R133" s="277"/>
      <c r="S133" s="277"/>
      <c r="T133" s="278"/>
      <c r="W133" s="200"/>
      <c r="AT133" s="273" t="s">
        <v>166</v>
      </c>
      <c r="AU133" s="273" t="s">
        <v>162</v>
      </c>
      <c r="AV133" s="271" t="s">
        <v>162</v>
      </c>
      <c r="AW133" s="271" t="s">
        <v>29</v>
      </c>
      <c r="AX133" s="271" t="s">
        <v>80</v>
      </c>
      <c r="AY133" s="273" t="s">
        <v>155</v>
      </c>
    </row>
    <row r="134" spans="1:65" s="2" customFormat="1" ht="24">
      <c r="A134" s="29"/>
      <c r="B134" s="138"/>
      <c r="C134" s="258" t="s">
        <v>86</v>
      </c>
      <c r="D134" s="258" t="s">
        <v>157</v>
      </c>
      <c r="E134" s="259" t="s">
        <v>173</v>
      </c>
      <c r="F134" s="260" t="s">
        <v>174</v>
      </c>
      <c r="G134" s="261" t="s">
        <v>160</v>
      </c>
      <c r="H134" s="262">
        <v>1655.7159999999999</v>
      </c>
      <c r="I134" s="263">
        <v>0</v>
      </c>
      <c r="J134" s="263">
        <f>ROUND(I134*H134,2)</f>
        <v>0</v>
      </c>
      <c r="K134" s="145"/>
      <c r="L134" s="30"/>
      <c r="M134" s="264" t="s">
        <v>1</v>
      </c>
      <c r="N134" s="265" t="s">
        <v>38</v>
      </c>
      <c r="O134" s="266">
        <v>2.3E-2</v>
      </c>
      <c r="P134" s="266">
        <f>O134*H134</f>
        <v>38.081470000000003</v>
      </c>
      <c r="Q134" s="266">
        <v>0</v>
      </c>
      <c r="R134" s="266">
        <f>Q134*H134</f>
        <v>0</v>
      </c>
      <c r="S134" s="266">
        <v>0</v>
      </c>
      <c r="T134" s="267">
        <f>S134*H134</f>
        <v>0</v>
      </c>
      <c r="U134" s="29"/>
      <c r="V134" s="29"/>
      <c r="W134" s="200"/>
      <c r="X134" s="29"/>
      <c r="Y134" s="29"/>
      <c r="Z134" s="29"/>
      <c r="AA134" s="29"/>
      <c r="AB134" s="29"/>
      <c r="AC134" s="29"/>
      <c r="AD134" s="29"/>
      <c r="AE134" s="29"/>
      <c r="AR134" s="268" t="s">
        <v>161</v>
      </c>
      <c r="AT134" s="268" t="s">
        <v>157</v>
      </c>
      <c r="AU134" s="268" t="s">
        <v>162</v>
      </c>
      <c r="AY134" s="17" t="s">
        <v>155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7" t="s">
        <v>162</v>
      </c>
      <c r="BK134" s="151">
        <f>ROUND(I134*H134,2)</f>
        <v>0</v>
      </c>
      <c r="BL134" s="17" t="s">
        <v>161</v>
      </c>
      <c r="BM134" s="268" t="s">
        <v>598</v>
      </c>
    </row>
    <row r="135" spans="1:65" s="279" customFormat="1">
      <c r="B135" s="280"/>
      <c r="D135" s="269" t="s">
        <v>166</v>
      </c>
      <c r="E135" s="281" t="s">
        <v>1</v>
      </c>
      <c r="F135" s="282" t="s">
        <v>596</v>
      </c>
      <c r="H135" s="281" t="s">
        <v>1</v>
      </c>
      <c r="L135" s="280"/>
      <c r="M135" s="283"/>
      <c r="N135" s="284"/>
      <c r="O135" s="284"/>
      <c r="P135" s="284"/>
      <c r="Q135" s="284"/>
      <c r="R135" s="284"/>
      <c r="S135" s="284"/>
      <c r="T135" s="285"/>
      <c r="W135" s="200"/>
      <c r="AT135" s="281" t="s">
        <v>166</v>
      </c>
      <c r="AU135" s="281" t="s">
        <v>162</v>
      </c>
      <c r="AV135" s="279" t="s">
        <v>80</v>
      </c>
      <c r="AW135" s="279" t="s">
        <v>29</v>
      </c>
      <c r="AX135" s="279" t="s">
        <v>72</v>
      </c>
      <c r="AY135" s="281" t="s">
        <v>155</v>
      </c>
    </row>
    <row r="136" spans="1:65" s="271" customFormat="1" ht="22.5">
      <c r="B136" s="272"/>
      <c r="D136" s="269" t="s">
        <v>166</v>
      </c>
      <c r="E136" s="273" t="s">
        <v>1</v>
      </c>
      <c r="F136" s="274" t="s">
        <v>597</v>
      </c>
      <c r="H136" s="275">
        <v>1655.7159999999999</v>
      </c>
      <c r="L136" s="272"/>
      <c r="M136" s="276"/>
      <c r="N136" s="277"/>
      <c r="O136" s="277"/>
      <c r="P136" s="277"/>
      <c r="Q136" s="277"/>
      <c r="R136" s="277"/>
      <c r="S136" s="277"/>
      <c r="T136" s="278"/>
      <c r="W136" s="200"/>
      <c r="AT136" s="273" t="s">
        <v>166</v>
      </c>
      <c r="AU136" s="273" t="s">
        <v>162</v>
      </c>
      <c r="AV136" s="271" t="s">
        <v>162</v>
      </c>
      <c r="AW136" s="271" t="s">
        <v>29</v>
      </c>
      <c r="AX136" s="271" t="s">
        <v>80</v>
      </c>
      <c r="AY136" s="273" t="s">
        <v>155</v>
      </c>
    </row>
    <row r="137" spans="1:65" s="2" customFormat="1" ht="24">
      <c r="A137" s="29"/>
      <c r="B137" s="138"/>
      <c r="C137" s="258" t="s">
        <v>184</v>
      </c>
      <c r="D137" s="258" t="s">
        <v>157</v>
      </c>
      <c r="E137" s="259" t="s">
        <v>173</v>
      </c>
      <c r="F137" s="260" t="s">
        <v>174</v>
      </c>
      <c r="G137" s="261" t="s">
        <v>160</v>
      </c>
      <c r="H137" s="262">
        <v>0</v>
      </c>
      <c r="I137" s="263">
        <v>0</v>
      </c>
      <c r="J137" s="263">
        <f>ROUND(I137*H137,2)</f>
        <v>0</v>
      </c>
      <c r="K137" s="145"/>
      <c r="L137" s="30"/>
      <c r="M137" s="264" t="s">
        <v>1</v>
      </c>
      <c r="N137" s="265" t="s">
        <v>38</v>
      </c>
      <c r="O137" s="266">
        <v>2.3E-2</v>
      </c>
      <c r="P137" s="266">
        <f>O137*H137</f>
        <v>0</v>
      </c>
      <c r="Q137" s="266">
        <v>0</v>
      </c>
      <c r="R137" s="266">
        <f>Q137*H137</f>
        <v>0</v>
      </c>
      <c r="S137" s="266">
        <v>0</v>
      </c>
      <c r="T137" s="267">
        <f>S137*H137</f>
        <v>0</v>
      </c>
      <c r="U137" s="29"/>
      <c r="V137" s="29"/>
      <c r="W137" s="200"/>
      <c r="X137" s="29"/>
      <c r="Y137" s="29"/>
      <c r="Z137" s="29"/>
      <c r="AA137" s="29"/>
      <c r="AB137" s="29"/>
      <c r="AC137" s="29"/>
      <c r="AD137" s="29"/>
      <c r="AE137" s="29"/>
      <c r="AR137" s="268" t="s">
        <v>161</v>
      </c>
      <c r="AT137" s="268" t="s">
        <v>157</v>
      </c>
      <c r="AU137" s="268" t="s">
        <v>162</v>
      </c>
      <c r="AY137" s="17" t="s">
        <v>155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7" t="s">
        <v>162</v>
      </c>
      <c r="BK137" s="151">
        <f>ROUND(I137*H137,2)</f>
        <v>0</v>
      </c>
      <c r="BL137" s="17" t="s">
        <v>161</v>
      </c>
      <c r="BM137" s="268" t="s">
        <v>599</v>
      </c>
    </row>
    <row r="138" spans="1:65" s="271" customFormat="1">
      <c r="B138" s="272"/>
      <c r="D138" s="269" t="s">
        <v>166</v>
      </c>
      <c r="E138" s="273" t="s">
        <v>1</v>
      </c>
      <c r="F138" s="274" t="s">
        <v>72</v>
      </c>
      <c r="H138" s="275">
        <v>0</v>
      </c>
      <c r="L138" s="272"/>
      <c r="M138" s="276"/>
      <c r="N138" s="277"/>
      <c r="O138" s="277"/>
      <c r="P138" s="277"/>
      <c r="Q138" s="277"/>
      <c r="R138" s="277"/>
      <c r="S138" s="277"/>
      <c r="T138" s="278"/>
      <c r="W138" s="200"/>
      <c r="AT138" s="273" t="s">
        <v>166</v>
      </c>
      <c r="AU138" s="273" t="s">
        <v>162</v>
      </c>
      <c r="AV138" s="271" t="s">
        <v>162</v>
      </c>
      <c r="AW138" s="271" t="s">
        <v>29</v>
      </c>
      <c r="AX138" s="271" t="s">
        <v>80</v>
      </c>
      <c r="AY138" s="273" t="s">
        <v>155</v>
      </c>
    </row>
    <row r="139" spans="1:65" s="2" customFormat="1" ht="24">
      <c r="A139" s="29"/>
      <c r="B139" s="138"/>
      <c r="C139" s="286" t="s">
        <v>89</v>
      </c>
      <c r="D139" s="286" t="s">
        <v>185</v>
      </c>
      <c r="E139" s="287" t="s">
        <v>186</v>
      </c>
      <c r="F139" s="288" t="s">
        <v>187</v>
      </c>
      <c r="G139" s="289" t="s">
        <v>188</v>
      </c>
      <c r="H139" s="290">
        <v>1392.2170000000001</v>
      </c>
      <c r="I139" s="291">
        <v>0</v>
      </c>
      <c r="J139" s="291">
        <f>ROUND(I139*H139,2)</f>
        <v>0</v>
      </c>
      <c r="K139" s="292"/>
      <c r="L139" s="293"/>
      <c r="M139" s="294" t="s">
        <v>1</v>
      </c>
      <c r="N139" s="295" t="s">
        <v>38</v>
      </c>
      <c r="O139" s="266">
        <v>0</v>
      </c>
      <c r="P139" s="266">
        <f>O139*H139</f>
        <v>0</v>
      </c>
      <c r="Q139" s="266">
        <v>1</v>
      </c>
      <c r="R139" s="266">
        <f>Q139*H139</f>
        <v>1392.2170000000001</v>
      </c>
      <c r="S139" s="266">
        <v>0</v>
      </c>
      <c r="T139" s="267">
        <f>S139*H139</f>
        <v>0</v>
      </c>
      <c r="U139" s="29"/>
      <c r="V139" s="29"/>
      <c r="W139" s="200"/>
      <c r="X139" s="29"/>
      <c r="Y139" s="29"/>
      <c r="Z139" s="29"/>
      <c r="AA139" s="29"/>
      <c r="AB139" s="29"/>
      <c r="AC139" s="29"/>
      <c r="AD139" s="29"/>
      <c r="AE139" s="29"/>
      <c r="AR139" s="268" t="s">
        <v>100</v>
      </c>
      <c r="AT139" s="268" t="s">
        <v>185</v>
      </c>
      <c r="AU139" s="268" t="s">
        <v>162</v>
      </c>
      <c r="AY139" s="17" t="s">
        <v>155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7" t="s">
        <v>162</v>
      </c>
      <c r="BK139" s="151">
        <f>ROUND(I139*H139,2)</f>
        <v>0</v>
      </c>
      <c r="BL139" s="17" t="s">
        <v>161</v>
      </c>
      <c r="BM139" s="268" t="s">
        <v>600</v>
      </c>
    </row>
    <row r="140" spans="1:65" s="279" customFormat="1" ht="22.5">
      <c r="B140" s="280"/>
      <c r="D140" s="269" t="s">
        <v>166</v>
      </c>
      <c r="E140" s="281" t="s">
        <v>1</v>
      </c>
      <c r="F140" s="282" t="s">
        <v>179</v>
      </c>
      <c r="H140" s="281" t="s">
        <v>1</v>
      </c>
      <c r="L140" s="280"/>
      <c r="M140" s="283"/>
      <c r="N140" s="284"/>
      <c r="O140" s="284"/>
      <c r="P140" s="284"/>
      <c r="Q140" s="284"/>
      <c r="R140" s="284"/>
      <c r="S140" s="284"/>
      <c r="T140" s="285"/>
      <c r="W140" s="200"/>
      <c r="AT140" s="281" t="s">
        <v>166</v>
      </c>
      <c r="AU140" s="281" t="s">
        <v>162</v>
      </c>
      <c r="AV140" s="279" t="s">
        <v>80</v>
      </c>
      <c r="AW140" s="279" t="s">
        <v>29</v>
      </c>
      <c r="AX140" s="279" t="s">
        <v>72</v>
      </c>
      <c r="AY140" s="281" t="s">
        <v>155</v>
      </c>
    </row>
    <row r="141" spans="1:65" s="271" customFormat="1">
      <c r="B141" s="272"/>
      <c r="D141" s="269" t="s">
        <v>166</v>
      </c>
      <c r="E141" s="273" t="s">
        <v>1</v>
      </c>
      <c r="F141" s="274" t="s">
        <v>601</v>
      </c>
      <c r="H141" s="275">
        <v>1120.057</v>
      </c>
      <c r="L141" s="272"/>
      <c r="M141" s="276"/>
      <c r="N141" s="277"/>
      <c r="O141" s="277"/>
      <c r="P141" s="277"/>
      <c r="Q141" s="277"/>
      <c r="R141" s="277"/>
      <c r="S141" s="277"/>
      <c r="T141" s="278"/>
      <c r="W141" s="200"/>
      <c r="AT141" s="273" t="s">
        <v>166</v>
      </c>
      <c r="AU141" s="273" t="s">
        <v>162</v>
      </c>
      <c r="AV141" s="271" t="s">
        <v>162</v>
      </c>
      <c r="AW141" s="271" t="s">
        <v>29</v>
      </c>
      <c r="AX141" s="271" t="s">
        <v>72</v>
      </c>
      <c r="AY141" s="273" t="s">
        <v>155</v>
      </c>
    </row>
    <row r="142" spans="1:65" s="279" customFormat="1">
      <c r="B142" s="280"/>
      <c r="D142" s="269" t="s">
        <v>166</v>
      </c>
      <c r="E142" s="281" t="s">
        <v>1</v>
      </c>
      <c r="F142" s="282" t="s">
        <v>191</v>
      </c>
      <c r="H142" s="281" t="s">
        <v>1</v>
      </c>
      <c r="L142" s="280"/>
      <c r="M142" s="283"/>
      <c r="N142" s="284"/>
      <c r="O142" s="284"/>
      <c r="P142" s="284"/>
      <c r="Q142" s="284"/>
      <c r="R142" s="284"/>
      <c r="S142" s="284"/>
      <c r="T142" s="285"/>
      <c r="W142" s="200"/>
      <c r="AT142" s="281" t="s">
        <v>166</v>
      </c>
      <c r="AU142" s="281" t="s">
        <v>162</v>
      </c>
      <c r="AV142" s="279" t="s">
        <v>80</v>
      </c>
      <c r="AW142" s="279" t="s">
        <v>29</v>
      </c>
      <c r="AX142" s="279" t="s">
        <v>72</v>
      </c>
      <c r="AY142" s="281" t="s">
        <v>155</v>
      </c>
    </row>
    <row r="143" spans="1:65" s="271" customFormat="1">
      <c r="B143" s="272"/>
      <c r="D143" s="269" t="s">
        <v>166</v>
      </c>
      <c r="E143" s="273" t="s">
        <v>1</v>
      </c>
      <c r="F143" s="274" t="s">
        <v>602</v>
      </c>
      <c r="H143" s="275">
        <v>272.16000000000003</v>
      </c>
      <c r="L143" s="272"/>
      <c r="M143" s="276"/>
      <c r="N143" s="277"/>
      <c r="O143" s="277"/>
      <c r="P143" s="277"/>
      <c r="Q143" s="277"/>
      <c r="R143" s="277"/>
      <c r="S143" s="277"/>
      <c r="T143" s="278"/>
      <c r="W143" s="200"/>
      <c r="AT143" s="273" t="s">
        <v>166</v>
      </c>
      <c r="AU143" s="273" t="s">
        <v>162</v>
      </c>
      <c r="AV143" s="271" t="s">
        <v>162</v>
      </c>
      <c r="AW143" s="271" t="s">
        <v>29</v>
      </c>
      <c r="AX143" s="271" t="s">
        <v>72</v>
      </c>
      <c r="AY143" s="273" t="s">
        <v>155</v>
      </c>
    </row>
    <row r="144" spans="1:65" s="296" customFormat="1">
      <c r="B144" s="297"/>
      <c r="D144" s="269" t="s">
        <v>166</v>
      </c>
      <c r="E144" s="298" t="s">
        <v>1</v>
      </c>
      <c r="F144" s="299" t="s">
        <v>183</v>
      </c>
      <c r="H144" s="300">
        <v>1392.2170000000001</v>
      </c>
      <c r="L144" s="297"/>
      <c r="M144" s="301"/>
      <c r="N144" s="302"/>
      <c r="O144" s="302"/>
      <c r="P144" s="302"/>
      <c r="Q144" s="302"/>
      <c r="R144" s="302"/>
      <c r="S144" s="302"/>
      <c r="T144" s="303"/>
      <c r="W144" s="200"/>
      <c r="AT144" s="298" t="s">
        <v>166</v>
      </c>
      <c r="AU144" s="298" t="s">
        <v>162</v>
      </c>
      <c r="AV144" s="296" t="s">
        <v>161</v>
      </c>
      <c r="AW144" s="296" t="s">
        <v>29</v>
      </c>
      <c r="AX144" s="296" t="s">
        <v>80</v>
      </c>
      <c r="AY144" s="298" t="s">
        <v>155</v>
      </c>
    </row>
    <row r="145" spans="1:65" s="2" customFormat="1" ht="13.9" customHeight="1">
      <c r="A145" s="29"/>
      <c r="B145" s="138"/>
      <c r="C145" s="286" t="s">
        <v>197</v>
      </c>
      <c r="D145" s="286" t="s">
        <v>185</v>
      </c>
      <c r="E145" s="287" t="s">
        <v>193</v>
      </c>
      <c r="F145" s="288" t="s">
        <v>194</v>
      </c>
      <c r="G145" s="289" t="s">
        <v>188</v>
      </c>
      <c r="H145" s="290">
        <v>764.4</v>
      </c>
      <c r="I145" s="291">
        <v>0</v>
      </c>
      <c r="J145" s="291">
        <f>ROUND(I145*H145,2)</f>
        <v>0</v>
      </c>
      <c r="K145" s="292"/>
      <c r="L145" s="293"/>
      <c r="M145" s="294" t="s">
        <v>1</v>
      </c>
      <c r="N145" s="295" t="s">
        <v>38</v>
      </c>
      <c r="O145" s="266">
        <v>0</v>
      </c>
      <c r="P145" s="266">
        <f>O145*H145</f>
        <v>0</v>
      </c>
      <c r="Q145" s="266">
        <v>1</v>
      </c>
      <c r="R145" s="266">
        <f>Q145*H145</f>
        <v>764.4</v>
      </c>
      <c r="S145" s="266">
        <v>0</v>
      </c>
      <c r="T145" s="267">
        <f>S145*H145</f>
        <v>0</v>
      </c>
      <c r="U145" s="29"/>
      <c r="V145" s="29"/>
      <c r="W145" s="200"/>
      <c r="X145" s="29"/>
      <c r="Y145" s="29"/>
      <c r="Z145" s="29"/>
      <c r="AA145" s="29"/>
      <c r="AB145" s="29"/>
      <c r="AC145" s="29"/>
      <c r="AD145" s="29"/>
      <c r="AE145" s="29"/>
      <c r="AR145" s="268" t="s">
        <v>100</v>
      </c>
      <c r="AT145" s="268" t="s">
        <v>185</v>
      </c>
      <c r="AU145" s="268" t="s">
        <v>162</v>
      </c>
      <c r="AY145" s="17" t="s">
        <v>155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7" t="s">
        <v>162</v>
      </c>
      <c r="BK145" s="151">
        <f>ROUND(I145*H145,2)</f>
        <v>0</v>
      </c>
      <c r="BL145" s="17" t="s">
        <v>161</v>
      </c>
      <c r="BM145" s="268" t="s">
        <v>603</v>
      </c>
    </row>
    <row r="146" spans="1:65" s="2" customFormat="1" ht="19.5">
      <c r="A146" s="29"/>
      <c r="B146" s="30"/>
      <c r="C146" s="29"/>
      <c r="D146" s="269" t="s">
        <v>164</v>
      </c>
      <c r="E146" s="29"/>
      <c r="F146" s="270" t="s">
        <v>196</v>
      </c>
      <c r="G146" s="29"/>
      <c r="H146" s="29"/>
      <c r="I146" s="29"/>
      <c r="J146" s="29"/>
      <c r="K146" s="29"/>
      <c r="L146" s="30"/>
      <c r="M146" s="154"/>
      <c r="N146" s="155"/>
      <c r="O146" s="55"/>
      <c r="P146" s="55"/>
      <c r="Q146" s="55"/>
      <c r="R146" s="55"/>
      <c r="S146" s="55"/>
      <c r="T146" s="56"/>
      <c r="U146" s="29"/>
      <c r="V146" s="29"/>
      <c r="W146" s="200"/>
      <c r="X146" s="29"/>
      <c r="Y146" s="29"/>
      <c r="Z146" s="29"/>
      <c r="AA146" s="29"/>
      <c r="AB146" s="29"/>
      <c r="AC146" s="29"/>
      <c r="AD146" s="29"/>
      <c r="AE146" s="29"/>
      <c r="AT146" s="17" t="s">
        <v>164</v>
      </c>
      <c r="AU146" s="17" t="s">
        <v>162</v>
      </c>
    </row>
    <row r="147" spans="1:65" s="271" customFormat="1">
      <c r="B147" s="272"/>
      <c r="D147" s="269" t="s">
        <v>166</v>
      </c>
      <c r="E147" s="273" t="s">
        <v>1</v>
      </c>
      <c r="F147" s="274" t="s">
        <v>604</v>
      </c>
      <c r="H147" s="275">
        <v>764.4</v>
      </c>
      <c r="L147" s="272"/>
      <c r="M147" s="276"/>
      <c r="N147" s="277"/>
      <c r="O147" s="277"/>
      <c r="P147" s="277"/>
      <c r="Q147" s="277"/>
      <c r="R147" s="277"/>
      <c r="S147" s="277"/>
      <c r="T147" s="278"/>
      <c r="W147" s="200"/>
      <c r="AT147" s="273" t="s">
        <v>166</v>
      </c>
      <c r="AU147" s="273" t="s">
        <v>162</v>
      </c>
      <c r="AV147" s="271" t="s">
        <v>162</v>
      </c>
      <c r="AW147" s="271" t="s">
        <v>29</v>
      </c>
      <c r="AX147" s="271" t="s">
        <v>80</v>
      </c>
      <c r="AY147" s="273" t="s">
        <v>155</v>
      </c>
    </row>
    <row r="148" spans="1:65" s="2" customFormat="1" ht="13.9" customHeight="1">
      <c r="A148" s="29"/>
      <c r="B148" s="138"/>
      <c r="C148" s="258" t="s">
        <v>100</v>
      </c>
      <c r="D148" s="258" t="s">
        <v>157</v>
      </c>
      <c r="E148" s="259" t="s">
        <v>605</v>
      </c>
      <c r="F148" s="260" t="s">
        <v>606</v>
      </c>
      <c r="G148" s="261" t="s">
        <v>160</v>
      </c>
      <c r="H148" s="262">
        <v>981.1</v>
      </c>
      <c r="I148" s="263">
        <v>0</v>
      </c>
      <c r="J148" s="263">
        <f>ROUND(I148*H148,2)</f>
        <v>0</v>
      </c>
      <c r="K148" s="145"/>
      <c r="L148" s="30"/>
      <c r="M148" s="264" t="s">
        <v>1</v>
      </c>
      <c r="N148" s="265" t="s">
        <v>38</v>
      </c>
      <c r="O148" s="266">
        <v>1.3009999999999999</v>
      </c>
      <c r="P148" s="266">
        <f>O148*H148</f>
        <v>1276.4111</v>
      </c>
      <c r="Q148" s="266">
        <v>0</v>
      </c>
      <c r="R148" s="266">
        <f>Q148*H148</f>
        <v>0</v>
      </c>
      <c r="S148" s="266">
        <v>0</v>
      </c>
      <c r="T148" s="267">
        <f>S148*H148</f>
        <v>0</v>
      </c>
      <c r="U148" s="29"/>
      <c r="V148" s="29"/>
      <c r="W148" s="200"/>
      <c r="X148" s="29"/>
      <c r="Y148" s="29"/>
      <c r="Z148" s="29"/>
      <c r="AA148" s="29"/>
      <c r="AB148" s="29"/>
      <c r="AC148" s="29"/>
      <c r="AD148" s="29"/>
      <c r="AE148" s="29"/>
      <c r="AR148" s="268" t="s">
        <v>161</v>
      </c>
      <c r="AT148" s="268" t="s">
        <v>157</v>
      </c>
      <c r="AU148" s="268" t="s">
        <v>162</v>
      </c>
      <c r="AY148" s="17" t="s">
        <v>155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7" t="s">
        <v>162</v>
      </c>
      <c r="BK148" s="151">
        <f>ROUND(I148*H148,2)</f>
        <v>0</v>
      </c>
      <c r="BL148" s="17" t="s">
        <v>161</v>
      </c>
      <c r="BM148" s="268" t="s">
        <v>607</v>
      </c>
    </row>
    <row r="149" spans="1:65" s="271" customFormat="1">
      <c r="B149" s="272"/>
      <c r="D149" s="269" t="s">
        <v>166</v>
      </c>
      <c r="E149" s="273" t="s">
        <v>1</v>
      </c>
      <c r="F149" s="274" t="s">
        <v>608</v>
      </c>
      <c r="H149" s="275">
        <v>981.1</v>
      </c>
      <c r="L149" s="272"/>
      <c r="M149" s="276"/>
      <c r="N149" s="277"/>
      <c r="O149" s="277"/>
      <c r="P149" s="277"/>
      <c r="Q149" s="277"/>
      <c r="R149" s="277"/>
      <c r="S149" s="277"/>
      <c r="T149" s="278"/>
      <c r="W149" s="200"/>
      <c r="AT149" s="273" t="s">
        <v>166</v>
      </c>
      <c r="AU149" s="273" t="s">
        <v>162</v>
      </c>
      <c r="AV149" s="271" t="s">
        <v>162</v>
      </c>
      <c r="AW149" s="271" t="s">
        <v>29</v>
      </c>
      <c r="AX149" s="271" t="s">
        <v>80</v>
      </c>
      <c r="AY149" s="273" t="s">
        <v>155</v>
      </c>
    </row>
    <row r="150" spans="1:65" s="2" customFormat="1" ht="34.9" customHeight="1">
      <c r="A150" s="29"/>
      <c r="B150" s="138"/>
      <c r="C150" s="258" t="s">
        <v>210</v>
      </c>
      <c r="D150" s="258" t="s">
        <v>157</v>
      </c>
      <c r="E150" s="259" t="s">
        <v>207</v>
      </c>
      <c r="F150" s="260" t="s">
        <v>208</v>
      </c>
      <c r="G150" s="261" t="s">
        <v>160</v>
      </c>
      <c r="H150" s="262">
        <v>981.1</v>
      </c>
      <c r="I150" s="263">
        <v>0</v>
      </c>
      <c r="J150" s="263">
        <f>ROUND(I150*H150,2)</f>
        <v>0</v>
      </c>
      <c r="K150" s="145"/>
      <c r="L150" s="30"/>
      <c r="M150" s="264" t="s">
        <v>1</v>
      </c>
      <c r="N150" s="265" t="s">
        <v>38</v>
      </c>
      <c r="O150" s="266">
        <v>0.61299999999999999</v>
      </c>
      <c r="P150" s="266">
        <f>O150*H150</f>
        <v>601.41430000000003</v>
      </c>
      <c r="Q150" s="266">
        <v>0</v>
      </c>
      <c r="R150" s="266">
        <f>Q150*H150</f>
        <v>0</v>
      </c>
      <c r="S150" s="266">
        <v>0</v>
      </c>
      <c r="T150" s="267">
        <f>S150*H150</f>
        <v>0</v>
      </c>
      <c r="U150" s="29"/>
      <c r="V150" s="29"/>
      <c r="W150" s="200"/>
      <c r="X150" s="29"/>
      <c r="Y150" s="29"/>
      <c r="Z150" s="29"/>
      <c r="AA150" s="29"/>
      <c r="AB150" s="29"/>
      <c r="AC150" s="29"/>
      <c r="AD150" s="29"/>
      <c r="AE150" s="29"/>
      <c r="AR150" s="268" t="s">
        <v>161</v>
      </c>
      <c r="AT150" s="268" t="s">
        <v>157</v>
      </c>
      <c r="AU150" s="268" t="s">
        <v>162</v>
      </c>
      <c r="AY150" s="17" t="s">
        <v>155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7" t="s">
        <v>162</v>
      </c>
      <c r="BK150" s="151">
        <f>ROUND(I150*H150,2)</f>
        <v>0</v>
      </c>
      <c r="BL150" s="17" t="s">
        <v>161</v>
      </c>
      <c r="BM150" s="268" t="s">
        <v>609</v>
      </c>
    </row>
    <row r="151" spans="1:65" s="271" customFormat="1">
      <c r="B151" s="272"/>
      <c r="D151" s="269" t="s">
        <v>166</v>
      </c>
      <c r="E151" s="273" t="s">
        <v>1</v>
      </c>
      <c r="F151" s="274" t="s">
        <v>608</v>
      </c>
      <c r="H151" s="275">
        <v>981.1</v>
      </c>
      <c r="L151" s="272"/>
      <c r="M151" s="276"/>
      <c r="N151" s="277"/>
      <c r="O151" s="277"/>
      <c r="P151" s="277"/>
      <c r="Q151" s="277"/>
      <c r="R151" s="277"/>
      <c r="S151" s="277"/>
      <c r="T151" s="278"/>
      <c r="W151" s="200"/>
      <c r="AT151" s="273" t="s">
        <v>166</v>
      </c>
      <c r="AU151" s="273" t="s">
        <v>162</v>
      </c>
      <c r="AV151" s="271" t="s">
        <v>162</v>
      </c>
      <c r="AW151" s="271" t="s">
        <v>29</v>
      </c>
      <c r="AX151" s="271" t="s">
        <v>80</v>
      </c>
      <c r="AY151" s="273" t="s">
        <v>155</v>
      </c>
    </row>
    <row r="152" spans="1:65" s="2" customFormat="1" ht="13.9" customHeight="1">
      <c r="A152" s="29"/>
      <c r="B152" s="138"/>
      <c r="C152" s="258" t="s">
        <v>215</v>
      </c>
      <c r="D152" s="258" t="s">
        <v>157</v>
      </c>
      <c r="E152" s="259" t="s">
        <v>610</v>
      </c>
      <c r="F152" s="260" t="s">
        <v>611</v>
      </c>
      <c r="G152" s="261" t="s">
        <v>160</v>
      </c>
      <c r="H152" s="262">
        <v>69.599999999999994</v>
      </c>
      <c r="I152" s="263">
        <v>0</v>
      </c>
      <c r="J152" s="263">
        <f>ROUND(I152*H152,2)</f>
        <v>0</v>
      </c>
      <c r="K152" s="145"/>
      <c r="L152" s="30"/>
      <c r="M152" s="264" t="s">
        <v>1</v>
      </c>
      <c r="N152" s="265" t="s">
        <v>38</v>
      </c>
      <c r="O152" s="266">
        <v>1.5089999999999999</v>
      </c>
      <c r="P152" s="266">
        <f>O152*H152</f>
        <v>105.0264</v>
      </c>
      <c r="Q152" s="266">
        <v>0</v>
      </c>
      <c r="R152" s="266">
        <f>Q152*H152</f>
        <v>0</v>
      </c>
      <c r="S152" s="266">
        <v>0</v>
      </c>
      <c r="T152" s="267">
        <f>S152*H152</f>
        <v>0</v>
      </c>
      <c r="U152" s="29"/>
      <c r="V152" s="29"/>
      <c r="W152" s="200"/>
      <c r="X152" s="29"/>
      <c r="Y152" s="29"/>
      <c r="Z152" s="29"/>
      <c r="AA152" s="29"/>
      <c r="AB152" s="29"/>
      <c r="AC152" s="29"/>
      <c r="AD152" s="29"/>
      <c r="AE152" s="29"/>
      <c r="AR152" s="268" t="s">
        <v>161</v>
      </c>
      <c r="AT152" s="268" t="s">
        <v>157</v>
      </c>
      <c r="AU152" s="268" t="s">
        <v>162</v>
      </c>
      <c r="AY152" s="17" t="s">
        <v>155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7" t="s">
        <v>162</v>
      </c>
      <c r="BK152" s="151">
        <f>ROUND(I152*H152,2)</f>
        <v>0</v>
      </c>
      <c r="BL152" s="17" t="s">
        <v>161</v>
      </c>
      <c r="BM152" s="268" t="s">
        <v>612</v>
      </c>
    </row>
    <row r="153" spans="1:65" s="271" customFormat="1">
      <c r="B153" s="272"/>
      <c r="D153" s="269" t="s">
        <v>166</v>
      </c>
      <c r="E153" s="273" t="s">
        <v>1</v>
      </c>
      <c r="F153" s="274" t="s">
        <v>613</v>
      </c>
      <c r="H153" s="275">
        <v>69.599999999999994</v>
      </c>
      <c r="L153" s="272"/>
      <c r="M153" s="276"/>
      <c r="N153" s="277"/>
      <c r="O153" s="277"/>
      <c r="P153" s="277"/>
      <c r="Q153" s="277"/>
      <c r="R153" s="277"/>
      <c r="S153" s="277"/>
      <c r="T153" s="278"/>
      <c r="W153" s="200"/>
      <c r="AT153" s="273" t="s">
        <v>166</v>
      </c>
      <c r="AU153" s="273" t="s">
        <v>162</v>
      </c>
      <c r="AV153" s="271" t="s">
        <v>162</v>
      </c>
      <c r="AW153" s="271" t="s">
        <v>29</v>
      </c>
      <c r="AX153" s="271" t="s">
        <v>80</v>
      </c>
      <c r="AY153" s="273" t="s">
        <v>155</v>
      </c>
    </row>
    <row r="154" spans="1:65" s="2" customFormat="1" ht="24">
      <c r="A154" s="29"/>
      <c r="B154" s="138"/>
      <c r="C154" s="258" t="s">
        <v>220</v>
      </c>
      <c r="D154" s="258" t="s">
        <v>157</v>
      </c>
      <c r="E154" s="259" t="s">
        <v>614</v>
      </c>
      <c r="F154" s="260" t="s">
        <v>615</v>
      </c>
      <c r="G154" s="261" t="s">
        <v>160</v>
      </c>
      <c r="H154" s="262">
        <v>1322.81</v>
      </c>
      <c r="I154" s="263">
        <v>0</v>
      </c>
      <c r="J154" s="263">
        <f>ROUND(I154*H154,2)</f>
        <v>0</v>
      </c>
      <c r="K154" s="145"/>
      <c r="L154" s="30"/>
      <c r="M154" s="264" t="s">
        <v>1</v>
      </c>
      <c r="N154" s="265" t="s">
        <v>38</v>
      </c>
      <c r="O154" s="266">
        <v>0.61199999999999999</v>
      </c>
      <c r="P154" s="266">
        <f>O154*H154</f>
        <v>809.55971999999997</v>
      </c>
      <c r="Q154" s="266">
        <v>0</v>
      </c>
      <c r="R154" s="266">
        <f>Q154*H154</f>
        <v>0</v>
      </c>
      <c r="S154" s="266">
        <v>0</v>
      </c>
      <c r="T154" s="267">
        <f>S154*H154</f>
        <v>0</v>
      </c>
      <c r="U154" s="29"/>
      <c r="V154" s="29"/>
      <c r="W154" s="200"/>
      <c r="X154" s="29"/>
      <c r="Y154" s="29"/>
      <c r="Z154" s="29"/>
      <c r="AA154" s="29"/>
      <c r="AB154" s="29"/>
      <c r="AC154" s="29"/>
      <c r="AD154" s="29"/>
      <c r="AE154" s="29"/>
      <c r="AR154" s="268" t="s">
        <v>161</v>
      </c>
      <c r="AT154" s="268" t="s">
        <v>157</v>
      </c>
      <c r="AU154" s="268" t="s">
        <v>162</v>
      </c>
      <c r="AY154" s="17" t="s">
        <v>155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7" t="s">
        <v>162</v>
      </c>
      <c r="BK154" s="151">
        <f>ROUND(I154*H154,2)</f>
        <v>0</v>
      </c>
      <c r="BL154" s="17" t="s">
        <v>161</v>
      </c>
      <c r="BM154" s="268" t="s">
        <v>616</v>
      </c>
    </row>
    <row r="155" spans="1:65" s="271" customFormat="1">
      <c r="B155" s="272"/>
      <c r="D155" s="269" t="s">
        <v>166</v>
      </c>
      <c r="E155" s="273" t="s">
        <v>1</v>
      </c>
      <c r="F155" s="274" t="s">
        <v>617</v>
      </c>
      <c r="H155" s="275">
        <v>1322.81</v>
      </c>
      <c r="L155" s="272"/>
      <c r="M155" s="276"/>
      <c r="N155" s="277"/>
      <c r="O155" s="277"/>
      <c r="P155" s="277"/>
      <c r="Q155" s="277"/>
      <c r="R155" s="277"/>
      <c r="S155" s="277"/>
      <c r="T155" s="278"/>
      <c r="W155" s="200"/>
      <c r="AT155" s="273" t="s">
        <v>166</v>
      </c>
      <c r="AU155" s="273" t="s">
        <v>162</v>
      </c>
      <c r="AV155" s="271" t="s">
        <v>162</v>
      </c>
      <c r="AW155" s="271" t="s">
        <v>29</v>
      </c>
      <c r="AX155" s="271" t="s">
        <v>80</v>
      </c>
      <c r="AY155" s="273" t="s">
        <v>155</v>
      </c>
    </row>
    <row r="156" spans="1:65" s="2" customFormat="1" ht="36">
      <c r="A156" s="29"/>
      <c r="B156" s="138"/>
      <c r="C156" s="258" t="s">
        <v>226</v>
      </c>
      <c r="D156" s="258" t="s">
        <v>157</v>
      </c>
      <c r="E156" s="259" t="s">
        <v>216</v>
      </c>
      <c r="F156" s="260" t="s">
        <v>217</v>
      </c>
      <c r="G156" s="261" t="s">
        <v>160</v>
      </c>
      <c r="H156" s="262">
        <v>1392.41</v>
      </c>
      <c r="I156" s="263">
        <v>0</v>
      </c>
      <c r="J156" s="263">
        <f>ROUND(I156*H156,2)</f>
        <v>0</v>
      </c>
      <c r="K156" s="145"/>
      <c r="L156" s="30"/>
      <c r="M156" s="264" t="s">
        <v>1</v>
      </c>
      <c r="N156" s="265" t="s">
        <v>38</v>
      </c>
      <c r="O156" s="266">
        <v>0.08</v>
      </c>
      <c r="P156" s="266">
        <f>O156*H156</f>
        <v>111.39279999999999</v>
      </c>
      <c r="Q156" s="266">
        <v>0</v>
      </c>
      <c r="R156" s="266">
        <f>Q156*H156</f>
        <v>0</v>
      </c>
      <c r="S156" s="266">
        <v>0</v>
      </c>
      <c r="T156" s="267">
        <f>S156*H156</f>
        <v>0</v>
      </c>
      <c r="U156" s="29"/>
      <c r="V156" s="29"/>
      <c r="W156" s="200"/>
      <c r="X156" s="29"/>
      <c r="Y156" s="29"/>
      <c r="Z156" s="29"/>
      <c r="AA156" s="29"/>
      <c r="AB156" s="29"/>
      <c r="AC156" s="29"/>
      <c r="AD156" s="29"/>
      <c r="AE156" s="29"/>
      <c r="AR156" s="268" t="s">
        <v>161</v>
      </c>
      <c r="AT156" s="268" t="s">
        <v>157</v>
      </c>
      <c r="AU156" s="268" t="s">
        <v>162</v>
      </c>
      <c r="AY156" s="17" t="s">
        <v>155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7" t="s">
        <v>162</v>
      </c>
      <c r="BK156" s="151">
        <f>ROUND(I156*H156,2)</f>
        <v>0</v>
      </c>
      <c r="BL156" s="17" t="s">
        <v>161</v>
      </c>
      <c r="BM156" s="268" t="s">
        <v>618</v>
      </c>
    </row>
    <row r="157" spans="1:65" s="271" customFormat="1">
      <c r="B157" s="272"/>
      <c r="D157" s="269" t="s">
        <v>166</v>
      </c>
      <c r="E157" s="273" t="s">
        <v>1</v>
      </c>
      <c r="F157" s="274" t="s">
        <v>619</v>
      </c>
      <c r="H157" s="275">
        <v>1392.41</v>
      </c>
      <c r="L157" s="272"/>
      <c r="M157" s="276"/>
      <c r="N157" s="277"/>
      <c r="O157" s="277"/>
      <c r="P157" s="277"/>
      <c r="Q157" s="277"/>
      <c r="R157" s="277"/>
      <c r="S157" s="277"/>
      <c r="T157" s="278"/>
      <c r="W157" s="200"/>
      <c r="AT157" s="273" t="s">
        <v>166</v>
      </c>
      <c r="AU157" s="273" t="s">
        <v>162</v>
      </c>
      <c r="AV157" s="271" t="s">
        <v>162</v>
      </c>
      <c r="AW157" s="271" t="s">
        <v>29</v>
      </c>
      <c r="AX157" s="271" t="s">
        <v>80</v>
      </c>
      <c r="AY157" s="273" t="s">
        <v>155</v>
      </c>
    </row>
    <row r="158" spans="1:65" s="2" customFormat="1" ht="36">
      <c r="A158" s="29"/>
      <c r="B158" s="138"/>
      <c r="C158" s="258" t="s">
        <v>109</v>
      </c>
      <c r="D158" s="258" t="s">
        <v>157</v>
      </c>
      <c r="E158" s="259" t="s">
        <v>620</v>
      </c>
      <c r="F158" s="260" t="s">
        <v>621</v>
      </c>
      <c r="G158" s="261" t="s">
        <v>160</v>
      </c>
      <c r="H158" s="262">
        <v>1655.7159999999999</v>
      </c>
      <c r="I158" s="263">
        <v>0</v>
      </c>
      <c r="J158" s="263">
        <f>ROUND(I158*H158,2)</f>
        <v>0</v>
      </c>
      <c r="K158" s="145"/>
      <c r="L158" s="30"/>
      <c r="M158" s="264" t="s">
        <v>1</v>
      </c>
      <c r="N158" s="265" t="s">
        <v>38</v>
      </c>
      <c r="O158" s="266">
        <v>3.5999999999999997E-2</v>
      </c>
      <c r="P158" s="266">
        <f>O158*H158</f>
        <v>59.605780000000003</v>
      </c>
      <c r="Q158" s="266">
        <v>0</v>
      </c>
      <c r="R158" s="266">
        <f>Q158*H158</f>
        <v>0</v>
      </c>
      <c r="S158" s="266">
        <v>0</v>
      </c>
      <c r="T158" s="267">
        <f>S158*H158</f>
        <v>0</v>
      </c>
      <c r="U158" s="29"/>
      <c r="V158" s="29"/>
      <c r="W158" s="200"/>
      <c r="X158" s="29"/>
      <c r="Y158" s="29"/>
      <c r="Z158" s="29"/>
      <c r="AA158" s="29"/>
      <c r="AB158" s="29"/>
      <c r="AC158" s="29"/>
      <c r="AD158" s="29"/>
      <c r="AE158" s="29"/>
      <c r="AR158" s="268" t="s">
        <v>161</v>
      </c>
      <c r="AT158" s="268" t="s">
        <v>157</v>
      </c>
      <c r="AU158" s="268" t="s">
        <v>162</v>
      </c>
      <c r="AY158" s="17" t="s">
        <v>155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7" t="s">
        <v>162</v>
      </c>
      <c r="BK158" s="151">
        <f>ROUND(I158*H158,2)</f>
        <v>0</v>
      </c>
      <c r="BL158" s="17" t="s">
        <v>161</v>
      </c>
      <c r="BM158" s="268" t="s">
        <v>622</v>
      </c>
    </row>
    <row r="159" spans="1:65" s="279" customFormat="1">
      <c r="B159" s="280"/>
      <c r="D159" s="269" t="s">
        <v>166</v>
      </c>
      <c r="E159" s="281" t="s">
        <v>1</v>
      </c>
      <c r="F159" s="282" t="s">
        <v>596</v>
      </c>
      <c r="H159" s="281" t="s">
        <v>1</v>
      </c>
      <c r="L159" s="280"/>
      <c r="M159" s="283"/>
      <c r="N159" s="284"/>
      <c r="O159" s="284"/>
      <c r="P159" s="284"/>
      <c r="Q159" s="284"/>
      <c r="R159" s="284"/>
      <c r="S159" s="284"/>
      <c r="T159" s="285"/>
      <c r="W159" s="200"/>
      <c r="AT159" s="281" t="s">
        <v>166</v>
      </c>
      <c r="AU159" s="281" t="s">
        <v>162</v>
      </c>
      <c r="AV159" s="279" t="s">
        <v>80</v>
      </c>
      <c r="AW159" s="279" t="s">
        <v>29</v>
      </c>
      <c r="AX159" s="279" t="s">
        <v>72</v>
      </c>
      <c r="AY159" s="281" t="s">
        <v>155</v>
      </c>
    </row>
    <row r="160" spans="1:65" s="271" customFormat="1" ht="22.5">
      <c r="B160" s="272"/>
      <c r="D160" s="269" t="s">
        <v>166</v>
      </c>
      <c r="E160" s="273" t="s">
        <v>1</v>
      </c>
      <c r="F160" s="274" t="s">
        <v>597</v>
      </c>
      <c r="H160" s="275">
        <v>1655.7159999999999</v>
      </c>
      <c r="L160" s="272"/>
      <c r="M160" s="276"/>
      <c r="N160" s="277"/>
      <c r="O160" s="277"/>
      <c r="P160" s="277"/>
      <c r="Q160" s="277"/>
      <c r="R160" s="277"/>
      <c r="S160" s="277"/>
      <c r="T160" s="278"/>
      <c r="W160" s="200"/>
      <c r="AT160" s="273" t="s">
        <v>166</v>
      </c>
      <c r="AU160" s="273" t="s">
        <v>162</v>
      </c>
      <c r="AV160" s="271" t="s">
        <v>162</v>
      </c>
      <c r="AW160" s="271" t="s">
        <v>29</v>
      </c>
      <c r="AX160" s="271" t="s">
        <v>80</v>
      </c>
      <c r="AY160" s="273" t="s">
        <v>155</v>
      </c>
    </row>
    <row r="161" spans="1:65" s="2" customFormat="1" ht="36">
      <c r="A161" s="29"/>
      <c r="B161" s="138"/>
      <c r="C161" s="258" t="s">
        <v>242</v>
      </c>
      <c r="D161" s="258" t="s">
        <v>157</v>
      </c>
      <c r="E161" s="259" t="s">
        <v>623</v>
      </c>
      <c r="F161" s="260" t="s">
        <v>624</v>
      </c>
      <c r="G161" s="261" t="s">
        <v>160</v>
      </c>
      <c r="H161" s="262">
        <v>0</v>
      </c>
      <c r="I161" s="263">
        <v>0</v>
      </c>
      <c r="J161" s="263">
        <f>ROUND(I161*H161,2)</f>
        <v>0</v>
      </c>
      <c r="K161" s="145"/>
      <c r="L161" s="30"/>
      <c r="M161" s="264" t="s">
        <v>1</v>
      </c>
      <c r="N161" s="265" t="s">
        <v>38</v>
      </c>
      <c r="O161" s="266">
        <v>5.0000000000000001E-3</v>
      </c>
      <c r="P161" s="266">
        <f>O161*H161</f>
        <v>0</v>
      </c>
      <c r="Q161" s="266">
        <v>0</v>
      </c>
      <c r="R161" s="266">
        <f>Q161*H161</f>
        <v>0</v>
      </c>
      <c r="S161" s="266">
        <v>0</v>
      </c>
      <c r="T161" s="267">
        <f>S161*H161</f>
        <v>0</v>
      </c>
      <c r="U161" s="29"/>
      <c r="V161" s="29"/>
      <c r="W161" s="200"/>
      <c r="X161" s="29"/>
      <c r="Y161" s="29"/>
      <c r="Z161" s="29"/>
      <c r="AA161" s="29"/>
      <c r="AB161" s="29"/>
      <c r="AC161" s="29"/>
      <c r="AD161" s="29"/>
      <c r="AE161" s="29"/>
      <c r="AR161" s="268" t="s">
        <v>161</v>
      </c>
      <c r="AT161" s="268" t="s">
        <v>157</v>
      </c>
      <c r="AU161" s="268" t="s">
        <v>162</v>
      </c>
      <c r="AY161" s="17" t="s">
        <v>155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7" t="s">
        <v>162</v>
      </c>
      <c r="BK161" s="151">
        <f>ROUND(I161*H161,2)</f>
        <v>0</v>
      </c>
      <c r="BL161" s="17" t="s">
        <v>161</v>
      </c>
      <c r="BM161" s="268" t="s">
        <v>625</v>
      </c>
    </row>
    <row r="162" spans="1:65" s="271" customFormat="1">
      <c r="B162" s="272"/>
      <c r="D162" s="269" t="s">
        <v>166</v>
      </c>
      <c r="E162" s="273" t="s">
        <v>1</v>
      </c>
      <c r="F162" s="274" t="s">
        <v>72</v>
      </c>
      <c r="H162" s="275">
        <v>0</v>
      </c>
      <c r="L162" s="272"/>
      <c r="M162" s="276"/>
      <c r="N162" s="277"/>
      <c r="O162" s="277"/>
      <c r="P162" s="277"/>
      <c r="Q162" s="277"/>
      <c r="R162" s="277"/>
      <c r="S162" s="277"/>
      <c r="T162" s="278"/>
      <c r="W162" s="200"/>
      <c r="AT162" s="273" t="s">
        <v>166</v>
      </c>
      <c r="AU162" s="273" t="s">
        <v>162</v>
      </c>
      <c r="AV162" s="271" t="s">
        <v>162</v>
      </c>
      <c r="AW162" s="271" t="s">
        <v>29</v>
      </c>
      <c r="AX162" s="271" t="s">
        <v>80</v>
      </c>
      <c r="AY162" s="273" t="s">
        <v>155</v>
      </c>
    </row>
    <row r="163" spans="1:65" s="271" customFormat="1">
      <c r="B163" s="272"/>
      <c r="D163" s="269" t="s">
        <v>166</v>
      </c>
      <c r="F163" s="274" t="s">
        <v>626</v>
      </c>
      <c r="H163" s="275">
        <v>0</v>
      </c>
      <c r="L163" s="272"/>
      <c r="M163" s="276"/>
      <c r="N163" s="277"/>
      <c r="O163" s="277"/>
      <c r="P163" s="277"/>
      <c r="Q163" s="277"/>
      <c r="R163" s="277"/>
      <c r="S163" s="277"/>
      <c r="T163" s="278"/>
      <c r="W163" s="200"/>
      <c r="AT163" s="273" t="s">
        <v>166</v>
      </c>
      <c r="AU163" s="273" t="s">
        <v>162</v>
      </c>
      <c r="AV163" s="271" t="s">
        <v>162</v>
      </c>
      <c r="AW163" s="271" t="s">
        <v>3</v>
      </c>
      <c r="AX163" s="271" t="s">
        <v>80</v>
      </c>
      <c r="AY163" s="273" t="s">
        <v>155</v>
      </c>
    </row>
    <row r="164" spans="1:65" s="2" customFormat="1" ht="36">
      <c r="A164" s="29"/>
      <c r="B164" s="138"/>
      <c r="C164" s="258" t="s">
        <v>246</v>
      </c>
      <c r="D164" s="258" t="s">
        <v>157</v>
      </c>
      <c r="E164" s="259" t="s">
        <v>627</v>
      </c>
      <c r="F164" s="260" t="s">
        <v>628</v>
      </c>
      <c r="G164" s="261" t="s">
        <v>160</v>
      </c>
      <c r="H164" s="262">
        <v>3959.6260000000002</v>
      </c>
      <c r="I164" s="263">
        <v>0</v>
      </c>
      <c r="J164" s="263">
        <f>ROUND(I164*H164,2)</f>
        <v>0</v>
      </c>
      <c r="K164" s="145"/>
      <c r="L164" s="30"/>
      <c r="M164" s="264" t="s">
        <v>1</v>
      </c>
      <c r="N164" s="265" t="s">
        <v>38</v>
      </c>
      <c r="O164" s="266">
        <v>7.2999999999999995E-2</v>
      </c>
      <c r="P164" s="266">
        <f>O164*H164</f>
        <v>289.05270000000002</v>
      </c>
      <c r="Q164" s="266">
        <v>0</v>
      </c>
      <c r="R164" s="266">
        <f>Q164*H164</f>
        <v>0</v>
      </c>
      <c r="S164" s="266">
        <v>0</v>
      </c>
      <c r="T164" s="267">
        <f>S164*H164</f>
        <v>0</v>
      </c>
      <c r="U164" s="29"/>
      <c r="V164" s="29"/>
      <c r="W164" s="200"/>
      <c r="X164" s="29"/>
      <c r="Y164" s="29"/>
      <c r="Z164" s="29"/>
      <c r="AA164" s="29"/>
      <c r="AB164" s="29"/>
      <c r="AC164" s="29"/>
      <c r="AD164" s="29"/>
      <c r="AE164" s="29"/>
      <c r="AR164" s="268" t="s">
        <v>161</v>
      </c>
      <c r="AT164" s="268" t="s">
        <v>157</v>
      </c>
      <c r="AU164" s="268" t="s">
        <v>162</v>
      </c>
      <c r="AY164" s="17" t="s">
        <v>155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7" t="s">
        <v>162</v>
      </c>
      <c r="BK164" s="151">
        <f>ROUND(I164*H164,2)</f>
        <v>0</v>
      </c>
      <c r="BL164" s="17" t="s">
        <v>161</v>
      </c>
      <c r="BM164" s="268" t="s">
        <v>629</v>
      </c>
    </row>
    <row r="165" spans="1:65" s="271" customFormat="1" ht="22.5">
      <c r="B165" s="272"/>
      <c r="D165" s="269" t="s">
        <v>166</v>
      </c>
      <c r="E165" s="273" t="s">
        <v>1</v>
      </c>
      <c r="F165" s="274" t="s">
        <v>630</v>
      </c>
      <c r="H165" s="275">
        <v>2303.91</v>
      </c>
      <c r="L165" s="272"/>
      <c r="M165" s="276"/>
      <c r="N165" s="277"/>
      <c r="O165" s="277"/>
      <c r="P165" s="277"/>
      <c r="Q165" s="277"/>
      <c r="R165" s="277"/>
      <c r="S165" s="277"/>
      <c r="T165" s="278"/>
      <c r="W165" s="200"/>
      <c r="AT165" s="273" t="s">
        <v>166</v>
      </c>
      <c r="AU165" s="273" t="s">
        <v>162</v>
      </c>
      <c r="AV165" s="271" t="s">
        <v>162</v>
      </c>
      <c r="AW165" s="271" t="s">
        <v>29</v>
      </c>
      <c r="AX165" s="271" t="s">
        <v>72</v>
      </c>
      <c r="AY165" s="273" t="s">
        <v>155</v>
      </c>
    </row>
    <row r="166" spans="1:65" s="271" customFormat="1" ht="22.5">
      <c r="B166" s="272"/>
      <c r="D166" s="269" t="s">
        <v>166</v>
      </c>
      <c r="E166" s="273" t="s">
        <v>1</v>
      </c>
      <c r="F166" s="274" t="s">
        <v>597</v>
      </c>
      <c r="H166" s="275">
        <v>1655.7159999999999</v>
      </c>
      <c r="L166" s="272"/>
      <c r="M166" s="276"/>
      <c r="N166" s="277"/>
      <c r="O166" s="277"/>
      <c r="P166" s="277"/>
      <c r="Q166" s="277"/>
      <c r="R166" s="277"/>
      <c r="S166" s="277"/>
      <c r="T166" s="278"/>
      <c r="W166" s="200"/>
      <c r="AT166" s="273" t="s">
        <v>166</v>
      </c>
      <c r="AU166" s="273" t="s">
        <v>162</v>
      </c>
      <c r="AV166" s="271" t="s">
        <v>162</v>
      </c>
      <c r="AW166" s="271" t="s">
        <v>29</v>
      </c>
      <c r="AX166" s="271" t="s">
        <v>72</v>
      </c>
      <c r="AY166" s="273" t="s">
        <v>155</v>
      </c>
    </row>
    <row r="167" spans="1:65" s="296" customFormat="1">
      <c r="B167" s="297"/>
      <c r="D167" s="269" t="s">
        <v>166</v>
      </c>
      <c r="E167" s="298" t="s">
        <v>1</v>
      </c>
      <c r="F167" s="299" t="s">
        <v>183</v>
      </c>
      <c r="H167" s="300">
        <v>3959.6260000000002</v>
      </c>
      <c r="L167" s="297"/>
      <c r="M167" s="301"/>
      <c r="N167" s="302"/>
      <c r="O167" s="302"/>
      <c r="P167" s="302"/>
      <c r="Q167" s="302"/>
      <c r="R167" s="302"/>
      <c r="S167" s="302"/>
      <c r="T167" s="303"/>
      <c r="W167" s="200"/>
      <c r="AT167" s="298" t="s">
        <v>166</v>
      </c>
      <c r="AU167" s="298" t="s">
        <v>162</v>
      </c>
      <c r="AV167" s="296" t="s">
        <v>161</v>
      </c>
      <c r="AW167" s="296" t="s">
        <v>29</v>
      </c>
      <c r="AX167" s="296" t="s">
        <v>80</v>
      </c>
      <c r="AY167" s="298" t="s">
        <v>155</v>
      </c>
    </row>
    <row r="168" spans="1:65" s="2" customFormat="1" ht="24">
      <c r="A168" s="29"/>
      <c r="B168" s="138"/>
      <c r="C168" s="258" t="s">
        <v>251</v>
      </c>
      <c r="D168" s="258" t="s">
        <v>157</v>
      </c>
      <c r="E168" s="259" t="s">
        <v>243</v>
      </c>
      <c r="F168" s="260" t="s">
        <v>244</v>
      </c>
      <c r="G168" s="261" t="s">
        <v>160</v>
      </c>
      <c r="H168" s="262">
        <v>3024.44</v>
      </c>
      <c r="I168" s="263">
        <v>0</v>
      </c>
      <c r="J168" s="263">
        <f>ROUND(I168*H168,2)</f>
        <v>0</v>
      </c>
      <c r="K168" s="145"/>
      <c r="L168" s="30"/>
      <c r="M168" s="264" t="s">
        <v>1</v>
      </c>
      <c r="N168" s="265" t="s">
        <v>38</v>
      </c>
      <c r="O168" s="266">
        <v>8.6999999999999994E-2</v>
      </c>
      <c r="P168" s="266">
        <f>O168*H168</f>
        <v>263.12628000000001</v>
      </c>
      <c r="Q168" s="266">
        <v>0</v>
      </c>
      <c r="R168" s="266">
        <f>Q168*H168</f>
        <v>0</v>
      </c>
      <c r="S168" s="266">
        <v>0</v>
      </c>
      <c r="T168" s="267">
        <f>S168*H168</f>
        <v>0</v>
      </c>
      <c r="U168" s="29"/>
      <c r="V168" s="29"/>
      <c r="W168" s="200"/>
      <c r="X168" s="29"/>
      <c r="Y168" s="29"/>
      <c r="Z168" s="29"/>
      <c r="AA168" s="29"/>
      <c r="AB168" s="29"/>
      <c r="AC168" s="29"/>
      <c r="AD168" s="29"/>
      <c r="AE168" s="29"/>
      <c r="AR168" s="268" t="s">
        <v>161</v>
      </c>
      <c r="AT168" s="268" t="s">
        <v>157</v>
      </c>
      <c r="AU168" s="268" t="s">
        <v>162</v>
      </c>
      <c r="AY168" s="17" t="s">
        <v>155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7" t="s">
        <v>162</v>
      </c>
      <c r="BK168" s="151">
        <f>ROUND(I168*H168,2)</f>
        <v>0</v>
      </c>
      <c r="BL168" s="17" t="s">
        <v>161</v>
      </c>
      <c r="BM168" s="268" t="s">
        <v>631</v>
      </c>
    </row>
    <row r="169" spans="1:65" s="271" customFormat="1">
      <c r="B169" s="272"/>
      <c r="D169" s="269" t="s">
        <v>166</v>
      </c>
      <c r="E169" s="273" t="s">
        <v>1</v>
      </c>
      <c r="F169" s="274" t="s">
        <v>632</v>
      </c>
      <c r="H169" s="275">
        <v>3024.44</v>
      </c>
      <c r="L169" s="272"/>
      <c r="M169" s="276"/>
      <c r="N169" s="277"/>
      <c r="O169" s="277"/>
      <c r="P169" s="277"/>
      <c r="Q169" s="277"/>
      <c r="R169" s="277"/>
      <c r="S169" s="277"/>
      <c r="T169" s="278"/>
      <c r="W169" s="200"/>
      <c r="AT169" s="273" t="s">
        <v>166</v>
      </c>
      <c r="AU169" s="273" t="s">
        <v>162</v>
      </c>
      <c r="AV169" s="271" t="s">
        <v>162</v>
      </c>
      <c r="AW169" s="271" t="s">
        <v>29</v>
      </c>
      <c r="AX169" s="271" t="s">
        <v>80</v>
      </c>
      <c r="AY169" s="273" t="s">
        <v>155</v>
      </c>
    </row>
    <row r="170" spans="1:65" s="2" customFormat="1" ht="24">
      <c r="A170" s="29"/>
      <c r="B170" s="138"/>
      <c r="C170" s="258" t="s">
        <v>633</v>
      </c>
      <c r="D170" s="258" t="s">
        <v>157</v>
      </c>
      <c r="E170" s="259" t="s">
        <v>247</v>
      </c>
      <c r="F170" s="260" t="s">
        <v>248</v>
      </c>
      <c r="G170" s="261" t="s">
        <v>160</v>
      </c>
      <c r="H170" s="262">
        <v>3024.44</v>
      </c>
      <c r="I170" s="263">
        <v>0</v>
      </c>
      <c r="J170" s="263">
        <f>ROUND(I170*H170,2)</f>
        <v>0</v>
      </c>
      <c r="K170" s="145"/>
      <c r="L170" s="30"/>
      <c r="M170" s="264" t="s">
        <v>1</v>
      </c>
      <c r="N170" s="265" t="s">
        <v>38</v>
      </c>
      <c r="O170" s="266">
        <v>1.0860000000000001</v>
      </c>
      <c r="P170" s="266">
        <f>O170*H170</f>
        <v>3284.5418399999999</v>
      </c>
      <c r="Q170" s="266">
        <v>0</v>
      </c>
      <c r="R170" s="266">
        <f>Q170*H170</f>
        <v>0</v>
      </c>
      <c r="S170" s="266">
        <v>0</v>
      </c>
      <c r="T170" s="267">
        <f>S170*H170</f>
        <v>0</v>
      </c>
      <c r="U170" s="29"/>
      <c r="V170" s="29"/>
      <c r="W170" s="200"/>
      <c r="X170" s="29"/>
      <c r="Y170" s="29"/>
      <c r="Z170" s="29"/>
      <c r="AA170" s="29"/>
      <c r="AB170" s="29"/>
      <c r="AC170" s="29"/>
      <c r="AD170" s="29"/>
      <c r="AE170" s="29"/>
      <c r="AR170" s="268" t="s">
        <v>161</v>
      </c>
      <c r="AT170" s="268" t="s">
        <v>157</v>
      </c>
      <c r="AU170" s="268" t="s">
        <v>162</v>
      </c>
      <c r="AY170" s="17" t="s">
        <v>155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7" t="s">
        <v>162</v>
      </c>
      <c r="BK170" s="151">
        <f>ROUND(I170*H170,2)</f>
        <v>0</v>
      </c>
      <c r="BL170" s="17" t="s">
        <v>161</v>
      </c>
      <c r="BM170" s="268" t="s">
        <v>634</v>
      </c>
    </row>
    <row r="171" spans="1:65" s="2" customFormat="1" ht="19.5">
      <c r="A171" s="29"/>
      <c r="B171" s="30"/>
      <c r="C171" s="29"/>
      <c r="D171" s="269" t="s">
        <v>164</v>
      </c>
      <c r="E171" s="29"/>
      <c r="F171" s="270" t="s">
        <v>250</v>
      </c>
      <c r="G171" s="29"/>
      <c r="H171" s="29"/>
      <c r="I171" s="29"/>
      <c r="J171" s="29"/>
      <c r="K171" s="29"/>
      <c r="L171" s="30"/>
      <c r="M171" s="154"/>
      <c r="N171" s="155"/>
      <c r="O171" s="55"/>
      <c r="P171" s="55"/>
      <c r="Q171" s="55"/>
      <c r="R171" s="55"/>
      <c r="S171" s="55"/>
      <c r="T171" s="56"/>
      <c r="U171" s="29"/>
      <c r="V171" s="29"/>
      <c r="W171" s="200"/>
      <c r="X171" s="29"/>
      <c r="Y171" s="29"/>
      <c r="Z171" s="29"/>
      <c r="AA171" s="29"/>
      <c r="AB171" s="29"/>
      <c r="AC171" s="29"/>
      <c r="AD171" s="29"/>
      <c r="AE171" s="29"/>
      <c r="AT171" s="17" t="s">
        <v>164</v>
      </c>
      <c r="AU171" s="17" t="s">
        <v>162</v>
      </c>
    </row>
    <row r="172" spans="1:65" s="271" customFormat="1">
      <c r="B172" s="272"/>
      <c r="D172" s="269" t="s">
        <v>166</v>
      </c>
      <c r="E172" s="273" t="s">
        <v>1</v>
      </c>
      <c r="F172" s="274" t="s">
        <v>632</v>
      </c>
      <c r="H172" s="275">
        <v>3024.44</v>
      </c>
      <c r="L172" s="272"/>
      <c r="M172" s="276"/>
      <c r="N172" s="277"/>
      <c r="O172" s="277"/>
      <c r="P172" s="277"/>
      <c r="Q172" s="277"/>
      <c r="R172" s="277"/>
      <c r="S172" s="277"/>
      <c r="T172" s="278"/>
      <c r="W172" s="200"/>
      <c r="AT172" s="273" t="s">
        <v>166</v>
      </c>
      <c r="AU172" s="273" t="s">
        <v>162</v>
      </c>
      <c r="AV172" s="271" t="s">
        <v>162</v>
      </c>
      <c r="AW172" s="271" t="s">
        <v>29</v>
      </c>
      <c r="AX172" s="271" t="s">
        <v>80</v>
      </c>
      <c r="AY172" s="273" t="s">
        <v>155</v>
      </c>
    </row>
    <row r="173" spans="1:65" s="2" customFormat="1" ht="13.9" customHeight="1">
      <c r="A173" s="29"/>
      <c r="B173" s="138"/>
      <c r="C173" s="258" t="s">
        <v>255</v>
      </c>
      <c r="D173" s="258" t="s">
        <v>157</v>
      </c>
      <c r="E173" s="259" t="s">
        <v>252</v>
      </c>
      <c r="F173" s="260" t="s">
        <v>253</v>
      </c>
      <c r="G173" s="261" t="s">
        <v>84</v>
      </c>
      <c r="H173" s="262">
        <v>3481.14</v>
      </c>
      <c r="I173" s="263">
        <v>0</v>
      </c>
      <c r="J173" s="263">
        <f>ROUND(I173*H173,2)</f>
        <v>0</v>
      </c>
      <c r="K173" s="145"/>
      <c r="L173" s="30"/>
      <c r="M173" s="264" t="s">
        <v>1</v>
      </c>
      <c r="N173" s="265" t="s">
        <v>38</v>
      </c>
      <c r="O173" s="266">
        <v>6.0999999999999999E-2</v>
      </c>
      <c r="P173" s="266">
        <f>O173*H173</f>
        <v>212.34953999999999</v>
      </c>
      <c r="Q173" s="266">
        <v>0</v>
      </c>
      <c r="R173" s="266">
        <f>Q173*H173</f>
        <v>0</v>
      </c>
      <c r="S173" s="266">
        <v>0</v>
      </c>
      <c r="T173" s="267">
        <f>S173*H173</f>
        <v>0</v>
      </c>
      <c r="U173" s="29"/>
      <c r="V173" s="29"/>
      <c r="W173" s="200"/>
      <c r="X173" s="29"/>
      <c r="Y173" s="29"/>
      <c r="Z173" s="29"/>
      <c r="AA173" s="29"/>
      <c r="AB173" s="29"/>
      <c r="AC173" s="29"/>
      <c r="AD173" s="29"/>
      <c r="AE173" s="29"/>
      <c r="AR173" s="268" t="s">
        <v>161</v>
      </c>
      <c r="AT173" s="268" t="s">
        <v>157</v>
      </c>
      <c r="AU173" s="268" t="s">
        <v>162</v>
      </c>
      <c r="AY173" s="17" t="s">
        <v>155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7" t="s">
        <v>162</v>
      </c>
      <c r="BK173" s="151">
        <f>ROUND(I173*H173,2)</f>
        <v>0</v>
      </c>
      <c r="BL173" s="17" t="s">
        <v>161</v>
      </c>
      <c r="BM173" s="268" t="s">
        <v>635</v>
      </c>
    </row>
    <row r="174" spans="1:65" s="271" customFormat="1">
      <c r="B174" s="272"/>
      <c r="D174" s="269" t="s">
        <v>166</v>
      </c>
      <c r="E174" s="273" t="s">
        <v>1</v>
      </c>
      <c r="F174" s="274" t="s">
        <v>573</v>
      </c>
      <c r="H174" s="275">
        <v>3481.14</v>
      </c>
      <c r="L174" s="272"/>
      <c r="M174" s="276"/>
      <c r="N174" s="277"/>
      <c r="O174" s="277"/>
      <c r="P174" s="277"/>
      <c r="Q174" s="277"/>
      <c r="R174" s="277"/>
      <c r="S174" s="277"/>
      <c r="T174" s="278"/>
      <c r="W174" s="200"/>
      <c r="AT174" s="273" t="s">
        <v>166</v>
      </c>
      <c r="AU174" s="273" t="s">
        <v>162</v>
      </c>
      <c r="AV174" s="271" t="s">
        <v>162</v>
      </c>
      <c r="AW174" s="271" t="s">
        <v>29</v>
      </c>
      <c r="AX174" s="271" t="s">
        <v>80</v>
      </c>
      <c r="AY174" s="273" t="s">
        <v>155</v>
      </c>
    </row>
    <row r="175" spans="1:65" s="2" customFormat="1" ht="13.9" customHeight="1">
      <c r="A175" s="29"/>
      <c r="B175" s="138"/>
      <c r="C175" s="286" t="s">
        <v>260</v>
      </c>
      <c r="D175" s="286" t="s">
        <v>185</v>
      </c>
      <c r="E175" s="287" t="s">
        <v>256</v>
      </c>
      <c r="F175" s="288" t="s">
        <v>257</v>
      </c>
      <c r="G175" s="289" t="s">
        <v>258</v>
      </c>
      <c r="H175" s="290">
        <v>174.05699999999999</v>
      </c>
      <c r="I175" s="291">
        <v>0</v>
      </c>
      <c r="J175" s="291">
        <f>ROUND(I175*H175,2)</f>
        <v>0</v>
      </c>
      <c r="K175" s="292"/>
      <c r="L175" s="293"/>
      <c r="M175" s="294" t="s">
        <v>1</v>
      </c>
      <c r="N175" s="295" t="s">
        <v>38</v>
      </c>
      <c r="O175" s="266">
        <v>0</v>
      </c>
      <c r="P175" s="266">
        <f>O175*H175</f>
        <v>0</v>
      </c>
      <c r="Q175" s="266">
        <v>1E-3</v>
      </c>
      <c r="R175" s="266">
        <f>Q175*H175</f>
        <v>0.17405999999999999</v>
      </c>
      <c r="S175" s="266">
        <v>0</v>
      </c>
      <c r="T175" s="267">
        <f>S175*H175</f>
        <v>0</v>
      </c>
      <c r="U175" s="29"/>
      <c r="V175" s="29"/>
      <c r="W175" s="200"/>
      <c r="X175" s="29"/>
      <c r="Y175" s="29"/>
      <c r="Z175" s="29"/>
      <c r="AA175" s="29"/>
      <c r="AB175" s="29"/>
      <c r="AC175" s="29"/>
      <c r="AD175" s="29"/>
      <c r="AE175" s="29"/>
      <c r="AR175" s="268" t="s">
        <v>100</v>
      </c>
      <c r="AT175" s="268" t="s">
        <v>185</v>
      </c>
      <c r="AU175" s="268" t="s">
        <v>162</v>
      </c>
      <c r="AY175" s="17" t="s">
        <v>155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7" t="s">
        <v>162</v>
      </c>
      <c r="BK175" s="151">
        <f>ROUND(I175*H175,2)</f>
        <v>0</v>
      </c>
      <c r="BL175" s="17" t="s">
        <v>161</v>
      </c>
      <c r="BM175" s="268" t="s">
        <v>636</v>
      </c>
    </row>
    <row r="176" spans="1:65" s="2" customFormat="1" ht="13.9" customHeight="1">
      <c r="A176" s="29"/>
      <c r="B176" s="138"/>
      <c r="C176" s="258" t="s">
        <v>264</v>
      </c>
      <c r="D176" s="258" t="s">
        <v>157</v>
      </c>
      <c r="E176" s="259" t="s">
        <v>261</v>
      </c>
      <c r="F176" s="260" t="s">
        <v>262</v>
      </c>
      <c r="G176" s="261" t="s">
        <v>84</v>
      </c>
      <c r="H176" s="262">
        <v>7658.5079999999998</v>
      </c>
      <c r="I176" s="263">
        <v>0</v>
      </c>
      <c r="J176" s="263">
        <f>ROUND(I176*H176,2)</f>
        <v>0</v>
      </c>
      <c r="K176" s="145"/>
      <c r="L176" s="30"/>
      <c r="M176" s="264" t="s">
        <v>1</v>
      </c>
      <c r="N176" s="265" t="s">
        <v>38</v>
      </c>
      <c r="O176" s="266">
        <v>1.7000000000000001E-2</v>
      </c>
      <c r="P176" s="266">
        <f>O176*H176</f>
        <v>130.19463999999999</v>
      </c>
      <c r="Q176" s="266">
        <v>0</v>
      </c>
      <c r="R176" s="266">
        <f>Q176*H176</f>
        <v>0</v>
      </c>
      <c r="S176" s="266">
        <v>0</v>
      </c>
      <c r="T176" s="267">
        <f>S176*H176</f>
        <v>0</v>
      </c>
      <c r="U176" s="29"/>
      <c r="V176" s="29"/>
      <c r="W176" s="200"/>
      <c r="X176" s="29"/>
      <c r="Y176" s="29"/>
      <c r="Z176" s="29"/>
      <c r="AA176" s="29"/>
      <c r="AB176" s="29"/>
      <c r="AC176" s="29"/>
      <c r="AD176" s="29"/>
      <c r="AE176" s="29"/>
      <c r="AR176" s="268" t="s">
        <v>161</v>
      </c>
      <c r="AT176" s="268" t="s">
        <v>157</v>
      </c>
      <c r="AU176" s="268" t="s">
        <v>162</v>
      </c>
      <c r="AY176" s="17" t="s">
        <v>155</v>
      </c>
      <c r="BE176" s="151">
        <f>IF(N176="základná",J176,0)</f>
        <v>0</v>
      </c>
      <c r="BF176" s="151">
        <f>IF(N176="znížená",J176,0)</f>
        <v>0</v>
      </c>
      <c r="BG176" s="151">
        <f>IF(N176="zákl. prenesená",J176,0)</f>
        <v>0</v>
      </c>
      <c r="BH176" s="151">
        <f>IF(N176="zníž. prenesená",J176,0)</f>
        <v>0</v>
      </c>
      <c r="BI176" s="151">
        <f>IF(N176="nulová",J176,0)</f>
        <v>0</v>
      </c>
      <c r="BJ176" s="17" t="s">
        <v>162</v>
      </c>
      <c r="BK176" s="151">
        <f>ROUND(I176*H176,2)</f>
        <v>0</v>
      </c>
      <c r="BL176" s="17" t="s">
        <v>161</v>
      </c>
      <c r="BM176" s="268" t="s">
        <v>637</v>
      </c>
    </row>
    <row r="177" spans="1:65" s="271" customFormat="1">
      <c r="B177" s="272"/>
      <c r="D177" s="269" t="s">
        <v>166</v>
      </c>
      <c r="E177" s="273" t="s">
        <v>1</v>
      </c>
      <c r="F177" s="274" t="s">
        <v>563</v>
      </c>
      <c r="H177" s="275">
        <v>7658.5079999999998</v>
      </c>
      <c r="L177" s="272"/>
      <c r="M177" s="276"/>
      <c r="N177" s="277"/>
      <c r="O177" s="277"/>
      <c r="P177" s="277"/>
      <c r="Q177" s="277"/>
      <c r="R177" s="277"/>
      <c r="S177" s="277"/>
      <c r="T177" s="278"/>
      <c r="W177" s="200"/>
      <c r="AT177" s="273" t="s">
        <v>166</v>
      </c>
      <c r="AU177" s="273" t="s">
        <v>162</v>
      </c>
      <c r="AV177" s="271" t="s">
        <v>162</v>
      </c>
      <c r="AW177" s="271" t="s">
        <v>29</v>
      </c>
      <c r="AX177" s="271" t="s">
        <v>80</v>
      </c>
      <c r="AY177" s="273" t="s">
        <v>155</v>
      </c>
    </row>
    <row r="178" spans="1:65" s="2" customFormat="1" ht="24">
      <c r="A178" s="29"/>
      <c r="B178" s="138"/>
      <c r="C178" s="258" t="s">
        <v>7</v>
      </c>
      <c r="D178" s="258" t="s">
        <v>157</v>
      </c>
      <c r="E178" s="259" t="s">
        <v>265</v>
      </c>
      <c r="F178" s="260" t="s">
        <v>266</v>
      </c>
      <c r="G178" s="261" t="s">
        <v>84</v>
      </c>
      <c r="H178" s="262">
        <v>3481.14</v>
      </c>
      <c r="I178" s="263">
        <v>0</v>
      </c>
      <c r="J178" s="263">
        <f>ROUND(I178*H178,2)</f>
        <v>0</v>
      </c>
      <c r="K178" s="145"/>
      <c r="L178" s="30"/>
      <c r="M178" s="264" t="s">
        <v>1</v>
      </c>
      <c r="N178" s="265" t="s">
        <v>38</v>
      </c>
      <c r="O178" s="266">
        <v>0.123</v>
      </c>
      <c r="P178" s="266">
        <f>O178*H178</f>
        <v>428.18022000000002</v>
      </c>
      <c r="Q178" s="266">
        <v>0</v>
      </c>
      <c r="R178" s="266">
        <f>Q178*H178</f>
        <v>0</v>
      </c>
      <c r="S178" s="266">
        <v>0</v>
      </c>
      <c r="T178" s="267">
        <f>S178*H178</f>
        <v>0</v>
      </c>
      <c r="U178" s="29"/>
      <c r="V178" s="29"/>
      <c r="W178" s="200"/>
      <c r="X178" s="29"/>
      <c r="Y178" s="29"/>
      <c r="Z178" s="29"/>
      <c r="AA178" s="29"/>
      <c r="AB178" s="29"/>
      <c r="AC178" s="29"/>
      <c r="AD178" s="29"/>
      <c r="AE178" s="29"/>
      <c r="AR178" s="268" t="s">
        <v>161</v>
      </c>
      <c r="AT178" s="268" t="s">
        <v>157</v>
      </c>
      <c r="AU178" s="268" t="s">
        <v>162</v>
      </c>
      <c r="AY178" s="17" t="s">
        <v>155</v>
      </c>
      <c r="BE178" s="151">
        <f>IF(N178="základná",J178,0)</f>
        <v>0</v>
      </c>
      <c r="BF178" s="151">
        <f>IF(N178="znížená",J178,0)</f>
        <v>0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7" t="s">
        <v>162</v>
      </c>
      <c r="BK178" s="151">
        <f>ROUND(I178*H178,2)</f>
        <v>0</v>
      </c>
      <c r="BL178" s="17" t="s">
        <v>161</v>
      </c>
      <c r="BM178" s="268" t="s">
        <v>638</v>
      </c>
    </row>
    <row r="179" spans="1:65" s="271" customFormat="1">
      <c r="B179" s="272"/>
      <c r="D179" s="269" t="s">
        <v>166</v>
      </c>
      <c r="E179" s="273" t="s">
        <v>1</v>
      </c>
      <c r="F179" s="274" t="s">
        <v>573</v>
      </c>
      <c r="H179" s="275">
        <v>3481.14</v>
      </c>
      <c r="L179" s="272"/>
      <c r="M179" s="276"/>
      <c r="N179" s="277"/>
      <c r="O179" s="277"/>
      <c r="P179" s="277"/>
      <c r="Q179" s="277"/>
      <c r="R179" s="277"/>
      <c r="S179" s="277"/>
      <c r="T179" s="278"/>
      <c r="W179" s="200"/>
      <c r="AT179" s="273" t="s">
        <v>166</v>
      </c>
      <c r="AU179" s="273" t="s">
        <v>162</v>
      </c>
      <c r="AV179" s="271" t="s">
        <v>162</v>
      </c>
      <c r="AW179" s="271" t="s">
        <v>29</v>
      </c>
      <c r="AX179" s="271" t="s">
        <v>80</v>
      </c>
      <c r="AY179" s="273" t="s">
        <v>155</v>
      </c>
    </row>
    <row r="180" spans="1:65" s="2" customFormat="1" ht="22.15" customHeight="1">
      <c r="A180" s="29"/>
      <c r="B180" s="138"/>
      <c r="C180" s="258" t="s">
        <v>271</v>
      </c>
      <c r="D180" s="258" t="s">
        <v>157</v>
      </c>
      <c r="E180" s="259" t="s">
        <v>268</v>
      </c>
      <c r="F180" s="260" t="s">
        <v>269</v>
      </c>
      <c r="G180" s="261" t="s">
        <v>84</v>
      </c>
      <c r="H180" s="262">
        <v>2784.9119999999998</v>
      </c>
      <c r="I180" s="263">
        <v>0</v>
      </c>
      <c r="J180" s="263">
        <f>ROUND(I180*H180,2)</f>
        <v>0</v>
      </c>
      <c r="K180" s="145"/>
      <c r="L180" s="30"/>
      <c r="M180" s="264" t="s">
        <v>1</v>
      </c>
      <c r="N180" s="265" t="s">
        <v>38</v>
      </c>
      <c r="O180" s="266">
        <v>0.11700000000000001</v>
      </c>
      <c r="P180" s="266">
        <f>O180*H180</f>
        <v>325.8347</v>
      </c>
      <c r="Q180" s="266">
        <v>0</v>
      </c>
      <c r="R180" s="266">
        <f>Q180*H180</f>
        <v>0</v>
      </c>
      <c r="S180" s="266">
        <v>0</v>
      </c>
      <c r="T180" s="267">
        <f>S180*H180</f>
        <v>0</v>
      </c>
      <c r="U180" s="29"/>
      <c r="V180" s="29"/>
      <c r="W180" s="200"/>
      <c r="X180" s="29"/>
      <c r="Y180" s="29"/>
      <c r="Z180" s="29"/>
      <c r="AA180" s="29"/>
      <c r="AB180" s="29"/>
      <c r="AC180" s="29"/>
      <c r="AD180" s="29"/>
      <c r="AE180" s="29"/>
      <c r="AR180" s="268" t="s">
        <v>161</v>
      </c>
      <c r="AT180" s="268" t="s">
        <v>157</v>
      </c>
      <c r="AU180" s="268" t="s">
        <v>162</v>
      </c>
      <c r="AY180" s="17" t="s">
        <v>155</v>
      </c>
      <c r="BE180" s="151">
        <f>IF(N180="základná",J180,0)</f>
        <v>0</v>
      </c>
      <c r="BF180" s="151">
        <f>IF(N180="znížená",J180,0)</f>
        <v>0</v>
      </c>
      <c r="BG180" s="151">
        <f>IF(N180="zákl. prenesená",J180,0)</f>
        <v>0</v>
      </c>
      <c r="BH180" s="151">
        <f>IF(N180="zníž. prenesená",J180,0)</f>
        <v>0</v>
      </c>
      <c r="BI180" s="151">
        <f>IF(N180="nulová",J180,0)</f>
        <v>0</v>
      </c>
      <c r="BJ180" s="17" t="s">
        <v>162</v>
      </c>
      <c r="BK180" s="151">
        <f>ROUND(I180*H180,2)</f>
        <v>0</v>
      </c>
      <c r="BL180" s="17" t="s">
        <v>161</v>
      </c>
      <c r="BM180" s="268" t="s">
        <v>639</v>
      </c>
    </row>
    <row r="181" spans="1:65" s="271" customFormat="1">
      <c r="B181" s="272"/>
      <c r="D181" s="269" t="s">
        <v>166</v>
      </c>
      <c r="E181" s="273" t="s">
        <v>1</v>
      </c>
      <c r="F181" s="274" t="s">
        <v>584</v>
      </c>
      <c r="H181" s="275">
        <v>2784.9119999999998</v>
      </c>
      <c r="L181" s="272"/>
      <c r="M181" s="276"/>
      <c r="N181" s="277"/>
      <c r="O181" s="277"/>
      <c r="P181" s="277"/>
      <c r="Q181" s="277"/>
      <c r="R181" s="277"/>
      <c r="S181" s="277"/>
      <c r="T181" s="278"/>
      <c r="W181" s="200"/>
      <c r="AT181" s="273" t="s">
        <v>166</v>
      </c>
      <c r="AU181" s="273" t="s">
        <v>162</v>
      </c>
      <c r="AV181" s="271" t="s">
        <v>162</v>
      </c>
      <c r="AW181" s="271" t="s">
        <v>29</v>
      </c>
      <c r="AX181" s="271" t="s">
        <v>80</v>
      </c>
      <c r="AY181" s="273" t="s">
        <v>155</v>
      </c>
    </row>
    <row r="182" spans="1:65" s="2" customFormat="1" ht="24">
      <c r="A182" s="29"/>
      <c r="B182" s="138"/>
      <c r="C182" s="258" t="s">
        <v>276</v>
      </c>
      <c r="D182" s="258" t="s">
        <v>157</v>
      </c>
      <c r="E182" s="259" t="s">
        <v>272</v>
      </c>
      <c r="F182" s="260" t="s">
        <v>273</v>
      </c>
      <c r="G182" s="261" t="s">
        <v>84</v>
      </c>
      <c r="H182" s="262">
        <v>3481.14</v>
      </c>
      <c r="I182" s="263">
        <v>0</v>
      </c>
      <c r="J182" s="263">
        <f>ROUND(I182*H182,2)</f>
        <v>0</v>
      </c>
      <c r="K182" s="145"/>
      <c r="L182" s="30"/>
      <c r="M182" s="264" t="s">
        <v>1</v>
      </c>
      <c r="N182" s="265" t="s">
        <v>38</v>
      </c>
      <c r="O182" s="266">
        <v>0.28699999999999998</v>
      </c>
      <c r="P182" s="266">
        <f>O182*H182</f>
        <v>999.08717999999999</v>
      </c>
      <c r="Q182" s="266">
        <v>0</v>
      </c>
      <c r="R182" s="266">
        <f>Q182*H182</f>
        <v>0</v>
      </c>
      <c r="S182" s="266">
        <v>0</v>
      </c>
      <c r="T182" s="267">
        <f>S182*H182</f>
        <v>0</v>
      </c>
      <c r="U182" s="29"/>
      <c r="V182" s="29"/>
      <c r="W182" s="200"/>
      <c r="X182" s="29"/>
      <c r="Y182" s="29"/>
      <c r="Z182" s="29"/>
      <c r="AA182" s="29"/>
      <c r="AB182" s="29"/>
      <c r="AC182" s="29"/>
      <c r="AD182" s="29"/>
      <c r="AE182" s="29"/>
      <c r="AR182" s="268" t="s">
        <v>161</v>
      </c>
      <c r="AT182" s="268" t="s">
        <v>157</v>
      </c>
      <c r="AU182" s="268" t="s">
        <v>162</v>
      </c>
      <c r="AY182" s="17" t="s">
        <v>155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7" t="s">
        <v>162</v>
      </c>
      <c r="BK182" s="151">
        <f>ROUND(I182*H182,2)</f>
        <v>0</v>
      </c>
      <c r="BL182" s="17" t="s">
        <v>161</v>
      </c>
      <c r="BM182" s="268" t="s">
        <v>640</v>
      </c>
    </row>
    <row r="183" spans="1:65" s="271" customFormat="1">
      <c r="B183" s="272"/>
      <c r="D183" s="269" t="s">
        <v>166</v>
      </c>
      <c r="E183" s="273" t="s">
        <v>1</v>
      </c>
      <c r="F183" s="274" t="s">
        <v>573</v>
      </c>
      <c r="H183" s="275">
        <v>3481.14</v>
      </c>
      <c r="L183" s="272"/>
      <c r="M183" s="276"/>
      <c r="N183" s="277"/>
      <c r="O183" s="277"/>
      <c r="P183" s="277"/>
      <c r="Q183" s="277"/>
      <c r="R183" s="277"/>
      <c r="S183" s="277"/>
      <c r="T183" s="278"/>
      <c r="W183" s="200"/>
      <c r="AT183" s="273" t="s">
        <v>166</v>
      </c>
      <c r="AU183" s="273" t="s">
        <v>162</v>
      </c>
      <c r="AV183" s="271" t="s">
        <v>162</v>
      </c>
      <c r="AW183" s="271" t="s">
        <v>29</v>
      </c>
      <c r="AX183" s="271" t="s">
        <v>80</v>
      </c>
      <c r="AY183" s="273" t="s">
        <v>155</v>
      </c>
    </row>
    <row r="184" spans="1:65" s="198" customFormat="1" ht="22.9" customHeight="1">
      <c r="B184" s="247"/>
      <c r="D184" s="248" t="s">
        <v>71</v>
      </c>
      <c r="E184" s="256" t="s">
        <v>162</v>
      </c>
      <c r="F184" s="256" t="s">
        <v>275</v>
      </c>
      <c r="J184" s="257">
        <f>BK184</f>
        <v>0</v>
      </c>
      <c r="L184" s="247"/>
      <c r="M184" s="251"/>
      <c r="N184" s="252"/>
      <c r="O184" s="252"/>
      <c r="P184" s="253">
        <f>SUM(P185:P203)</f>
        <v>291.41176999999999</v>
      </c>
      <c r="Q184" s="252"/>
      <c r="R184" s="253">
        <f>SUM(R185:R203)</f>
        <v>137.43108000000001</v>
      </c>
      <c r="S184" s="252"/>
      <c r="T184" s="254">
        <f>SUM(T185:T203)</f>
        <v>0</v>
      </c>
      <c r="W184" s="200"/>
      <c r="AR184" s="248" t="s">
        <v>80</v>
      </c>
      <c r="AT184" s="199" t="s">
        <v>71</v>
      </c>
      <c r="AU184" s="199" t="s">
        <v>80</v>
      </c>
      <c r="AY184" s="248" t="s">
        <v>155</v>
      </c>
      <c r="BK184" s="255">
        <f>SUM(BK185:BK203)</f>
        <v>0</v>
      </c>
    </row>
    <row r="185" spans="1:65" s="2" customFormat="1" ht="24">
      <c r="A185" s="29"/>
      <c r="B185" s="138"/>
      <c r="C185" s="258" t="s">
        <v>282</v>
      </c>
      <c r="D185" s="258" t="s">
        <v>157</v>
      </c>
      <c r="E185" s="259" t="s">
        <v>277</v>
      </c>
      <c r="F185" s="260" t="s">
        <v>278</v>
      </c>
      <c r="G185" s="261" t="s">
        <v>160</v>
      </c>
      <c r="H185" s="262">
        <v>53.2</v>
      </c>
      <c r="I185" s="263">
        <v>0</v>
      </c>
      <c r="J185" s="263">
        <f>ROUND(I185*H185,2)</f>
        <v>0</v>
      </c>
      <c r="K185" s="145"/>
      <c r="L185" s="30"/>
      <c r="M185" s="264" t="s">
        <v>1</v>
      </c>
      <c r="N185" s="265" t="s">
        <v>38</v>
      </c>
      <c r="O185" s="266">
        <v>0.90800000000000003</v>
      </c>
      <c r="P185" s="266">
        <f>O185*H185</f>
        <v>48.305599999999998</v>
      </c>
      <c r="Q185" s="266">
        <v>1.63</v>
      </c>
      <c r="R185" s="266">
        <f>Q185*H185</f>
        <v>86.715999999999994</v>
      </c>
      <c r="S185" s="266">
        <v>0</v>
      </c>
      <c r="T185" s="267">
        <f>S185*H185</f>
        <v>0</v>
      </c>
      <c r="U185" s="29"/>
      <c r="V185" s="29"/>
      <c r="W185" s="200"/>
      <c r="X185" s="29"/>
      <c r="Y185" s="29"/>
      <c r="Z185" s="29"/>
      <c r="AA185" s="29"/>
      <c r="AB185" s="29"/>
      <c r="AC185" s="29"/>
      <c r="AD185" s="29"/>
      <c r="AE185" s="29"/>
      <c r="AR185" s="268" t="s">
        <v>161</v>
      </c>
      <c r="AT185" s="268" t="s">
        <v>157</v>
      </c>
      <c r="AU185" s="268" t="s">
        <v>162</v>
      </c>
      <c r="AY185" s="17" t="s">
        <v>155</v>
      </c>
      <c r="BE185" s="151">
        <f>IF(N185="základná",J185,0)</f>
        <v>0</v>
      </c>
      <c r="BF185" s="151">
        <f>IF(N185="znížená",J185,0)</f>
        <v>0</v>
      </c>
      <c r="BG185" s="151">
        <f>IF(N185="zákl. prenesená",J185,0)</f>
        <v>0</v>
      </c>
      <c r="BH185" s="151">
        <f>IF(N185="zníž. prenesená",J185,0)</f>
        <v>0</v>
      </c>
      <c r="BI185" s="151">
        <f>IF(N185="nulová",J185,0)</f>
        <v>0</v>
      </c>
      <c r="BJ185" s="17" t="s">
        <v>162</v>
      </c>
      <c r="BK185" s="151">
        <f>ROUND(I185*H185,2)</f>
        <v>0</v>
      </c>
      <c r="BL185" s="17" t="s">
        <v>161</v>
      </c>
      <c r="BM185" s="268" t="s">
        <v>641</v>
      </c>
    </row>
    <row r="186" spans="1:65" s="2" customFormat="1" ht="19.5">
      <c r="A186" s="29"/>
      <c r="B186" s="30"/>
      <c r="C186" s="29"/>
      <c r="D186" s="269" t="s">
        <v>164</v>
      </c>
      <c r="E186" s="29"/>
      <c r="F186" s="270" t="s">
        <v>280</v>
      </c>
      <c r="G186" s="29"/>
      <c r="H186" s="29"/>
      <c r="I186" s="29"/>
      <c r="J186" s="29"/>
      <c r="K186" s="29"/>
      <c r="L186" s="30"/>
      <c r="M186" s="154"/>
      <c r="N186" s="155"/>
      <c r="O186" s="55"/>
      <c r="P186" s="55"/>
      <c r="Q186" s="55"/>
      <c r="R186" s="55"/>
      <c r="S186" s="55"/>
      <c r="T186" s="56"/>
      <c r="U186" s="29"/>
      <c r="V186" s="29"/>
      <c r="W186" s="200"/>
      <c r="X186" s="29"/>
      <c r="Y186" s="29"/>
      <c r="Z186" s="29"/>
      <c r="AA186" s="29"/>
      <c r="AB186" s="29"/>
      <c r="AC186" s="29"/>
      <c r="AD186" s="29"/>
      <c r="AE186" s="29"/>
      <c r="AT186" s="17" t="s">
        <v>164</v>
      </c>
      <c r="AU186" s="17" t="s">
        <v>162</v>
      </c>
    </row>
    <row r="187" spans="1:65" s="271" customFormat="1">
      <c r="B187" s="272"/>
      <c r="D187" s="269" t="s">
        <v>166</v>
      </c>
      <c r="E187" s="273" t="s">
        <v>1</v>
      </c>
      <c r="F187" s="274" t="s">
        <v>642</v>
      </c>
      <c r="H187" s="275">
        <v>53.2</v>
      </c>
      <c r="L187" s="272"/>
      <c r="M187" s="276"/>
      <c r="N187" s="277"/>
      <c r="O187" s="277"/>
      <c r="P187" s="277"/>
      <c r="Q187" s="277"/>
      <c r="R187" s="277"/>
      <c r="S187" s="277"/>
      <c r="T187" s="278"/>
      <c r="W187" s="200"/>
      <c r="AT187" s="273" t="s">
        <v>166</v>
      </c>
      <c r="AU187" s="273" t="s">
        <v>162</v>
      </c>
      <c r="AV187" s="271" t="s">
        <v>162</v>
      </c>
      <c r="AW187" s="271" t="s">
        <v>29</v>
      </c>
      <c r="AX187" s="271" t="s">
        <v>80</v>
      </c>
      <c r="AY187" s="273" t="s">
        <v>155</v>
      </c>
    </row>
    <row r="188" spans="1:65" s="2" customFormat="1" ht="24">
      <c r="A188" s="29"/>
      <c r="B188" s="138"/>
      <c r="C188" s="258" t="s">
        <v>286</v>
      </c>
      <c r="D188" s="258" t="s">
        <v>157</v>
      </c>
      <c r="E188" s="259" t="s">
        <v>283</v>
      </c>
      <c r="F188" s="260" t="s">
        <v>284</v>
      </c>
      <c r="G188" s="261" t="s">
        <v>84</v>
      </c>
      <c r="H188" s="262">
        <v>12.675000000000001</v>
      </c>
      <c r="I188" s="263">
        <v>0</v>
      </c>
      <c r="J188" s="263">
        <f>ROUND(I188*H188,2)</f>
        <v>0</v>
      </c>
      <c r="K188" s="145"/>
      <c r="L188" s="30"/>
      <c r="M188" s="264" t="s">
        <v>1</v>
      </c>
      <c r="N188" s="265" t="s">
        <v>38</v>
      </c>
      <c r="O188" s="266">
        <v>7.0999999999999994E-2</v>
      </c>
      <c r="P188" s="266">
        <f>O188*H188</f>
        <v>0.89993000000000001</v>
      </c>
      <c r="Q188" s="266">
        <v>1.8000000000000001E-4</v>
      </c>
      <c r="R188" s="266">
        <f>Q188*H188</f>
        <v>2.2799999999999999E-3</v>
      </c>
      <c r="S188" s="266">
        <v>0</v>
      </c>
      <c r="T188" s="267">
        <f>S188*H188</f>
        <v>0</v>
      </c>
      <c r="U188" s="29"/>
      <c r="V188" s="29"/>
      <c r="W188" s="200"/>
      <c r="X188" s="29"/>
      <c r="Y188" s="29"/>
      <c r="Z188" s="29"/>
      <c r="AA188" s="29"/>
      <c r="AB188" s="29"/>
      <c r="AC188" s="29"/>
      <c r="AD188" s="29"/>
      <c r="AE188" s="29"/>
      <c r="AR188" s="268" t="s">
        <v>161</v>
      </c>
      <c r="AT188" s="268" t="s">
        <v>157</v>
      </c>
      <c r="AU188" s="268" t="s">
        <v>162</v>
      </c>
      <c r="AY188" s="17" t="s">
        <v>155</v>
      </c>
      <c r="BE188" s="151">
        <f>IF(N188="základná",J188,0)</f>
        <v>0</v>
      </c>
      <c r="BF188" s="151">
        <f>IF(N188="znížená",J188,0)</f>
        <v>0</v>
      </c>
      <c r="BG188" s="151">
        <f>IF(N188="zákl. prenesená",J188,0)</f>
        <v>0</v>
      </c>
      <c r="BH188" s="151">
        <f>IF(N188="zníž. prenesená",J188,0)</f>
        <v>0</v>
      </c>
      <c r="BI188" s="151">
        <f>IF(N188="nulová",J188,0)</f>
        <v>0</v>
      </c>
      <c r="BJ188" s="17" t="s">
        <v>162</v>
      </c>
      <c r="BK188" s="151">
        <f>ROUND(I188*H188,2)</f>
        <v>0</v>
      </c>
      <c r="BL188" s="17" t="s">
        <v>161</v>
      </c>
      <c r="BM188" s="268" t="s">
        <v>643</v>
      </c>
    </row>
    <row r="189" spans="1:65" s="2" customFormat="1" ht="13.9" customHeight="1">
      <c r="A189" s="29"/>
      <c r="B189" s="138"/>
      <c r="C189" s="286" t="s">
        <v>290</v>
      </c>
      <c r="D189" s="286" t="s">
        <v>185</v>
      </c>
      <c r="E189" s="287" t="s">
        <v>287</v>
      </c>
      <c r="F189" s="288" t="s">
        <v>288</v>
      </c>
      <c r="G189" s="289" t="s">
        <v>84</v>
      </c>
      <c r="H189" s="290">
        <v>19.5</v>
      </c>
      <c r="I189" s="291">
        <v>0</v>
      </c>
      <c r="J189" s="291">
        <f>ROUND(I189*H189,2)</f>
        <v>0</v>
      </c>
      <c r="K189" s="292"/>
      <c r="L189" s="293"/>
      <c r="M189" s="294" t="s">
        <v>1</v>
      </c>
      <c r="N189" s="295" t="s">
        <v>38</v>
      </c>
      <c r="O189" s="266">
        <v>0</v>
      </c>
      <c r="P189" s="266">
        <f>O189*H189</f>
        <v>0</v>
      </c>
      <c r="Q189" s="266">
        <v>2.9999999999999997E-4</v>
      </c>
      <c r="R189" s="266">
        <f>Q189*H189</f>
        <v>5.8500000000000002E-3</v>
      </c>
      <c r="S189" s="266">
        <v>0</v>
      </c>
      <c r="T189" s="267">
        <f>S189*H189</f>
        <v>0</v>
      </c>
      <c r="U189" s="29"/>
      <c r="V189" s="29"/>
      <c r="W189" s="200"/>
      <c r="X189" s="29"/>
      <c r="Y189" s="29"/>
      <c r="Z189" s="29"/>
      <c r="AA189" s="29"/>
      <c r="AB189" s="29"/>
      <c r="AC189" s="29"/>
      <c r="AD189" s="29"/>
      <c r="AE189" s="29"/>
      <c r="AR189" s="268" t="s">
        <v>100</v>
      </c>
      <c r="AT189" s="268" t="s">
        <v>185</v>
      </c>
      <c r="AU189" s="268" t="s">
        <v>162</v>
      </c>
      <c r="AY189" s="17" t="s">
        <v>155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7" t="s">
        <v>162</v>
      </c>
      <c r="BK189" s="151">
        <f>ROUND(I189*H189,2)</f>
        <v>0</v>
      </c>
      <c r="BL189" s="17" t="s">
        <v>161</v>
      </c>
      <c r="BM189" s="268" t="s">
        <v>644</v>
      </c>
    </row>
    <row r="190" spans="1:65" s="2" customFormat="1" ht="13.9" customHeight="1">
      <c r="A190" s="29"/>
      <c r="B190" s="138"/>
      <c r="C190" s="258" t="s">
        <v>295</v>
      </c>
      <c r="D190" s="258" t="s">
        <v>157</v>
      </c>
      <c r="E190" s="259" t="s">
        <v>291</v>
      </c>
      <c r="F190" s="260" t="s">
        <v>292</v>
      </c>
      <c r="G190" s="261" t="s">
        <v>160</v>
      </c>
      <c r="H190" s="262">
        <v>14.1</v>
      </c>
      <c r="I190" s="263">
        <v>0</v>
      </c>
      <c r="J190" s="263">
        <f>ROUND(I190*H190,2)</f>
        <v>0</v>
      </c>
      <c r="K190" s="145"/>
      <c r="L190" s="30"/>
      <c r="M190" s="264" t="s">
        <v>1</v>
      </c>
      <c r="N190" s="265" t="s">
        <v>38</v>
      </c>
      <c r="O190" s="266">
        <v>1.788</v>
      </c>
      <c r="P190" s="266">
        <f>O190*H190</f>
        <v>25.210799999999999</v>
      </c>
      <c r="Q190" s="266">
        <v>2.1050399999999998</v>
      </c>
      <c r="R190" s="266">
        <f>Q190*H190</f>
        <v>29.681059999999999</v>
      </c>
      <c r="S190" s="266">
        <v>0</v>
      </c>
      <c r="T190" s="267">
        <f>S190*H190</f>
        <v>0</v>
      </c>
      <c r="U190" s="29"/>
      <c r="V190" s="29"/>
      <c r="W190" s="200"/>
      <c r="X190" s="29"/>
      <c r="Y190" s="29"/>
      <c r="Z190" s="29"/>
      <c r="AA190" s="29"/>
      <c r="AB190" s="29"/>
      <c r="AC190" s="29"/>
      <c r="AD190" s="29"/>
      <c r="AE190" s="29"/>
      <c r="AR190" s="268" t="s">
        <v>161</v>
      </c>
      <c r="AT190" s="268" t="s">
        <v>157</v>
      </c>
      <c r="AU190" s="268" t="s">
        <v>162</v>
      </c>
      <c r="AY190" s="17" t="s">
        <v>155</v>
      </c>
      <c r="BE190" s="151">
        <f>IF(N190="základná",J190,0)</f>
        <v>0</v>
      </c>
      <c r="BF190" s="151">
        <f>IF(N190="znížená",J190,0)</f>
        <v>0</v>
      </c>
      <c r="BG190" s="151">
        <f>IF(N190="zákl. prenesená",J190,0)</f>
        <v>0</v>
      </c>
      <c r="BH190" s="151">
        <f>IF(N190="zníž. prenesená",J190,0)</f>
        <v>0</v>
      </c>
      <c r="BI190" s="151">
        <f>IF(N190="nulová",J190,0)</f>
        <v>0</v>
      </c>
      <c r="BJ190" s="17" t="s">
        <v>162</v>
      </c>
      <c r="BK190" s="151">
        <f>ROUND(I190*H190,2)</f>
        <v>0</v>
      </c>
      <c r="BL190" s="17" t="s">
        <v>161</v>
      </c>
      <c r="BM190" s="268" t="s">
        <v>645</v>
      </c>
    </row>
    <row r="191" spans="1:65" s="271" customFormat="1">
      <c r="B191" s="272"/>
      <c r="D191" s="269" t="s">
        <v>166</v>
      </c>
      <c r="E191" s="273" t="s">
        <v>1</v>
      </c>
      <c r="F191" s="274" t="s">
        <v>646</v>
      </c>
      <c r="H191" s="275">
        <v>14.1</v>
      </c>
      <c r="L191" s="272"/>
      <c r="M191" s="276"/>
      <c r="N191" s="277"/>
      <c r="O191" s="277"/>
      <c r="P191" s="277"/>
      <c r="Q191" s="277"/>
      <c r="R191" s="277"/>
      <c r="S191" s="277"/>
      <c r="T191" s="278"/>
      <c r="W191" s="200"/>
      <c r="AT191" s="273" t="s">
        <v>166</v>
      </c>
      <c r="AU191" s="273" t="s">
        <v>162</v>
      </c>
      <c r="AV191" s="271" t="s">
        <v>162</v>
      </c>
      <c r="AW191" s="271" t="s">
        <v>29</v>
      </c>
      <c r="AX191" s="271" t="s">
        <v>80</v>
      </c>
      <c r="AY191" s="273" t="s">
        <v>155</v>
      </c>
    </row>
    <row r="192" spans="1:65" s="2" customFormat="1" ht="13.9" customHeight="1">
      <c r="A192" s="29"/>
      <c r="B192" s="138"/>
      <c r="C192" s="258" t="s">
        <v>300</v>
      </c>
      <c r="D192" s="258" t="s">
        <v>157</v>
      </c>
      <c r="E192" s="259" t="s">
        <v>296</v>
      </c>
      <c r="F192" s="260" t="s">
        <v>297</v>
      </c>
      <c r="G192" s="261" t="s">
        <v>160</v>
      </c>
      <c r="H192" s="262">
        <v>8.4600000000000009</v>
      </c>
      <c r="I192" s="263">
        <v>0</v>
      </c>
      <c r="J192" s="263">
        <f>ROUND(I192*H192,2)</f>
        <v>0</v>
      </c>
      <c r="K192" s="145"/>
      <c r="L192" s="30"/>
      <c r="M192" s="264" t="s">
        <v>1</v>
      </c>
      <c r="N192" s="265" t="s">
        <v>38</v>
      </c>
      <c r="O192" s="266">
        <v>1.1639999999999999</v>
      </c>
      <c r="P192" s="266">
        <f>O192*H192</f>
        <v>9.8474400000000006</v>
      </c>
      <c r="Q192" s="266">
        <v>1.9205000000000001</v>
      </c>
      <c r="R192" s="266">
        <f>Q192*H192</f>
        <v>16.247430000000001</v>
      </c>
      <c r="S192" s="266">
        <v>0</v>
      </c>
      <c r="T192" s="267">
        <f>S192*H192</f>
        <v>0</v>
      </c>
      <c r="U192" s="29"/>
      <c r="V192" s="29"/>
      <c r="W192" s="200"/>
      <c r="X192" s="29"/>
      <c r="Y192" s="29"/>
      <c r="Z192" s="29"/>
      <c r="AA192" s="29"/>
      <c r="AB192" s="29"/>
      <c r="AC192" s="29"/>
      <c r="AD192" s="29"/>
      <c r="AE192" s="29"/>
      <c r="AR192" s="268" t="s">
        <v>161</v>
      </c>
      <c r="AT192" s="268" t="s">
        <v>157</v>
      </c>
      <c r="AU192" s="268" t="s">
        <v>162</v>
      </c>
      <c r="AY192" s="17" t="s">
        <v>155</v>
      </c>
      <c r="BE192" s="151">
        <f>IF(N192="základná",J192,0)</f>
        <v>0</v>
      </c>
      <c r="BF192" s="151">
        <f>IF(N192="znížená",J192,0)</f>
        <v>0</v>
      </c>
      <c r="BG192" s="151">
        <f>IF(N192="zákl. prenesená",J192,0)</f>
        <v>0</v>
      </c>
      <c r="BH192" s="151">
        <f>IF(N192="zníž. prenesená",J192,0)</f>
        <v>0</v>
      </c>
      <c r="BI192" s="151">
        <f>IF(N192="nulová",J192,0)</f>
        <v>0</v>
      </c>
      <c r="BJ192" s="17" t="s">
        <v>162</v>
      </c>
      <c r="BK192" s="151">
        <f>ROUND(I192*H192,2)</f>
        <v>0</v>
      </c>
      <c r="BL192" s="17" t="s">
        <v>161</v>
      </c>
      <c r="BM192" s="268" t="s">
        <v>647</v>
      </c>
    </row>
    <row r="193" spans="1:65" s="271" customFormat="1">
      <c r="B193" s="272"/>
      <c r="D193" s="269" t="s">
        <v>166</v>
      </c>
      <c r="E193" s="273" t="s">
        <v>1</v>
      </c>
      <c r="F193" s="274" t="s">
        <v>648</v>
      </c>
      <c r="H193" s="275">
        <v>8.4600000000000009</v>
      </c>
      <c r="L193" s="272"/>
      <c r="M193" s="276"/>
      <c r="N193" s="277"/>
      <c r="O193" s="277"/>
      <c r="P193" s="277"/>
      <c r="Q193" s="277"/>
      <c r="R193" s="277"/>
      <c r="S193" s="277"/>
      <c r="T193" s="278"/>
      <c r="W193" s="200"/>
      <c r="AT193" s="273" t="s">
        <v>166</v>
      </c>
      <c r="AU193" s="273" t="s">
        <v>162</v>
      </c>
      <c r="AV193" s="271" t="s">
        <v>162</v>
      </c>
      <c r="AW193" s="271" t="s">
        <v>29</v>
      </c>
      <c r="AX193" s="271" t="s">
        <v>80</v>
      </c>
      <c r="AY193" s="273" t="s">
        <v>155</v>
      </c>
    </row>
    <row r="194" spans="1:65" s="2" customFormat="1" ht="24">
      <c r="A194" s="29"/>
      <c r="B194" s="138"/>
      <c r="C194" s="258" t="s">
        <v>304</v>
      </c>
      <c r="D194" s="258" t="s">
        <v>157</v>
      </c>
      <c r="E194" s="259" t="s">
        <v>301</v>
      </c>
      <c r="F194" s="260" t="s">
        <v>302</v>
      </c>
      <c r="G194" s="261" t="s">
        <v>93</v>
      </c>
      <c r="H194" s="262">
        <v>152</v>
      </c>
      <c r="I194" s="263">
        <v>0</v>
      </c>
      <c r="J194" s="263">
        <f>ROUND(I194*H194,2)</f>
        <v>0</v>
      </c>
      <c r="K194" s="145"/>
      <c r="L194" s="30"/>
      <c r="M194" s="264" t="s">
        <v>1</v>
      </c>
      <c r="N194" s="265" t="s">
        <v>38</v>
      </c>
      <c r="O194" s="266">
        <v>4.7E-2</v>
      </c>
      <c r="P194" s="266">
        <f>O194*H194</f>
        <v>7.1440000000000001</v>
      </c>
      <c r="Q194" s="266">
        <v>9.92E-3</v>
      </c>
      <c r="R194" s="266">
        <f>Q194*H194</f>
        <v>1.5078400000000001</v>
      </c>
      <c r="S194" s="266">
        <v>0</v>
      </c>
      <c r="T194" s="267">
        <f>S194*H194</f>
        <v>0</v>
      </c>
      <c r="U194" s="29"/>
      <c r="V194" s="29"/>
      <c r="W194" s="200"/>
      <c r="X194" s="29"/>
      <c r="Y194" s="29"/>
      <c r="Z194" s="29"/>
      <c r="AA194" s="29"/>
      <c r="AB194" s="29"/>
      <c r="AC194" s="29"/>
      <c r="AD194" s="29"/>
      <c r="AE194" s="29"/>
      <c r="AR194" s="268" t="s">
        <v>161</v>
      </c>
      <c r="AT194" s="268" t="s">
        <v>157</v>
      </c>
      <c r="AU194" s="268" t="s">
        <v>162</v>
      </c>
      <c r="AY194" s="17" t="s">
        <v>155</v>
      </c>
      <c r="BE194" s="151">
        <f>IF(N194="základná",J194,0)</f>
        <v>0</v>
      </c>
      <c r="BF194" s="151">
        <f>IF(N194="znížená",J194,0)</f>
        <v>0</v>
      </c>
      <c r="BG194" s="151">
        <f>IF(N194="zákl. prenesená",J194,0)</f>
        <v>0</v>
      </c>
      <c r="BH194" s="151">
        <f>IF(N194="zníž. prenesená",J194,0)</f>
        <v>0</v>
      </c>
      <c r="BI194" s="151">
        <f>IF(N194="nulová",J194,0)</f>
        <v>0</v>
      </c>
      <c r="BJ194" s="17" t="s">
        <v>162</v>
      </c>
      <c r="BK194" s="151">
        <f>ROUND(I194*H194,2)</f>
        <v>0</v>
      </c>
      <c r="BL194" s="17" t="s">
        <v>161</v>
      </c>
      <c r="BM194" s="268" t="s">
        <v>649</v>
      </c>
    </row>
    <row r="195" spans="1:65" s="271" customFormat="1">
      <c r="B195" s="272"/>
      <c r="D195" s="269" t="s">
        <v>166</v>
      </c>
      <c r="E195" s="273" t="s">
        <v>1</v>
      </c>
      <c r="F195" s="274" t="s">
        <v>574</v>
      </c>
      <c r="H195" s="275">
        <v>152</v>
      </c>
      <c r="L195" s="272"/>
      <c r="M195" s="276"/>
      <c r="N195" s="277"/>
      <c r="O195" s="277"/>
      <c r="P195" s="277"/>
      <c r="Q195" s="277"/>
      <c r="R195" s="277"/>
      <c r="S195" s="277"/>
      <c r="T195" s="278"/>
      <c r="W195" s="200"/>
      <c r="AT195" s="273" t="s">
        <v>166</v>
      </c>
      <c r="AU195" s="273" t="s">
        <v>162</v>
      </c>
      <c r="AV195" s="271" t="s">
        <v>162</v>
      </c>
      <c r="AW195" s="271" t="s">
        <v>29</v>
      </c>
      <c r="AX195" s="271" t="s">
        <v>80</v>
      </c>
      <c r="AY195" s="273" t="s">
        <v>155</v>
      </c>
    </row>
    <row r="196" spans="1:65" s="2" customFormat="1" ht="24">
      <c r="A196" s="29"/>
      <c r="B196" s="138"/>
      <c r="C196" s="258" t="s">
        <v>309</v>
      </c>
      <c r="D196" s="258" t="s">
        <v>157</v>
      </c>
      <c r="E196" s="259" t="s">
        <v>305</v>
      </c>
      <c r="F196" s="260" t="s">
        <v>306</v>
      </c>
      <c r="G196" s="261" t="s">
        <v>84</v>
      </c>
      <c r="H196" s="262">
        <v>168</v>
      </c>
      <c r="I196" s="263">
        <v>0</v>
      </c>
      <c r="J196" s="263">
        <f>ROUND(I196*H196,2)</f>
        <v>0</v>
      </c>
      <c r="K196" s="145"/>
      <c r="L196" s="30"/>
      <c r="M196" s="264" t="s">
        <v>1</v>
      </c>
      <c r="N196" s="265" t="s">
        <v>38</v>
      </c>
      <c r="O196" s="266">
        <v>4.1000000000000002E-2</v>
      </c>
      <c r="P196" s="266">
        <f>O196*H196</f>
        <v>6.8879999999999999</v>
      </c>
      <c r="Q196" s="266">
        <v>3.4299999999999999E-3</v>
      </c>
      <c r="R196" s="266">
        <f>Q196*H196</f>
        <v>0.57623999999999997</v>
      </c>
      <c r="S196" s="266">
        <v>0</v>
      </c>
      <c r="T196" s="267">
        <f>S196*H196</f>
        <v>0</v>
      </c>
      <c r="U196" s="29"/>
      <c r="V196" s="29"/>
      <c r="W196" s="200"/>
      <c r="X196" s="29"/>
      <c r="Y196" s="29"/>
      <c r="Z196" s="29"/>
      <c r="AA196" s="29"/>
      <c r="AB196" s="29"/>
      <c r="AC196" s="29"/>
      <c r="AD196" s="29"/>
      <c r="AE196" s="29"/>
      <c r="AR196" s="268" t="s">
        <v>161</v>
      </c>
      <c r="AT196" s="268" t="s">
        <v>157</v>
      </c>
      <c r="AU196" s="268" t="s">
        <v>162</v>
      </c>
      <c r="AY196" s="17" t="s">
        <v>155</v>
      </c>
      <c r="BE196" s="151">
        <f>IF(N196="základná",J196,0)</f>
        <v>0</v>
      </c>
      <c r="BF196" s="151">
        <f>IF(N196="znížená",J196,0)</f>
        <v>0</v>
      </c>
      <c r="BG196" s="151">
        <f>IF(N196="zákl. prenesená",J196,0)</f>
        <v>0</v>
      </c>
      <c r="BH196" s="151">
        <f>IF(N196="zníž. prenesená",J196,0)</f>
        <v>0</v>
      </c>
      <c r="BI196" s="151">
        <f>IF(N196="nulová",J196,0)</f>
        <v>0</v>
      </c>
      <c r="BJ196" s="17" t="s">
        <v>162</v>
      </c>
      <c r="BK196" s="151">
        <f>ROUND(I196*H196,2)</f>
        <v>0</v>
      </c>
      <c r="BL196" s="17" t="s">
        <v>161</v>
      </c>
      <c r="BM196" s="268" t="s">
        <v>650</v>
      </c>
    </row>
    <row r="197" spans="1:65" s="271" customFormat="1">
      <c r="B197" s="272"/>
      <c r="D197" s="269" t="s">
        <v>166</v>
      </c>
      <c r="E197" s="273" t="s">
        <v>1</v>
      </c>
      <c r="F197" s="274" t="s">
        <v>651</v>
      </c>
      <c r="H197" s="275">
        <v>168</v>
      </c>
      <c r="L197" s="272"/>
      <c r="M197" s="276"/>
      <c r="N197" s="277"/>
      <c r="O197" s="277"/>
      <c r="P197" s="277"/>
      <c r="Q197" s="277"/>
      <c r="R197" s="277"/>
      <c r="S197" s="277"/>
      <c r="T197" s="278"/>
      <c r="W197" s="200"/>
      <c r="AT197" s="273" t="s">
        <v>166</v>
      </c>
      <c r="AU197" s="273" t="s">
        <v>162</v>
      </c>
      <c r="AV197" s="271" t="s">
        <v>162</v>
      </c>
      <c r="AW197" s="271" t="s">
        <v>29</v>
      </c>
      <c r="AX197" s="271" t="s">
        <v>80</v>
      </c>
      <c r="AY197" s="273" t="s">
        <v>155</v>
      </c>
    </row>
    <row r="198" spans="1:65" s="2" customFormat="1" ht="24">
      <c r="A198" s="29"/>
      <c r="B198" s="138"/>
      <c r="C198" s="258" t="s">
        <v>314</v>
      </c>
      <c r="D198" s="258" t="s">
        <v>157</v>
      </c>
      <c r="E198" s="259" t="s">
        <v>310</v>
      </c>
      <c r="F198" s="260" t="s">
        <v>311</v>
      </c>
      <c r="G198" s="261" t="s">
        <v>84</v>
      </c>
      <c r="H198" s="262">
        <v>924</v>
      </c>
      <c r="I198" s="263">
        <v>0</v>
      </c>
      <c r="J198" s="263">
        <f>ROUND(I198*H198,2)</f>
        <v>0</v>
      </c>
      <c r="K198" s="145"/>
      <c r="L198" s="30"/>
      <c r="M198" s="264" t="s">
        <v>1</v>
      </c>
      <c r="N198" s="265" t="s">
        <v>38</v>
      </c>
      <c r="O198" s="266">
        <v>2.9000000000000001E-2</v>
      </c>
      <c r="P198" s="266">
        <f>O198*H198</f>
        <v>26.795999999999999</v>
      </c>
      <c r="Q198" s="266">
        <v>3.0000000000000001E-5</v>
      </c>
      <c r="R198" s="266">
        <f>Q198*H198</f>
        <v>2.7720000000000002E-2</v>
      </c>
      <c r="S198" s="266">
        <v>0</v>
      </c>
      <c r="T198" s="267">
        <f>S198*H198</f>
        <v>0</v>
      </c>
      <c r="U198" s="29"/>
      <c r="V198" s="29"/>
      <c r="W198" s="200"/>
      <c r="X198" s="29"/>
      <c r="Y198" s="29"/>
      <c r="Z198" s="29"/>
      <c r="AA198" s="29"/>
      <c r="AB198" s="29"/>
      <c r="AC198" s="29"/>
      <c r="AD198" s="29"/>
      <c r="AE198" s="29"/>
      <c r="AR198" s="268" t="s">
        <v>161</v>
      </c>
      <c r="AT198" s="268" t="s">
        <v>157</v>
      </c>
      <c r="AU198" s="268" t="s">
        <v>162</v>
      </c>
      <c r="AY198" s="17" t="s">
        <v>155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7" t="s">
        <v>162</v>
      </c>
      <c r="BK198" s="151">
        <f>ROUND(I198*H198,2)</f>
        <v>0</v>
      </c>
      <c r="BL198" s="17" t="s">
        <v>161</v>
      </c>
      <c r="BM198" s="268" t="s">
        <v>652</v>
      </c>
    </row>
    <row r="199" spans="1:65" s="271" customFormat="1">
      <c r="B199" s="272"/>
      <c r="D199" s="269" t="s">
        <v>166</v>
      </c>
      <c r="E199" s="273" t="s">
        <v>1</v>
      </c>
      <c r="F199" s="274" t="s">
        <v>653</v>
      </c>
      <c r="H199" s="275">
        <v>924</v>
      </c>
      <c r="L199" s="272"/>
      <c r="M199" s="276"/>
      <c r="N199" s="277"/>
      <c r="O199" s="277"/>
      <c r="P199" s="277"/>
      <c r="Q199" s="277"/>
      <c r="R199" s="277"/>
      <c r="S199" s="277"/>
      <c r="T199" s="278"/>
      <c r="W199" s="200"/>
      <c r="AT199" s="273" t="s">
        <v>166</v>
      </c>
      <c r="AU199" s="273" t="s">
        <v>162</v>
      </c>
      <c r="AV199" s="271" t="s">
        <v>162</v>
      </c>
      <c r="AW199" s="271" t="s">
        <v>29</v>
      </c>
      <c r="AX199" s="271" t="s">
        <v>80</v>
      </c>
      <c r="AY199" s="273" t="s">
        <v>155</v>
      </c>
    </row>
    <row r="200" spans="1:65" s="2" customFormat="1" ht="13.9" customHeight="1">
      <c r="A200" s="29"/>
      <c r="B200" s="138"/>
      <c r="C200" s="286" t="s">
        <v>317</v>
      </c>
      <c r="D200" s="286" t="s">
        <v>185</v>
      </c>
      <c r="E200" s="287" t="s">
        <v>287</v>
      </c>
      <c r="F200" s="288" t="s">
        <v>288</v>
      </c>
      <c r="G200" s="289" t="s">
        <v>84</v>
      </c>
      <c r="H200" s="290">
        <v>942.48</v>
      </c>
      <c r="I200" s="291">
        <v>0</v>
      </c>
      <c r="J200" s="291">
        <f>ROUND(I200*H200,2)</f>
        <v>0</v>
      </c>
      <c r="K200" s="292"/>
      <c r="L200" s="293"/>
      <c r="M200" s="294" t="s">
        <v>1</v>
      </c>
      <c r="N200" s="295" t="s">
        <v>38</v>
      </c>
      <c r="O200" s="266">
        <v>0</v>
      </c>
      <c r="P200" s="266">
        <f>O200*H200</f>
        <v>0</v>
      </c>
      <c r="Q200" s="266">
        <v>2.9999999999999997E-4</v>
      </c>
      <c r="R200" s="266">
        <f>Q200*H200</f>
        <v>0.28273999999999999</v>
      </c>
      <c r="S200" s="266">
        <v>0</v>
      </c>
      <c r="T200" s="267">
        <f>S200*H200</f>
        <v>0</v>
      </c>
      <c r="U200" s="29"/>
      <c r="V200" s="29"/>
      <c r="W200" s="200"/>
      <c r="X200" s="29"/>
      <c r="Y200" s="29"/>
      <c r="Z200" s="29"/>
      <c r="AA200" s="29"/>
      <c r="AB200" s="29"/>
      <c r="AC200" s="29"/>
      <c r="AD200" s="29"/>
      <c r="AE200" s="29"/>
      <c r="AR200" s="268" t="s">
        <v>100</v>
      </c>
      <c r="AT200" s="268" t="s">
        <v>185</v>
      </c>
      <c r="AU200" s="268" t="s">
        <v>162</v>
      </c>
      <c r="AY200" s="17" t="s">
        <v>155</v>
      </c>
      <c r="BE200" s="151">
        <f>IF(N200="základná",J200,0)</f>
        <v>0</v>
      </c>
      <c r="BF200" s="151">
        <f>IF(N200="znížená",J200,0)</f>
        <v>0</v>
      </c>
      <c r="BG200" s="151">
        <f>IF(N200="zákl. prenesená",J200,0)</f>
        <v>0</v>
      </c>
      <c r="BH200" s="151">
        <f>IF(N200="zníž. prenesená",J200,0)</f>
        <v>0</v>
      </c>
      <c r="BI200" s="151">
        <f>IF(N200="nulová",J200,0)</f>
        <v>0</v>
      </c>
      <c r="BJ200" s="17" t="s">
        <v>162</v>
      </c>
      <c r="BK200" s="151">
        <f>ROUND(I200*H200,2)</f>
        <v>0</v>
      </c>
      <c r="BL200" s="17" t="s">
        <v>161</v>
      </c>
      <c r="BM200" s="268" t="s">
        <v>654</v>
      </c>
    </row>
    <row r="201" spans="1:65" s="271" customFormat="1">
      <c r="B201" s="272"/>
      <c r="D201" s="269" t="s">
        <v>166</v>
      </c>
      <c r="F201" s="274" t="s">
        <v>655</v>
      </c>
      <c r="H201" s="275">
        <v>942.48</v>
      </c>
      <c r="L201" s="272"/>
      <c r="M201" s="276"/>
      <c r="N201" s="277"/>
      <c r="O201" s="277"/>
      <c r="P201" s="277"/>
      <c r="Q201" s="277"/>
      <c r="R201" s="277"/>
      <c r="S201" s="277"/>
      <c r="T201" s="278"/>
      <c r="W201" s="200"/>
      <c r="AT201" s="273" t="s">
        <v>166</v>
      </c>
      <c r="AU201" s="273" t="s">
        <v>162</v>
      </c>
      <c r="AV201" s="271" t="s">
        <v>162</v>
      </c>
      <c r="AW201" s="271" t="s">
        <v>3</v>
      </c>
      <c r="AX201" s="271" t="s">
        <v>80</v>
      </c>
      <c r="AY201" s="273" t="s">
        <v>155</v>
      </c>
    </row>
    <row r="202" spans="1:65" s="2" customFormat="1" ht="24">
      <c r="A202" s="29"/>
      <c r="B202" s="138"/>
      <c r="C202" s="258" t="s">
        <v>323</v>
      </c>
      <c r="D202" s="258" t="s">
        <v>157</v>
      </c>
      <c r="E202" s="259" t="s">
        <v>318</v>
      </c>
      <c r="F202" s="260" t="s">
        <v>319</v>
      </c>
      <c r="G202" s="261" t="s">
        <v>84</v>
      </c>
      <c r="H202" s="262">
        <v>924</v>
      </c>
      <c r="I202" s="263">
        <v>0</v>
      </c>
      <c r="J202" s="263">
        <f>ROUND(I202*H202,2)</f>
        <v>0</v>
      </c>
      <c r="K202" s="145"/>
      <c r="L202" s="30"/>
      <c r="M202" s="264" t="s">
        <v>1</v>
      </c>
      <c r="N202" s="265" t="s">
        <v>38</v>
      </c>
      <c r="O202" s="266">
        <v>0.18</v>
      </c>
      <c r="P202" s="266">
        <f>O202*H202</f>
        <v>166.32</v>
      </c>
      <c r="Q202" s="266">
        <v>2.5799999999999998E-3</v>
      </c>
      <c r="R202" s="266">
        <f>Q202*H202</f>
        <v>2.3839199999999998</v>
      </c>
      <c r="S202" s="266">
        <v>0</v>
      </c>
      <c r="T202" s="267">
        <f>S202*H202</f>
        <v>0</v>
      </c>
      <c r="U202" s="29"/>
      <c r="V202" s="29"/>
      <c r="W202" s="200"/>
      <c r="X202" s="29"/>
      <c r="Y202" s="29"/>
      <c r="Z202" s="29"/>
      <c r="AA202" s="29"/>
      <c r="AB202" s="29"/>
      <c r="AC202" s="29"/>
      <c r="AD202" s="29"/>
      <c r="AE202" s="29"/>
      <c r="AR202" s="268" t="s">
        <v>161</v>
      </c>
      <c r="AT202" s="268" t="s">
        <v>157</v>
      </c>
      <c r="AU202" s="268" t="s">
        <v>162</v>
      </c>
      <c r="AY202" s="17" t="s">
        <v>155</v>
      </c>
      <c r="BE202" s="151">
        <f>IF(N202="základná",J202,0)</f>
        <v>0</v>
      </c>
      <c r="BF202" s="151">
        <f>IF(N202="znížená",J202,0)</f>
        <v>0</v>
      </c>
      <c r="BG202" s="151">
        <f>IF(N202="zákl. prenesená",J202,0)</f>
        <v>0</v>
      </c>
      <c r="BH202" s="151">
        <f>IF(N202="zníž. prenesená",J202,0)</f>
        <v>0</v>
      </c>
      <c r="BI202" s="151">
        <f>IF(N202="nulová",J202,0)</f>
        <v>0</v>
      </c>
      <c r="BJ202" s="17" t="s">
        <v>162</v>
      </c>
      <c r="BK202" s="151">
        <f>ROUND(I202*H202,2)</f>
        <v>0</v>
      </c>
      <c r="BL202" s="17" t="s">
        <v>161</v>
      </c>
      <c r="BM202" s="268" t="s">
        <v>656</v>
      </c>
    </row>
    <row r="203" spans="1:65" s="271" customFormat="1">
      <c r="B203" s="272"/>
      <c r="D203" s="269" t="s">
        <v>166</v>
      </c>
      <c r="E203" s="273" t="s">
        <v>1</v>
      </c>
      <c r="F203" s="274" t="s">
        <v>653</v>
      </c>
      <c r="H203" s="275">
        <v>924</v>
      </c>
      <c r="L203" s="272"/>
      <c r="M203" s="276"/>
      <c r="N203" s="277"/>
      <c r="O203" s="277"/>
      <c r="P203" s="277"/>
      <c r="Q203" s="277"/>
      <c r="R203" s="277"/>
      <c r="S203" s="277"/>
      <c r="T203" s="278"/>
      <c r="W203" s="200"/>
      <c r="AT203" s="273" t="s">
        <v>166</v>
      </c>
      <c r="AU203" s="273" t="s">
        <v>162</v>
      </c>
      <c r="AV203" s="271" t="s">
        <v>162</v>
      </c>
      <c r="AW203" s="271" t="s">
        <v>29</v>
      </c>
      <c r="AX203" s="271" t="s">
        <v>80</v>
      </c>
      <c r="AY203" s="273" t="s">
        <v>155</v>
      </c>
    </row>
    <row r="204" spans="1:65" s="198" customFormat="1" ht="22.9" customHeight="1">
      <c r="B204" s="247"/>
      <c r="D204" s="248" t="s">
        <v>71</v>
      </c>
      <c r="E204" s="256" t="s">
        <v>184</v>
      </c>
      <c r="F204" s="256" t="s">
        <v>322</v>
      </c>
      <c r="J204" s="257">
        <f>BK204</f>
        <v>0</v>
      </c>
      <c r="L204" s="247"/>
      <c r="M204" s="251"/>
      <c r="N204" s="252"/>
      <c r="O204" s="252"/>
      <c r="P204" s="253">
        <f>SUM(P205:P233)</f>
        <v>1095.3482300000001</v>
      </c>
      <c r="Q204" s="252"/>
      <c r="R204" s="253">
        <f>SUM(R205:R233)</f>
        <v>6067.5042599999997</v>
      </c>
      <c r="S204" s="252"/>
      <c r="T204" s="254">
        <f>SUM(T205:T233)</f>
        <v>0</v>
      </c>
      <c r="W204" s="200"/>
      <c r="AR204" s="248" t="s">
        <v>80</v>
      </c>
      <c r="AT204" s="199" t="s">
        <v>71</v>
      </c>
      <c r="AU204" s="199" t="s">
        <v>80</v>
      </c>
      <c r="AY204" s="248" t="s">
        <v>155</v>
      </c>
      <c r="BK204" s="255">
        <f>SUM(BK205:BK233)</f>
        <v>0</v>
      </c>
    </row>
    <row r="205" spans="1:65" s="2" customFormat="1" ht="36">
      <c r="A205" s="29"/>
      <c r="B205" s="138"/>
      <c r="C205" s="258" t="s">
        <v>329</v>
      </c>
      <c r="D205" s="258" t="s">
        <v>157</v>
      </c>
      <c r="E205" s="259" t="s">
        <v>339</v>
      </c>
      <c r="F205" s="260" t="s">
        <v>340</v>
      </c>
      <c r="G205" s="261" t="s">
        <v>84</v>
      </c>
      <c r="H205" s="262">
        <v>0</v>
      </c>
      <c r="I205" s="263">
        <v>0</v>
      </c>
      <c r="J205" s="263">
        <f>ROUND(I205*H205,2)</f>
        <v>0</v>
      </c>
      <c r="K205" s="145"/>
      <c r="L205" s="30"/>
      <c r="M205" s="264" t="s">
        <v>1</v>
      </c>
      <c r="N205" s="265" t="s">
        <v>38</v>
      </c>
      <c r="O205" s="266">
        <v>3.2000000000000001E-2</v>
      </c>
      <c r="P205" s="266">
        <f>O205*H205</f>
        <v>0</v>
      </c>
      <c r="Q205" s="266">
        <v>0</v>
      </c>
      <c r="R205" s="266">
        <f>Q205*H205</f>
        <v>0</v>
      </c>
      <c r="S205" s="266">
        <v>0</v>
      </c>
      <c r="T205" s="267">
        <f>S205*H205</f>
        <v>0</v>
      </c>
      <c r="U205" s="29"/>
      <c r="V205" s="29"/>
      <c r="W205" s="200"/>
      <c r="X205" s="29"/>
      <c r="Y205" s="29"/>
      <c r="Z205" s="29"/>
      <c r="AA205" s="29"/>
      <c r="AB205" s="29"/>
      <c r="AC205" s="29"/>
      <c r="AD205" s="29"/>
      <c r="AE205" s="29"/>
      <c r="AR205" s="268" t="s">
        <v>161</v>
      </c>
      <c r="AT205" s="268" t="s">
        <v>157</v>
      </c>
      <c r="AU205" s="268" t="s">
        <v>162</v>
      </c>
      <c r="AY205" s="17" t="s">
        <v>155</v>
      </c>
      <c r="BE205" s="151">
        <f>IF(N205="základná",J205,0)</f>
        <v>0</v>
      </c>
      <c r="BF205" s="151">
        <f>IF(N205="znížená",J205,0)</f>
        <v>0</v>
      </c>
      <c r="BG205" s="151">
        <f>IF(N205="zákl. prenesená",J205,0)</f>
        <v>0</v>
      </c>
      <c r="BH205" s="151">
        <f>IF(N205="zníž. prenesená",J205,0)</f>
        <v>0</v>
      </c>
      <c r="BI205" s="151">
        <f>IF(N205="nulová",J205,0)</f>
        <v>0</v>
      </c>
      <c r="BJ205" s="17" t="s">
        <v>162</v>
      </c>
      <c r="BK205" s="151">
        <f>ROUND(I205*H205,2)</f>
        <v>0</v>
      </c>
      <c r="BL205" s="17" t="s">
        <v>161</v>
      </c>
      <c r="BM205" s="268" t="s">
        <v>657</v>
      </c>
    </row>
    <row r="206" spans="1:65" s="271" customFormat="1">
      <c r="B206" s="272"/>
      <c r="D206" s="269" t="s">
        <v>166</v>
      </c>
      <c r="E206" s="273" t="s">
        <v>1</v>
      </c>
      <c r="F206" s="274" t="s">
        <v>72</v>
      </c>
      <c r="H206" s="275">
        <v>0</v>
      </c>
      <c r="L206" s="272"/>
      <c r="M206" s="276"/>
      <c r="N206" s="277"/>
      <c r="O206" s="277"/>
      <c r="P206" s="277"/>
      <c r="Q206" s="277"/>
      <c r="R206" s="277"/>
      <c r="S206" s="277"/>
      <c r="T206" s="278"/>
      <c r="W206" s="200"/>
      <c r="AT206" s="273" t="s">
        <v>166</v>
      </c>
      <c r="AU206" s="273" t="s">
        <v>162</v>
      </c>
      <c r="AV206" s="271" t="s">
        <v>162</v>
      </c>
      <c r="AW206" s="271" t="s">
        <v>29</v>
      </c>
      <c r="AX206" s="271" t="s">
        <v>80</v>
      </c>
      <c r="AY206" s="273" t="s">
        <v>155</v>
      </c>
    </row>
    <row r="207" spans="1:65" s="2" customFormat="1" ht="36">
      <c r="A207" s="29"/>
      <c r="B207" s="138"/>
      <c r="C207" s="258" t="s">
        <v>333</v>
      </c>
      <c r="D207" s="258" t="s">
        <v>157</v>
      </c>
      <c r="E207" s="259" t="s">
        <v>658</v>
      </c>
      <c r="F207" s="260" t="s">
        <v>659</v>
      </c>
      <c r="G207" s="261" t="s">
        <v>84</v>
      </c>
      <c r="H207" s="262">
        <v>7658.5079999999998</v>
      </c>
      <c r="I207" s="263">
        <v>0</v>
      </c>
      <c r="J207" s="263">
        <f>ROUND(I207*H207,2)</f>
        <v>0</v>
      </c>
      <c r="K207" s="145"/>
      <c r="L207" s="30"/>
      <c r="M207" s="264" t="s">
        <v>1</v>
      </c>
      <c r="N207" s="265" t="s">
        <v>38</v>
      </c>
      <c r="O207" s="266">
        <v>2.2960000000000001E-2</v>
      </c>
      <c r="P207" s="266">
        <f>O207*H207</f>
        <v>175.83933999999999</v>
      </c>
      <c r="Q207" s="266">
        <v>0</v>
      </c>
      <c r="R207" s="266">
        <f>Q207*H207</f>
        <v>0</v>
      </c>
      <c r="S207" s="266">
        <v>0</v>
      </c>
      <c r="T207" s="267">
        <f>S207*H207</f>
        <v>0</v>
      </c>
      <c r="U207" s="29"/>
      <c r="V207" s="29"/>
      <c r="W207" s="200"/>
      <c r="X207" s="29"/>
      <c r="Y207" s="29"/>
      <c r="Z207" s="29"/>
      <c r="AA207" s="29"/>
      <c r="AB207" s="29"/>
      <c r="AC207" s="29"/>
      <c r="AD207" s="29"/>
      <c r="AE207" s="29"/>
      <c r="AR207" s="268" t="s">
        <v>161</v>
      </c>
      <c r="AT207" s="268" t="s">
        <v>157</v>
      </c>
      <c r="AU207" s="268" t="s">
        <v>162</v>
      </c>
      <c r="AY207" s="17" t="s">
        <v>155</v>
      </c>
      <c r="BE207" s="151">
        <f>IF(N207="základná",J207,0)</f>
        <v>0</v>
      </c>
      <c r="BF207" s="151">
        <f>IF(N207="znížená",J207,0)</f>
        <v>0</v>
      </c>
      <c r="BG207" s="151">
        <f>IF(N207="zákl. prenesená",J207,0)</f>
        <v>0</v>
      </c>
      <c r="BH207" s="151">
        <f>IF(N207="zníž. prenesená",J207,0)</f>
        <v>0</v>
      </c>
      <c r="BI207" s="151">
        <f>IF(N207="nulová",J207,0)</f>
        <v>0</v>
      </c>
      <c r="BJ207" s="17" t="s">
        <v>162</v>
      </c>
      <c r="BK207" s="151">
        <f>ROUND(I207*H207,2)</f>
        <v>0</v>
      </c>
      <c r="BL207" s="17" t="s">
        <v>161</v>
      </c>
      <c r="BM207" s="268" t="s">
        <v>660</v>
      </c>
    </row>
    <row r="208" spans="1:65" s="271" customFormat="1">
      <c r="B208" s="272"/>
      <c r="D208" s="269" t="s">
        <v>166</v>
      </c>
      <c r="E208" s="273" t="s">
        <v>1</v>
      </c>
      <c r="F208" s="274" t="s">
        <v>563</v>
      </c>
      <c r="H208" s="275">
        <v>7658.5079999999998</v>
      </c>
      <c r="L208" s="272"/>
      <c r="M208" s="276"/>
      <c r="N208" s="277"/>
      <c r="O208" s="277"/>
      <c r="P208" s="277"/>
      <c r="Q208" s="277"/>
      <c r="R208" s="277"/>
      <c r="S208" s="277"/>
      <c r="T208" s="278"/>
      <c r="W208" s="200"/>
      <c r="AT208" s="273" t="s">
        <v>166</v>
      </c>
      <c r="AU208" s="273" t="s">
        <v>162</v>
      </c>
      <c r="AV208" s="271" t="s">
        <v>162</v>
      </c>
      <c r="AW208" s="271" t="s">
        <v>29</v>
      </c>
      <c r="AX208" s="271" t="s">
        <v>80</v>
      </c>
      <c r="AY208" s="273" t="s">
        <v>155</v>
      </c>
    </row>
    <row r="209" spans="1:65" s="2" customFormat="1" ht="36">
      <c r="A209" s="29"/>
      <c r="B209" s="138"/>
      <c r="C209" s="286" t="s">
        <v>342</v>
      </c>
      <c r="D209" s="286" t="s">
        <v>185</v>
      </c>
      <c r="E209" s="287" t="s">
        <v>661</v>
      </c>
      <c r="F209" s="288" t="s">
        <v>662</v>
      </c>
      <c r="G209" s="289" t="s">
        <v>188</v>
      </c>
      <c r="H209" s="290">
        <v>275.70600000000002</v>
      </c>
      <c r="I209" s="291">
        <v>0</v>
      </c>
      <c r="J209" s="291">
        <f>ROUND(I209*H209,2)</f>
        <v>0</v>
      </c>
      <c r="K209" s="292"/>
      <c r="L209" s="293"/>
      <c r="M209" s="294" t="s">
        <v>1</v>
      </c>
      <c r="N209" s="295" t="s">
        <v>38</v>
      </c>
      <c r="O209" s="266">
        <v>0</v>
      </c>
      <c r="P209" s="266">
        <f>O209*H209</f>
        <v>0</v>
      </c>
      <c r="Q209" s="266">
        <v>1</v>
      </c>
      <c r="R209" s="266">
        <f>Q209*H209</f>
        <v>275.70600000000002</v>
      </c>
      <c r="S209" s="266">
        <v>0</v>
      </c>
      <c r="T209" s="267">
        <f>S209*H209</f>
        <v>0</v>
      </c>
      <c r="U209" s="29"/>
      <c r="V209" s="29"/>
      <c r="W209" s="200"/>
      <c r="X209" s="29"/>
      <c r="Y209" s="29"/>
      <c r="Z209" s="29"/>
      <c r="AA209" s="29"/>
      <c r="AB209" s="29"/>
      <c r="AC209" s="29"/>
      <c r="AD209" s="29"/>
      <c r="AE209" s="29"/>
      <c r="AR209" s="268" t="s">
        <v>100</v>
      </c>
      <c r="AT209" s="268" t="s">
        <v>185</v>
      </c>
      <c r="AU209" s="268" t="s">
        <v>162</v>
      </c>
      <c r="AY209" s="17" t="s">
        <v>155</v>
      </c>
      <c r="BE209" s="151">
        <f>IF(N209="základná",J209,0)</f>
        <v>0</v>
      </c>
      <c r="BF209" s="151">
        <f>IF(N209="znížená",J209,0)</f>
        <v>0</v>
      </c>
      <c r="BG209" s="151">
        <f>IF(N209="zákl. prenesená",J209,0)</f>
        <v>0</v>
      </c>
      <c r="BH209" s="151">
        <f>IF(N209="zníž. prenesená",J209,0)</f>
        <v>0</v>
      </c>
      <c r="BI209" s="151">
        <f>IF(N209="nulová",J209,0)</f>
        <v>0</v>
      </c>
      <c r="BJ209" s="17" t="s">
        <v>162</v>
      </c>
      <c r="BK209" s="151">
        <f>ROUND(I209*H209,2)</f>
        <v>0</v>
      </c>
      <c r="BL209" s="17" t="s">
        <v>161</v>
      </c>
      <c r="BM209" s="268" t="s">
        <v>663</v>
      </c>
    </row>
    <row r="210" spans="1:65" s="271" customFormat="1">
      <c r="B210" s="272"/>
      <c r="D210" s="269" t="s">
        <v>166</v>
      </c>
      <c r="E210" s="273" t="s">
        <v>1</v>
      </c>
      <c r="F210" s="274" t="s">
        <v>664</v>
      </c>
      <c r="H210" s="275">
        <v>275.70600000000002</v>
      </c>
      <c r="L210" s="272"/>
      <c r="M210" s="276"/>
      <c r="N210" s="277"/>
      <c r="O210" s="277"/>
      <c r="P210" s="277"/>
      <c r="Q210" s="277"/>
      <c r="R210" s="277"/>
      <c r="S210" s="277"/>
      <c r="T210" s="278"/>
      <c r="W210" s="200"/>
      <c r="AT210" s="273" t="s">
        <v>166</v>
      </c>
      <c r="AU210" s="273" t="s">
        <v>162</v>
      </c>
      <c r="AV210" s="271" t="s">
        <v>162</v>
      </c>
      <c r="AW210" s="271" t="s">
        <v>29</v>
      </c>
      <c r="AX210" s="271" t="s">
        <v>80</v>
      </c>
      <c r="AY210" s="273" t="s">
        <v>155</v>
      </c>
    </row>
    <row r="211" spans="1:65" s="2" customFormat="1" ht="24">
      <c r="A211" s="29"/>
      <c r="B211" s="138"/>
      <c r="C211" s="258" t="s">
        <v>348</v>
      </c>
      <c r="D211" s="258" t="s">
        <v>157</v>
      </c>
      <c r="E211" s="259" t="s">
        <v>343</v>
      </c>
      <c r="F211" s="260" t="s">
        <v>344</v>
      </c>
      <c r="G211" s="261" t="s">
        <v>84</v>
      </c>
      <c r="H211" s="262">
        <v>13276.503000000001</v>
      </c>
      <c r="I211" s="263">
        <v>0</v>
      </c>
      <c r="J211" s="263">
        <f>ROUND(I211*H211,2)</f>
        <v>0</v>
      </c>
      <c r="K211" s="145"/>
      <c r="L211" s="30"/>
      <c r="M211" s="264" t="s">
        <v>1</v>
      </c>
      <c r="N211" s="265" t="s">
        <v>38</v>
      </c>
      <c r="O211" s="266">
        <v>2.4E-2</v>
      </c>
      <c r="P211" s="266">
        <f>O211*H211</f>
        <v>318.63607000000002</v>
      </c>
      <c r="Q211" s="266">
        <v>0.27994000000000002</v>
      </c>
      <c r="R211" s="266">
        <f>Q211*H211</f>
        <v>3716.6242499999998</v>
      </c>
      <c r="S211" s="266">
        <v>0</v>
      </c>
      <c r="T211" s="267">
        <f>S211*H211</f>
        <v>0</v>
      </c>
      <c r="U211" s="29"/>
      <c r="V211" s="29"/>
      <c r="W211" s="200"/>
      <c r="X211" s="29"/>
      <c r="Y211" s="29"/>
      <c r="Z211" s="29"/>
      <c r="AA211" s="29"/>
      <c r="AB211" s="29"/>
      <c r="AC211" s="29"/>
      <c r="AD211" s="29"/>
      <c r="AE211" s="29"/>
      <c r="AR211" s="268" t="s">
        <v>161</v>
      </c>
      <c r="AT211" s="268" t="s">
        <v>157</v>
      </c>
      <c r="AU211" s="268" t="s">
        <v>162</v>
      </c>
      <c r="AY211" s="17" t="s">
        <v>155</v>
      </c>
      <c r="BE211" s="151">
        <f>IF(N211="základná",J211,0)</f>
        <v>0</v>
      </c>
      <c r="BF211" s="151">
        <f>IF(N211="znížená",J211,0)</f>
        <v>0</v>
      </c>
      <c r="BG211" s="151">
        <f>IF(N211="zákl. prenesená",J211,0)</f>
        <v>0</v>
      </c>
      <c r="BH211" s="151">
        <f>IF(N211="zníž. prenesená",J211,0)</f>
        <v>0</v>
      </c>
      <c r="BI211" s="151">
        <f>IF(N211="nulová",J211,0)</f>
        <v>0</v>
      </c>
      <c r="BJ211" s="17" t="s">
        <v>162</v>
      </c>
      <c r="BK211" s="151">
        <f>ROUND(I211*H211,2)</f>
        <v>0</v>
      </c>
      <c r="BL211" s="17" t="s">
        <v>161</v>
      </c>
      <c r="BM211" s="268" t="s">
        <v>665</v>
      </c>
    </row>
    <row r="212" spans="1:65" s="2" customFormat="1" ht="19.5">
      <c r="A212" s="29"/>
      <c r="B212" s="30"/>
      <c r="C212" s="29"/>
      <c r="D212" s="269" t="s">
        <v>164</v>
      </c>
      <c r="E212" s="29"/>
      <c r="F212" s="270" t="s">
        <v>346</v>
      </c>
      <c r="G212" s="29"/>
      <c r="H212" s="29"/>
      <c r="I212" s="29"/>
      <c r="J212" s="29"/>
      <c r="K212" s="29"/>
      <c r="L212" s="30"/>
      <c r="M212" s="154"/>
      <c r="N212" s="155"/>
      <c r="O212" s="55"/>
      <c r="P212" s="55"/>
      <c r="Q212" s="55"/>
      <c r="R212" s="55"/>
      <c r="S212" s="55"/>
      <c r="T212" s="56"/>
      <c r="U212" s="29"/>
      <c r="V212" s="29"/>
      <c r="W212" s="200"/>
      <c r="X212" s="29"/>
      <c r="Y212" s="29"/>
      <c r="Z212" s="29"/>
      <c r="AA212" s="29"/>
      <c r="AB212" s="29"/>
      <c r="AC212" s="29"/>
      <c r="AD212" s="29"/>
      <c r="AE212" s="29"/>
      <c r="AT212" s="17" t="s">
        <v>164</v>
      </c>
      <c r="AU212" s="17" t="s">
        <v>162</v>
      </c>
    </row>
    <row r="213" spans="1:65" s="271" customFormat="1">
      <c r="B213" s="272"/>
      <c r="D213" s="269" t="s">
        <v>166</v>
      </c>
      <c r="E213" s="273" t="s">
        <v>1</v>
      </c>
      <c r="F213" s="274" t="s">
        <v>666</v>
      </c>
      <c r="H213" s="275">
        <v>13276.503000000001</v>
      </c>
      <c r="L213" s="272"/>
      <c r="M213" s="276"/>
      <c r="N213" s="277"/>
      <c r="O213" s="277"/>
      <c r="P213" s="277"/>
      <c r="Q213" s="277"/>
      <c r="R213" s="277"/>
      <c r="S213" s="277"/>
      <c r="T213" s="278"/>
      <c r="W213" s="200"/>
      <c r="AT213" s="273" t="s">
        <v>166</v>
      </c>
      <c r="AU213" s="273" t="s">
        <v>162</v>
      </c>
      <c r="AV213" s="271" t="s">
        <v>162</v>
      </c>
      <c r="AW213" s="271" t="s">
        <v>29</v>
      </c>
      <c r="AX213" s="271" t="s">
        <v>80</v>
      </c>
      <c r="AY213" s="273" t="s">
        <v>155</v>
      </c>
    </row>
    <row r="214" spans="1:65" s="2" customFormat="1" ht="24">
      <c r="A214" s="29"/>
      <c r="B214" s="138"/>
      <c r="C214" s="258" t="s">
        <v>353</v>
      </c>
      <c r="D214" s="258" t="s">
        <v>157</v>
      </c>
      <c r="E214" s="259" t="s">
        <v>667</v>
      </c>
      <c r="F214" s="260" t="s">
        <v>668</v>
      </c>
      <c r="G214" s="261" t="s">
        <v>84</v>
      </c>
      <c r="H214" s="262">
        <v>424</v>
      </c>
      <c r="I214" s="263">
        <v>0</v>
      </c>
      <c r="J214" s="263">
        <f>ROUND(I214*H214,2)</f>
        <v>0</v>
      </c>
      <c r="K214" s="145"/>
      <c r="L214" s="30"/>
      <c r="M214" s="264" t="s">
        <v>1</v>
      </c>
      <c r="N214" s="265" t="s">
        <v>38</v>
      </c>
      <c r="O214" s="266">
        <v>2.7119999999999998E-2</v>
      </c>
      <c r="P214" s="266">
        <f>O214*H214</f>
        <v>11.49888</v>
      </c>
      <c r="Q214" s="266">
        <v>0.37080000000000002</v>
      </c>
      <c r="R214" s="266">
        <f>Q214*H214</f>
        <v>157.2192</v>
      </c>
      <c r="S214" s="266">
        <v>0</v>
      </c>
      <c r="T214" s="267">
        <f>S214*H214</f>
        <v>0</v>
      </c>
      <c r="U214" s="29"/>
      <c r="V214" s="29"/>
      <c r="W214" s="200"/>
      <c r="X214" s="29"/>
      <c r="Y214" s="29"/>
      <c r="Z214" s="29"/>
      <c r="AA214" s="29"/>
      <c r="AB214" s="29"/>
      <c r="AC214" s="29"/>
      <c r="AD214" s="29"/>
      <c r="AE214" s="29"/>
      <c r="AR214" s="268" t="s">
        <v>161</v>
      </c>
      <c r="AT214" s="268" t="s">
        <v>157</v>
      </c>
      <c r="AU214" s="268" t="s">
        <v>162</v>
      </c>
      <c r="AY214" s="17" t="s">
        <v>155</v>
      </c>
      <c r="BE214" s="151">
        <f>IF(N214="základná",J214,0)</f>
        <v>0</v>
      </c>
      <c r="BF214" s="151">
        <f>IF(N214="znížená",J214,0)</f>
        <v>0</v>
      </c>
      <c r="BG214" s="151">
        <f>IF(N214="zákl. prenesená",J214,0)</f>
        <v>0</v>
      </c>
      <c r="BH214" s="151">
        <f>IF(N214="zníž. prenesená",J214,0)</f>
        <v>0</v>
      </c>
      <c r="BI214" s="151">
        <f>IF(N214="nulová",J214,0)</f>
        <v>0</v>
      </c>
      <c r="BJ214" s="17" t="s">
        <v>162</v>
      </c>
      <c r="BK214" s="151">
        <f>ROUND(I214*H214,2)</f>
        <v>0</v>
      </c>
      <c r="BL214" s="17" t="s">
        <v>161</v>
      </c>
      <c r="BM214" s="268" t="s">
        <v>669</v>
      </c>
    </row>
    <row r="215" spans="1:65" s="2" customFormat="1" ht="19.5">
      <c r="A215" s="29"/>
      <c r="B215" s="30"/>
      <c r="C215" s="29"/>
      <c r="D215" s="269" t="s">
        <v>164</v>
      </c>
      <c r="E215" s="29"/>
      <c r="F215" s="270" t="s">
        <v>670</v>
      </c>
      <c r="G215" s="29"/>
      <c r="H215" s="29"/>
      <c r="I215" s="29"/>
      <c r="J215" s="29"/>
      <c r="K215" s="29"/>
      <c r="L215" s="30"/>
      <c r="M215" s="154"/>
      <c r="N215" s="155"/>
      <c r="O215" s="55"/>
      <c r="P215" s="55"/>
      <c r="Q215" s="55"/>
      <c r="R215" s="55"/>
      <c r="S215" s="55"/>
      <c r="T215" s="56"/>
      <c r="U215" s="29"/>
      <c r="V215" s="29"/>
      <c r="W215" s="200"/>
      <c r="X215" s="29"/>
      <c r="Y215" s="29"/>
      <c r="Z215" s="29"/>
      <c r="AA215" s="29"/>
      <c r="AB215" s="29"/>
      <c r="AC215" s="29"/>
      <c r="AD215" s="29"/>
      <c r="AE215" s="29"/>
      <c r="AT215" s="17" t="s">
        <v>164</v>
      </c>
      <c r="AU215" s="17" t="s">
        <v>162</v>
      </c>
    </row>
    <row r="216" spans="1:65" s="271" customFormat="1">
      <c r="B216" s="272"/>
      <c r="D216" s="269" t="s">
        <v>166</v>
      </c>
      <c r="E216" s="273" t="s">
        <v>1</v>
      </c>
      <c r="F216" s="274" t="s">
        <v>671</v>
      </c>
      <c r="H216" s="275">
        <v>424</v>
      </c>
      <c r="L216" s="272"/>
      <c r="M216" s="276"/>
      <c r="N216" s="277"/>
      <c r="O216" s="277"/>
      <c r="P216" s="277"/>
      <c r="Q216" s="277"/>
      <c r="R216" s="277"/>
      <c r="S216" s="277"/>
      <c r="T216" s="278"/>
      <c r="W216" s="200"/>
      <c r="AT216" s="273" t="s">
        <v>166</v>
      </c>
      <c r="AU216" s="273" t="s">
        <v>162</v>
      </c>
      <c r="AV216" s="271" t="s">
        <v>162</v>
      </c>
      <c r="AW216" s="271" t="s">
        <v>29</v>
      </c>
      <c r="AX216" s="271" t="s">
        <v>80</v>
      </c>
      <c r="AY216" s="273" t="s">
        <v>155</v>
      </c>
    </row>
    <row r="217" spans="1:65" s="2" customFormat="1" ht="24">
      <c r="A217" s="29"/>
      <c r="B217" s="138"/>
      <c r="C217" s="258" t="s">
        <v>357</v>
      </c>
      <c r="D217" s="258" t="s">
        <v>157</v>
      </c>
      <c r="E217" s="259" t="s">
        <v>672</v>
      </c>
      <c r="F217" s="260" t="s">
        <v>673</v>
      </c>
      <c r="G217" s="261" t="s">
        <v>84</v>
      </c>
      <c r="H217" s="262">
        <v>160</v>
      </c>
      <c r="I217" s="263">
        <v>0</v>
      </c>
      <c r="J217" s="263">
        <f>ROUND(I217*H217,2)</f>
        <v>0</v>
      </c>
      <c r="K217" s="145"/>
      <c r="L217" s="30"/>
      <c r="M217" s="264" t="s">
        <v>1</v>
      </c>
      <c r="N217" s="265" t="s">
        <v>38</v>
      </c>
      <c r="O217" s="266">
        <v>3.0120000000000001E-2</v>
      </c>
      <c r="P217" s="266">
        <f>O217*H217</f>
        <v>4.8192000000000004</v>
      </c>
      <c r="Q217" s="266">
        <v>0.46166000000000001</v>
      </c>
      <c r="R217" s="266">
        <f>Q217*H217</f>
        <v>73.865600000000001</v>
      </c>
      <c r="S217" s="266">
        <v>0</v>
      </c>
      <c r="T217" s="267">
        <f>S217*H217</f>
        <v>0</v>
      </c>
      <c r="U217" s="29"/>
      <c r="V217" s="29"/>
      <c r="W217" s="200"/>
      <c r="X217" s="29"/>
      <c r="Y217" s="29"/>
      <c r="Z217" s="29"/>
      <c r="AA217" s="29"/>
      <c r="AB217" s="29"/>
      <c r="AC217" s="29"/>
      <c r="AD217" s="29"/>
      <c r="AE217" s="29"/>
      <c r="AR217" s="268" t="s">
        <v>161</v>
      </c>
      <c r="AT217" s="268" t="s">
        <v>157</v>
      </c>
      <c r="AU217" s="268" t="s">
        <v>162</v>
      </c>
      <c r="AY217" s="17" t="s">
        <v>155</v>
      </c>
      <c r="BE217" s="151">
        <f>IF(N217="základná",J217,0)</f>
        <v>0</v>
      </c>
      <c r="BF217" s="151">
        <f>IF(N217="znížená",J217,0)</f>
        <v>0</v>
      </c>
      <c r="BG217" s="151">
        <f>IF(N217="zákl. prenesená",J217,0)</f>
        <v>0</v>
      </c>
      <c r="BH217" s="151">
        <f>IF(N217="zníž. prenesená",J217,0)</f>
        <v>0</v>
      </c>
      <c r="BI217" s="151">
        <f>IF(N217="nulová",J217,0)</f>
        <v>0</v>
      </c>
      <c r="BJ217" s="17" t="s">
        <v>162</v>
      </c>
      <c r="BK217" s="151">
        <f>ROUND(I217*H217,2)</f>
        <v>0</v>
      </c>
      <c r="BL217" s="17" t="s">
        <v>161</v>
      </c>
      <c r="BM217" s="268" t="s">
        <v>674</v>
      </c>
    </row>
    <row r="218" spans="1:65" s="271" customFormat="1">
      <c r="B218" s="272"/>
      <c r="D218" s="269" t="s">
        <v>166</v>
      </c>
      <c r="E218" s="273" t="s">
        <v>1</v>
      </c>
      <c r="F218" s="274" t="s">
        <v>581</v>
      </c>
      <c r="H218" s="275">
        <v>160</v>
      </c>
      <c r="L218" s="272"/>
      <c r="M218" s="276"/>
      <c r="N218" s="277"/>
      <c r="O218" s="277"/>
      <c r="P218" s="277"/>
      <c r="Q218" s="277"/>
      <c r="R218" s="277"/>
      <c r="S218" s="277"/>
      <c r="T218" s="278"/>
      <c r="W218" s="200"/>
      <c r="AT218" s="273" t="s">
        <v>166</v>
      </c>
      <c r="AU218" s="273" t="s">
        <v>162</v>
      </c>
      <c r="AV218" s="271" t="s">
        <v>162</v>
      </c>
      <c r="AW218" s="271" t="s">
        <v>29</v>
      </c>
      <c r="AX218" s="271" t="s">
        <v>80</v>
      </c>
      <c r="AY218" s="273" t="s">
        <v>155</v>
      </c>
    </row>
    <row r="219" spans="1:65" s="2" customFormat="1" ht="13.9" customHeight="1">
      <c r="A219" s="29"/>
      <c r="B219" s="138"/>
      <c r="C219" s="258" t="s">
        <v>362</v>
      </c>
      <c r="D219" s="258" t="s">
        <v>157</v>
      </c>
      <c r="E219" s="259" t="s">
        <v>675</v>
      </c>
      <c r="F219" s="260" t="s">
        <v>676</v>
      </c>
      <c r="G219" s="261" t="s">
        <v>84</v>
      </c>
      <c r="H219" s="262">
        <v>58</v>
      </c>
      <c r="I219" s="263">
        <v>0</v>
      </c>
      <c r="J219" s="263">
        <f>ROUND(I219*H219,2)</f>
        <v>0</v>
      </c>
      <c r="K219" s="145"/>
      <c r="L219" s="30"/>
      <c r="M219" s="264" t="s">
        <v>1</v>
      </c>
      <c r="N219" s="265" t="s">
        <v>38</v>
      </c>
      <c r="O219" s="266">
        <v>0.14299999999999999</v>
      </c>
      <c r="P219" s="266">
        <f>O219*H219</f>
        <v>8.2940000000000005</v>
      </c>
      <c r="Q219" s="266">
        <v>0.31439</v>
      </c>
      <c r="R219" s="266">
        <f>Q219*H219</f>
        <v>18.23462</v>
      </c>
      <c r="S219" s="266">
        <v>0</v>
      </c>
      <c r="T219" s="267">
        <f>S219*H219</f>
        <v>0</v>
      </c>
      <c r="U219" s="29"/>
      <c r="V219" s="29"/>
      <c r="W219" s="200"/>
      <c r="X219" s="29"/>
      <c r="Y219" s="29"/>
      <c r="Z219" s="29"/>
      <c r="AA219" s="29"/>
      <c r="AB219" s="29"/>
      <c r="AC219" s="29"/>
      <c r="AD219" s="29"/>
      <c r="AE219" s="29"/>
      <c r="AR219" s="268" t="s">
        <v>161</v>
      </c>
      <c r="AT219" s="268" t="s">
        <v>157</v>
      </c>
      <c r="AU219" s="268" t="s">
        <v>162</v>
      </c>
      <c r="AY219" s="17" t="s">
        <v>155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7" t="s">
        <v>162</v>
      </c>
      <c r="BK219" s="151">
        <f>ROUND(I219*H219,2)</f>
        <v>0</v>
      </c>
      <c r="BL219" s="17" t="s">
        <v>161</v>
      </c>
      <c r="BM219" s="268" t="s">
        <v>677</v>
      </c>
    </row>
    <row r="220" spans="1:65" s="2" customFormat="1" ht="19.5">
      <c r="A220" s="29"/>
      <c r="B220" s="30"/>
      <c r="C220" s="29"/>
      <c r="D220" s="269" t="s">
        <v>164</v>
      </c>
      <c r="E220" s="29"/>
      <c r="F220" s="270" t="s">
        <v>678</v>
      </c>
      <c r="G220" s="29"/>
      <c r="H220" s="29"/>
      <c r="I220" s="29"/>
      <c r="J220" s="29"/>
      <c r="K220" s="29"/>
      <c r="L220" s="30"/>
      <c r="M220" s="154"/>
      <c r="N220" s="155"/>
      <c r="O220" s="55"/>
      <c r="P220" s="55"/>
      <c r="Q220" s="55"/>
      <c r="R220" s="55"/>
      <c r="S220" s="55"/>
      <c r="T220" s="56"/>
      <c r="U220" s="29"/>
      <c r="V220" s="29"/>
      <c r="W220" s="200"/>
      <c r="X220" s="29"/>
      <c r="Y220" s="29"/>
      <c r="Z220" s="29"/>
      <c r="AA220" s="29"/>
      <c r="AB220" s="29"/>
      <c r="AC220" s="29"/>
      <c r="AD220" s="29"/>
      <c r="AE220" s="29"/>
      <c r="AT220" s="17" t="s">
        <v>164</v>
      </c>
      <c r="AU220" s="17" t="s">
        <v>162</v>
      </c>
    </row>
    <row r="221" spans="1:65" s="271" customFormat="1">
      <c r="B221" s="272"/>
      <c r="D221" s="269" t="s">
        <v>166</v>
      </c>
      <c r="E221" s="273" t="s">
        <v>1</v>
      </c>
      <c r="F221" s="274" t="s">
        <v>679</v>
      </c>
      <c r="H221" s="275">
        <v>58</v>
      </c>
      <c r="L221" s="272"/>
      <c r="M221" s="276"/>
      <c r="N221" s="277"/>
      <c r="O221" s="277"/>
      <c r="P221" s="277"/>
      <c r="Q221" s="277"/>
      <c r="R221" s="277"/>
      <c r="S221" s="277"/>
      <c r="T221" s="278"/>
      <c r="W221" s="200"/>
      <c r="AT221" s="273" t="s">
        <v>166</v>
      </c>
      <c r="AU221" s="273" t="s">
        <v>162</v>
      </c>
      <c r="AV221" s="271" t="s">
        <v>162</v>
      </c>
      <c r="AW221" s="271" t="s">
        <v>29</v>
      </c>
      <c r="AX221" s="271" t="s">
        <v>80</v>
      </c>
      <c r="AY221" s="273" t="s">
        <v>155</v>
      </c>
    </row>
    <row r="222" spans="1:65" s="2" customFormat="1" ht="24">
      <c r="A222" s="29"/>
      <c r="B222" s="138"/>
      <c r="C222" s="258" t="s">
        <v>366</v>
      </c>
      <c r="D222" s="258" t="s">
        <v>157</v>
      </c>
      <c r="E222" s="259" t="s">
        <v>349</v>
      </c>
      <c r="F222" s="260" t="s">
        <v>350</v>
      </c>
      <c r="G222" s="261" t="s">
        <v>84</v>
      </c>
      <c r="H222" s="262">
        <v>945</v>
      </c>
      <c r="I222" s="263">
        <v>0</v>
      </c>
      <c r="J222" s="263">
        <f>ROUND(I222*H222,2)</f>
        <v>0</v>
      </c>
      <c r="K222" s="145"/>
      <c r="L222" s="30"/>
      <c r="M222" s="264" t="s">
        <v>1</v>
      </c>
      <c r="N222" s="265" t="s">
        <v>38</v>
      </c>
      <c r="O222" s="266">
        <v>3.3000000000000002E-2</v>
      </c>
      <c r="P222" s="266">
        <f>O222*H222</f>
        <v>31.184999999999999</v>
      </c>
      <c r="Q222" s="266">
        <v>0.30834</v>
      </c>
      <c r="R222" s="266">
        <f>Q222*H222</f>
        <v>291.38130000000001</v>
      </c>
      <c r="S222" s="266">
        <v>0</v>
      </c>
      <c r="T222" s="267">
        <f>S222*H222</f>
        <v>0</v>
      </c>
      <c r="U222" s="29"/>
      <c r="V222" s="29"/>
      <c r="W222" s="200"/>
      <c r="X222" s="29"/>
      <c r="Y222" s="29"/>
      <c r="Z222" s="29"/>
      <c r="AA222" s="29"/>
      <c r="AB222" s="29"/>
      <c r="AC222" s="29"/>
      <c r="AD222" s="29"/>
      <c r="AE222" s="29"/>
      <c r="AR222" s="268" t="s">
        <v>161</v>
      </c>
      <c r="AT222" s="268" t="s">
        <v>157</v>
      </c>
      <c r="AU222" s="268" t="s">
        <v>162</v>
      </c>
      <c r="AY222" s="17" t="s">
        <v>155</v>
      </c>
      <c r="BE222" s="151">
        <f>IF(N222="základná",J222,0)</f>
        <v>0</v>
      </c>
      <c r="BF222" s="151">
        <f>IF(N222="znížená",J222,0)</f>
        <v>0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7" t="s">
        <v>162</v>
      </c>
      <c r="BK222" s="151">
        <f>ROUND(I222*H222,2)</f>
        <v>0</v>
      </c>
      <c r="BL222" s="17" t="s">
        <v>161</v>
      </c>
      <c r="BM222" s="268" t="s">
        <v>680</v>
      </c>
    </row>
    <row r="223" spans="1:65" s="271" customFormat="1">
      <c r="B223" s="272"/>
      <c r="D223" s="269" t="s">
        <v>166</v>
      </c>
      <c r="E223" s="273" t="s">
        <v>1</v>
      </c>
      <c r="F223" s="274" t="s">
        <v>681</v>
      </c>
      <c r="H223" s="275">
        <v>945</v>
      </c>
      <c r="L223" s="272"/>
      <c r="M223" s="276"/>
      <c r="N223" s="277"/>
      <c r="O223" s="277"/>
      <c r="P223" s="277"/>
      <c r="Q223" s="277"/>
      <c r="R223" s="277"/>
      <c r="S223" s="277"/>
      <c r="T223" s="278"/>
      <c r="W223" s="200"/>
      <c r="AT223" s="273" t="s">
        <v>166</v>
      </c>
      <c r="AU223" s="273" t="s">
        <v>162</v>
      </c>
      <c r="AV223" s="271" t="s">
        <v>162</v>
      </c>
      <c r="AW223" s="271" t="s">
        <v>29</v>
      </c>
      <c r="AX223" s="271" t="s">
        <v>80</v>
      </c>
      <c r="AY223" s="273" t="s">
        <v>155</v>
      </c>
    </row>
    <row r="224" spans="1:65" s="2" customFormat="1" ht="24">
      <c r="A224" s="29"/>
      <c r="B224" s="138"/>
      <c r="C224" s="258" t="s">
        <v>371</v>
      </c>
      <c r="D224" s="258" t="s">
        <v>157</v>
      </c>
      <c r="E224" s="259" t="s">
        <v>358</v>
      </c>
      <c r="F224" s="260" t="s">
        <v>359</v>
      </c>
      <c r="G224" s="261" t="s">
        <v>84</v>
      </c>
      <c r="H224" s="262">
        <v>1740.57</v>
      </c>
      <c r="I224" s="263">
        <v>0</v>
      </c>
      <c r="J224" s="263">
        <f>ROUND(I224*H224,2)</f>
        <v>0</v>
      </c>
      <c r="K224" s="145"/>
      <c r="L224" s="30"/>
      <c r="M224" s="264" t="s">
        <v>1</v>
      </c>
      <c r="N224" s="265" t="s">
        <v>38</v>
      </c>
      <c r="O224" s="266">
        <v>3.5000000000000003E-2</v>
      </c>
      <c r="P224" s="266">
        <f>O224*H224</f>
        <v>60.91995</v>
      </c>
      <c r="Q224" s="266">
        <v>0.2024</v>
      </c>
      <c r="R224" s="266">
        <f>Q224*H224</f>
        <v>352.29136999999997</v>
      </c>
      <c r="S224" s="266">
        <v>0</v>
      </c>
      <c r="T224" s="267">
        <f>S224*H224</f>
        <v>0</v>
      </c>
      <c r="U224" s="29"/>
      <c r="V224" s="29"/>
      <c r="W224" s="200"/>
      <c r="X224" s="29"/>
      <c r="Y224" s="29"/>
      <c r="Z224" s="29"/>
      <c r="AA224" s="29"/>
      <c r="AB224" s="29"/>
      <c r="AC224" s="29"/>
      <c r="AD224" s="29"/>
      <c r="AE224" s="29"/>
      <c r="AR224" s="268" t="s">
        <v>161</v>
      </c>
      <c r="AT224" s="268" t="s">
        <v>157</v>
      </c>
      <c r="AU224" s="268" t="s">
        <v>162</v>
      </c>
      <c r="AY224" s="17" t="s">
        <v>155</v>
      </c>
      <c r="BE224" s="151">
        <f>IF(N224="základná",J224,0)</f>
        <v>0</v>
      </c>
      <c r="BF224" s="151">
        <f>IF(N224="znížená",J224,0)</f>
        <v>0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7" t="s">
        <v>162</v>
      </c>
      <c r="BK224" s="151">
        <f>ROUND(I224*H224,2)</f>
        <v>0</v>
      </c>
      <c r="BL224" s="17" t="s">
        <v>161</v>
      </c>
      <c r="BM224" s="268" t="s">
        <v>682</v>
      </c>
    </row>
    <row r="225" spans="1:65" s="271" customFormat="1">
      <c r="B225" s="272"/>
      <c r="D225" s="269" t="s">
        <v>166</v>
      </c>
      <c r="E225" s="273" t="s">
        <v>1</v>
      </c>
      <c r="F225" s="274" t="s">
        <v>683</v>
      </c>
      <c r="H225" s="275">
        <v>1740.57</v>
      </c>
      <c r="L225" s="272"/>
      <c r="M225" s="276"/>
      <c r="N225" s="277"/>
      <c r="O225" s="277"/>
      <c r="P225" s="277"/>
      <c r="Q225" s="277"/>
      <c r="R225" s="277"/>
      <c r="S225" s="277"/>
      <c r="T225" s="278"/>
      <c r="W225" s="200"/>
      <c r="AT225" s="273" t="s">
        <v>166</v>
      </c>
      <c r="AU225" s="273" t="s">
        <v>162</v>
      </c>
      <c r="AV225" s="271" t="s">
        <v>162</v>
      </c>
      <c r="AW225" s="271" t="s">
        <v>29</v>
      </c>
      <c r="AX225" s="271" t="s">
        <v>80</v>
      </c>
      <c r="AY225" s="273" t="s">
        <v>155</v>
      </c>
    </row>
    <row r="226" spans="1:65" s="2" customFormat="1" ht="24">
      <c r="A226" s="29"/>
      <c r="B226" s="138"/>
      <c r="C226" s="286" t="s">
        <v>202</v>
      </c>
      <c r="D226" s="286" t="s">
        <v>185</v>
      </c>
      <c r="E226" s="287" t="s">
        <v>363</v>
      </c>
      <c r="F226" s="288" t="s">
        <v>364</v>
      </c>
      <c r="G226" s="289" t="s">
        <v>188</v>
      </c>
      <c r="H226" s="290">
        <v>261.08600000000001</v>
      </c>
      <c r="I226" s="291">
        <v>0</v>
      </c>
      <c r="J226" s="291">
        <f>ROUND(I226*H226,2)</f>
        <v>0</v>
      </c>
      <c r="K226" s="292"/>
      <c r="L226" s="293"/>
      <c r="M226" s="294" t="s">
        <v>1</v>
      </c>
      <c r="N226" s="295" t="s">
        <v>38</v>
      </c>
      <c r="O226" s="266">
        <v>0</v>
      </c>
      <c r="P226" s="266">
        <f>O226*H226</f>
        <v>0</v>
      </c>
      <c r="Q226" s="266">
        <v>1</v>
      </c>
      <c r="R226" s="266">
        <f>Q226*H226</f>
        <v>261.08600000000001</v>
      </c>
      <c r="S226" s="266">
        <v>0</v>
      </c>
      <c r="T226" s="267">
        <f>S226*H226</f>
        <v>0</v>
      </c>
      <c r="U226" s="29"/>
      <c r="V226" s="29"/>
      <c r="W226" s="200"/>
      <c r="X226" s="29"/>
      <c r="Y226" s="29"/>
      <c r="Z226" s="29"/>
      <c r="AA226" s="29"/>
      <c r="AB226" s="29"/>
      <c r="AC226" s="29"/>
      <c r="AD226" s="29"/>
      <c r="AE226" s="29"/>
      <c r="AR226" s="268" t="s">
        <v>100</v>
      </c>
      <c r="AT226" s="268" t="s">
        <v>185</v>
      </c>
      <c r="AU226" s="268" t="s">
        <v>162</v>
      </c>
      <c r="AY226" s="17" t="s">
        <v>155</v>
      </c>
      <c r="BE226" s="151">
        <f>IF(N226="základná",J226,0)</f>
        <v>0</v>
      </c>
      <c r="BF226" s="151">
        <f>IF(N226="znížená",J226,0)</f>
        <v>0</v>
      </c>
      <c r="BG226" s="151">
        <f>IF(N226="zákl. prenesená",J226,0)</f>
        <v>0</v>
      </c>
      <c r="BH226" s="151">
        <f>IF(N226="zníž. prenesená",J226,0)</f>
        <v>0</v>
      </c>
      <c r="BI226" s="151">
        <f>IF(N226="nulová",J226,0)</f>
        <v>0</v>
      </c>
      <c r="BJ226" s="17" t="s">
        <v>162</v>
      </c>
      <c r="BK226" s="151">
        <f>ROUND(I226*H226,2)</f>
        <v>0</v>
      </c>
      <c r="BL226" s="17" t="s">
        <v>161</v>
      </c>
      <c r="BM226" s="268" t="s">
        <v>684</v>
      </c>
    </row>
    <row r="227" spans="1:65" s="271" customFormat="1">
      <c r="B227" s="272"/>
      <c r="D227" s="269" t="s">
        <v>166</v>
      </c>
      <c r="E227" s="273" t="s">
        <v>1</v>
      </c>
      <c r="F227" s="274" t="s">
        <v>685</v>
      </c>
      <c r="H227" s="275">
        <v>261.08600000000001</v>
      </c>
      <c r="L227" s="272"/>
      <c r="M227" s="276"/>
      <c r="N227" s="277"/>
      <c r="O227" s="277"/>
      <c r="P227" s="277"/>
      <c r="Q227" s="277"/>
      <c r="R227" s="277"/>
      <c r="S227" s="277"/>
      <c r="T227" s="278"/>
      <c r="W227" s="200"/>
      <c r="AT227" s="273" t="s">
        <v>166</v>
      </c>
      <c r="AU227" s="273" t="s">
        <v>162</v>
      </c>
      <c r="AV227" s="271" t="s">
        <v>162</v>
      </c>
      <c r="AW227" s="271" t="s">
        <v>29</v>
      </c>
      <c r="AX227" s="271" t="s">
        <v>80</v>
      </c>
      <c r="AY227" s="273" t="s">
        <v>155</v>
      </c>
    </row>
    <row r="228" spans="1:65" s="2" customFormat="1" ht="24">
      <c r="A228" s="29"/>
      <c r="B228" s="138"/>
      <c r="C228" s="258" t="s">
        <v>375</v>
      </c>
      <c r="D228" s="258" t="s">
        <v>157</v>
      </c>
      <c r="E228" s="259" t="s">
        <v>372</v>
      </c>
      <c r="F228" s="260" t="s">
        <v>373</v>
      </c>
      <c r="G228" s="261" t="s">
        <v>84</v>
      </c>
      <c r="H228" s="262">
        <v>4943.2190000000001</v>
      </c>
      <c r="I228" s="263">
        <v>0</v>
      </c>
      <c r="J228" s="263">
        <f>ROUND(I228*H228,2)</f>
        <v>0</v>
      </c>
      <c r="K228" s="145"/>
      <c r="L228" s="30"/>
      <c r="M228" s="264" t="s">
        <v>1</v>
      </c>
      <c r="N228" s="265" t="s">
        <v>38</v>
      </c>
      <c r="O228" s="266">
        <v>2.0200000000000001E-3</v>
      </c>
      <c r="P228" s="266">
        <f>O228*H228</f>
        <v>9.9853000000000005</v>
      </c>
      <c r="Q228" s="266">
        <v>8.0999999999999996E-4</v>
      </c>
      <c r="R228" s="266">
        <f>Q228*H228</f>
        <v>4.0040100000000001</v>
      </c>
      <c r="S228" s="266">
        <v>0</v>
      </c>
      <c r="T228" s="267">
        <f>S228*H228</f>
        <v>0</v>
      </c>
      <c r="U228" s="29"/>
      <c r="V228" s="29"/>
      <c r="W228" s="200"/>
      <c r="X228" s="29"/>
      <c r="Y228" s="29"/>
      <c r="Z228" s="29"/>
      <c r="AA228" s="29"/>
      <c r="AB228" s="29"/>
      <c r="AC228" s="29"/>
      <c r="AD228" s="29"/>
      <c r="AE228" s="29"/>
      <c r="AR228" s="268" t="s">
        <v>161</v>
      </c>
      <c r="AT228" s="268" t="s">
        <v>157</v>
      </c>
      <c r="AU228" s="268" t="s">
        <v>162</v>
      </c>
      <c r="AY228" s="17" t="s">
        <v>155</v>
      </c>
      <c r="BE228" s="151">
        <f>IF(N228="základná",J228,0)</f>
        <v>0</v>
      </c>
      <c r="BF228" s="151">
        <f>IF(N228="znížená",J228,0)</f>
        <v>0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7" t="s">
        <v>162</v>
      </c>
      <c r="BK228" s="151">
        <f>ROUND(I228*H228,2)</f>
        <v>0</v>
      </c>
      <c r="BL228" s="17" t="s">
        <v>161</v>
      </c>
      <c r="BM228" s="268" t="s">
        <v>686</v>
      </c>
    </row>
    <row r="229" spans="1:65" s="271" customFormat="1">
      <c r="B229" s="272"/>
      <c r="D229" s="269" t="s">
        <v>166</v>
      </c>
      <c r="E229" s="273" t="s">
        <v>1</v>
      </c>
      <c r="F229" s="274" t="s">
        <v>555</v>
      </c>
      <c r="H229" s="275">
        <v>4943.2190000000001</v>
      </c>
      <c r="L229" s="272"/>
      <c r="M229" s="276"/>
      <c r="N229" s="277"/>
      <c r="O229" s="277"/>
      <c r="P229" s="277"/>
      <c r="Q229" s="277"/>
      <c r="R229" s="277"/>
      <c r="S229" s="277"/>
      <c r="T229" s="278"/>
      <c r="W229" s="200"/>
      <c r="AT229" s="273" t="s">
        <v>166</v>
      </c>
      <c r="AU229" s="273" t="s">
        <v>162</v>
      </c>
      <c r="AV229" s="271" t="s">
        <v>162</v>
      </c>
      <c r="AW229" s="271" t="s">
        <v>29</v>
      </c>
      <c r="AX229" s="271" t="s">
        <v>80</v>
      </c>
      <c r="AY229" s="273" t="s">
        <v>155</v>
      </c>
    </row>
    <row r="230" spans="1:65" s="2" customFormat="1" ht="24">
      <c r="A230" s="29"/>
      <c r="B230" s="138"/>
      <c r="C230" s="258" t="s">
        <v>379</v>
      </c>
      <c r="D230" s="258" t="s">
        <v>157</v>
      </c>
      <c r="E230" s="259" t="s">
        <v>376</v>
      </c>
      <c r="F230" s="260" t="s">
        <v>377</v>
      </c>
      <c r="G230" s="261" t="s">
        <v>84</v>
      </c>
      <c r="H230" s="262">
        <v>4943.2190000000001</v>
      </c>
      <c r="I230" s="263">
        <v>0</v>
      </c>
      <c r="J230" s="263">
        <f>ROUND(I230*H230,2)</f>
        <v>0</v>
      </c>
      <c r="K230" s="145"/>
      <c r="L230" s="30"/>
      <c r="M230" s="264" t="s">
        <v>1</v>
      </c>
      <c r="N230" s="265" t="s">
        <v>38</v>
      </c>
      <c r="O230" s="266">
        <v>8.8999999999999996E-2</v>
      </c>
      <c r="P230" s="266">
        <f>O230*H230</f>
        <v>439.94648999999998</v>
      </c>
      <c r="Q230" s="266">
        <v>0.18151999999999999</v>
      </c>
      <c r="R230" s="266">
        <f>Q230*H230</f>
        <v>897.29310999999996</v>
      </c>
      <c r="S230" s="266">
        <v>0</v>
      </c>
      <c r="T230" s="267">
        <f>S230*H230</f>
        <v>0</v>
      </c>
      <c r="U230" s="29"/>
      <c r="V230" s="29"/>
      <c r="W230" s="200"/>
      <c r="X230" s="29"/>
      <c r="Y230" s="29"/>
      <c r="Z230" s="29"/>
      <c r="AA230" s="29"/>
      <c r="AB230" s="29"/>
      <c r="AC230" s="29"/>
      <c r="AD230" s="29"/>
      <c r="AE230" s="29"/>
      <c r="AR230" s="268" t="s">
        <v>161</v>
      </c>
      <c r="AT230" s="268" t="s">
        <v>157</v>
      </c>
      <c r="AU230" s="268" t="s">
        <v>162</v>
      </c>
      <c r="AY230" s="17" t="s">
        <v>155</v>
      </c>
      <c r="BE230" s="151">
        <f>IF(N230="základná",J230,0)</f>
        <v>0</v>
      </c>
      <c r="BF230" s="151">
        <f>IF(N230="znížená",J230,0)</f>
        <v>0</v>
      </c>
      <c r="BG230" s="151">
        <f>IF(N230="zákl. prenesená",J230,0)</f>
        <v>0</v>
      </c>
      <c r="BH230" s="151">
        <f>IF(N230="zníž. prenesená",J230,0)</f>
        <v>0</v>
      </c>
      <c r="BI230" s="151">
        <f>IF(N230="nulová",J230,0)</f>
        <v>0</v>
      </c>
      <c r="BJ230" s="17" t="s">
        <v>162</v>
      </c>
      <c r="BK230" s="151">
        <f>ROUND(I230*H230,2)</f>
        <v>0</v>
      </c>
      <c r="BL230" s="17" t="s">
        <v>161</v>
      </c>
      <c r="BM230" s="268" t="s">
        <v>687</v>
      </c>
    </row>
    <row r="231" spans="1:65" s="271" customFormat="1">
      <c r="B231" s="272"/>
      <c r="D231" s="269" t="s">
        <v>166</v>
      </c>
      <c r="E231" s="273" t="s">
        <v>1</v>
      </c>
      <c r="F231" s="274" t="s">
        <v>555</v>
      </c>
      <c r="H231" s="275">
        <v>4943.2190000000001</v>
      </c>
      <c r="L231" s="272"/>
      <c r="M231" s="276"/>
      <c r="N231" s="277"/>
      <c r="O231" s="277"/>
      <c r="P231" s="277"/>
      <c r="Q231" s="277"/>
      <c r="R231" s="277"/>
      <c r="S231" s="277"/>
      <c r="T231" s="278"/>
      <c r="W231" s="200"/>
      <c r="AT231" s="273" t="s">
        <v>166</v>
      </c>
      <c r="AU231" s="273" t="s">
        <v>162</v>
      </c>
      <c r="AV231" s="271" t="s">
        <v>162</v>
      </c>
      <c r="AW231" s="271" t="s">
        <v>29</v>
      </c>
      <c r="AX231" s="271" t="s">
        <v>80</v>
      </c>
      <c r="AY231" s="273" t="s">
        <v>155</v>
      </c>
    </row>
    <row r="232" spans="1:65" s="2" customFormat="1" ht="24">
      <c r="A232" s="29"/>
      <c r="B232" s="138"/>
      <c r="C232" s="258" t="s">
        <v>385</v>
      </c>
      <c r="D232" s="258" t="s">
        <v>157</v>
      </c>
      <c r="E232" s="259" t="s">
        <v>380</v>
      </c>
      <c r="F232" s="260" t="s">
        <v>381</v>
      </c>
      <c r="G232" s="261" t="s">
        <v>84</v>
      </c>
      <c r="H232" s="262">
        <v>24</v>
      </c>
      <c r="I232" s="263">
        <v>0</v>
      </c>
      <c r="J232" s="263">
        <f>ROUND(I232*H232,2)</f>
        <v>0</v>
      </c>
      <c r="K232" s="145"/>
      <c r="L232" s="30"/>
      <c r="M232" s="264" t="s">
        <v>1</v>
      </c>
      <c r="N232" s="265" t="s">
        <v>38</v>
      </c>
      <c r="O232" s="266">
        <v>1.4259999999999999</v>
      </c>
      <c r="P232" s="266">
        <f>O232*H232</f>
        <v>34.223999999999997</v>
      </c>
      <c r="Q232" s="266">
        <v>0.82494999999999996</v>
      </c>
      <c r="R232" s="266">
        <f>Q232*H232</f>
        <v>19.7988</v>
      </c>
      <c r="S232" s="266">
        <v>0</v>
      </c>
      <c r="T232" s="267">
        <f>S232*H232</f>
        <v>0</v>
      </c>
      <c r="U232" s="29"/>
      <c r="V232" s="29"/>
      <c r="W232" s="200"/>
      <c r="X232" s="29"/>
      <c r="Y232" s="29"/>
      <c r="Z232" s="29"/>
      <c r="AA232" s="29"/>
      <c r="AB232" s="29"/>
      <c r="AC232" s="29"/>
      <c r="AD232" s="29"/>
      <c r="AE232" s="29"/>
      <c r="AR232" s="268" t="s">
        <v>161</v>
      </c>
      <c r="AT232" s="268" t="s">
        <v>157</v>
      </c>
      <c r="AU232" s="268" t="s">
        <v>162</v>
      </c>
      <c r="AY232" s="17" t="s">
        <v>155</v>
      </c>
      <c r="BE232" s="151">
        <f>IF(N232="základná",J232,0)</f>
        <v>0</v>
      </c>
      <c r="BF232" s="151">
        <f>IF(N232="znížená",J232,0)</f>
        <v>0</v>
      </c>
      <c r="BG232" s="151">
        <f>IF(N232="zákl. prenesená",J232,0)</f>
        <v>0</v>
      </c>
      <c r="BH232" s="151">
        <f>IF(N232="zníž. prenesená",J232,0)</f>
        <v>0</v>
      </c>
      <c r="BI232" s="151">
        <f>IF(N232="nulová",J232,0)</f>
        <v>0</v>
      </c>
      <c r="BJ232" s="17" t="s">
        <v>162</v>
      </c>
      <c r="BK232" s="151">
        <f>ROUND(I232*H232,2)</f>
        <v>0</v>
      </c>
      <c r="BL232" s="17" t="s">
        <v>161</v>
      </c>
      <c r="BM232" s="268" t="s">
        <v>688</v>
      </c>
    </row>
    <row r="233" spans="1:65" s="271" customFormat="1">
      <c r="B233" s="272"/>
      <c r="D233" s="269" t="s">
        <v>166</v>
      </c>
      <c r="E233" s="273" t="s">
        <v>1</v>
      </c>
      <c r="F233" s="274" t="s">
        <v>557</v>
      </c>
      <c r="H233" s="275">
        <v>24</v>
      </c>
      <c r="L233" s="272"/>
      <c r="M233" s="276"/>
      <c r="N233" s="277"/>
      <c r="O233" s="277"/>
      <c r="P233" s="277"/>
      <c r="Q233" s="277"/>
      <c r="R233" s="277"/>
      <c r="S233" s="277"/>
      <c r="T233" s="278"/>
      <c r="W233" s="200"/>
      <c r="AT233" s="273" t="s">
        <v>166</v>
      </c>
      <c r="AU233" s="273" t="s">
        <v>162</v>
      </c>
      <c r="AV233" s="271" t="s">
        <v>162</v>
      </c>
      <c r="AW233" s="271" t="s">
        <v>29</v>
      </c>
      <c r="AX233" s="271" t="s">
        <v>80</v>
      </c>
      <c r="AY233" s="273" t="s">
        <v>155</v>
      </c>
    </row>
    <row r="234" spans="1:65" s="198" customFormat="1" ht="22.9" customHeight="1">
      <c r="B234" s="247"/>
      <c r="D234" s="248" t="s">
        <v>71</v>
      </c>
      <c r="E234" s="256" t="s">
        <v>210</v>
      </c>
      <c r="F234" s="256" t="s">
        <v>384</v>
      </c>
      <c r="J234" s="257">
        <f>BK234</f>
        <v>0</v>
      </c>
      <c r="L234" s="247"/>
      <c r="M234" s="251"/>
      <c r="N234" s="252"/>
      <c r="O234" s="252"/>
      <c r="P234" s="253">
        <f>SUM(P235:P300)</f>
        <v>1922.30033</v>
      </c>
      <c r="Q234" s="252"/>
      <c r="R234" s="253">
        <f>SUM(R235:R300)</f>
        <v>1160.4732799999999</v>
      </c>
      <c r="S234" s="252"/>
      <c r="T234" s="254">
        <f>SUM(T235:T300)</f>
        <v>0</v>
      </c>
      <c r="W234" s="200"/>
      <c r="AR234" s="248" t="s">
        <v>80</v>
      </c>
      <c r="AT234" s="199" t="s">
        <v>71</v>
      </c>
      <c r="AU234" s="199" t="s">
        <v>80</v>
      </c>
      <c r="AY234" s="248" t="s">
        <v>155</v>
      </c>
      <c r="BK234" s="255">
        <f>SUM(BK235:BK300)</f>
        <v>0</v>
      </c>
    </row>
    <row r="235" spans="1:65" s="2" customFormat="1" ht="24">
      <c r="A235" s="29"/>
      <c r="B235" s="138"/>
      <c r="C235" s="258" t="s">
        <v>390</v>
      </c>
      <c r="D235" s="258" t="s">
        <v>157</v>
      </c>
      <c r="E235" s="259" t="s">
        <v>386</v>
      </c>
      <c r="F235" s="260" t="s">
        <v>387</v>
      </c>
      <c r="G235" s="261" t="s">
        <v>93</v>
      </c>
      <c r="H235" s="262">
        <v>46</v>
      </c>
      <c r="I235" s="263">
        <v>0</v>
      </c>
      <c r="J235" s="263">
        <f>ROUND(I235*H235,2)</f>
        <v>0</v>
      </c>
      <c r="K235" s="145"/>
      <c r="L235" s="30"/>
      <c r="M235" s="264" t="s">
        <v>1</v>
      </c>
      <c r="N235" s="265" t="s">
        <v>38</v>
      </c>
      <c r="O235" s="266">
        <v>3.1440000000000001</v>
      </c>
      <c r="P235" s="266">
        <f>O235*H235</f>
        <v>144.624</v>
      </c>
      <c r="Q235" s="266">
        <v>0.40566000000000002</v>
      </c>
      <c r="R235" s="266">
        <f>Q235*H235</f>
        <v>18.660360000000001</v>
      </c>
      <c r="S235" s="266">
        <v>0</v>
      </c>
      <c r="T235" s="267">
        <f>S235*H235</f>
        <v>0</v>
      </c>
      <c r="U235" s="29"/>
      <c r="V235" s="29"/>
      <c r="W235" s="200"/>
      <c r="X235" s="29"/>
      <c r="Y235" s="29"/>
      <c r="Z235" s="29"/>
      <c r="AA235" s="29"/>
      <c r="AB235" s="29"/>
      <c r="AC235" s="29"/>
      <c r="AD235" s="29"/>
      <c r="AE235" s="29"/>
      <c r="AR235" s="268" t="s">
        <v>161</v>
      </c>
      <c r="AT235" s="268" t="s">
        <v>157</v>
      </c>
      <c r="AU235" s="268" t="s">
        <v>162</v>
      </c>
      <c r="AY235" s="17" t="s">
        <v>155</v>
      </c>
      <c r="BE235" s="151">
        <f>IF(N235="základná",J235,0)</f>
        <v>0</v>
      </c>
      <c r="BF235" s="151">
        <f>IF(N235="znížená",J235,0)</f>
        <v>0</v>
      </c>
      <c r="BG235" s="151">
        <f>IF(N235="zákl. prenesená",J235,0)</f>
        <v>0</v>
      </c>
      <c r="BH235" s="151">
        <f>IF(N235="zníž. prenesená",J235,0)</f>
        <v>0</v>
      </c>
      <c r="BI235" s="151">
        <f>IF(N235="nulová",J235,0)</f>
        <v>0</v>
      </c>
      <c r="BJ235" s="17" t="s">
        <v>162</v>
      </c>
      <c r="BK235" s="151">
        <f>ROUND(I235*H235,2)</f>
        <v>0</v>
      </c>
      <c r="BL235" s="17" t="s">
        <v>161</v>
      </c>
      <c r="BM235" s="268" t="s">
        <v>689</v>
      </c>
    </row>
    <row r="236" spans="1:65" s="271" customFormat="1">
      <c r="B236" s="272"/>
      <c r="D236" s="269" t="s">
        <v>166</v>
      </c>
      <c r="E236" s="273" t="s">
        <v>1</v>
      </c>
      <c r="F236" s="274" t="s">
        <v>690</v>
      </c>
      <c r="H236" s="275">
        <v>46</v>
      </c>
      <c r="L236" s="272"/>
      <c r="M236" s="276"/>
      <c r="N236" s="277"/>
      <c r="O236" s="277"/>
      <c r="P236" s="277"/>
      <c r="Q236" s="277"/>
      <c r="R236" s="277"/>
      <c r="S236" s="277"/>
      <c r="T236" s="278"/>
      <c r="W236" s="200"/>
      <c r="AT236" s="273" t="s">
        <v>166</v>
      </c>
      <c r="AU236" s="273" t="s">
        <v>162</v>
      </c>
      <c r="AV236" s="271" t="s">
        <v>162</v>
      </c>
      <c r="AW236" s="271" t="s">
        <v>29</v>
      </c>
      <c r="AX236" s="271" t="s">
        <v>80</v>
      </c>
      <c r="AY236" s="273" t="s">
        <v>155</v>
      </c>
    </row>
    <row r="237" spans="1:65" s="2" customFormat="1" ht="24">
      <c r="A237" s="29"/>
      <c r="B237" s="138"/>
      <c r="C237" s="286" t="s">
        <v>394</v>
      </c>
      <c r="D237" s="286" t="s">
        <v>185</v>
      </c>
      <c r="E237" s="287" t="s">
        <v>691</v>
      </c>
      <c r="F237" s="288" t="s">
        <v>692</v>
      </c>
      <c r="G237" s="289" t="s">
        <v>93</v>
      </c>
      <c r="H237" s="290">
        <v>42</v>
      </c>
      <c r="I237" s="291">
        <v>0</v>
      </c>
      <c r="J237" s="291">
        <f>ROUND(I237*H237,2)</f>
        <v>0</v>
      </c>
      <c r="K237" s="292"/>
      <c r="L237" s="293"/>
      <c r="M237" s="294" t="s">
        <v>1</v>
      </c>
      <c r="N237" s="295" t="s">
        <v>38</v>
      </c>
      <c r="O237" s="266">
        <v>0</v>
      </c>
      <c r="P237" s="266">
        <f>O237*H237</f>
        <v>0</v>
      </c>
      <c r="Q237" s="266">
        <v>7.0999999999999994E-2</v>
      </c>
      <c r="R237" s="266">
        <f>Q237*H237</f>
        <v>2.9820000000000002</v>
      </c>
      <c r="S237" s="266">
        <v>0</v>
      </c>
      <c r="T237" s="267">
        <f>S237*H237</f>
        <v>0</v>
      </c>
      <c r="U237" s="29"/>
      <c r="V237" s="29"/>
      <c r="W237" s="200"/>
      <c r="X237" s="29"/>
      <c r="Y237" s="29"/>
      <c r="Z237" s="29"/>
      <c r="AA237" s="29"/>
      <c r="AB237" s="29"/>
      <c r="AC237" s="29"/>
      <c r="AD237" s="29"/>
      <c r="AE237" s="29"/>
      <c r="AR237" s="268" t="s">
        <v>100</v>
      </c>
      <c r="AT237" s="268" t="s">
        <v>185</v>
      </c>
      <c r="AU237" s="268" t="s">
        <v>162</v>
      </c>
      <c r="AY237" s="17" t="s">
        <v>155</v>
      </c>
      <c r="BE237" s="151">
        <f>IF(N237="základná",J237,0)</f>
        <v>0</v>
      </c>
      <c r="BF237" s="151">
        <f>IF(N237="znížená",J237,0)</f>
        <v>0</v>
      </c>
      <c r="BG237" s="151">
        <f>IF(N237="zákl. prenesená",J237,0)</f>
        <v>0</v>
      </c>
      <c r="BH237" s="151">
        <f>IF(N237="zníž. prenesená",J237,0)</f>
        <v>0</v>
      </c>
      <c r="BI237" s="151">
        <f>IF(N237="nulová",J237,0)</f>
        <v>0</v>
      </c>
      <c r="BJ237" s="17" t="s">
        <v>162</v>
      </c>
      <c r="BK237" s="151">
        <f>ROUND(I237*H237,2)</f>
        <v>0</v>
      </c>
      <c r="BL237" s="17" t="s">
        <v>161</v>
      </c>
      <c r="BM237" s="268" t="s">
        <v>693</v>
      </c>
    </row>
    <row r="238" spans="1:65" s="271" customFormat="1">
      <c r="B238" s="272"/>
      <c r="D238" s="269" t="s">
        <v>166</v>
      </c>
      <c r="E238" s="273" t="s">
        <v>1</v>
      </c>
      <c r="F238" s="274" t="s">
        <v>562</v>
      </c>
      <c r="H238" s="275">
        <v>42</v>
      </c>
      <c r="L238" s="272"/>
      <c r="M238" s="276"/>
      <c r="N238" s="277"/>
      <c r="O238" s="277"/>
      <c r="P238" s="277"/>
      <c r="Q238" s="277"/>
      <c r="R238" s="277"/>
      <c r="S238" s="277"/>
      <c r="T238" s="278"/>
      <c r="W238" s="200"/>
      <c r="AT238" s="273" t="s">
        <v>166</v>
      </c>
      <c r="AU238" s="273" t="s">
        <v>162</v>
      </c>
      <c r="AV238" s="271" t="s">
        <v>162</v>
      </c>
      <c r="AW238" s="271" t="s">
        <v>29</v>
      </c>
      <c r="AX238" s="271" t="s">
        <v>80</v>
      </c>
      <c r="AY238" s="273" t="s">
        <v>155</v>
      </c>
    </row>
    <row r="239" spans="1:65" s="2" customFormat="1" ht="24">
      <c r="A239" s="29"/>
      <c r="B239" s="138"/>
      <c r="C239" s="286" t="s">
        <v>398</v>
      </c>
      <c r="D239" s="286" t="s">
        <v>185</v>
      </c>
      <c r="E239" s="287" t="s">
        <v>391</v>
      </c>
      <c r="F239" s="288" t="s">
        <v>392</v>
      </c>
      <c r="G239" s="289" t="s">
        <v>93</v>
      </c>
      <c r="H239" s="290">
        <v>4</v>
      </c>
      <c r="I239" s="291">
        <v>0</v>
      </c>
      <c r="J239" s="291">
        <f>ROUND(I239*H239,2)</f>
        <v>0</v>
      </c>
      <c r="K239" s="292"/>
      <c r="L239" s="293"/>
      <c r="M239" s="294" t="s">
        <v>1</v>
      </c>
      <c r="N239" s="295" t="s">
        <v>38</v>
      </c>
      <c r="O239" s="266">
        <v>0</v>
      </c>
      <c r="P239" s="266">
        <f>O239*H239</f>
        <v>0</v>
      </c>
      <c r="Q239" s="266">
        <v>7.0499999999999993E-2</v>
      </c>
      <c r="R239" s="266">
        <f>Q239*H239</f>
        <v>0.28199999999999997</v>
      </c>
      <c r="S239" s="266">
        <v>0</v>
      </c>
      <c r="T239" s="267">
        <f>S239*H239</f>
        <v>0</v>
      </c>
      <c r="U239" s="29"/>
      <c r="V239" s="29"/>
      <c r="W239" s="200"/>
      <c r="X239" s="29"/>
      <c r="Y239" s="29"/>
      <c r="Z239" s="29"/>
      <c r="AA239" s="29"/>
      <c r="AB239" s="29"/>
      <c r="AC239" s="29"/>
      <c r="AD239" s="29"/>
      <c r="AE239" s="29"/>
      <c r="AR239" s="268" t="s">
        <v>100</v>
      </c>
      <c r="AT239" s="268" t="s">
        <v>185</v>
      </c>
      <c r="AU239" s="268" t="s">
        <v>162</v>
      </c>
      <c r="AY239" s="17" t="s">
        <v>155</v>
      </c>
      <c r="BE239" s="151">
        <f>IF(N239="základná",J239,0)</f>
        <v>0</v>
      </c>
      <c r="BF239" s="151">
        <f>IF(N239="znížená",J239,0)</f>
        <v>0</v>
      </c>
      <c r="BG239" s="151">
        <f>IF(N239="zákl. prenesená",J239,0)</f>
        <v>0</v>
      </c>
      <c r="BH239" s="151">
        <f>IF(N239="zníž. prenesená",J239,0)</f>
        <v>0</v>
      </c>
      <c r="BI239" s="151">
        <f>IF(N239="nulová",J239,0)</f>
        <v>0</v>
      </c>
      <c r="BJ239" s="17" t="s">
        <v>162</v>
      </c>
      <c r="BK239" s="151">
        <f>ROUND(I239*H239,2)</f>
        <v>0</v>
      </c>
      <c r="BL239" s="17" t="s">
        <v>161</v>
      </c>
      <c r="BM239" s="268" t="s">
        <v>694</v>
      </c>
    </row>
    <row r="240" spans="1:65" s="271" customFormat="1">
      <c r="B240" s="272"/>
      <c r="D240" s="269" t="s">
        <v>166</v>
      </c>
      <c r="E240" s="273" t="s">
        <v>1</v>
      </c>
      <c r="F240" s="274" t="s">
        <v>561</v>
      </c>
      <c r="H240" s="275">
        <v>4</v>
      </c>
      <c r="L240" s="272"/>
      <c r="M240" s="276"/>
      <c r="N240" s="277"/>
      <c r="O240" s="277"/>
      <c r="P240" s="277"/>
      <c r="Q240" s="277"/>
      <c r="R240" s="277"/>
      <c r="S240" s="277"/>
      <c r="T240" s="278"/>
      <c r="W240" s="200"/>
      <c r="AT240" s="273" t="s">
        <v>166</v>
      </c>
      <c r="AU240" s="273" t="s">
        <v>162</v>
      </c>
      <c r="AV240" s="271" t="s">
        <v>162</v>
      </c>
      <c r="AW240" s="271" t="s">
        <v>29</v>
      </c>
      <c r="AX240" s="271" t="s">
        <v>80</v>
      </c>
      <c r="AY240" s="273" t="s">
        <v>155</v>
      </c>
    </row>
    <row r="241" spans="1:65" s="2" customFormat="1" ht="24">
      <c r="A241" s="29"/>
      <c r="B241" s="138"/>
      <c r="C241" s="258" t="s">
        <v>402</v>
      </c>
      <c r="D241" s="258" t="s">
        <v>157</v>
      </c>
      <c r="E241" s="259" t="s">
        <v>395</v>
      </c>
      <c r="F241" s="260" t="s">
        <v>396</v>
      </c>
      <c r="G241" s="261" t="s">
        <v>97</v>
      </c>
      <c r="H241" s="262">
        <v>1</v>
      </c>
      <c r="I241" s="263">
        <v>0</v>
      </c>
      <c r="J241" s="263">
        <f>ROUND(I241*H241,2)</f>
        <v>0</v>
      </c>
      <c r="K241" s="145"/>
      <c r="L241" s="30"/>
      <c r="M241" s="264" t="s">
        <v>1</v>
      </c>
      <c r="N241" s="265" t="s">
        <v>38</v>
      </c>
      <c r="O241" s="266">
        <v>0.78500000000000003</v>
      </c>
      <c r="P241" s="266">
        <f>O241*H241</f>
        <v>0.78500000000000003</v>
      </c>
      <c r="Q241" s="266">
        <v>0.15756000000000001</v>
      </c>
      <c r="R241" s="266">
        <f>Q241*H241</f>
        <v>0.15756000000000001</v>
      </c>
      <c r="S241" s="266">
        <v>0</v>
      </c>
      <c r="T241" s="267">
        <f>S241*H241</f>
        <v>0</v>
      </c>
      <c r="U241" s="29"/>
      <c r="V241" s="29"/>
      <c r="W241" s="200"/>
      <c r="X241" s="29"/>
      <c r="Y241" s="29"/>
      <c r="Z241" s="29"/>
      <c r="AA241" s="29"/>
      <c r="AB241" s="29"/>
      <c r="AC241" s="29"/>
      <c r="AD241" s="29"/>
      <c r="AE241" s="29"/>
      <c r="AR241" s="268" t="s">
        <v>161</v>
      </c>
      <c r="AT241" s="268" t="s">
        <v>157</v>
      </c>
      <c r="AU241" s="268" t="s">
        <v>162</v>
      </c>
      <c r="AY241" s="17" t="s">
        <v>155</v>
      </c>
      <c r="BE241" s="151">
        <f>IF(N241="základná",J241,0)</f>
        <v>0</v>
      </c>
      <c r="BF241" s="151">
        <f>IF(N241="znížená",J241,0)</f>
        <v>0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7" t="s">
        <v>162</v>
      </c>
      <c r="BK241" s="151">
        <f>ROUND(I241*H241,2)</f>
        <v>0</v>
      </c>
      <c r="BL241" s="17" t="s">
        <v>161</v>
      </c>
      <c r="BM241" s="268" t="s">
        <v>695</v>
      </c>
    </row>
    <row r="242" spans="1:65" s="271" customFormat="1">
      <c r="B242" s="272"/>
      <c r="D242" s="269" t="s">
        <v>166</v>
      </c>
      <c r="E242" s="273" t="s">
        <v>1</v>
      </c>
      <c r="F242" s="274" t="s">
        <v>95</v>
      </c>
      <c r="H242" s="275">
        <v>1</v>
      </c>
      <c r="L242" s="272"/>
      <c r="M242" s="276"/>
      <c r="N242" s="277"/>
      <c r="O242" s="277"/>
      <c r="P242" s="277"/>
      <c r="Q242" s="277"/>
      <c r="R242" s="277"/>
      <c r="S242" s="277"/>
      <c r="T242" s="278"/>
      <c r="W242" s="200"/>
      <c r="AT242" s="273" t="s">
        <v>166</v>
      </c>
      <c r="AU242" s="273" t="s">
        <v>162</v>
      </c>
      <c r="AV242" s="271" t="s">
        <v>162</v>
      </c>
      <c r="AW242" s="271" t="s">
        <v>29</v>
      </c>
      <c r="AX242" s="271" t="s">
        <v>80</v>
      </c>
      <c r="AY242" s="273" t="s">
        <v>155</v>
      </c>
    </row>
    <row r="243" spans="1:65" s="2" customFormat="1" ht="13.9" customHeight="1">
      <c r="A243" s="29"/>
      <c r="B243" s="138"/>
      <c r="C243" s="286" t="s">
        <v>406</v>
      </c>
      <c r="D243" s="286" t="s">
        <v>185</v>
      </c>
      <c r="E243" s="287" t="s">
        <v>399</v>
      </c>
      <c r="F243" s="288" t="s">
        <v>400</v>
      </c>
      <c r="G243" s="289" t="s">
        <v>97</v>
      </c>
      <c r="H243" s="290">
        <v>1</v>
      </c>
      <c r="I243" s="291">
        <v>0</v>
      </c>
      <c r="J243" s="291">
        <f>ROUND(I243*H243,2)</f>
        <v>0</v>
      </c>
      <c r="K243" s="292"/>
      <c r="L243" s="293"/>
      <c r="M243" s="294" t="s">
        <v>1</v>
      </c>
      <c r="N243" s="295" t="s">
        <v>38</v>
      </c>
      <c r="O243" s="266">
        <v>0</v>
      </c>
      <c r="P243" s="266">
        <f>O243*H243</f>
        <v>0</v>
      </c>
      <c r="Q243" s="266">
        <v>1.5E-3</v>
      </c>
      <c r="R243" s="266">
        <f>Q243*H243</f>
        <v>1.5E-3</v>
      </c>
      <c r="S243" s="266">
        <v>0</v>
      </c>
      <c r="T243" s="267">
        <f>S243*H243</f>
        <v>0</v>
      </c>
      <c r="U243" s="29"/>
      <c r="V243" s="29"/>
      <c r="W243" s="200"/>
      <c r="X243" s="29"/>
      <c r="Y243" s="29"/>
      <c r="Z243" s="29"/>
      <c r="AA243" s="29"/>
      <c r="AB243" s="29"/>
      <c r="AC243" s="29"/>
      <c r="AD243" s="29"/>
      <c r="AE243" s="29"/>
      <c r="AR243" s="268" t="s">
        <v>100</v>
      </c>
      <c r="AT243" s="268" t="s">
        <v>185</v>
      </c>
      <c r="AU243" s="268" t="s">
        <v>162</v>
      </c>
      <c r="AY243" s="17" t="s">
        <v>155</v>
      </c>
      <c r="BE243" s="151">
        <f>IF(N243="základná",J243,0)</f>
        <v>0</v>
      </c>
      <c r="BF243" s="151">
        <f>IF(N243="znížená",J243,0)</f>
        <v>0</v>
      </c>
      <c r="BG243" s="151">
        <f>IF(N243="zákl. prenesená",J243,0)</f>
        <v>0</v>
      </c>
      <c r="BH243" s="151">
        <f>IF(N243="zníž. prenesená",J243,0)</f>
        <v>0</v>
      </c>
      <c r="BI243" s="151">
        <f>IF(N243="nulová",J243,0)</f>
        <v>0</v>
      </c>
      <c r="BJ243" s="17" t="s">
        <v>162</v>
      </c>
      <c r="BK243" s="151">
        <f>ROUND(I243*H243,2)</f>
        <v>0</v>
      </c>
      <c r="BL243" s="17" t="s">
        <v>161</v>
      </c>
      <c r="BM243" s="268" t="s">
        <v>696</v>
      </c>
    </row>
    <row r="244" spans="1:65" s="2" customFormat="1" ht="22.15" customHeight="1">
      <c r="A244" s="29"/>
      <c r="B244" s="138"/>
      <c r="C244" s="286" t="s">
        <v>411</v>
      </c>
      <c r="D244" s="286" t="s">
        <v>185</v>
      </c>
      <c r="E244" s="287" t="s">
        <v>403</v>
      </c>
      <c r="F244" s="288" t="s">
        <v>404</v>
      </c>
      <c r="G244" s="289" t="s">
        <v>97</v>
      </c>
      <c r="H244" s="290">
        <v>1</v>
      </c>
      <c r="I244" s="291">
        <v>0</v>
      </c>
      <c r="J244" s="291">
        <f>ROUND(I244*H244,2)</f>
        <v>0</v>
      </c>
      <c r="K244" s="292"/>
      <c r="L244" s="293"/>
      <c r="M244" s="294" t="s">
        <v>1</v>
      </c>
      <c r="N244" s="295" t="s">
        <v>38</v>
      </c>
      <c r="O244" s="266">
        <v>0</v>
      </c>
      <c r="P244" s="266">
        <f>O244*H244</f>
        <v>0</v>
      </c>
      <c r="Q244" s="266">
        <v>1.5E-3</v>
      </c>
      <c r="R244" s="266">
        <f>Q244*H244</f>
        <v>1.5E-3</v>
      </c>
      <c r="S244" s="266">
        <v>0</v>
      </c>
      <c r="T244" s="267">
        <f>S244*H244</f>
        <v>0</v>
      </c>
      <c r="U244" s="29"/>
      <c r="V244" s="29"/>
      <c r="W244" s="200"/>
      <c r="X244" s="29"/>
      <c r="Y244" s="29"/>
      <c r="Z244" s="29"/>
      <c r="AA244" s="29"/>
      <c r="AB244" s="29"/>
      <c r="AC244" s="29"/>
      <c r="AD244" s="29"/>
      <c r="AE244" s="29"/>
      <c r="AR244" s="268" t="s">
        <v>100</v>
      </c>
      <c r="AT244" s="268" t="s">
        <v>185</v>
      </c>
      <c r="AU244" s="268" t="s">
        <v>162</v>
      </c>
      <c r="AY244" s="17" t="s">
        <v>155</v>
      </c>
      <c r="BE244" s="151">
        <f>IF(N244="základná",J244,0)</f>
        <v>0</v>
      </c>
      <c r="BF244" s="151">
        <f>IF(N244="znížená",J244,0)</f>
        <v>0</v>
      </c>
      <c r="BG244" s="151">
        <f>IF(N244="zákl. prenesená",J244,0)</f>
        <v>0</v>
      </c>
      <c r="BH244" s="151">
        <f>IF(N244="zníž. prenesená",J244,0)</f>
        <v>0</v>
      </c>
      <c r="BI244" s="151">
        <f>IF(N244="nulová",J244,0)</f>
        <v>0</v>
      </c>
      <c r="BJ244" s="17" t="s">
        <v>162</v>
      </c>
      <c r="BK244" s="151">
        <f>ROUND(I244*H244,2)</f>
        <v>0</v>
      </c>
      <c r="BL244" s="17" t="s">
        <v>161</v>
      </c>
      <c r="BM244" s="268" t="s">
        <v>697</v>
      </c>
    </row>
    <row r="245" spans="1:65" s="2" customFormat="1" ht="13.9" customHeight="1">
      <c r="A245" s="29"/>
      <c r="B245" s="138"/>
      <c r="C245" s="258" t="s">
        <v>416</v>
      </c>
      <c r="D245" s="258" t="s">
        <v>157</v>
      </c>
      <c r="E245" s="259" t="s">
        <v>407</v>
      </c>
      <c r="F245" s="260" t="s">
        <v>408</v>
      </c>
      <c r="G245" s="261" t="s">
        <v>97</v>
      </c>
      <c r="H245" s="262">
        <v>4</v>
      </c>
      <c r="I245" s="263">
        <v>0</v>
      </c>
      <c r="J245" s="263">
        <f>ROUND(I245*H245,2)</f>
        <v>0</v>
      </c>
      <c r="K245" s="145"/>
      <c r="L245" s="30"/>
      <c r="M245" s="264" t="s">
        <v>1</v>
      </c>
      <c r="N245" s="265" t="s">
        <v>38</v>
      </c>
      <c r="O245" s="266">
        <v>7.4999999999999997E-2</v>
      </c>
      <c r="P245" s="266">
        <f>O245*H245</f>
        <v>0.3</v>
      </c>
      <c r="Q245" s="266">
        <v>1E-4</v>
      </c>
      <c r="R245" s="266">
        <f>Q245*H245</f>
        <v>4.0000000000000002E-4</v>
      </c>
      <c r="S245" s="266">
        <v>0</v>
      </c>
      <c r="T245" s="267">
        <f>S245*H245</f>
        <v>0</v>
      </c>
      <c r="U245" s="29"/>
      <c r="V245" s="29"/>
      <c r="W245" s="200"/>
      <c r="X245" s="29"/>
      <c r="Y245" s="29"/>
      <c r="Z245" s="29"/>
      <c r="AA245" s="29"/>
      <c r="AB245" s="29"/>
      <c r="AC245" s="29"/>
      <c r="AD245" s="29"/>
      <c r="AE245" s="29"/>
      <c r="AR245" s="268" t="s">
        <v>161</v>
      </c>
      <c r="AT245" s="268" t="s">
        <v>157</v>
      </c>
      <c r="AU245" s="268" t="s">
        <v>162</v>
      </c>
      <c r="AY245" s="17" t="s">
        <v>155</v>
      </c>
      <c r="BE245" s="151">
        <f>IF(N245="základná",J245,0)</f>
        <v>0</v>
      </c>
      <c r="BF245" s="151">
        <f>IF(N245="znížená",J245,0)</f>
        <v>0</v>
      </c>
      <c r="BG245" s="151">
        <f>IF(N245="zákl. prenesená",J245,0)</f>
        <v>0</v>
      </c>
      <c r="BH245" s="151">
        <f>IF(N245="zníž. prenesená",J245,0)</f>
        <v>0</v>
      </c>
      <c r="BI245" s="151">
        <f>IF(N245="nulová",J245,0)</f>
        <v>0</v>
      </c>
      <c r="BJ245" s="17" t="s">
        <v>162</v>
      </c>
      <c r="BK245" s="151">
        <f>ROUND(I245*H245,2)</f>
        <v>0</v>
      </c>
      <c r="BL245" s="17" t="s">
        <v>161</v>
      </c>
      <c r="BM245" s="268" t="s">
        <v>698</v>
      </c>
    </row>
    <row r="246" spans="1:65" s="271" customFormat="1">
      <c r="B246" s="272"/>
      <c r="D246" s="269" t="s">
        <v>166</v>
      </c>
      <c r="E246" s="273" t="s">
        <v>1</v>
      </c>
      <c r="F246" s="274" t="s">
        <v>410</v>
      </c>
      <c r="H246" s="275">
        <v>4</v>
      </c>
      <c r="L246" s="272"/>
      <c r="M246" s="276"/>
      <c r="N246" s="277"/>
      <c r="O246" s="277"/>
      <c r="P246" s="277"/>
      <c r="Q246" s="277"/>
      <c r="R246" s="277"/>
      <c r="S246" s="277"/>
      <c r="T246" s="278"/>
      <c r="W246" s="200"/>
      <c r="AT246" s="273" t="s">
        <v>166</v>
      </c>
      <c r="AU246" s="273" t="s">
        <v>162</v>
      </c>
      <c r="AV246" s="271" t="s">
        <v>162</v>
      </c>
      <c r="AW246" s="271" t="s">
        <v>29</v>
      </c>
      <c r="AX246" s="271" t="s">
        <v>80</v>
      </c>
      <c r="AY246" s="273" t="s">
        <v>155</v>
      </c>
    </row>
    <row r="247" spans="1:65" s="2" customFormat="1" ht="13.9" customHeight="1">
      <c r="A247" s="29"/>
      <c r="B247" s="138"/>
      <c r="C247" s="286" t="s">
        <v>422</v>
      </c>
      <c r="D247" s="286" t="s">
        <v>185</v>
      </c>
      <c r="E247" s="287" t="s">
        <v>417</v>
      </c>
      <c r="F247" s="288" t="s">
        <v>418</v>
      </c>
      <c r="G247" s="289" t="s">
        <v>93</v>
      </c>
      <c r="H247" s="290">
        <v>28</v>
      </c>
      <c r="I247" s="291">
        <v>0</v>
      </c>
      <c r="J247" s="291">
        <f>ROUND(I247*H247,2)</f>
        <v>0</v>
      </c>
      <c r="K247" s="292"/>
      <c r="L247" s="293"/>
      <c r="M247" s="294" t="s">
        <v>1</v>
      </c>
      <c r="N247" s="295" t="s">
        <v>38</v>
      </c>
      <c r="O247" s="266">
        <v>0</v>
      </c>
      <c r="P247" s="266">
        <f>O247*H247</f>
        <v>0</v>
      </c>
      <c r="Q247" s="266">
        <v>1.0999999999999999E-2</v>
      </c>
      <c r="R247" s="266">
        <f>Q247*H247</f>
        <v>0.308</v>
      </c>
      <c r="S247" s="266">
        <v>0</v>
      </c>
      <c r="T247" s="267">
        <f>S247*H247</f>
        <v>0</v>
      </c>
      <c r="U247" s="29"/>
      <c r="V247" s="29"/>
      <c r="W247" s="200"/>
      <c r="X247" s="29"/>
      <c r="Y247" s="29"/>
      <c r="Z247" s="29"/>
      <c r="AA247" s="29"/>
      <c r="AB247" s="29"/>
      <c r="AC247" s="29"/>
      <c r="AD247" s="29"/>
      <c r="AE247" s="29"/>
      <c r="AR247" s="268" t="s">
        <v>100</v>
      </c>
      <c r="AT247" s="268" t="s">
        <v>185</v>
      </c>
      <c r="AU247" s="268" t="s">
        <v>162</v>
      </c>
      <c r="AY247" s="17" t="s">
        <v>155</v>
      </c>
      <c r="BE247" s="151">
        <f>IF(N247="základná",J247,0)</f>
        <v>0</v>
      </c>
      <c r="BF247" s="151">
        <f>IF(N247="znížená",J247,0)</f>
        <v>0</v>
      </c>
      <c r="BG247" s="151">
        <f>IF(N247="zákl. prenesená",J247,0)</f>
        <v>0</v>
      </c>
      <c r="BH247" s="151">
        <f>IF(N247="zníž. prenesená",J247,0)</f>
        <v>0</v>
      </c>
      <c r="BI247" s="151">
        <f>IF(N247="nulová",J247,0)</f>
        <v>0</v>
      </c>
      <c r="BJ247" s="17" t="s">
        <v>162</v>
      </c>
      <c r="BK247" s="151">
        <f>ROUND(I247*H247,2)</f>
        <v>0</v>
      </c>
      <c r="BL247" s="17" t="s">
        <v>161</v>
      </c>
      <c r="BM247" s="268" t="s">
        <v>699</v>
      </c>
    </row>
    <row r="248" spans="1:65" s="2" customFormat="1" ht="19.5">
      <c r="A248" s="29"/>
      <c r="B248" s="30"/>
      <c r="C248" s="29"/>
      <c r="D248" s="269" t="s">
        <v>164</v>
      </c>
      <c r="E248" s="29"/>
      <c r="F248" s="270" t="s">
        <v>420</v>
      </c>
      <c r="G248" s="29"/>
      <c r="H248" s="29"/>
      <c r="I248" s="29"/>
      <c r="J248" s="29"/>
      <c r="K248" s="29"/>
      <c r="L248" s="30"/>
      <c r="M248" s="154"/>
      <c r="N248" s="155"/>
      <c r="O248" s="55"/>
      <c r="P248" s="55"/>
      <c r="Q248" s="55"/>
      <c r="R248" s="55"/>
      <c r="S248" s="55"/>
      <c r="T248" s="56"/>
      <c r="U248" s="29"/>
      <c r="V248" s="29"/>
      <c r="W248" s="200"/>
      <c r="X248" s="29"/>
      <c r="Y248" s="29"/>
      <c r="Z248" s="29"/>
      <c r="AA248" s="29"/>
      <c r="AB248" s="29"/>
      <c r="AC248" s="29"/>
      <c r="AD248" s="29"/>
      <c r="AE248" s="29"/>
      <c r="AT248" s="17" t="s">
        <v>164</v>
      </c>
      <c r="AU248" s="17" t="s">
        <v>162</v>
      </c>
    </row>
    <row r="249" spans="1:65" s="271" customFormat="1">
      <c r="B249" s="272"/>
      <c r="D249" s="269" t="s">
        <v>166</v>
      </c>
      <c r="E249" s="273" t="s">
        <v>1</v>
      </c>
      <c r="F249" s="274" t="s">
        <v>700</v>
      </c>
      <c r="H249" s="275">
        <v>28</v>
      </c>
      <c r="L249" s="272"/>
      <c r="M249" s="276"/>
      <c r="N249" s="277"/>
      <c r="O249" s="277"/>
      <c r="P249" s="277"/>
      <c r="Q249" s="277"/>
      <c r="R249" s="277"/>
      <c r="S249" s="277"/>
      <c r="T249" s="278"/>
      <c r="W249" s="200"/>
      <c r="AT249" s="273" t="s">
        <v>166</v>
      </c>
      <c r="AU249" s="273" t="s">
        <v>162</v>
      </c>
      <c r="AV249" s="271" t="s">
        <v>162</v>
      </c>
      <c r="AW249" s="271" t="s">
        <v>29</v>
      </c>
      <c r="AX249" s="271" t="s">
        <v>80</v>
      </c>
      <c r="AY249" s="273" t="s">
        <v>155</v>
      </c>
    </row>
    <row r="250" spans="1:65" s="2" customFormat="1" ht="24">
      <c r="A250" s="29"/>
      <c r="B250" s="138"/>
      <c r="C250" s="258" t="s">
        <v>427</v>
      </c>
      <c r="D250" s="258" t="s">
        <v>157</v>
      </c>
      <c r="E250" s="259" t="s">
        <v>412</v>
      </c>
      <c r="F250" s="260" t="s">
        <v>413</v>
      </c>
      <c r="G250" s="261" t="s">
        <v>97</v>
      </c>
      <c r="H250" s="262">
        <v>10</v>
      </c>
      <c r="I250" s="263">
        <v>0</v>
      </c>
      <c r="J250" s="263">
        <f>ROUND(I250*H250,2)</f>
        <v>0</v>
      </c>
      <c r="K250" s="145"/>
      <c r="L250" s="30"/>
      <c r="M250" s="264" t="s">
        <v>1</v>
      </c>
      <c r="N250" s="265" t="s">
        <v>38</v>
      </c>
      <c r="O250" s="266">
        <v>0.746</v>
      </c>
      <c r="P250" s="266">
        <f>O250*H250</f>
        <v>7.46</v>
      </c>
      <c r="Q250" s="266">
        <v>0.22133</v>
      </c>
      <c r="R250" s="266">
        <f>Q250*H250</f>
        <v>2.2132999999999998</v>
      </c>
      <c r="S250" s="266">
        <v>0</v>
      </c>
      <c r="T250" s="267">
        <f>S250*H250</f>
        <v>0</v>
      </c>
      <c r="U250" s="29"/>
      <c r="V250" s="29"/>
      <c r="W250" s="200"/>
      <c r="X250" s="29"/>
      <c r="Y250" s="29"/>
      <c r="Z250" s="29"/>
      <c r="AA250" s="29"/>
      <c r="AB250" s="29"/>
      <c r="AC250" s="29"/>
      <c r="AD250" s="29"/>
      <c r="AE250" s="29"/>
      <c r="AR250" s="268" t="s">
        <v>161</v>
      </c>
      <c r="AT250" s="268" t="s">
        <v>157</v>
      </c>
      <c r="AU250" s="268" t="s">
        <v>162</v>
      </c>
      <c r="AY250" s="17" t="s">
        <v>155</v>
      </c>
      <c r="BE250" s="151">
        <f>IF(N250="základná",J250,0)</f>
        <v>0</v>
      </c>
      <c r="BF250" s="151">
        <f>IF(N250="znížená",J250,0)</f>
        <v>0</v>
      </c>
      <c r="BG250" s="151">
        <f>IF(N250="zákl. prenesená",J250,0)</f>
        <v>0</v>
      </c>
      <c r="BH250" s="151">
        <f>IF(N250="zníž. prenesená",J250,0)</f>
        <v>0</v>
      </c>
      <c r="BI250" s="151">
        <f>IF(N250="nulová",J250,0)</f>
        <v>0</v>
      </c>
      <c r="BJ250" s="17" t="s">
        <v>162</v>
      </c>
      <c r="BK250" s="151">
        <f>ROUND(I250*H250,2)</f>
        <v>0</v>
      </c>
      <c r="BL250" s="17" t="s">
        <v>161</v>
      </c>
      <c r="BM250" s="268" t="s">
        <v>701</v>
      </c>
    </row>
    <row r="251" spans="1:65" s="2" customFormat="1" ht="19.5">
      <c r="A251" s="29"/>
      <c r="B251" s="30"/>
      <c r="C251" s="29"/>
      <c r="D251" s="269" t="s">
        <v>164</v>
      </c>
      <c r="E251" s="29"/>
      <c r="F251" s="270" t="s">
        <v>702</v>
      </c>
      <c r="G251" s="29"/>
      <c r="H251" s="29"/>
      <c r="I251" s="29"/>
      <c r="J251" s="29"/>
      <c r="K251" s="29"/>
      <c r="L251" s="30"/>
      <c r="M251" s="154"/>
      <c r="N251" s="155"/>
      <c r="O251" s="55"/>
      <c r="P251" s="55"/>
      <c r="Q251" s="55"/>
      <c r="R251" s="55"/>
      <c r="S251" s="55"/>
      <c r="T251" s="56"/>
      <c r="U251" s="29"/>
      <c r="V251" s="29"/>
      <c r="W251" s="200"/>
      <c r="X251" s="29"/>
      <c r="Y251" s="29"/>
      <c r="Z251" s="29"/>
      <c r="AA251" s="29"/>
      <c r="AB251" s="29"/>
      <c r="AC251" s="29"/>
      <c r="AD251" s="29"/>
      <c r="AE251" s="29"/>
      <c r="AT251" s="17" t="s">
        <v>164</v>
      </c>
      <c r="AU251" s="17" t="s">
        <v>162</v>
      </c>
    </row>
    <row r="252" spans="1:65" s="271" customFormat="1">
      <c r="B252" s="272"/>
      <c r="D252" s="269" t="s">
        <v>166</v>
      </c>
      <c r="E252" s="273" t="s">
        <v>1</v>
      </c>
      <c r="F252" s="274" t="s">
        <v>583</v>
      </c>
      <c r="H252" s="275">
        <v>10</v>
      </c>
      <c r="L252" s="272"/>
      <c r="M252" s="276"/>
      <c r="N252" s="277"/>
      <c r="O252" s="277"/>
      <c r="P252" s="277"/>
      <c r="Q252" s="277"/>
      <c r="R252" s="277"/>
      <c r="S252" s="277"/>
      <c r="T252" s="278"/>
      <c r="W252" s="200"/>
      <c r="AT252" s="273" t="s">
        <v>166</v>
      </c>
      <c r="AU252" s="273" t="s">
        <v>162</v>
      </c>
      <c r="AV252" s="271" t="s">
        <v>162</v>
      </c>
      <c r="AW252" s="271" t="s">
        <v>29</v>
      </c>
      <c r="AX252" s="271" t="s">
        <v>80</v>
      </c>
      <c r="AY252" s="273" t="s">
        <v>155</v>
      </c>
    </row>
    <row r="253" spans="1:65" s="2" customFormat="1" ht="24">
      <c r="A253" s="29"/>
      <c r="B253" s="138"/>
      <c r="C253" s="286" t="s">
        <v>432</v>
      </c>
      <c r="D253" s="286" t="s">
        <v>185</v>
      </c>
      <c r="E253" s="287" t="s">
        <v>423</v>
      </c>
      <c r="F253" s="288" t="s">
        <v>424</v>
      </c>
      <c r="G253" s="289" t="s">
        <v>97</v>
      </c>
      <c r="H253" s="290">
        <v>10</v>
      </c>
      <c r="I253" s="291">
        <v>0</v>
      </c>
      <c r="J253" s="291">
        <f>ROUND(I253*H253,2)</f>
        <v>0</v>
      </c>
      <c r="K253" s="292"/>
      <c r="L253" s="293"/>
      <c r="M253" s="294" t="s">
        <v>1</v>
      </c>
      <c r="N253" s="295" t="s">
        <v>38</v>
      </c>
      <c r="O253" s="266">
        <v>0</v>
      </c>
      <c r="P253" s="266">
        <f>O253*H253</f>
        <v>0</v>
      </c>
      <c r="Q253" s="266">
        <v>1.1999999999999999E-3</v>
      </c>
      <c r="R253" s="266">
        <f>Q253*H253</f>
        <v>1.2E-2</v>
      </c>
      <c r="S253" s="266">
        <v>0</v>
      </c>
      <c r="T253" s="267">
        <f>S253*H253</f>
        <v>0</v>
      </c>
      <c r="U253" s="29"/>
      <c r="V253" s="29"/>
      <c r="W253" s="200"/>
      <c r="X253" s="29"/>
      <c r="Y253" s="29"/>
      <c r="Z253" s="29"/>
      <c r="AA253" s="29"/>
      <c r="AB253" s="29"/>
      <c r="AC253" s="29"/>
      <c r="AD253" s="29"/>
      <c r="AE253" s="29"/>
      <c r="AR253" s="268" t="s">
        <v>100</v>
      </c>
      <c r="AT253" s="268" t="s">
        <v>185</v>
      </c>
      <c r="AU253" s="268" t="s">
        <v>162</v>
      </c>
      <c r="AY253" s="17" t="s">
        <v>155</v>
      </c>
      <c r="BE253" s="151">
        <f>IF(N253="základná",J253,0)</f>
        <v>0</v>
      </c>
      <c r="BF253" s="151">
        <f>IF(N253="znížená",J253,0)</f>
        <v>0</v>
      </c>
      <c r="BG253" s="151">
        <f>IF(N253="zákl. prenesená",J253,0)</f>
        <v>0</v>
      </c>
      <c r="BH253" s="151">
        <f>IF(N253="zníž. prenesená",J253,0)</f>
        <v>0</v>
      </c>
      <c r="BI253" s="151">
        <f>IF(N253="nulová",J253,0)</f>
        <v>0</v>
      </c>
      <c r="BJ253" s="17" t="s">
        <v>162</v>
      </c>
      <c r="BK253" s="151">
        <f>ROUND(I253*H253,2)</f>
        <v>0</v>
      </c>
      <c r="BL253" s="17" t="s">
        <v>161</v>
      </c>
      <c r="BM253" s="268" t="s">
        <v>703</v>
      </c>
    </row>
    <row r="254" spans="1:65" s="2" customFormat="1" ht="24">
      <c r="A254" s="29"/>
      <c r="B254" s="138"/>
      <c r="C254" s="258" t="s">
        <v>438</v>
      </c>
      <c r="D254" s="258" t="s">
        <v>157</v>
      </c>
      <c r="E254" s="259" t="s">
        <v>433</v>
      </c>
      <c r="F254" s="260" t="s">
        <v>434</v>
      </c>
      <c r="G254" s="261" t="s">
        <v>93</v>
      </c>
      <c r="H254" s="262">
        <v>1830.6</v>
      </c>
      <c r="I254" s="263">
        <v>0</v>
      </c>
      <c r="J254" s="263">
        <f>ROUND(I254*H254,2)</f>
        <v>0</v>
      </c>
      <c r="K254" s="145"/>
      <c r="L254" s="30"/>
      <c r="M254" s="264" t="s">
        <v>1</v>
      </c>
      <c r="N254" s="265" t="s">
        <v>38</v>
      </c>
      <c r="O254" s="266">
        <v>0.04</v>
      </c>
      <c r="P254" s="266">
        <f>O254*H254</f>
        <v>73.224000000000004</v>
      </c>
      <c r="Q254" s="266">
        <v>1.8000000000000001E-4</v>
      </c>
      <c r="R254" s="266">
        <f>Q254*H254</f>
        <v>0.32951000000000003</v>
      </c>
      <c r="S254" s="266">
        <v>0</v>
      </c>
      <c r="T254" s="267">
        <f>S254*H254</f>
        <v>0</v>
      </c>
      <c r="U254" s="29"/>
      <c r="V254" s="29"/>
      <c r="W254" s="200"/>
      <c r="X254" s="29"/>
      <c r="Y254" s="29"/>
      <c r="Z254" s="29"/>
      <c r="AA254" s="29"/>
      <c r="AB254" s="29"/>
      <c r="AC254" s="29"/>
      <c r="AD254" s="29"/>
      <c r="AE254" s="29"/>
      <c r="AR254" s="268" t="s">
        <v>161</v>
      </c>
      <c r="AT254" s="268" t="s">
        <v>157</v>
      </c>
      <c r="AU254" s="268" t="s">
        <v>162</v>
      </c>
      <c r="AY254" s="17" t="s">
        <v>155</v>
      </c>
      <c r="BE254" s="151">
        <f>IF(N254="základná",J254,0)</f>
        <v>0</v>
      </c>
      <c r="BF254" s="151">
        <f>IF(N254="znížená",J254,0)</f>
        <v>0</v>
      </c>
      <c r="BG254" s="151">
        <f>IF(N254="zákl. prenesená",J254,0)</f>
        <v>0</v>
      </c>
      <c r="BH254" s="151">
        <f>IF(N254="zníž. prenesená",J254,0)</f>
        <v>0</v>
      </c>
      <c r="BI254" s="151">
        <f>IF(N254="nulová",J254,0)</f>
        <v>0</v>
      </c>
      <c r="BJ254" s="17" t="s">
        <v>162</v>
      </c>
      <c r="BK254" s="151">
        <f>ROUND(I254*H254,2)</f>
        <v>0</v>
      </c>
      <c r="BL254" s="17" t="s">
        <v>161</v>
      </c>
      <c r="BM254" s="268" t="s">
        <v>704</v>
      </c>
    </row>
    <row r="255" spans="1:65" s="271" customFormat="1">
      <c r="B255" s="272"/>
      <c r="D255" s="269" t="s">
        <v>166</v>
      </c>
      <c r="E255" s="273" t="s">
        <v>1</v>
      </c>
      <c r="F255" s="274" t="s">
        <v>705</v>
      </c>
      <c r="H255" s="275">
        <v>1830.6</v>
      </c>
      <c r="L255" s="272"/>
      <c r="M255" s="276"/>
      <c r="N255" s="277"/>
      <c r="O255" s="277"/>
      <c r="P255" s="277"/>
      <c r="Q255" s="277"/>
      <c r="R255" s="277"/>
      <c r="S255" s="277"/>
      <c r="T255" s="278"/>
      <c r="W255" s="200"/>
      <c r="AT255" s="273" t="s">
        <v>166</v>
      </c>
      <c r="AU255" s="273" t="s">
        <v>162</v>
      </c>
      <c r="AV255" s="271" t="s">
        <v>162</v>
      </c>
      <c r="AW255" s="271" t="s">
        <v>29</v>
      </c>
      <c r="AX255" s="271" t="s">
        <v>80</v>
      </c>
      <c r="AY255" s="273" t="s">
        <v>155</v>
      </c>
    </row>
    <row r="256" spans="1:65" s="2" customFormat="1" ht="24">
      <c r="A256" s="29"/>
      <c r="B256" s="138"/>
      <c r="C256" s="258" t="s">
        <v>442</v>
      </c>
      <c r="D256" s="258" t="s">
        <v>157</v>
      </c>
      <c r="E256" s="259" t="s">
        <v>443</v>
      </c>
      <c r="F256" s="260" t="s">
        <v>444</v>
      </c>
      <c r="G256" s="261" t="s">
        <v>93</v>
      </c>
      <c r="H256" s="262">
        <v>1830</v>
      </c>
      <c r="I256" s="263">
        <v>0</v>
      </c>
      <c r="J256" s="263">
        <f>ROUND(I256*H256,2)</f>
        <v>0</v>
      </c>
      <c r="K256" s="145"/>
      <c r="L256" s="30"/>
      <c r="M256" s="264" t="s">
        <v>1</v>
      </c>
      <c r="N256" s="265" t="s">
        <v>38</v>
      </c>
      <c r="O256" s="266">
        <v>1.7000000000000001E-2</v>
      </c>
      <c r="P256" s="266">
        <f>O256*H256</f>
        <v>31.11</v>
      </c>
      <c r="Q256" s="266">
        <v>8.0000000000000007E-5</v>
      </c>
      <c r="R256" s="266">
        <f>Q256*H256</f>
        <v>0.1464</v>
      </c>
      <c r="S256" s="266">
        <v>0</v>
      </c>
      <c r="T256" s="267">
        <f>S256*H256</f>
        <v>0</v>
      </c>
      <c r="U256" s="29"/>
      <c r="V256" s="29"/>
      <c r="W256" s="200"/>
      <c r="X256" s="29"/>
      <c r="Y256" s="29"/>
      <c r="Z256" s="29"/>
      <c r="AA256" s="29"/>
      <c r="AB256" s="29"/>
      <c r="AC256" s="29"/>
      <c r="AD256" s="29"/>
      <c r="AE256" s="29"/>
      <c r="AR256" s="268" t="s">
        <v>161</v>
      </c>
      <c r="AT256" s="268" t="s">
        <v>157</v>
      </c>
      <c r="AU256" s="268" t="s">
        <v>162</v>
      </c>
      <c r="AY256" s="17" t="s">
        <v>155</v>
      </c>
      <c r="BE256" s="151">
        <f>IF(N256="základná",J256,0)</f>
        <v>0</v>
      </c>
      <c r="BF256" s="151">
        <f>IF(N256="znížená",J256,0)</f>
        <v>0</v>
      </c>
      <c r="BG256" s="151">
        <f>IF(N256="zákl. prenesená",J256,0)</f>
        <v>0</v>
      </c>
      <c r="BH256" s="151">
        <f>IF(N256="zníž. prenesená",J256,0)</f>
        <v>0</v>
      </c>
      <c r="BI256" s="151">
        <f>IF(N256="nulová",J256,0)</f>
        <v>0</v>
      </c>
      <c r="BJ256" s="17" t="s">
        <v>162</v>
      </c>
      <c r="BK256" s="151">
        <f>ROUND(I256*H256,2)</f>
        <v>0</v>
      </c>
      <c r="BL256" s="17" t="s">
        <v>161</v>
      </c>
      <c r="BM256" s="268" t="s">
        <v>706</v>
      </c>
    </row>
    <row r="257" spans="1:65" s="271" customFormat="1">
      <c r="B257" s="272"/>
      <c r="D257" s="269" t="s">
        <v>166</v>
      </c>
      <c r="E257" s="273" t="s">
        <v>1</v>
      </c>
      <c r="F257" s="274" t="s">
        <v>707</v>
      </c>
      <c r="H257" s="275">
        <v>1830</v>
      </c>
      <c r="L257" s="272"/>
      <c r="M257" s="276"/>
      <c r="N257" s="277"/>
      <c r="O257" s="277"/>
      <c r="P257" s="277"/>
      <c r="Q257" s="277"/>
      <c r="R257" s="277"/>
      <c r="S257" s="277"/>
      <c r="T257" s="278"/>
      <c r="W257" s="200"/>
      <c r="AT257" s="273" t="s">
        <v>166</v>
      </c>
      <c r="AU257" s="273" t="s">
        <v>162</v>
      </c>
      <c r="AV257" s="271" t="s">
        <v>162</v>
      </c>
      <c r="AW257" s="271" t="s">
        <v>29</v>
      </c>
      <c r="AX257" s="271" t="s">
        <v>80</v>
      </c>
      <c r="AY257" s="273" t="s">
        <v>155</v>
      </c>
    </row>
    <row r="258" spans="1:65" s="2" customFormat="1" ht="24">
      <c r="A258" s="29"/>
      <c r="B258" s="138"/>
      <c r="C258" s="258" t="s">
        <v>446</v>
      </c>
      <c r="D258" s="258" t="s">
        <v>157</v>
      </c>
      <c r="E258" s="259" t="s">
        <v>447</v>
      </c>
      <c r="F258" s="260" t="s">
        <v>448</v>
      </c>
      <c r="G258" s="261" t="s">
        <v>84</v>
      </c>
      <c r="H258" s="262">
        <v>65</v>
      </c>
      <c r="I258" s="263">
        <v>0</v>
      </c>
      <c r="J258" s="263">
        <f>ROUND(I258*H258,2)</f>
        <v>0</v>
      </c>
      <c r="K258" s="145"/>
      <c r="L258" s="30"/>
      <c r="M258" s="264" t="s">
        <v>1</v>
      </c>
      <c r="N258" s="265" t="s">
        <v>38</v>
      </c>
      <c r="O258" s="266">
        <v>0.43</v>
      </c>
      <c r="P258" s="266">
        <f>O258*H258</f>
        <v>27.95</v>
      </c>
      <c r="Q258" s="266">
        <v>6.6E-4</v>
      </c>
      <c r="R258" s="266">
        <f>Q258*H258</f>
        <v>4.2900000000000001E-2</v>
      </c>
      <c r="S258" s="266">
        <v>0</v>
      </c>
      <c r="T258" s="267">
        <f>S258*H258</f>
        <v>0</v>
      </c>
      <c r="U258" s="29"/>
      <c r="V258" s="29"/>
      <c r="W258" s="200"/>
      <c r="X258" s="29"/>
      <c r="Y258" s="29"/>
      <c r="Z258" s="29"/>
      <c r="AA258" s="29"/>
      <c r="AB258" s="29"/>
      <c r="AC258" s="29"/>
      <c r="AD258" s="29"/>
      <c r="AE258" s="29"/>
      <c r="AR258" s="268" t="s">
        <v>161</v>
      </c>
      <c r="AT258" s="268" t="s">
        <v>157</v>
      </c>
      <c r="AU258" s="268" t="s">
        <v>162</v>
      </c>
      <c r="AY258" s="17" t="s">
        <v>155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7" t="s">
        <v>162</v>
      </c>
      <c r="BK258" s="151">
        <f>ROUND(I258*H258,2)</f>
        <v>0</v>
      </c>
      <c r="BL258" s="17" t="s">
        <v>161</v>
      </c>
      <c r="BM258" s="268" t="s">
        <v>708</v>
      </c>
    </row>
    <row r="259" spans="1:65" s="2" customFormat="1" ht="19.5">
      <c r="A259" s="29"/>
      <c r="B259" s="30"/>
      <c r="C259" s="29"/>
      <c r="D259" s="269" t="s">
        <v>164</v>
      </c>
      <c r="E259" s="29"/>
      <c r="F259" s="270" t="s">
        <v>450</v>
      </c>
      <c r="G259" s="29"/>
      <c r="H259" s="29"/>
      <c r="I259" s="29"/>
      <c r="J259" s="29"/>
      <c r="K259" s="29"/>
      <c r="L259" s="30"/>
      <c r="M259" s="154"/>
      <c r="N259" s="155"/>
      <c r="O259" s="55"/>
      <c r="P259" s="55"/>
      <c r="Q259" s="55"/>
      <c r="R259" s="55"/>
      <c r="S259" s="55"/>
      <c r="T259" s="56"/>
      <c r="U259" s="29"/>
      <c r="V259" s="29"/>
      <c r="W259" s="200"/>
      <c r="X259" s="29"/>
      <c r="Y259" s="29"/>
      <c r="Z259" s="29"/>
      <c r="AA259" s="29"/>
      <c r="AB259" s="29"/>
      <c r="AC259" s="29"/>
      <c r="AD259" s="29"/>
      <c r="AE259" s="29"/>
      <c r="AT259" s="17" t="s">
        <v>164</v>
      </c>
      <c r="AU259" s="17" t="s">
        <v>162</v>
      </c>
    </row>
    <row r="260" spans="1:65" s="271" customFormat="1">
      <c r="B260" s="272"/>
      <c r="D260" s="269" t="s">
        <v>166</v>
      </c>
      <c r="E260" s="273" t="s">
        <v>1</v>
      </c>
      <c r="F260" s="274" t="s">
        <v>709</v>
      </c>
      <c r="H260" s="275">
        <v>65</v>
      </c>
      <c r="L260" s="272"/>
      <c r="M260" s="276"/>
      <c r="N260" s="277"/>
      <c r="O260" s="277"/>
      <c r="P260" s="277"/>
      <c r="Q260" s="277"/>
      <c r="R260" s="277"/>
      <c r="S260" s="277"/>
      <c r="T260" s="278"/>
      <c r="W260" s="200"/>
      <c r="AT260" s="273" t="s">
        <v>166</v>
      </c>
      <c r="AU260" s="273" t="s">
        <v>162</v>
      </c>
      <c r="AV260" s="271" t="s">
        <v>162</v>
      </c>
      <c r="AW260" s="271" t="s">
        <v>29</v>
      </c>
      <c r="AX260" s="271" t="s">
        <v>80</v>
      </c>
      <c r="AY260" s="273" t="s">
        <v>155</v>
      </c>
    </row>
    <row r="261" spans="1:65" s="2" customFormat="1" ht="24">
      <c r="A261" s="29"/>
      <c r="B261" s="138"/>
      <c r="C261" s="258" t="s">
        <v>453</v>
      </c>
      <c r="D261" s="258" t="s">
        <v>157</v>
      </c>
      <c r="E261" s="259" t="s">
        <v>454</v>
      </c>
      <c r="F261" s="260" t="s">
        <v>455</v>
      </c>
      <c r="G261" s="261" t="s">
        <v>84</v>
      </c>
      <c r="H261" s="262">
        <v>65</v>
      </c>
      <c r="I261" s="263">
        <v>0</v>
      </c>
      <c r="J261" s="263">
        <f>ROUND(I261*H261,2)</f>
        <v>0</v>
      </c>
      <c r="K261" s="145"/>
      <c r="L261" s="30"/>
      <c r="M261" s="264" t="s">
        <v>1</v>
      </c>
      <c r="N261" s="265" t="s">
        <v>38</v>
      </c>
      <c r="O261" s="266">
        <v>8.0000000000000002E-3</v>
      </c>
      <c r="P261" s="266">
        <f>O261*H261</f>
        <v>0.52</v>
      </c>
      <c r="Q261" s="266">
        <v>3.2000000000000003E-4</v>
      </c>
      <c r="R261" s="266">
        <f>Q261*H261</f>
        <v>2.0799999999999999E-2</v>
      </c>
      <c r="S261" s="266">
        <v>0</v>
      </c>
      <c r="T261" s="267">
        <f>S261*H261</f>
        <v>0</v>
      </c>
      <c r="U261" s="29"/>
      <c r="V261" s="29"/>
      <c r="W261" s="200"/>
      <c r="X261" s="29"/>
      <c r="Y261" s="29"/>
      <c r="Z261" s="29"/>
      <c r="AA261" s="29"/>
      <c r="AB261" s="29"/>
      <c r="AC261" s="29"/>
      <c r="AD261" s="29"/>
      <c r="AE261" s="29"/>
      <c r="AR261" s="268" t="s">
        <v>161</v>
      </c>
      <c r="AT261" s="268" t="s">
        <v>157</v>
      </c>
      <c r="AU261" s="268" t="s">
        <v>162</v>
      </c>
      <c r="AY261" s="17" t="s">
        <v>155</v>
      </c>
      <c r="BE261" s="151">
        <f>IF(N261="základná",J261,0)</f>
        <v>0</v>
      </c>
      <c r="BF261" s="151">
        <f>IF(N261="znížená",J261,0)</f>
        <v>0</v>
      </c>
      <c r="BG261" s="151">
        <f>IF(N261="zákl. prenesená",J261,0)</f>
        <v>0</v>
      </c>
      <c r="BH261" s="151">
        <f>IF(N261="zníž. prenesená",J261,0)</f>
        <v>0</v>
      </c>
      <c r="BI261" s="151">
        <f>IF(N261="nulová",J261,0)</f>
        <v>0</v>
      </c>
      <c r="BJ261" s="17" t="s">
        <v>162</v>
      </c>
      <c r="BK261" s="151">
        <f>ROUND(I261*H261,2)</f>
        <v>0</v>
      </c>
      <c r="BL261" s="17" t="s">
        <v>161</v>
      </c>
      <c r="BM261" s="268" t="s">
        <v>710</v>
      </c>
    </row>
    <row r="262" spans="1:65" s="271" customFormat="1">
      <c r="B262" s="272"/>
      <c r="D262" s="269" t="s">
        <v>166</v>
      </c>
      <c r="E262" s="273" t="s">
        <v>1</v>
      </c>
      <c r="F262" s="274" t="s">
        <v>483</v>
      </c>
      <c r="H262" s="275">
        <v>65</v>
      </c>
      <c r="L262" s="272"/>
      <c r="M262" s="276"/>
      <c r="N262" s="277"/>
      <c r="O262" s="277"/>
      <c r="P262" s="277"/>
      <c r="Q262" s="277"/>
      <c r="R262" s="277"/>
      <c r="S262" s="277"/>
      <c r="T262" s="278"/>
      <c r="W262" s="200"/>
      <c r="AT262" s="273" t="s">
        <v>166</v>
      </c>
      <c r="AU262" s="273" t="s">
        <v>162</v>
      </c>
      <c r="AV262" s="271" t="s">
        <v>162</v>
      </c>
      <c r="AW262" s="271" t="s">
        <v>29</v>
      </c>
      <c r="AX262" s="271" t="s">
        <v>80</v>
      </c>
      <c r="AY262" s="273" t="s">
        <v>155</v>
      </c>
    </row>
    <row r="263" spans="1:65" s="2" customFormat="1" ht="24">
      <c r="A263" s="29"/>
      <c r="B263" s="138"/>
      <c r="C263" s="258" t="s">
        <v>457</v>
      </c>
      <c r="D263" s="258" t="s">
        <v>157</v>
      </c>
      <c r="E263" s="259" t="s">
        <v>467</v>
      </c>
      <c r="F263" s="260" t="s">
        <v>468</v>
      </c>
      <c r="G263" s="261" t="s">
        <v>84</v>
      </c>
      <c r="H263" s="262">
        <v>130</v>
      </c>
      <c r="I263" s="263">
        <v>0</v>
      </c>
      <c r="J263" s="263">
        <f>ROUND(I263*H263,2)</f>
        <v>0</v>
      </c>
      <c r="K263" s="145"/>
      <c r="L263" s="30"/>
      <c r="M263" s="264" t="s">
        <v>1</v>
      </c>
      <c r="N263" s="265" t="s">
        <v>38</v>
      </c>
      <c r="O263" s="266">
        <v>0.26600000000000001</v>
      </c>
      <c r="P263" s="266">
        <f>O263*H263</f>
        <v>34.58</v>
      </c>
      <c r="Q263" s="266">
        <v>1.1429999999999999E-2</v>
      </c>
      <c r="R263" s="266">
        <f>Q263*H263</f>
        <v>1.4859</v>
      </c>
      <c r="S263" s="266">
        <v>0</v>
      </c>
      <c r="T263" s="267">
        <f>S263*H263</f>
        <v>0</v>
      </c>
      <c r="U263" s="29"/>
      <c r="V263" s="29"/>
      <c r="W263" s="200"/>
      <c r="X263" s="29"/>
      <c r="Y263" s="29"/>
      <c r="Z263" s="29"/>
      <c r="AA263" s="29"/>
      <c r="AB263" s="29"/>
      <c r="AC263" s="29"/>
      <c r="AD263" s="29"/>
      <c r="AE263" s="29"/>
      <c r="AR263" s="268" t="s">
        <v>161</v>
      </c>
      <c r="AT263" s="268" t="s">
        <v>157</v>
      </c>
      <c r="AU263" s="268" t="s">
        <v>162</v>
      </c>
      <c r="AY263" s="17" t="s">
        <v>155</v>
      </c>
      <c r="BE263" s="151">
        <f>IF(N263="základná",J263,0)</f>
        <v>0</v>
      </c>
      <c r="BF263" s="151">
        <f>IF(N263="znížená",J263,0)</f>
        <v>0</v>
      </c>
      <c r="BG263" s="151">
        <f>IF(N263="zákl. prenesená",J263,0)</f>
        <v>0</v>
      </c>
      <c r="BH263" s="151">
        <f>IF(N263="zníž. prenesená",J263,0)</f>
        <v>0</v>
      </c>
      <c r="BI263" s="151">
        <f>IF(N263="nulová",J263,0)</f>
        <v>0</v>
      </c>
      <c r="BJ263" s="17" t="s">
        <v>162</v>
      </c>
      <c r="BK263" s="151">
        <f>ROUND(I263*H263,2)</f>
        <v>0</v>
      </c>
      <c r="BL263" s="17" t="s">
        <v>161</v>
      </c>
      <c r="BM263" s="268" t="s">
        <v>711</v>
      </c>
    </row>
    <row r="264" spans="1:65" s="271" customFormat="1">
      <c r="B264" s="272"/>
      <c r="D264" s="269" t="s">
        <v>166</v>
      </c>
      <c r="E264" s="273" t="s">
        <v>1</v>
      </c>
      <c r="F264" s="274" t="s">
        <v>712</v>
      </c>
      <c r="H264" s="275">
        <v>130</v>
      </c>
      <c r="L264" s="272"/>
      <c r="M264" s="276"/>
      <c r="N264" s="277"/>
      <c r="O264" s="277"/>
      <c r="P264" s="277"/>
      <c r="Q264" s="277"/>
      <c r="R264" s="277"/>
      <c r="S264" s="277"/>
      <c r="T264" s="278"/>
      <c r="W264" s="200"/>
      <c r="AT264" s="273" t="s">
        <v>166</v>
      </c>
      <c r="AU264" s="273" t="s">
        <v>162</v>
      </c>
      <c r="AV264" s="271" t="s">
        <v>162</v>
      </c>
      <c r="AW264" s="271" t="s">
        <v>29</v>
      </c>
      <c r="AX264" s="271" t="s">
        <v>80</v>
      </c>
      <c r="AY264" s="273" t="s">
        <v>155</v>
      </c>
    </row>
    <row r="265" spans="1:65" s="2" customFormat="1" ht="24">
      <c r="A265" s="29"/>
      <c r="B265" s="138"/>
      <c r="C265" s="258" t="s">
        <v>461</v>
      </c>
      <c r="D265" s="258" t="s">
        <v>157</v>
      </c>
      <c r="E265" s="259" t="s">
        <v>471</v>
      </c>
      <c r="F265" s="260" t="s">
        <v>472</v>
      </c>
      <c r="G265" s="261" t="s">
        <v>97</v>
      </c>
      <c r="H265" s="262">
        <v>30</v>
      </c>
      <c r="I265" s="263">
        <v>0</v>
      </c>
      <c r="J265" s="263">
        <f>ROUND(I265*H265,2)</f>
        <v>0</v>
      </c>
      <c r="K265" s="145"/>
      <c r="L265" s="30"/>
      <c r="M265" s="264" t="s">
        <v>1</v>
      </c>
      <c r="N265" s="265" t="s">
        <v>38</v>
      </c>
      <c r="O265" s="266">
        <v>0.17100000000000001</v>
      </c>
      <c r="P265" s="266">
        <f>O265*H265</f>
        <v>5.13</v>
      </c>
      <c r="Q265" s="266">
        <v>0</v>
      </c>
      <c r="R265" s="266">
        <f>Q265*H265</f>
        <v>0</v>
      </c>
      <c r="S265" s="266">
        <v>0</v>
      </c>
      <c r="T265" s="267">
        <f>S265*H265</f>
        <v>0</v>
      </c>
      <c r="U265" s="29"/>
      <c r="V265" s="29"/>
      <c r="W265" s="200"/>
      <c r="X265" s="29"/>
      <c r="Y265" s="29"/>
      <c r="Z265" s="29"/>
      <c r="AA265" s="29"/>
      <c r="AB265" s="29"/>
      <c r="AC265" s="29"/>
      <c r="AD265" s="29"/>
      <c r="AE265" s="29"/>
      <c r="AR265" s="268" t="s">
        <v>161</v>
      </c>
      <c r="AT265" s="268" t="s">
        <v>157</v>
      </c>
      <c r="AU265" s="268" t="s">
        <v>162</v>
      </c>
      <c r="AY265" s="17" t="s">
        <v>155</v>
      </c>
      <c r="BE265" s="151">
        <f>IF(N265="základná",J265,0)</f>
        <v>0</v>
      </c>
      <c r="BF265" s="151">
        <f>IF(N265="znížená",J265,0)</f>
        <v>0</v>
      </c>
      <c r="BG265" s="151">
        <f>IF(N265="zákl. prenesená",J265,0)</f>
        <v>0</v>
      </c>
      <c r="BH265" s="151">
        <f>IF(N265="zníž. prenesená",J265,0)</f>
        <v>0</v>
      </c>
      <c r="BI265" s="151">
        <f>IF(N265="nulová",J265,0)</f>
        <v>0</v>
      </c>
      <c r="BJ265" s="17" t="s">
        <v>162</v>
      </c>
      <c r="BK265" s="151">
        <f>ROUND(I265*H265,2)</f>
        <v>0</v>
      </c>
      <c r="BL265" s="17" t="s">
        <v>161</v>
      </c>
      <c r="BM265" s="268" t="s">
        <v>713</v>
      </c>
    </row>
    <row r="266" spans="1:65" s="2" customFormat="1" ht="19.5">
      <c r="A266" s="29"/>
      <c r="B266" s="30"/>
      <c r="C266" s="29"/>
      <c r="D266" s="269" t="s">
        <v>164</v>
      </c>
      <c r="E266" s="29"/>
      <c r="F266" s="270" t="s">
        <v>474</v>
      </c>
      <c r="G266" s="29"/>
      <c r="H266" s="29"/>
      <c r="I266" s="29"/>
      <c r="J266" s="29"/>
      <c r="K266" s="29"/>
      <c r="L266" s="30"/>
      <c r="M266" s="154"/>
      <c r="N266" s="155"/>
      <c r="O266" s="55"/>
      <c r="P266" s="55"/>
      <c r="Q266" s="55"/>
      <c r="R266" s="55"/>
      <c r="S266" s="55"/>
      <c r="T266" s="56"/>
      <c r="U266" s="29"/>
      <c r="V266" s="29"/>
      <c r="W266" s="200"/>
      <c r="X266" s="29"/>
      <c r="Y266" s="29"/>
      <c r="Z266" s="29"/>
      <c r="AA266" s="29"/>
      <c r="AB266" s="29"/>
      <c r="AC266" s="29"/>
      <c r="AD266" s="29"/>
      <c r="AE266" s="29"/>
      <c r="AT266" s="17" t="s">
        <v>164</v>
      </c>
      <c r="AU266" s="17" t="s">
        <v>162</v>
      </c>
    </row>
    <row r="267" spans="1:65" s="271" customFormat="1">
      <c r="B267" s="272"/>
      <c r="D267" s="269" t="s">
        <v>166</v>
      </c>
      <c r="E267" s="273" t="s">
        <v>1</v>
      </c>
      <c r="F267" s="274" t="s">
        <v>714</v>
      </c>
      <c r="H267" s="275">
        <v>30</v>
      </c>
      <c r="L267" s="272"/>
      <c r="M267" s="276"/>
      <c r="N267" s="277"/>
      <c r="O267" s="277"/>
      <c r="P267" s="277"/>
      <c r="Q267" s="277"/>
      <c r="R267" s="277"/>
      <c r="S267" s="277"/>
      <c r="T267" s="278"/>
      <c r="W267" s="200"/>
      <c r="AT267" s="273" t="s">
        <v>166</v>
      </c>
      <c r="AU267" s="273" t="s">
        <v>162</v>
      </c>
      <c r="AV267" s="271" t="s">
        <v>162</v>
      </c>
      <c r="AW267" s="271" t="s">
        <v>29</v>
      </c>
      <c r="AX267" s="271" t="s">
        <v>80</v>
      </c>
      <c r="AY267" s="273" t="s">
        <v>155</v>
      </c>
    </row>
    <row r="268" spans="1:65" s="2" customFormat="1" ht="36">
      <c r="A268" s="29"/>
      <c r="B268" s="138"/>
      <c r="C268" s="286" t="s">
        <v>466</v>
      </c>
      <c r="D268" s="286" t="s">
        <v>185</v>
      </c>
      <c r="E268" s="287" t="s">
        <v>476</v>
      </c>
      <c r="F268" s="288" t="s">
        <v>477</v>
      </c>
      <c r="G268" s="289" t="s">
        <v>97</v>
      </c>
      <c r="H268" s="290">
        <v>30</v>
      </c>
      <c r="I268" s="291">
        <v>0</v>
      </c>
      <c r="J268" s="291">
        <f>ROUND(I268*H268,2)</f>
        <v>0</v>
      </c>
      <c r="K268" s="292"/>
      <c r="L268" s="293"/>
      <c r="M268" s="294" t="s">
        <v>1</v>
      </c>
      <c r="N268" s="295" t="s">
        <v>38</v>
      </c>
      <c r="O268" s="266">
        <v>0</v>
      </c>
      <c r="P268" s="266">
        <f>O268*H268</f>
        <v>0</v>
      </c>
      <c r="Q268" s="266">
        <v>2E-3</v>
      </c>
      <c r="R268" s="266">
        <f>Q268*H268</f>
        <v>0.06</v>
      </c>
      <c r="S268" s="266">
        <v>0</v>
      </c>
      <c r="T268" s="267">
        <f>S268*H268</f>
        <v>0</v>
      </c>
      <c r="U268" s="29"/>
      <c r="V268" s="29"/>
      <c r="W268" s="200"/>
      <c r="X268" s="29"/>
      <c r="Y268" s="29"/>
      <c r="Z268" s="29"/>
      <c r="AA268" s="29"/>
      <c r="AB268" s="29"/>
      <c r="AC268" s="29"/>
      <c r="AD268" s="29"/>
      <c r="AE268" s="29"/>
      <c r="AR268" s="268" t="s">
        <v>100</v>
      </c>
      <c r="AT268" s="268" t="s">
        <v>185</v>
      </c>
      <c r="AU268" s="268" t="s">
        <v>162</v>
      </c>
      <c r="AY268" s="17" t="s">
        <v>155</v>
      </c>
      <c r="BE268" s="151">
        <f>IF(N268="základná",J268,0)</f>
        <v>0</v>
      </c>
      <c r="BF268" s="151">
        <f>IF(N268="znížená",J268,0)</f>
        <v>0</v>
      </c>
      <c r="BG268" s="151">
        <f>IF(N268="zákl. prenesená",J268,0)</f>
        <v>0</v>
      </c>
      <c r="BH268" s="151">
        <f>IF(N268="zníž. prenesená",J268,0)</f>
        <v>0</v>
      </c>
      <c r="BI268" s="151">
        <f>IF(N268="nulová",J268,0)</f>
        <v>0</v>
      </c>
      <c r="BJ268" s="17" t="s">
        <v>162</v>
      </c>
      <c r="BK268" s="151">
        <f>ROUND(I268*H268,2)</f>
        <v>0</v>
      </c>
      <c r="BL268" s="17" t="s">
        <v>161</v>
      </c>
      <c r="BM268" s="268" t="s">
        <v>715</v>
      </c>
    </row>
    <row r="269" spans="1:65" s="271" customFormat="1">
      <c r="B269" s="272"/>
      <c r="D269" s="269" t="s">
        <v>166</v>
      </c>
      <c r="E269" s="273" t="s">
        <v>1</v>
      </c>
      <c r="F269" s="274" t="s">
        <v>314</v>
      </c>
      <c r="H269" s="275">
        <v>30</v>
      </c>
      <c r="L269" s="272"/>
      <c r="M269" s="276"/>
      <c r="N269" s="277"/>
      <c r="O269" s="277"/>
      <c r="P269" s="277"/>
      <c r="Q269" s="277"/>
      <c r="R269" s="277"/>
      <c r="S269" s="277"/>
      <c r="T269" s="278"/>
      <c r="W269" s="200"/>
      <c r="AT269" s="273" t="s">
        <v>166</v>
      </c>
      <c r="AU269" s="273" t="s">
        <v>162</v>
      </c>
      <c r="AV269" s="271" t="s">
        <v>162</v>
      </c>
      <c r="AW269" s="271" t="s">
        <v>29</v>
      </c>
      <c r="AX269" s="271" t="s">
        <v>80</v>
      </c>
      <c r="AY269" s="273" t="s">
        <v>155</v>
      </c>
    </row>
    <row r="270" spans="1:65" s="2" customFormat="1" ht="24">
      <c r="A270" s="29"/>
      <c r="B270" s="138"/>
      <c r="C270" s="258" t="s">
        <v>470</v>
      </c>
      <c r="D270" s="258" t="s">
        <v>157</v>
      </c>
      <c r="E270" s="259" t="s">
        <v>480</v>
      </c>
      <c r="F270" s="260" t="s">
        <v>481</v>
      </c>
      <c r="G270" s="261" t="s">
        <v>93</v>
      </c>
      <c r="H270" s="262">
        <v>3482</v>
      </c>
      <c r="I270" s="263">
        <v>0</v>
      </c>
      <c r="J270" s="263">
        <f>ROUND(I270*H270,2)</f>
        <v>0</v>
      </c>
      <c r="K270" s="145"/>
      <c r="L270" s="30"/>
      <c r="M270" s="264" t="s">
        <v>1</v>
      </c>
      <c r="N270" s="265" t="s">
        <v>38</v>
      </c>
      <c r="O270" s="266">
        <v>0.20399999999999999</v>
      </c>
      <c r="P270" s="266">
        <f>O270*H270</f>
        <v>710.32799999999997</v>
      </c>
      <c r="Q270" s="266">
        <v>0.12662000000000001</v>
      </c>
      <c r="R270" s="266">
        <f>Q270*H270</f>
        <v>440.89084000000003</v>
      </c>
      <c r="S270" s="266">
        <v>0</v>
      </c>
      <c r="T270" s="267">
        <f>S270*H270</f>
        <v>0</v>
      </c>
      <c r="U270" s="29"/>
      <c r="V270" s="29"/>
      <c r="W270" s="200"/>
      <c r="X270" s="29"/>
      <c r="Y270" s="29"/>
      <c r="Z270" s="29"/>
      <c r="AA270" s="29"/>
      <c r="AB270" s="29"/>
      <c r="AC270" s="29"/>
      <c r="AD270" s="29"/>
      <c r="AE270" s="29"/>
      <c r="AR270" s="268" t="s">
        <v>161</v>
      </c>
      <c r="AT270" s="268" t="s">
        <v>157</v>
      </c>
      <c r="AU270" s="268" t="s">
        <v>162</v>
      </c>
      <c r="AY270" s="17" t="s">
        <v>155</v>
      </c>
      <c r="BE270" s="151">
        <f>IF(N270="základná",J270,0)</f>
        <v>0</v>
      </c>
      <c r="BF270" s="151">
        <f>IF(N270="znížená",J270,0)</f>
        <v>0</v>
      </c>
      <c r="BG270" s="151">
        <f>IF(N270="zákl. prenesená",J270,0)</f>
        <v>0</v>
      </c>
      <c r="BH270" s="151">
        <f>IF(N270="zníž. prenesená",J270,0)</f>
        <v>0</v>
      </c>
      <c r="BI270" s="151">
        <f>IF(N270="nulová",J270,0)</f>
        <v>0</v>
      </c>
      <c r="BJ270" s="17" t="s">
        <v>162</v>
      </c>
      <c r="BK270" s="151">
        <f>ROUND(I270*H270,2)</f>
        <v>0</v>
      </c>
      <c r="BL270" s="17" t="s">
        <v>161</v>
      </c>
      <c r="BM270" s="268" t="s">
        <v>716</v>
      </c>
    </row>
    <row r="271" spans="1:65" s="271" customFormat="1">
      <c r="B271" s="272"/>
      <c r="D271" s="269" t="s">
        <v>166</v>
      </c>
      <c r="E271" s="273" t="s">
        <v>1</v>
      </c>
      <c r="F271" s="274" t="s">
        <v>571</v>
      </c>
      <c r="H271" s="275">
        <v>3482</v>
      </c>
      <c r="L271" s="272"/>
      <c r="M271" s="276"/>
      <c r="N271" s="277"/>
      <c r="O271" s="277"/>
      <c r="P271" s="277"/>
      <c r="Q271" s="277"/>
      <c r="R271" s="277"/>
      <c r="S271" s="277"/>
      <c r="T271" s="278"/>
      <c r="W271" s="200"/>
      <c r="AT271" s="273" t="s">
        <v>166</v>
      </c>
      <c r="AU271" s="273" t="s">
        <v>162</v>
      </c>
      <c r="AV271" s="271" t="s">
        <v>162</v>
      </c>
      <c r="AW271" s="271" t="s">
        <v>29</v>
      </c>
      <c r="AX271" s="271" t="s">
        <v>80</v>
      </c>
      <c r="AY271" s="273" t="s">
        <v>155</v>
      </c>
    </row>
    <row r="272" spans="1:65" s="2" customFormat="1" ht="13.9" customHeight="1">
      <c r="A272" s="29"/>
      <c r="B272" s="138"/>
      <c r="C272" s="286" t="s">
        <v>475</v>
      </c>
      <c r="D272" s="286" t="s">
        <v>185</v>
      </c>
      <c r="E272" s="287" t="s">
        <v>484</v>
      </c>
      <c r="F272" s="288" t="s">
        <v>485</v>
      </c>
      <c r="G272" s="289" t="s">
        <v>97</v>
      </c>
      <c r="H272" s="290">
        <v>3482</v>
      </c>
      <c r="I272" s="291">
        <v>0</v>
      </c>
      <c r="J272" s="291">
        <f>ROUND(I272*H272,2)</f>
        <v>0</v>
      </c>
      <c r="K272" s="292"/>
      <c r="L272" s="293"/>
      <c r="M272" s="294" t="s">
        <v>1</v>
      </c>
      <c r="N272" s="295" t="s">
        <v>38</v>
      </c>
      <c r="O272" s="266">
        <v>0</v>
      </c>
      <c r="P272" s="266">
        <f>O272*H272</f>
        <v>0</v>
      </c>
      <c r="Q272" s="266">
        <v>4.4999999999999998E-2</v>
      </c>
      <c r="R272" s="266">
        <f>Q272*H272</f>
        <v>156.69</v>
      </c>
      <c r="S272" s="266">
        <v>0</v>
      </c>
      <c r="T272" s="267">
        <f>S272*H272</f>
        <v>0</v>
      </c>
      <c r="U272" s="29"/>
      <c r="V272" s="29"/>
      <c r="W272" s="200"/>
      <c r="X272" s="29"/>
      <c r="Y272" s="29"/>
      <c r="Z272" s="29"/>
      <c r="AA272" s="29"/>
      <c r="AB272" s="29"/>
      <c r="AC272" s="29"/>
      <c r="AD272" s="29"/>
      <c r="AE272" s="29"/>
      <c r="AR272" s="268" t="s">
        <v>100</v>
      </c>
      <c r="AT272" s="268" t="s">
        <v>185</v>
      </c>
      <c r="AU272" s="268" t="s">
        <v>162</v>
      </c>
      <c r="AY272" s="17" t="s">
        <v>155</v>
      </c>
      <c r="BE272" s="151">
        <f>IF(N272="základná",J272,0)</f>
        <v>0</v>
      </c>
      <c r="BF272" s="151">
        <f>IF(N272="znížená",J272,0)</f>
        <v>0</v>
      </c>
      <c r="BG272" s="151">
        <f>IF(N272="zákl. prenesená",J272,0)</f>
        <v>0</v>
      </c>
      <c r="BH272" s="151">
        <f>IF(N272="zníž. prenesená",J272,0)</f>
        <v>0</v>
      </c>
      <c r="BI272" s="151">
        <f>IF(N272="nulová",J272,0)</f>
        <v>0</v>
      </c>
      <c r="BJ272" s="17" t="s">
        <v>162</v>
      </c>
      <c r="BK272" s="151">
        <f>ROUND(I272*H272,2)</f>
        <v>0</v>
      </c>
      <c r="BL272" s="17" t="s">
        <v>161</v>
      </c>
      <c r="BM272" s="268" t="s">
        <v>717</v>
      </c>
    </row>
    <row r="273" spans="1:65" s="271" customFormat="1">
      <c r="B273" s="272"/>
      <c r="D273" s="269" t="s">
        <v>166</v>
      </c>
      <c r="E273" s="273" t="s">
        <v>1</v>
      </c>
      <c r="F273" s="274" t="s">
        <v>571</v>
      </c>
      <c r="H273" s="275">
        <v>3482</v>
      </c>
      <c r="L273" s="272"/>
      <c r="M273" s="276"/>
      <c r="N273" s="277"/>
      <c r="O273" s="277"/>
      <c r="P273" s="277"/>
      <c r="Q273" s="277"/>
      <c r="R273" s="277"/>
      <c r="S273" s="277"/>
      <c r="T273" s="278"/>
      <c r="W273" s="200"/>
      <c r="AT273" s="273" t="s">
        <v>166</v>
      </c>
      <c r="AU273" s="273" t="s">
        <v>162</v>
      </c>
      <c r="AV273" s="271" t="s">
        <v>162</v>
      </c>
      <c r="AW273" s="271" t="s">
        <v>29</v>
      </c>
      <c r="AX273" s="271" t="s">
        <v>80</v>
      </c>
      <c r="AY273" s="273" t="s">
        <v>155</v>
      </c>
    </row>
    <row r="274" spans="1:65" s="2" customFormat="1" ht="24">
      <c r="A274" s="29"/>
      <c r="B274" s="138"/>
      <c r="C274" s="258" t="s">
        <v>479</v>
      </c>
      <c r="D274" s="258" t="s">
        <v>157</v>
      </c>
      <c r="E274" s="259" t="s">
        <v>488</v>
      </c>
      <c r="F274" s="260" t="s">
        <v>489</v>
      </c>
      <c r="G274" s="261" t="s">
        <v>97</v>
      </c>
      <c r="H274" s="262">
        <v>2</v>
      </c>
      <c r="I274" s="263">
        <v>0</v>
      </c>
      <c r="J274" s="263">
        <f>ROUND(I274*H274,2)</f>
        <v>0</v>
      </c>
      <c r="K274" s="145"/>
      <c r="L274" s="30"/>
      <c r="M274" s="264" t="s">
        <v>1</v>
      </c>
      <c r="N274" s="265" t="s">
        <v>38</v>
      </c>
      <c r="O274" s="266">
        <v>8.6359999999999992</v>
      </c>
      <c r="P274" s="266">
        <f>O274*H274</f>
        <v>17.271999999999998</v>
      </c>
      <c r="Q274" s="266">
        <v>5.9630599999999996</v>
      </c>
      <c r="R274" s="266">
        <f>Q274*H274</f>
        <v>11.926119999999999</v>
      </c>
      <c r="S274" s="266">
        <v>0</v>
      </c>
      <c r="T274" s="267">
        <f>S274*H274</f>
        <v>0</v>
      </c>
      <c r="U274" s="29"/>
      <c r="V274" s="29"/>
      <c r="W274" s="200"/>
      <c r="X274" s="29"/>
      <c r="Y274" s="29"/>
      <c r="Z274" s="29"/>
      <c r="AA274" s="29"/>
      <c r="AB274" s="29"/>
      <c r="AC274" s="29"/>
      <c r="AD274" s="29"/>
      <c r="AE274" s="29"/>
      <c r="AR274" s="268" t="s">
        <v>161</v>
      </c>
      <c r="AT274" s="268" t="s">
        <v>157</v>
      </c>
      <c r="AU274" s="268" t="s">
        <v>162</v>
      </c>
      <c r="AY274" s="17" t="s">
        <v>155</v>
      </c>
      <c r="BE274" s="151">
        <f>IF(N274="základná",J274,0)</f>
        <v>0</v>
      </c>
      <c r="BF274" s="151">
        <f>IF(N274="znížená",J274,0)</f>
        <v>0</v>
      </c>
      <c r="BG274" s="151">
        <f>IF(N274="zákl. prenesená",J274,0)</f>
        <v>0</v>
      </c>
      <c r="BH274" s="151">
        <f>IF(N274="zníž. prenesená",J274,0)</f>
        <v>0</v>
      </c>
      <c r="BI274" s="151">
        <f>IF(N274="nulová",J274,0)</f>
        <v>0</v>
      </c>
      <c r="BJ274" s="17" t="s">
        <v>162</v>
      </c>
      <c r="BK274" s="151">
        <f>ROUND(I274*H274,2)</f>
        <v>0</v>
      </c>
      <c r="BL274" s="17" t="s">
        <v>161</v>
      </c>
      <c r="BM274" s="268" t="s">
        <v>718</v>
      </c>
    </row>
    <row r="275" spans="1:65" s="279" customFormat="1">
      <c r="B275" s="280"/>
      <c r="D275" s="269" t="s">
        <v>166</v>
      </c>
      <c r="E275" s="281" t="s">
        <v>1</v>
      </c>
      <c r="F275" s="282" t="s">
        <v>719</v>
      </c>
      <c r="H275" s="281" t="s">
        <v>1</v>
      </c>
      <c r="L275" s="280"/>
      <c r="M275" s="283"/>
      <c r="N275" s="284"/>
      <c r="O275" s="284"/>
      <c r="P275" s="284"/>
      <c r="Q275" s="284"/>
      <c r="R275" s="284"/>
      <c r="S275" s="284"/>
      <c r="T275" s="285"/>
      <c r="W275" s="200"/>
      <c r="AT275" s="281" t="s">
        <v>166</v>
      </c>
      <c r="AU275" s="281" t="s">
        <v>162</v>
      </c>
      <c r="AV275" s="279" t="s">
        <v>80</v>
      </c>
      <c r="AW275" s="279" t="s">
        <v>29</v>
      </c>
      <c r="AX275" s="279" t="s">
        <v>72</v>
      </c>
      <c r="AY275" s="281" t="s">
        <v>155</v>
      </c>
    </row>
    <row r="276" spans="1:65" s="271" customFormat="1">
      <c r="B276" s="272"/>
      <c r="D276" s="269" t="s">
        <v>166</v>
      </c>
      <c r="E276" s="273" t="s">
        <v>1</v>
      </c>
      <c r="F276" s="274" t="s">
        <v>720</v>
      </c>
      <c r="H276" s="275">
        <v>2</v>
      </c>
      <c r="L276" s="272"/>
      <c r="M276" s="276"/>
      <c r="N276" s="277"/>
      <c r="O276" s="277"/>
      <c r="P276" s="277"/>
      <c r="Q276" s="277"/>
      <c r="R276" s="277"/>
      <c r="S276" s="277"/>
      <c r="T276" s="278"/>
      <c r="W276" s="200"/>
      <c r="AT276" s="273" t="s">
        <v>166</v>
      </c>
      <c r="AU276" s="273" t="s">
        <v>162</v>
      </c>
      <c r="AV276" s="271" t="s">
        <v>162</v>
      </c>
      <c r="AW276" s="271" t="s">
        <v>29</v>
      </c>
      <c r="AX276" s="271" t="s">
        <v>80</v>
      </c>
      <c r="AY276" s="273" t="s">
        <v>155</v>
      </c>
    </row>
    <row r="277" spans="1:65" s="2" customFormat="1" ht="24">
      <c r="A277" s="29"/>
      <c r="B277" s="138"/>
      <c r="C277" s="258" t="s">
        <v>338</v>
      </c>
      <c r="D277" s="258" t="s">
        <v>157</v>
      </c>
      <c r="E277" s="259" t="s">
        <v>721</v>
      </c>
      <c r="F277" s="260" t="s">
        <v>722</v>
      </c>
      <c r="G277" s="261" t="s">
        <v>97</v>
      </c>
      <c r="H277" s="262">
        <v>3</v>
      </c>
      <c r="I277" s="263">
        <v>0</v>
      </c>
      <c r="J277" s="263">
        <f>ROUND(I277*H277,2)</f>
        <v>0</v>
      </c>
      <c r="K277" s="145"/>
      <c r="L277" s="30"/>
      <c r="M277" s="264" t="s">
        <v>1</v>
      </c>
      <c r="N277" s="265" t="s">
        <v>38</v>
      </c>
      <c r="O277" s="266">
        <v>15.5</v>
      </c>
      <c r="P277" s="266">
        <f>O277*H277</f>
        <v>46.5</v>
      </c>
      <c r="Q277" s="266">
        <v>14.55747</v>
      </c>
      <c r="R277" s="266">
        <f>Q277*H277</f>
        <v>43.672409999999999</v>
      </c>
      <c r="S277" s="266">
        <v>0</v>
      </c>
      <c r="T277" s="267">
        <f>S277*H277</f>
        <v>0</v>
      </c>
      <c r="U277" s="29"/>
      <c r="V277" s="29"/>
      <c r="W277" s="200"/>
      <c r="X277" s="29"/>
      <c r="Y277" s="29"/>
      <c r="Z277" s="29"/>
      <c r="AA277" s="29"/>
      <c r="AB277" s="29"/>
      <c r="AC277" s="29"/>
      <c r="AD277" s="29"/>
      <c r="AE277" s="29"/>
      <c r="AR277" s="268" t="s">
        <v>161</v>
      </c>
      <c r="AT277" s="268" t="s">
        <v>157</v>
      </c>
      <c r="AU277" s="268" t="s">
        <v>162</v>
      </c>
      <c r="AY277" s="17" t="s">
        <v>155</v>
      </c>
      <c r="BE277" s="151">
        <f>IF(N277="základná",J277,0)</f>
        <v>0</v>
      </c>
      <c r="BF277" s="151">
        <f>IF(N277="znížená",J277,0)</f>
        <v>0</v>
      </c>
      <c r="BG277" s="151">
        <f>IF(N277="zákl. prenesená",J277,0)</f>
        <v>0</v>
      </c>
      <c r="BH277" s="151">
        <f>IF(N277="zníž. prenesená",J277,0)</f>
        <v>0</v>
      </c>
      <c r="BI277" s="151">
        <f>IF(N277="nulová",J277,0)</f>
        <v>0</v>
      </c>
      <c r="BJ277" s="17" t="s">
        <v>162</v>
      </c>
      <c r="BK277" s="151">
        <f>ROUND(I277*H277,2)</f>
        <v>0</v>
      </c>
      <c r="BL277" s="17" t="s">
        <v>161</v>
      </c>
      <c r="BM277" s="268" t="s">
        <v>723</v>
      </c>
    </row>
    <row r="278" spans="1:65" s="279" customFormat="1">
      <c r="B278" s="280"/>
      <c r="D278" s="269" t="s">
        <v>166</v>
      </c>
      <c r="E278" s="281" t="s">
        <v>1</v>
      </c>
      <c r="F278" s="282" t="s">
        <v>724</v>
      </c>
      <c r="H278" s="281" t="s">
        <v>1</v>
      </c>
      <c r="L278" s="280"/>
      <c r="M278" s="283"/>
      <c r="N278" s="284"/>
      <c r="O278" s="284"/>
      <c r="P278" s="284"/>
      <c r="Q278" s="284"/>
      <c r="R278" s="284"/>
      <c r="S278" s="284"/>
      <c r="T278" s="285"/>
      <c r="W278" s="200"/>
      <c r="AT278" s="281" t="s">
        <v>166</v>
      </c>
      <c r="AU278" s="281" t="s">
        <v>162</v>
      </c>
      <c r="AV278" s="279" t="s">
        <v>80</v>
      </c>
      <c r="AW278" s="279" t="s">
        <v>29</v>
      </c>
      <c r="AX278" s="279" t="s">
        <v>72</v>
      </c>
      <c r="AY278" s="281" t="s">
        <v>155</v>
      </c>
    </row>
    <row r="279" spans="1:65" s="271" customFormat="1">
      <c r="B279" s="272"/>
      <c r="D279" s="269" t="s">
        <v>166</v>
      </c>
      <c r="E279" s="273" t="s">
        <v>1</v>
      </c>
      <c r="F279" s="274" t="s">
        <v>86</v>
      </c>
      <c r="H279" s="275">
        <v>3</v>
      </c>
      <c r="L279" s="272"/>
      <c r="M279" s="276"/>
      <c r="N279" s="277"/>
      <c r="O279" s="277"/>
      <c r="P279" s="277"/>
      <c r="Q279" s="277"/>
      <c r="R279" s="277"/>
      <c r="S279" s="277"/>
      <c r="T279" s="278"/>
      <c r="W279" s="200"/>
      <c r="AT279" s="273" t="s">
        <v>166</v>
      </c>
      <c r="AU279" s="273" t="s">
        <v>162</v>
      </c>
      <c r="AV279" s="271" t="s">
        <v>162</v>
      </c>
      <c r="AW279" s="271" t="s">
        <v>29</v>
      </c>
      <c r="AX279" s="271" t="s">
        <v>80</v>
      </c>
      <c r="AY279" s="273" t="s">
        <v>155</v>
      </c>
    </row>
    <row r="280" spans="1:65" s="2" customFormat="1" ht="24">
      <c r="A280" s="29"/>
      <c r="B280" s="138"/>
      <c r="C280" s="258" t="s">
        <v>483</v>
      </c>
      <c r="D280" s="258" t="s">
        <v>157</v>
      </c>
      <c r="E280" s="259" t="s">
        <v>493</v>
      </c>
      <c r="F280" s="260" t="s">
        <v>494</v>
      </c>
      <c r="G280" s="261" t="s">
        <v>97</v>
      </c>
      <c r="H280" s="262">
        <v>5</v>
      </c>
      <c r="I280" s="263">
        <v>0</v>
      </c>
      <c r="J280" s="263">
        <f>ROUND(I280*H280,2)</f>
        <v>0</v>
      </c>
      <c r="K280" s="145"/>
      <c r="L280" s="30"/>
      <c r="M280" s="264" t="s">
        <v>1</v>
      </c>
      <c r="N280" s="265" t="s">
        <v>38</v>
      </c>
      <c r="O280" s="266">
        <v>20.795000000000002</v>
      </c>
      <c r="P280" s="266">
        <f>O280*H280</f>
        <v>103.97499999999999</v>
      </c>
      <c r="Q280" s="266">
        <v>9.3954500000000003</v>
      </c>
      <c r="R280" s="266">
        <f>Q280*H280</f>
        <v>46.977249999999998</v>
      </c>
      <c r="S280" s="266">
        <v>0</v>
      </c>
      <c r="T280" s="267">
        <f>S280*H280</f>
        <v>0</v>
      </c>
      <c r="U280" s="29"/>
      <c r="V280" s="29"/>
      <c r="W280" s="200"/>
      <c r="X280" s="29"/>
      <c r="Y280" s="29"/>
      <c r="Z280" s="29"/>
      <c r="AA280" s="29"/>
      <c r="AB280" s="29"/>
      <c r="AC280" s="29"/>
      <c r="AD280" s="29"/>
      <c r="AE280" s="29"/>
      <c r="AR280" s="268" t="s">
        <v>161</v>
      </c>
      <c r="AT280" s="268" t="s">
        <v>157</v>
      </c>
      <c r="AU280" s="268" t="s">
        <v>162</v>
      </c>
      <c r="AY280" s="17" t="s">
        <v>155</v>
      </c>
      <c r="BE280" s="151">
        <f>IF(N280="základná",J280,0)</f>
        <v>0</v>
      </c>
      <c r="BF280" s="151">
        <f>IF(N280="znížená",J280,0)</f>
        <v>0</v>
      </c>
      <c r="BG280" s="151">
        <f>IF(N280="zákl. prenesená",J280,0)</f>
        <v>0</v>
      </c>
      <c r="BH280" s="151">
        <f>IF(N280="zníž. prenesená",J280,0)</f>
        <v>0</v>
      </c>
      <c r="BI280" s="151">
        <f>IF(N280="nulová",J280,0)</f>
        <v>0</v>
      </c>
      <c r="BJ280" s="17" t="s">
        <v>162</v>
      </c>
      <c r="BK280" s="151">
        <f>ROUND(I280*H280,2)</f>
        <v>0</v>
      </c>
      <c r="BL280" s="17" t="s">
        <v>161</v>
      </c>
      <c r="BM280" s="268" t="s">
        <v>725</v>
      </c>
    </row>
    <row r="281" spans="1:65" s="2" customFormat="1" ht="19.5">
      <c r="A281" s="29"/>
      <c r="B281" s="30"/>
      <c r="C281" s="29"/>
      <c r="D281" s="269" t="s">
        <v>164</v>
      </c>
      <c r="E281" s="29"/>
      <c r="F281" s="270" t="s">
        <v>726</v>
      </c>
      <c r="G281" s="29"/>
      <c r="H281" s="29"/>
      <c r="I281" s="29"/>
      <c r="J281" s="29"/>
      <c r="K281" s="29"/>
      <c r="L281" s="30"/>
      <c r="M281" s="154"/>
      <c r="N281" s="155"/>
      <c r="O281" s="55"/>
      <c r="P281" s="55"/>
      <c r="Q281" s="55"/>
      <c r="R281" s="55"/>
      <c r="S281" s="55"/>
      <c r="T281" s="56"/>
      <c r="U281" s="29"/>
      <c r="V281" s="29"/>
      <c r="W281" s="200"/>
      <c r="X281" s="29"/>
      <c r="Y281" s="29"/>
      <c r="Z281" s="29"/>
      <c r="AA281" s="29"/>
      <c r="AB281" s="29"/>
      <c r="AC281" s="29"/>
      <c r="AD281" s="29"/>
      <c r="AE281" s="29"/>
      <c r="AT281" s="17" t="s">
        <v>164</v>
      </c>
      <c r="AU281" s="17" t="s">
        <v>162</v>
      </c>
    </row>
    <row r="282" spans="1:65" s="279" customFormat="1">
      <c r="B282" s="280"/>
      <c r="D282" s="269" t="s">
        <v>166</v>
      </c>
      <c r="E282" s="281" t="s">
        <v>1</v>
      </c>
      <c r="F282" s="282" t="s">
        <v>719</v>
      </c>
      <c r="H282" s="281" t="s">
        <v>1</v>
      </c>
      <c r="L282" s="280"/>
      <c r="M282" s="283"/>
      <c r="N282" s="284"/>
      <c r="O282" s="284"/>
      <c r="P282" s="284"/>
      <c r="Q282" s="284"/>
      <c r="R282" s="284"/>
      <c r="S282" s="284"/>
      <c r="T282" s="285"/>
      <c r="W282" s="200"/>
      <c r="AT282" s="281" t="s">
        <v>166</v>
      </c>
      <c r="AU282" s="281" t="s">
        <v>162</v>
      </c>
      <c r="AV282" s="279" t="s">
        <v>80</v>
      </c>
      <c r="AW282" s="279" t="s">
        <v>29</v>
      </c>
      <c r="AX282" s="279" t="s">
        <v>72</v>
      </c>
      <c r="AY282" s="281" t="s">
        <v>155</v>
      </c>
    </row>
    <row r="283" spans="1:65" s="271" customFormat="1">
      <c r="B283" s="272"/>
      <c r="D283" s="269" t="s">
        <v>166</v>
      </c>
      <c r="E283" s="273" t="s">
        <v>1</v>
      </c>
      <c r="F283" s="274" t="s">
        <v>80</v>
      </c>
      <c r="H283" s="275">
        <v>1</v>
      </c>
      <c r="L283" s="272"/>
      <c r="M283" s="276"/>
      <c r="N283" s="277"/>
      <c r="O283" s="277"/>
      <c r="P283" s="277"/>
      <c r="Q283" s="277"/>
      <c r="R283" s="277"/>
      <c r="S283" s="277"/>
      <c r="T283" s="278"/>
      <c r="W283" s="200"/>
      <c r="AT283" s="273" t="s">
        <v>166</v>
      </c>
      <c r="AU283" s="273" t="s">
        <v>162</v>
      </c>
      <c r="AV283" s="271" t="s">
        <v>162</v>
      </c>
      <c r="AW283" s="271" t="s">
        <v>29</v>
      </c>
      <c r="AX283" s="271" t="s">
        <v>72</v>
      </c>
      <c r="AY283" s="273" t="s">
        <v>155</v>
      </c>
    </row>
    <row r="284" spans="1:65" s="279" customFormat="1">
      <c r="B284" s="280"/>
      <c r="D284" s="269" t="s">
        <v>166</v>
      </c>
      <c r="E284" s="281" t="s">
        <v>1</v>
      </c>
      <c r="F284" s="282" t="s">
        <v>727</v>
      </c>
      <c r="H284" s="281" t="s">
        <v>1</v>
      </c>
      <c r="L284" s="280"/>
      <c r="M284" s="283"/>
      <c r="N284" s="284"/>
      <c r="O284" s="284"/>
      <c r="P284" s="284"/>
      <c r="Q284" s="284"/>
      <c r="R284" s="284"/>
      <c r="S284" s="284"/>
      <c r="T284" s="285"/>
      <c r="W284" s="200"/>
      <c r="AT284" s="281" t="s">
        <v>166</v>
      </c>
      <c r="AU284" s="281" t="s">
        <v>162</v>
      </c>
      <c r="AV284" s="279" t="s">
        <v>80</v>
      </c>
      <c r="AW284" s="279" t="s">
        <v>29</v>
      </c>
      <c r="AX284" s="279" t="s">
        <v>72</v>
      </c>
      <c r="AY284" s="281" t="s">
        <v>155</v>
      </c>
    </row>
    <row r="285" spans="1:65" s="271" customFormat="1">
      <c r="B285" s="272"/>
      <c r="D285" s="269" t="s">
        <v>166</v>
      </c>
      <c r="E285" s="273" t="s">
        <v>1</v>
      </c>
      <c r="F285" s="274" t="s">
        <v>161</v>
      </c>
      <c r="H285" s="275">
        <v>4</v>
      </c>
      <c r="L285" s="272"/>
      <c r="M285" s="276"/>
      <c r="N285" s="277"/>
      <c r="O285" s="277"/>
      <c r="P285" s="277"/>
      <c r="Q285" s="277"/>
      <c r="R285" s="277"/>
      <c r="S285" s="277"/>
      <c r="T285" s="278"/>
      <c r="W285" s="200"/>
      <c r="AT285" s="273" t="s">
        <v>166</v>
      </c>
      <c r="AU285" s="273" t="s">
        <v>162</v>
      </c>
      <c r="AV285" s="271" t="s">
        <v>162</v>
      </c>
      <c r="AW285" s="271" t="s">
        <v>29</v>
      </c>
      <c r="AX285" s="271" t="s">
        <v>72</v>
      </c>
      <c r="AY285" s="273" t="s">
        <v>155</v>
      </c>
    </row>
    <row r="286" spans="1:65" s="296" customFormat="1">
      <c r="B286" s="297"/>
      <c r="D286" s="269" t="s">
        <v>166</v>
      </c>
      <c r="E286" s="298" t="s">
        <v>1</v>
      </c>
      <c r="F286" s="299" t="s">
        <v>183</v>
      </c>
      <c r="H286" s="300">
        <v>5</v>
      </c>
      <c r="L286" s="297"/>
      <c r="M286" s="301"/>
      <c r="N286" s="302"/>
      <c r="O286" s="302"/>
      <c r="P286" s="302"/>
      <c r="Q286" s="302"/>
      <c r="R286" s="302"/>
      <c r="S286" s="302"/>
      <c r="T286" s="303"/>
      <c r="W286" s="200"/>
      <c r="AT286" s="298" t="s">
        <v>166</v>
      </c>
      <c r="AU286" s="298" t="s">
        <v>162</v>
      </c>
      <c r="AV286" s="296" t="s">
        <v>161</v>
      </c>
      <c r="AW286" s="296" t="s">
        <v>29</v>
      </c>
      <c r="AX286" s="296" t="s">
        <v>80</v>
      </c>
      <c r="AY286" s="298" t="s">
        <v>155</v>
      </c>
    </row>
    <row r="287" spans="1:65" s="2" customFormat="1" ht="13.9" customHeight="1">
      <c r="A287" s="29"/>
      <c r="B287" s="138"/>
      <c r="C287" s="258" t="s">
        <v>487</v>
      </c>
      <c r="D287" s="258" t="s">
        <v>157</v>
      </c>
      <c r="E287" s="259" t="s">
        <v>728</v>
      </c>
      <c r="F287" s="260" t="s">
        <v>729</v>
      </c>
      <c r="G287" s="261" t="s">
        <v>93</v>
      </c>
      <c r="H287" s="262">
        <v>90</v>
      </c>
      <c r="I287" s="263">
        <v>0</v>
      </c>
      <c r="J287" s="263">
        <f>ROUND(I287*H287,2)</f>
        <v>0</v>
      </c>
      <c r="K287" s="145"/>
      <c r="L287" s="30"/>
      <c r="M287" s="264" t="s">
        <v>1</v>
      </c>
      <c r="N287" s="265" t="s">
        <v>38</v>
      </c>
      <c r="O287" s="266">
        <v>1.357</v>
      </c>
      <c r="P287" s="266">
        <f>O287*H287</f>
        <v>122.13</v>
      </c>
      <c r="Q287" s="266">
        <v>0.59938999999999998</v>
      </c>
      <c r="R287" s="266">
        <f>Q287*H287</f>
        <v>53.945099999999996</v>
      </c>
      <c r="S287" s="266">
        <v>0</v>
      </c>
      <c r="T287" s="267">
        <f>S287*H287</f>
        <v>0</v>
      </c>
      <c r="U287" s="29"/>
      <c r="V287" s="29"/>
      <c r="W287" s="200"/>
      <c r="X287" s="29"/>
      <c r="Y287" s="29"/>
      <c r="Z287" s="29"/>
      <c r="AA287" s="29"/>
      <c r="AB287" s="29"/>
      <c r="AC287" s="29"/>
      <c r="AD287" s="29"/>
      <c r="AE287" s="29"/>
      <c r="AR287" s="268" t="s">
        <v>161</v>
      </c>
      <c r="AT287" s="268" t="s">
        <v>157</v>
      </c>
      <c r="AU287" s="268" t="s">
        <v>162</v>
      </c>
      <c r="AY287" s="17" t="s">
        <v>155</v>
      </c>
      <c r="BE287" s="151">
        <f>IF(N287="základná",J287,0)</f>
        <v>0</v>
      </c>
      <c r="BF287" s="151">
        <f>IF(N287="znížená",J287,0)</f>
        <v>0</v>
      </c>
      <c r="BG287" s="151">
        <f>IF(N287="zákl. prenesená",J287,0)</f>
        <v>0</v>
      </c>
      <c r="BH287" s="151">
        <f>IF(N287="zníž. prenesená",J287,0)</f>
        <v>0</v>
      </c>
      <c r="BI287" s="151">
        <f>IF(N287="nulová",J287,0)</f>
        <v>0</v>
      </c>
      <c r="BJ287" s="17" t="s">
        <v>162</v>
      </c>
      <c r="BK287" s="151">
        <f>ROUND(I287*H287,2)</f>
        <v>0</v>
      </c>
      <c r="BL287" s="17" t="s">
        <v>161</v>
      </c>
      <c r="BM287" s="268" t="s">
        <v>730</v>
      </c>
    </row>
    <row r="288" spans="1:65" s="271" customFormat="1">
      <c r="B288" s="272"/>
      <c r="D288" s="269" t="s">
        <v>166</v>
      </c>
      <c r="E288" s="273" t="s">
        <v>1</v>
      </c>
      <c r="F288" s="274" t="s">
        <v>565</v>
      </c>
      <c r="H288" s="275">
        <v>90</v>
      </c>
      <c r="L288" s="272"/>
      <c r="M288" s="276"/>
      <c r="N288" s="277"/>
      <c r="O288" s="277"/>
      <c r="P288" s="277"/>
      <c r="Q288" s="277"/>
      <c r="R288" s="277"/>
      <c r="S288" s="277"/>
      <c r="T288" s="278"/>
      <c r="W288" s="200"/>
      <c r="AT288" s="273" t="s">
        <v>166</v>
      </c>
      <c r="AU288" s="273" t="s">
        <v>162</v>
      </c>
      <c r="AV288" s="271" t="s">
        <v>162</v>
      </c>
      <c r="AW288" s="271" t="s">
        <v>29</v>
      </c>
      <c r="AX288" s="271" t="s">
        <v>80</v>
      </c>
      <c r="AY288" s="273" t="s">
        <v>155</v>
      </c>
    </row>
    <row r="289" spans="1:65" s="2" customFormat="1" ht="24">
      <c r="A289" s="29"/>
      <c r="B289" s="138"/>
      <c r="C289" s="286" t="s">
        <v>492</v>
      </c>
      <c r="D289" s="286" t="s">
        <v>185</v>
      </c>
      <c r="E289" s="287" t="s">
        <v>731</v>
      </c>
      <c r="F289" s="288" t="s">
        <v>732</v>
      </c>
      <c r="G289" s="289" t="s">
        <v>97</v>
      </c>
      <c r="H289" s="290">
        <v>37</v>
      </c>
      <c r="I289" s="291">
        <v>0</v>
      </c>
      <c r="J289" s="291">
        <f>ROUND(I289*H289,2)</f>
        <v>0</v>
      </c>
      <c r="K289" s="292"/>
      <c r="L289" s="293"/>
      <c r="M289" s="294" t="s">
        <v>1</v>
      </c>
      <c r="N289" s="295" t="s">
        <v>38</v>
      </c>
      <c r="O289" s="266">
        <v>0</v>
      </c>
      <c r="P289" s="266">
        <f>O289*H289</f>
        <v>0</v>
      </c>
      <c r="Q289" s="266">
        <v>0.41599999999999998</v>
      </c>
      <c r="R289" s="266">
        <f>Q289*H289</f>
        <v>15.391999999999999</v>
      </c>
      <c r="S289" s="266">
        <v>0</v>
      </c>
      <c r="T289" s="267">
        <f>S289*H289</f>
        <v>0</v>
      </c>
      <c r="U289" s="29"/>
      <c r="V289" s="29"/>
      <c r="W289" s="200"/>
      <c r="X289" s="29"/>
      <c r="Y289" s="29"/>
      <c r="Z289" s="29"/>
      <c r="AA289" s="29"/>
      <c r="AB289" s="29"/>
      <c r="AC289" s="29"/>
      <c r="AD289" s="29"/>
      <c r="AE289" s="29"/>
      <c r="AR289" s="268" t="s">
        <v>100</v>
      </c>
      <c r="AT289" s="268" t="s">
        <v>185</v>
      </c>
      <c r="AU289" s="268" t="s">
        <v>162</v>
      </c>
      <c r="AY289" s="17" t="s">
        <v>155</v>
      </c>
      <c r="BE289" s="151">
        <f>IF(N289="základná",J289,0)</f>
        <v>0</v>
      </c>
      <c r="BF289" s="151">
        <f>IF(N289="znížená",J289,0)</f>
        <v>0</v>
      </c>
      <c r="BG289" s="151">
        <f>IF(N289="zákl. prenesená",J289,0)</f>
        <v>0</v>
      </c>
      <c r="BH289" s="151">
        <f>IF(N289="zníž. prenesená",J289,0)</f>
        <v>0</v>
      </c>
      <c r="BI289" s="151">
        <f>IF(N289="nulová",J289,0)</f>
        <v>0</v>
      </c>
      <c r="BJ289" s="17" t="s">
        <v>162</v>
      </c>
      <c r="BK289" s="151">
        <f>ROUND(I289*H289,2)</f>
        <v>0</v>
      </c>
      <c r="BL289" s="17" t="s">
        <v>161</v>
      </c>
      <c r="BM289" s="268" t="s">
        <v>733</v>
      </c>
    </row>
    <row r="290" spans="1:65" s="271" customFormat="1">
      <c r="B290" s="272"/>
      <c r="D290" s="269" t="s">
        <v>166</v>
      </c>
      <c r="E290" s="273" t="s">
        <v>1</v>
      </c>
      <c r="F290" s="274" t="s">
        <v>353</v>
      </c>
      <c r="H290" s="275">
        <v>37</v>
      </c>
      <c r="L290" s="272"/>
      <c r="M290" s="276"/>
      <c r="N290" s="277"/>
      <c r="O290" s="277"/>
      <c r="P290" s="277"/>
      <c r="Q290" s="277"/>
      <c r="R290" s="277"/>
      <c r="S290" s="277"/>
      <c r="T290" s="278"/>
      <c r="W290" s="200"/>
      <c r="AT290" s="273" t="s">
        <v>166</v>
      </c>
      <c r="AU290" s="273" t="s">
        <v>162</v>
      </c>
      <c r="AV290" s="271" t="s">
        <v>162</v>
      </c>
      <c r="AW290" s="271" t="s">
        <v>29</v>
      </c>
      <c r="AX290" s="271" t="s">
        <v>80</v>
      </c>
      <c r="AY290" s="273" t="s">
        <v>155</v>
      </c>
    </row>
    <row r="291" spans="1:65" s="2" customFormat="1" ht="13.9" customHeight="1">
      <c r="A291" s="29"/>
      <c r="B291" s="138"/>
      <c r="C291" s="258" t="s">
        <v>498</v>
      </c>
      <c r="D291" s="258" t="s">
        <v>157</v>
      </c>
      <c r="E291" s="259" t="s">
        <v>499</v>
      </c>
      <c r="F291" s="260" t="s">
        <v>500</v>
      </c>
      <c r="G291" s="261" t="s">
        <v>93</v>
      </c>
      <c r="H291" s="262">
        <v>20</v>
      </c>
      <c r="I291" s="263">
        <v>0</v>
      </c>
      <c r="J291" s="263">
        <f>ROUND(I291*H291,2)</f>
        <v>0</v>
      </c>
      <c r="K291" s="145"/>
      <c r="L291" s="30"/>
      <c r="M291" s="264" t="s">
        <v>1</v>
      </c>
      <c r="N291" s="265" t="s">
        <v>38</v>
      </c>
      <c r="O291" s="266">
        <v>1.528</v>
      </c>
      <c r="P291" s="266">
        <f>O291*H291</f>
        <v>30.56</v>
      </c>
      <c r="Q291" s="266">
        <v>0.62348999999999999</v>
      </c>
      <c r="R291" s="266">
        <f>Q291*H291</f>
        <v>12.469799999999999</v>
      </c>
      <c r="S291" s="266">
        <v>0</v>
      </c>
      <c r="T291" s="267">
        <f>S291*H291</f>
        <v>0</v>
      </c>
      <c r="U291" s="29"/>
      <c r="V291" s="29"/>
      <c r="W291" s="200"/>
      <c r="X291" s="29"/>
      <c r="Y291" s="29"/>
      <c r="Z291" s="29"/>
      <c r="AA291" s="29"/>
      <c r="AB291" s="29"/>
      <c r="AC291" s="29"/>
      <c r="AD291" s="29"/>
      <c r="AE291" s="29"/>
      <c r="AR291" s="268" t="s">
        <v>161</v>
      </c>
      <c r="AT291" s="268" t="s">
        <v>157</v>
      </c>
      <c r="AU291" s="268" t="s">
        <v>162</v>
      </c>
      <c r="AY291" s="17" t="s">
        <v>155</v>
      </c>
      <c r="BE291" s="151">
        <f>IF(N291="základná",J291,0)</f>
        <v>0</v>
      </c>
      <c r="BF291" s="151">
        <f>IF(N291="znížená",J291,0)</f>
        <v>0</v>
      </c>
      <c r="BG291" s="151">
        <f>IF(N291="zákl. prenesená",J291,0)</f>
        <v>0</v>
      </c>
      <c r="BH291" s="151">
        <f>IF(N291="zníž. prenesená",J291,0)</f>
        <v>0</v>
      </c>
      <c r="BI291" s="151">
        <f>IF(N291="nulová",J291,0)</f>
        <v>0</v>
      </c>
      <c r="BJ291" s="17" t="s">
        <v>162</v>
      </c>
      <c r="BK291" s="151">
        <f>ROUND(I291*H291,2)</f>
        <v>0</v>
      </c>
      <c r="BL291" s="17" t="s">
        <v>161</v>
      </c>
      <c r="BM291" s="268" t="s">
        <v>734</v>
      </c>
    </row>
    <row r="292" spans="1:65" s="271" customFormat="1">
      <c r="B292" s="272"/>
      <c r="D292" s="269" t="s">
        <v>166</v>
      </c>
      <c r="E292" s="273" t="s">
        <v>1</v>
      </c>
      <c r="F292" s="274" t="s">
        <v>568</v>
      </c>
      <c r="H292" s="275">
        <v>20</v>
      </c>
      <c r="L292" s="272"/>
      <c r="M292" s="276"/>
      <c r="N292" s="277"/>
      <c r="O292" s="277"/>
      <c r="P292" s="277"/>
      <c r="Q292" s="277"/>
      <c r="R292" s="277"/>
      <c r="S292" s="277"/>
      <c r="T292" s="278"/>
      <c r="W292" s="200"/>
      <c r="AT292" s="273" t="s">
        <v>166</v>
      </c>
      <c r="AU292" s="273" t="s">
        <v>162</v>
      </c>
      <c r="AV292" s="271" t="s">
        <v>162</v>
      </c>
      <c r="AW292" s="271" t="s">
        <v>29</v>
      </c>
      <c r="AX292" s="271" t="s">
        <v>80</v>
      </c>
      <c r="AY292" s="273" t="s">
        <v>155</v>
      </c>
    </row>
    <row r="293" spans="1:65" s="2" customFormat="1" ht="24">
      <c r="A293" s="29"/>
      <c r="B293" s="138"/>
      <c r="C293" s="286" t="s">
        <v>502</v>
      </c>
      <c r="D293" s="286" t="s">
        <v>185</v>
      </c>
      <c r="E293" s="287" t="s">
        <v>735</v>
      </c>
      <c r="F293" s="288" t="s">
        <v>736</v>
      </c>
      <c r="G293" s="289" t="s">
        <v>97</v>
      </c>
      <c r="H293" s="290">
        <v>8</v>
      </c>
      <c r="I293" s="291">
        <v>0</v>
      </c>
      <c r="J293" s="291">
        <f>ROUND(I293*H293,2)</f>
        <v>0</v>
      </c>
      <c r="K293" s="292"/>
      <c r="L293" s="293"/>
      <c r="M293" s="294" t="s">
        <v>1</v>
      </c>
      <c r="N293" s="295" t="s">
        <v>38</v>
      </c>
      <c r="O293" s="266">
        <v>0</v>
      </c>
      <c r="P293" s="266">
        <f>O293*H293</f>
        <v>0</v>
      </c>
      <c r="Q293" s="266">
        <v>0.622</v>
      </c>
      <c r="R293" s="266">
        <f>Q293*H293</f>
        <v>4.976</v>
      </c>
      <c r="S293" s="266">
        <v>0</v>
      </c>
      <c r="T293" s="267">
        <f>S293*H293</f>
        <v>0</v>
      </c>
      <c r="U293" s="29"/>
      <c r="V293" s="29"/>
      <c r="W293" s="200"/>
      <c r="X293" s="29"/>
      <c r="Y293" s="29"/>
      <c r="Z293" s="29"/>
      <c r="AA293" s="29"/>
      <c r="AB293" s="29"/>
      <c r="AC293" s="29"/>
      <c r="AD293" s="29"/>
      <c r="AE293" s="29"/>
      <c r="AR293" s="268" t="s">
        <v>100</v>
      </c>
      <c r="AT293" s="268" t="s">
        <v>185</v>
      </c>
      <c r="AU293" s="268" t="s">
        <v>162</v>
      </c>
      <c r="AY293" s="17" t="s">
        <v>155</v>
      </c>
      <c r="BE293" s="151">
        <f>IF(N293="základná",J293,0)</f>
        <v>0</v>
      </c>
      <c r="BF293" s="151">
        <f>IF(N293="znížená",J293,0)</f>
        <v>0</v>
      </c>
      <c r="BG293" s="151">
        <f>IF(N293="zákl. prenesená",J293,0)</f>
        <v>0</v>
      </c>
      <c r="BH293" s="151">
        <f>IF(N293="zníž. prenesená",J293,0)</f>
        <v>0</v>
      </c>
      <c r="BI293" s="151">
        <f>IF(N293="nulová",J293,0)</f>
        <v>0</v>
      </c>
      <c r="BJ293" s="17" t="s">
        <v>162</v>
      </c>
      <c r="BK293" s="151">
        <f>ROUND(I293*H293,2)</f>
        <v>0</v>
      </c>
      <c r="BL293" s="17" t="s">
        <v>161</v>
      </c>
      <c r="BM293" s="268" t="s">
        <v>737</v>
      </c>
    </row>
    <row r="294" spans="1:65" s="271" customFormat="1">
      <c r="B294" s="272"/>
      <c r="D294" s="269" t="s">
        <v>166</v>
      </c>
      <c r="E294" s="273" t="s">
        <v>1</v>
      </c>
      <c r="F294" s="274" t="s">
        <v>100</v>
      </c>
      <c r="H294" s="275">
        <v>8</v>
      </c>
      <c r="L294" s="272"/>
      <c r="M294" s="276"/>
      <c r="N294" s="277"/>
      <c r="O294" s="277"/>
      <c r="P294" s="277"/>
      <c r="Q294" s="277"/>
      <c r="R294" s="277"/>
      <c r="S294" s="277"/>
      <c r="T294" s="278"/>
      <c r="W294" s="200"/>
      <c r="AT294" s="273" t="s">
        <v>166</v>
      </c>
      <c r="AU294" s="273" t="s">
        <v>162</v>
      </c>
      <c r="AV294" s="271" t="s">
        <v>162</v>
      </c>
      <c r="AW294" s="271" t="s">
        <v>29</v>
      </c>
      <c r="AX294" s="271" t="s">
        <v>80</v>
      </c>
      <c r="AY294" s="273" t="s">
        <v>155</v>
      </c>
    </row>
    <row r="295" spans="1:65" s="2" customFormat="1" ht="13.9" customHeight="1">
      <c r="A295" s="29"/>
      <c r="B295" s="138"/>
      <c r="C295" s="258" t="s">
        <v>506</v>
      </c>
      <c r="D295" s="258" t="s">
        <v>157</v>
      </c>
      <c r="E295" s="259" t="s">
        <v>738</v>
      </c>
      <c r="F295" s="260" t="s">
        <v>739</v>
      </c>
      <c r="G295" s="261" t="s">
        <v>93</v>
      </c>
      <c r="H295" s="262">
        <v>58</v>
      </c>
      <c r="I295" s="263">
        <v>0</v>
      </c>
      <c r="J295" s="263">
        <f>ROUND(I295*H295,2)</f>
        <v>0</v>
      </c>
      <c r="K295" s="145"/>
      <c r="L295" s="30"/>
      <c r="M295" s="264" t="s">
        <v>1</v>
      </c>
      <c r="N295" s="265" t="s">
        <v>38</v>
      </c>
      <c r="O295" s="266">
        <v>1.8520000000000001</v>
      </c>
      <c r="P295" s="266">
        <f>O295*H295</f>
        <v>107.416</v>
      </c>
      <c r="Q295" s="266">
        <v>0.90269999999999995</v>
      </c>
      <c r="R295" s="266">
        <f>Q295*H295</f>
        <v>52.3566</v>
      </c>
      <c r="S295" s="266">
        <v>0</v>
      </c>
      <c r="T295" s="267">
        <f>S295*H295</f>
        <v>0</v>
      </c>
      <c r="U295" s="29"/>
      <c r="V295" s="29"/>
      <c r="W295" s="200"/>
      <c r="X295" s="29"/>
      <c r="Y295" s="29"/>
      <c r="Z295" s="29"/>
      <c r="AA295" s="29"/>
      <c r="AB295" s="29"/>
      <c r="AC295" s="29"/>
      <c r="AD295" s="29"/>
      <c r="AE295" s="29"/>
      <c r="AR295" s="268" t="s">
        <v>161</v>
      </c>
      <c r="AT295" s="268" t="s">
        <v>157</v>
      </c>
      <c r="AU295" s="268" t="s">
        <v>162</v>
      </c>
      <c r="AY295" s="17" t="s">
        <v>155</v>
      </c>
      <c r="BE295" s="151">
        <f>IF(N295="základná",J295,0)</f>
        <v>0</v>
      </c>
      <c r="BF295" s="151">
        <f>IF(N295="znížená",J295,0)</f>
        <v>0</v>
      </c>
      <c r="BG295" s="151">
        <f>IF(N295="zákl. prenesená",J295,0)</f>
        <v>0</v>
      </c>
      <c r="BH295" s="151">
        <f>IF(N295="zníž. prenesená",J295,0)</f>
        <v>0</v>
      </c>
      <c r="BI295" s="151">
        <f>IF(N295="nulová",J295,0)</f>
        <v>0</v>
      </c>
      <c r="BJ295" s="17" t="s">
        <v>162</v>
      </c>
      <c r="BK295" s="151">
        <f>ROUND(I295*H295,2)</f>
        <v>0</v>
      </c>
      <c r="BL295" s="17" t="s">
        <v>161</v>
      </c>
      <c r="BM295" s="268" t="s">
        <v>740</v>
      </c>
    </row>
    <row r="296" spans="1:65" s="271" customFormat="1">
      <c r="B296" s="272"/>
      <c r="D296" s="269" t="s">
        <v>166</v>
      </c>
      <c r="E296" s="273" t="s">
        <v>1</v>
      </c>
      <c r="F296" s="274" t="s">
        <v>569</v>
      </c>
      <c r="H296" s="275">
        <v>58</v>
      </c>
      <c r="L296" s="272"/>
      <c r="M296" s="276"/>
      <c r="N296" s="277"/>
      <c r="O296" s="277"/>
      <c r="P296" s="277"/>
      <c r="Q296" s="277"/>
      <c r="R296" s="277"/>
      <c r="S296" s="277"/>
      <c r="T296" s="278"/>
      <c r="W296" s="200"/>
      <c r="AT296" s="273" t="s">
        <v>166</v>
      </c>
      <c r="AU296" s="273" t="s">
        <v>162</v>
      </c>
      <c r="AV296" s="271" t="s">
        <v>162</v>
      </c>
      <c r="AW296" s="271" t="s">
        <v>29</v>
      </c>
      <c r="AX296" s="271" t="s">
        <v>80</v>
      </c>
      <c r="AY296" s="273" t="s">
        <v>155</v>
      </c>
    </row>
    <row r="297" spans="1:65" s="2" customFormat="1" ht="24">
      <c r="A297" s="29"/>
      <c r="B297" s="138"/>
      <c r="C297" s="286" t="s">
        <v>511</v>
      </c>
      <c r="D297" s="286" t="s">
        <v>185</v>
      </c>
      <c r="E297" s="287" t="s">
        <v>741</v>
      </c>
      <c r="F297" s="288" t="s">
        <v>742</v>
      </c>
      <c r="G297" s="289" t="s">
        <v>97</v>
      </c>
      <c r="H297" s="290">
        <v>24</v>
      </c>
      <c r="I297" s="291">
        <v>0</v>
      </c>
      <c r="J297" s="291">
        <f>ROUND(I297*H297,2)</f>
        <v>0</v>
      </c>
      <c r="K297" s="292"/>
      <c r="L297" s="293"/>
      <c r="M297" s="294" t="s">
        <v>1</v>
      </c>
      <c r="N297" s="295" t="s">
        <v>38</v>
      </c>
      <c r="O297" s="266">
        <v>0</v>
      </c>
      <c r="P297" s="266">
        <f>O297*H297</f>
        <v>0</v>
      </c>
      <c r="Q297" s="266">
        <v>1.1379999999999999</v>
      </c>
      <c r="R297" s="266">
        <f>Q297*H297</f>
        <v>27.312000000000001</v>
      </c>
      <c r="S297" s="266">
        <v>0</v>
      </c>
      <c r="T297" s="267">
        <f>S297*H297</f>
        <v>0</v>
      </c>
      <c r="U297" s="29"/>
      <c r="V297" s="29"/>
      <c r="W297" s="200"/>
      <c r="X297" s="29"/>
      <c r="Y297" s="29"/>
      <c r="Z297" s="29"/>
      <c r="AA297" s="29"/>
      <c r="AB297" s="29"/>
      <c r="AC297" s="29"/>
      <c r="AD297" s="29"/>
      <c r="AE297" s="29"/>
      <c r="AR297" s="268" t="s">
        <v>100</v>
      </c>
      <c r="AT297" s="268" t="s">
        <v>185</v>
      </c>
      <c r="AU297" s="268" t="s">
        <v>162</v>
      </c>
      <c r="AY297" s="17" t="s">
        <v>155</v>
      </c>
      <c r="BE297" s="151">
        <f>IF(N297="základná",J297,0)</f>
        <v>0</v>
      </c>
      <c r="BF297" s="151">
        <f>IF(N297="znížená",J297,0)</f>
        <v>0</v>
      </c>
      <c r="BG297" s="151">
        <f>IF(N297="zákl. prenesená",J297,0)</f>
        <v>0</v>
      </c>
      <c r="BH297" s="151">
        <f>IF(N297="zníž. prenesená",J297,0)</f>
        <v>0</v>
      </c>
      <c r="BI297" s="151">
        <f>IF(N297="nulová",J297,0)</f>
        <v>0</v>
      </c>
      <c r="BJ297" s="17" t="s">
        <v>162</v>
      </c>
      <c r="BK297" s="151">
        <f>ROUND(I297*H297,2)</f>
        <v>0</v>
      </c>
      <c r="BL297" s="17" t="s">
        <v>161</v>
      </c>
      <c r="BM297" s="268" t="s">
        <v>743</v>
      </c>
    </row>
    <row r="298" spans="1:65" s="271" customFormat="1">
      <c r="B298" s="272"/>
      <c r="D298" s="269" t="s">
        <v>166</v>
      </c>
      <c r="E298" s="273" t="s">
        <v>1</v>
      </c>
      <c r="F298" s="274" t="s">
        <v>286</v>
      </c>
      <c r="H298" s="275">
        <v>24</v>
      </c>
      <c r="L298" s="272"/>
      <c r="M298" s="276"/>
      <c r="N298" s="277"/>
      <c r="O298" s="277"/>
      <c r="P298" s="277"/>
      <c r="Q298" s="277"/>
      <c r="R298" s="277"/>
      <c r="S298" s="277"/>
      <c r="T298" s="278"/>
      <c r="W298" s="200"/>
      <c r="AT298" s="273" t="s">
        <v>166</v>
      </c>
      <c r="AU298" s="273" t="s">
        <v>162</v>
      </c>
      <c r="AV298" s="271" t="s">
        <v>162</v>
      </c>
      <c r="AW298" s="271" t="s">
        <v>29</v>
      </c>
      <c r="AX298" s="271" t="s">
        <v>80</v>
      </c>
      <c r="AY298" s="273" t="s">
        <v>155</v>
      </c>
    </row>
    <row r="299" spans="1:65" s="2" customFormat="1" ht="24">
      <c r="A299" s="29"/>
      <c r="B299" s="138"/>
      <c r="C299" s="258" t="s">
        <v>515</v>
      </c>
      <c r="D299" s="258" t="s">
        <v>157</v>
      </c>
      <c r="E299" s="259" t="s">
        <v>507</v>
      </c>
      <c r="F299" s="260" t="s">
        <v>508</v>
      </c>
      <c r="G299" s="261" t="s">
        <v>160</v>
      </c>
      <c r="H299" s="262">
        <v>126.291</v>
      </c>
      <c r="I299" s="263">
        <v>0</v>
      </c>
      <c r="J299" s="263">
        <f>ROUND(I299*H299,2)</f>
        <v>0</v>
      </c>
      <c r="K299" s="145"/>
      <c r="L299" s="30"/>
      <c r="M299" s="264" t="s">
        <v>1</v>
      </c>
      <c r="N299" s="265" t="s">
        <v>38</v>
      </c>
      <c r="O299" s="266">
        <v>3.63</v>
      </c>
      <c r="P299" s="266">
        <f>O299*H299</f>
        <v>458.43633</v>
      </c>
      <c r="Q299" s="266">
        <v>2.11544</v>
      </c>
      <c r="R299" s="266">
        <f>Q299*H299</f>
        <v>267.16102999999998</v>
      </c>
      <c r="S299" s="266">
        <v>0</v>
      </c>
      <c r="T299" s="267">
        <f>S299*H299</f>
        <v>0</v>
      </c>
      <c r="U299" s="29"/>
      <c r="V299" s="29"/>
      <c r="W299" s="200"/>
      <c r="X299" s="29"/>
      <c r="Y299" s="29"/>
      <c r="Z299" s="29"/>
      <c r="AA299" s="29"/>
      <c r="AB299" s="29"/>
      <c r="AC299" s="29"/>
      <c r="AD299" s="29"/>
      <c r="AE299" s="29"/>
      <c r="AR299" s="268" t="s">
        <v>161</v>
      </c>
      <c r="AT299" s="268" t="s">
        <v>157</v>
      </c>
      <c r="AU299" s="268" t="s">
        <v>162</v>
      </c>
      <c r="AY299" s="17" t="s">
        <v>155</v>
      </c>
      <c r="BE299" s="151">
        <f>IF(N299="základná",J299,0)</f>
        <v>0</v>
      </c>
      <c r="BF299" s="151">
        <f>IF(N299="znížená",J299,0)</f>
        <v>0</v>
      </c>
      <c r="BG299" s="151">
        <f>IF(N299="zákl. prenesená",J299,0)</f>
        <v>0</v>
      </c>
      <c r="BH299" s="151">
        <f>IF(N299="zníž. prenesená",J299,0)</f>
        <v>0</v>
      </c>
      <c r="BI299" s="151">
        <f>IF(N299="nulová",J299,0)</f>
        <v>0</v>
      </c>
      <c r="BJ299" s="17" t="s">
        <v>162</v>
      </c>
      <c r="BK299" s="151">
        <f>ROUND(I299*H299,2)</f>
        <v>0</v>
      </c>
      <c r="BL299" s="17" t="s">
        <v>161</v>
      </c>
      <c r="BM299" s="268" t="s">
        <v>744</v>
      </c>
    </row>
    <row r="300" spans="1:65" s="271" customFormat="1">
      <c r="B300" s="272"/>
      <c r="D300" s="269" t="s">
        <v>166</v>
      </c>
      <c r="E300" s="273" t="s">
        <v>1</v>
      </c>
      <c r="F300" s="274" t="s">
        <v>745</v>
      </c>
      <c r="H300" s="275">
        <v>126.291</v>
      </c>
      <c r="L300" s="272"/>
      <c r="M300" s="276"/>
      <c r="N300" s="277"/>
      <c r="O300" s="277"/>
      <c r="P300" s="277"/>
      <c r="Q300" s="277"/>
      <c r="R300" s="277"/>
      <c r="S300" s="277"/>
      <c r="T300" s="278"/>
      <c r="W300" s="200"/>
      <c r="AT300" s="273" t="s">
        <v>166</v>
      </c>
      <c r="AU300" s="273" t="s">
        <v>162</v>
      </c>
      <c r="AV300" s="271" t="s">
        <v>162</v>
      </c>
      <c r="AW300" s="271" t="s">
        <v>29</v>
      </c>
      <c r="AX300" s="271" t="s">
        <v>80</v>
      </c>
      <c r="AY300" s="273" t="s">
        <v>155</v>
      </c>
    </row>
    <row r="301" spans="1:65" s="198" customFormat="1" ht="22.9" customHeight="1">
      <c r="B301" s="247"/>
      <c r="D301" s="248" t="s">
        <v>71</v>
      </c>
      <c r="E301" s="256" t="s">
        <v>522</v>
      </c>
      <c r="F301" s="256" t="s">
        <v>523</v>
      </c>
      <c r="J301" s="257">
        <f>BK301</f>
        <v>0</v>
      </c>
      <c r="L301" s="247"/>
      <c r="M301" s="251"/>
      <c r="N301" s="252"/>
      <c r="O301" s="252"/>
      <c r="P301" s="253">
        <f>P302</f>
        <v>380.88799999999998</v>
      </c>
      <c r="Q301" s="252"/>
      <c r="R301" s="253">
        <f>R302</f>
        <v>0</v>
      </c>
      <c r="S301" s="252"/>
      <c r="T301" s="254">
        <f>T302</f>
        <v>0</v>
      </c>
      <c r="W301" s="200"/>
      <c r="AR301" s="248" t="s">
        <v>80</v>
      </c>
      <c r="AT301" s="199" t="s">
        <v>71</v>
      </c>
      <c r="AU301" s="199" t="s">
        <v>80</v>
      </c>
      <c r="AY301" s="248" t="s">
        <v>155</v>
      </c>
      <c r="BK301" s="255">
        <f>BK302</f>
        <v>0</v>
      </c>
    </row>
    <row r="302" spans="1:65" s="2" customFormat="1" ht="24">
      <c r="A302" s="29"/>
      <c r="B302" s="138"/>
      <c r="C302" s="258" t="s">
        <v>524</v>
      </c>
      <c r="D302" s="258" t="s">
        <v>157</v>
      </c>
      <c r="E302" s="259" t="s">
        <v>525</v>
      </c>
      <c r="F302" s="260" t="s">
        <v>526</v>
      </c>
      <c r="G302" s="261" t="s">
        <v>188</v>
      </c>
      <c r="H302" s="262">
        <v>9522.2000000000007</v>
      </c>
      <c r="I302" s="263">
        <v>0</v>
      </c>
      <c r="J302" s="263">
        <f>ROUND(I302*H302,2)</f>
        <v>0</v>
      </c>
      <c r="K302" s="145"/>
      <c r="L302" s="30"/>
      <c r="M302" s="304" t="s">
        <v>1</v>
      </c>
      <c r="N302" s="305" t="s">
        <v>38</v>
      </c>
      <c r="O302" s="306">
        <v>0.04</v>
      </c>
      <c r="P302" s="306">
        <f>O302*H302</f>
        <v>380.88799999999998</v>
      </c>
      <c r="Q302" s="306">
        <v>0</v>
      </c>
      <c r="R302" s="306">
        <f>Q302*H302</f>
        <v>0</v>
      </c>
      <c r="S302" s="306">
        <v>0</v>
      </c>
      <c r="T302" s="307">
        <f>S302*H302</f>
        <v>0</v>
      </c>
      <c r="U302" s="29"/>
      <c r="V302" s="29"/>
      <c r="W302" s="200"/>
      <c r="X302" s="29"/>
      <c r="Y302" s="29"/>
      <c r="Z302" s="29"/>
      <c r="AA302" s="29"/>
      <c r="AB302" s="29"/>
      <c r="AC302" s="29"/>
      <c r="AD302" s="29"/>
      <c r="AE302" s="29"/>
      <c r="AR302" s="268" t="s">
        <v>161</v>
      </c>
      <c r="AT302" s="268" t="s">
        <v>157</v>
      </c>
      <c r="AU302" s="268" t="s">
        <v>162</v>
      </c>
      <c r="AY302" s="17" t="s">
        <v>155</v>
      </c>
      <c r="BE302" s="151">
        <f>IF(N302="základná",J302,0)</f>
        <v>0</v>
      </c>
      <c r="BF302" s="151">
        <f>IF(N302="znížená",J302,0)</f>
        <v>0</v>
      </c>
      <c r="BG302" s="151">
        <f>IF(N302="zákl. prenesená",J302,0)</f>
        <v>0</v>
      </c>
      <c r="BH302" s="151">
        <f>IF(N302="zníž. prenesená",J302,0)</f>
        <v>0</v>
      </c>
      <c r="BI302" s="151">
        <f>IF(N302="nulová",J302,0)</f>
        <v>0</v>
      </c>
      <c r="BJ302" s="17" t="s">
        <v>162</v>
      </c>
      <c r="BK302" s="151">
        <f>ROUND(I302*H302,2)</f>
        <v>0</v>
      </c>
      <c r="BL302" s="17" t="s">
        <v>161</v>
      </c>
      <c r="BM302" s="268" t="s">
        <v>746</v>
      </c>
    </row>
    <row r="303" spans="1:65" s="2" customFormat="1" ht="6.95" customHeight="1">
      <c r="A303" s="29"/>
      <c r="B303" s="44"/>
      <c r="C303" s="45"/>
      <c r="D303" s="45"/>
      <c r="E303" s="45"/>
      <c r="F303" s="45"/>
      <c r="G303" s="45"/>
      <c r="H303" s="45"/>
      <c r="I303" s="45"/>
      <c r="J303" s="45"/>
      <c r="K303" s="45"/>
      <c r="L303" s="30"/>
      <c r="M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</row>
  </sheetData>
  <autoFilter ref="C121:K302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3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7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26.6640625" style="1" customWidth="1"/>
    <col min="4" max="4" width="81.1640625" style="1" customWidth="1"/>
    <col min="5" max="5" width="14.33203125" style="1" customWidth="1"/>
    <col min="6" max="6" width="21.5" style="1" customWidth="1"/>
    <col min="7" max="7" width="1.6640625" style="1" customWidth="1"/>
    <col min="8" max="8" width="8.8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528</v>
      </c>
      <c r="H4" s="20"/>
    </row>
    <row r="5" spans="1:8" s="1" customFormat="1" ht="12" customHeight="1">
      <c r="B5" s="20"/>
      <c r="C5" s="23" t="s">
        <v>11</v>
      </c>
      <c r="D5" s="315" t="s">
        <v>12</v>
      </c>
      <c r="E5" s="313"/>
      <c r="F5" s="313"/>
      <c r="H5" s="20"/>
    </row>
    <row r="6" spans="1:8" s="1" customFormat="1" ht="36.950000000000003" customHeight="1">
      <c r="B6" s="20"/>
      <c r="C6" s="25" t="s">
        <v>13</v>
      </c>
      <c r="D6" s="314" t="s">
        <v>14</v>
      </c>
      <c r="E6" s="313"/>
      <c r="F6" s="313"/>
      <c r="H6" s="20"/>
    </row>
    <row r="7" spans="1:8" s="1" customFormat="1" ht="14.45" customHeight="1">
      <c r="B7" s="20"/>
      <c r="C7" s="26" t="s">
        <v>19</v>
      </c>
      <c r="D7" s="52" t="str">
        <f>'Rekapitulácia stavby'!AN8</f>
        <v>5.10.2020</v>
      </c>
      <c r="H7" s="20"/>
    </row>
    <row r="8" spans="1:8" s="2" customFormat="1" ht="10.9" customHeight="1">
      <c r="A8" s="29"/>
      <c r="B8" s="30"/>
      <c r="C8" s="29"/>
      <c r="D8" s="29"/>
      <c r="E8" s="29"/>
      <c r="F8" s="29"/>
      <c r="G8" s="29"/>
      <c r="H8" s="30"/>
    </row>
    <row r="9" spans="1:8" s="11" customFormat="1" ht="29.25" customHeight="1">
      <c r="A9" s="115"/>
      <c r="B9" s="116"/>
      <c r="C9" s="117" t="s">
        <v>53</v>
      </c>
      <c r="D9" s="118" t="s">
        <v>54</v>
      </c>
      <c r="E9" s="118" t="s">
        <v>143</v>
      </c>
      <c r="F9" s="119" t="s">
        <v>529</v>
      </c>
      <c r="G9" s="115"/>
      <c r="H9" s="116"/>
    </row>
    <row r="10" spans="1:8" s="2" customFormat="1" ht="31.5">
      <c r="A10" s="29"/>
      <c r="B10" s="30"/>
      <c r="C10" s="190" t="s">
        <v>530</v>
      </c>
      <c r="D10" s="190" t="s">
        <v>78</v>
      </c>
      <c r="E10" s="29"/>
      <c r="F10" s="29"/>
      <c r="G10" s="29"/>
      <c r="H10" s="30"/>
    </row>
    <row r="11" spans="1:8" s="2" customFormat="1" ht="16.899999999999999" customHeight="1">
      <c r="A11" s="29"/>
      <c r="B11" s="30"/>
      <c r="C11" s="191" t="s">
        <v>82</v>
      </c>
      <c r="D11" s="192" t="s">
        <v>83</v>
      </c>
      <c r="E11" s="193" t="s">
        <v>84</v>
      </c>
      <c r="F11" s="194">
        <v>1254.4280000000001</v>
      </c>
      <c r="G11" s="29"/>
      <c r="H11" s="30"/>
    </row>
    <row r="12" spans="1:8" s="2" customFormat="1" ht="16.899999999999999" customHeight="1">
      <c r="A12" s="29"/>
      <c r="B12" s="30"/>
      <c r="C12" s="195" t="s">
        <v>1</v>
      </c>
      <c r="D12" s="195" t="s">
        <v>531</v>
      </c>
      <c r="E12" s="17" t="s">
        <v>1</v>
      </c>
      <c r="F12" s="196">
        <v>0</v>
      </c>
      <c r="G12" s="29"/>
      <c r="H12" s="30"/>
    </row>
    <row r="13" spans="1:8" s="2" customFormat="1" ht="16.899999999999999" customHeight="1">
      <c r="A13" s="29"/>
      <c r="B13" s="30"/>
      <c r="C13" s="195" t="s">
        <v>1</v>
      </c>
      <c r="D13" s="195" t="s">
        <v>532</v>
      </c>
      <c r="E13" s="17" t="s">
        <v>1</v>
      </c>
      <c r="F13" s="196">
        <v>1254.4280000000001</v>
      </c>
      <c r="G13" s="29"/>
      <c r="H13" s="30"/>
    </row>
    <row r="14" spans="1:8" s="2" customFormat="1" ht="16.899999999999999" customHeight="1">
      <c r="A14" s="29"/>
      <c r="B14" s="30"/>
      <c r="C14" s="197" t="s">
        <v>533</v>
      </c>
      <c r="D14" s="29"/>
      <c r="E14" s="29"/>
      <c r="F14" s="29"/>
      <c r="G14" s="29"/>
      <c r="H14" s="30"/>
    </row>
    <row r="15" spans="1:8" s="2" customFormat="1" ht="16.899999999999999" customHeight="1">
      <c r="A15" s="29"/>
      <c r="B15" s="30"/>
      <c r="C15" s="195" t="s">
        <v>372</v>
      </c>
      <c r="D15" s="195" t="s">
        <v>373</v>
      </c>
      <c r="E15" s="17" t="s">
        <v>84</v>
      </c>
      <c r="F15" s="196">
        <v>1254.4280000000001</v>
      </c>
      <c r="G15" s="29"/>
      <c r="H15" s="30"/>
    </row>
    <row r="16" spans="1:8" s="2" customFormat="1" ht="22.5">
      <c r="A16" s="29"/>
      <c r="B16" s="30"/>
      <c r="C16" s="195" t="s">
        <v>376</v>
      </c>
      <c r="D16" s="195" t="s">
        <v>377</v>
      </c>
      <c r="E16" s="17" t="s">
        <v>84</v>
      </c>
      <c r="F16" s="196">
        <v>1254.4280000000001</v>
      </c>
      <c r="G16" s="29"/>
      <c r="H16" s="30"/>
    </row>
    <row r="17" spans="1:8" s="2" customFormat="1" ht="16.899999999999999" customHeight="1">
      <c r="A17" s="29"/>
      <c r="B17" s="30"/>
      <c r="C17" s="191" t="s">
        <v>87</v>
      </c>
      <c r="D17" s="192" t="s">
        <v>88</v>
      </c>
      <c r="E17" s="193" t="s">
        <v>84</v>
      </c>
      <c r="F17" s="194">
        <v>6</v>
      </c>
      <c r="G17" s="29"/>
      <c r="H17" s="30"/>
    </row>
    <row r="18" spans="1:8" s="2" customFormat="1" ht="16.899999999999999" customHeight="1">
      <c r="A18" s="29"/>
      <c r="B18" s="30"/>
      <c r="C18" s="195" t="s">
        <v>1</v>
      </c>
      <c r="D18" s="195" t="s">
        <v>534</v>
      </c>
      <c r="E18" s="17" t="s">
        <v>1</v>
      </c>
      <c r="F18" s="196">
        <v>0</v>
      </c>
      <c r="G18" s="29"/>
      <c r="H18" s="30"/>
    </row>
    <row r="19" spans="1:8" s="2" customFormat="1" ht="16.899999999999999" customHeight="1">
      <c r="A19" s="29"/>
      <c r="B19" s="30"/>
      <c r="C19" s="195" t="s">
        <v>1</v>
      </c>
      <c r="D19" s="195" t="s">
        <v>535</v>
      </c>
      <c r="E19" s="17" t="s">
        <v>1</v>
      </c>
      <c r="F19" s="196">
        <v>6</v>
      </c>
      <c r="G19" s="29"/>
      <c r="H19" s="30"/>
    </row>
    <row r="20" spans="1:8" s="2" customFormat="1" ht="16.899999999999999" customHeight="1">
      <c r="A20" s="29"/>
      <c r="B20" s="30"/>
      <c r="C20" s="197" t="s">
        <v>533</v>
      </c>
      <c r="D20" s="29"/>
      <c r="E20" s="29"/>
      <c r="F20" s="29"/>
      <c r="G20" s="29"/>
      <c r="H20" s="30"/>
    </row>
    <row r="21" spans="1:8" s="2" customFormat="1" ht="16.899999999999999" customHeight="1">
      <c r="A21" s="29"/>
      <c r="B21" s="30"/>
      <c r="C21" s="195" t="s">
        <v>380</v>
      </c>
      <c r="D21" s="195" t="s">
        <v>381</v>
      </c>
      <c r="E21" s="17" t="s">
        <v>84</v>
      </c>
      <c r="F21" s="196">
        <v>6</v>
      </c>
      <c r="G21" s="29"/>
      <c r="H21" s="30"/>
    </row>
    <row r="22" spans="1:8" s="2" customFormat="1" ht="16.899999999999999" customHeight="1">
      <c r="A22" s="29"/>
      <c r="B22" s="30"/>
      <c r="C22" s="191" t="s">
        <v>91</v>
      </c>
      <c r="D22" s="192" t="s">
        <v>92</v>
      </c>
      <c r="E22" s="193" t="s">
        <v>93</v>
      </c>
      <c r="F22" s="194">
        <v>883.4</v>
      </c>
      <c r="G22" s="29"/>
      <c r="H22" s="30"/>
    </row>
    <row r="23" spans="1:8" s="2" customFormat="1" ht="16.899999999999999" customHeight="1">
      <c r="A23" s="29"/>
      <c r="B23" s="30"/>
      <c r="C23" s="195" t="s">
        <v>1</v>
      </c>
      <c r="D23" s="195" t="s">
        <v>531</v>
      </c>
      <c r="E23" s="17" t="s">
        <v>1</v>
      </c>
      <c r="F23" s="196">
        <v>0</v>
      </c>
      <c r="G23" s="29"/>
      <c r="H23" s="30"/>
    </row>
    <row r="24" spans="1:8" s="2" customFormat="1" ht="16.899999999999999" customHeight="1">
      <c r="A24" s="29"/>
      <c r="B24" s="30"/>
      <c r="C24" s="195" t="s">
        <v>1</v>
      </c>
      <c r="D24" s="195" t="s">
        <v>536</v>
      </c>
      <c r="E24" s="17" t="s">
        <v>1</v>
      </c>
      <c r="F24" s="196">
        <v>883.4</v>
      </c>
      <c r="G24" s="29"/>
      <c r="H24" s="30"/>
    </row>
    <row r="25" spans="1:8" s="2" customFormat="1" ht="16.899999999999999" customHeight="1">
      <c r="A25" s="29"/>
      <c r="B25" s="30"/>
      <c r="C25" s="197" t="s">
        <v>533</v>
      </c>
      <c r="D25" s="29"/>
      <c r="E25" s="29"/>
      <c r="F25" s="29"/>
      <c r="G25" s="29"/>
      <c r="H25" s="30"/>
    </row>
    <row r="26" spans="1:8" s="2" customFormat="1" ht="22.5">
      <c r="A26" s="29"/>
      <c r="B26" s="30"/>
      <c r="C26" s="195" t="s">
        <v>227</v>
      </c>
      <c r="D26" s="195" t="s">
        <v>228</v>
      </c>
      <c r="E26" s="17" t="s">
        <v>160</v>
      </c>
      <c r="F26" s="196">
        <v>1017.289</v>
      </c>
      <c r="G26" s="29"/>
      <c r="H26" s="30"/>
    </row>
    <row r="27" spans="1:8" s="2" customFormat="1" ht="22.5">
      <c r="A27" s="29"/>
      <c r="B27" s="30"/>
      <c r="C27" s="195" t="s">
        <v>358</v>
      </c>
      <c r="D27" s="195" t="s">
        <v>359</v>
      </c>
      <c r="E27" s="17" t="s">
        <v>84</v>
      </c>
      <c r="F27" s="196">
        <v>441.7</v>
      </c>
      <c r="G27" s="29"/>
      <c r="H27" s="30"/>
    </row>
    <row r="28" spans="1:8" s="2" customFormat="1" ht="16.899999999999999" customHeight="1">
      <c r="A28" s="29"/>
      <c r="B28" s="30"/>
      <c r="C28" s="195" t="s">
        <v>367</v>
      </c>
      <c r="D28" s="195" t="s">
        <v>368</v>
      </c>
      <c r="E28" s="17" t="s">
        <v>160</v>
      </c>
      <c r="F28" s="196">
        <v>247.352</v>
      </c>
      <c r="G28" s="29"/>
      <c r="H28" s="30"/>
    </row>
    <row r="29" spans="1:8" s="2" customFormat="1" ht="16.899999999999999" customHeight="1">
      <c r="A29" s="29"/>
      <c r="B29" s="30"/>
      <c r="C29" s="195" t="s">
        <v>363</v>
      </c>
      <c r="D29" s="195" t="s">
        <v>364</v>
      </c>
      <c r="E29" s="17" t="s">
        <v>188</v>
      </c>
      <c r="F29" s="196">
        <v>88.34</v>
      </c>
      <c r="G29" s="29"/>
      <c r="H29" s="30"/>
    </row>
    <row r="30" spans="1:8" s="2" customFormat="1" ht="16.899999999999999" customHeight="1">
      <c r="A30" s="29"/>
      <c r="B30" s="30"/>
      <c r="C30" s="191" t="s">
        <v>95</v>
      </c>
      <c r="D30" s="192" t="s">
        <v>96</v>
      </c>
      <c r="E30" s="193" t="s">
        <v>97</v>
      </c>
      <c r="F30" s="194">
        <v>1</v>
      </c>
      <c r="G30" s="29"/>
      <c r="H30" s="30"/>
    </row>
    <row r="31" spans="1:8" s="2" customFormat="1" ht="16.899999999999999" customHeight="1">
      <c r="A31" s="29"/>
      <c r="B31" s="30"/>
      <c r="C31" s="195" t="s">
        <v>1</v>
      </c>
      <c r="D31" s="195" t="s">
        <v>80</v>
      </c>
      <c r="E31" s="17" t="s">
        <v>1</v>
      </c>
      <c r="F31" s="196">
        <v>1</v>
      </c>
      <c r="G31" s="29"/>
      <c r="H31" s="30"/>
    </row>
    <row r="32" spans="1:8" s="2" customFormat="1" ht="16.899999999999999" customHeight="1">
      <c r="A32" s="29"/>
      <c r="B32" s="30"/>
      <c r="C32" s="197" t="s">
        <v>533</v>
      </c>
      <c r="D32" s="29"/>
      <c r="E32" s="29"/>
      <c r="F32" s="29"/>
      <c r="G32" s="29"/>
      <c r="H32" s="30"/>
    </row>
    <row r="33" spans="1:8" s="2" customFormat="1" ht="16.899999999999999" customHeight="1">
      <c r="A33" s="29"/>
      <c r="B33" s="30"/>
      <c r="C33" s="195" t="s">
        <v>395</v>
      </c>
      <c r="D33" s="195" t="s">
        <v>396</v>
      </c>
      <c r="E33" s="17" t="s">
        <v>97</v>
      </c>
      <c r="F33" s="196">
        <v>1</v>
      </c>
      <c r="G33" s="29"/>
      <c r="H33" s="30"/>
    </row>
    <row r="34" spans="1:8" s="2" customFormat="1" ht="16.899999999999999" customHeight="1">
      <c r="A34" s="29"/>
      <c r="B34" s="30"/>
      <c r="C34" s="195" t="s">
        <v>407</v>
      </c>
      <c r="D34" s="195" t="s">
        <v>408</v>
      </c>
      <c r="E34" s="17" t="s">
        <v>97</v>
      </c>
      <c r="F34" s="196">
        <v>4</v>
      </c>
      <c r="G34" s="29"/>
      <c r="H34" s="30"/>
    </row>
    <row r="35" spans="1:8" s="2" customFormat="1" ht="16.899999999999999" customHeight="1">
      <c r="A35" s="29"/>
      <c r="B35" s="30"/>
      <c r="C35" s="195" t="s">
        <v>399</v>
      </c>
      <c r="D35" s="195" t="s">
        <v>400</v>
      </c>
      <c r="E35" s="17" t="s">
        <v>97</v>
      </c>
      <c r="F35" s="196">
        <v>1</v>
      </c>
      <c r="G35" s="29"/>
      <c r="H35" s="30"/>
    </row>
    <row r="36" spans="1:8" s="2" customFormat="1" ht="16.899999999999999" customHeight="1">
      <c r="A36" s="29"/>
      <c r="B36" s="30"/>
      <c r="C36" s="195" t="s">
        <v>403</v>
      </c>
      <c r="D36" s="195" t="s">
        <v>404</v>
      </c>
      <c r="E36" s="17" t="s">
        <v>97</v>
      </c>
      <c r="F36" s="196">
        <v>1</v>
      </c>
      <c r="G36" s="29"/>
      <c r="H36" s="30"/>
    </row>
    <row r="37" spans="1:8" s="2" customFormat="1" ht="16.899999999999999" customHeight="1">
      <c r="A37" s="29"/>
      <c r="B37" s="30"/>
      <c r="C37" s="191" t="s">
        <v>98</v>
      </c>
      <c r="D37" s="192" t="s">
        <v>99</v>
      </c>
      <c r="E37" s="193" t="s">
        <v>93</v>
      </c>
      <c r="F37" s="194">
        <v>8</v>
      </c>
      <c r="G37" s="29"/>
      <c r="H37" s="30"/>
    </row>
    <row r="38" spans="1:8" s="2" customFormat="1" ht="16.899999999999999" customHeight="1">
      <c r="A38" s="29"/>
      <c r="B38" s="30"/>
      <c r="C38" s="195" t="s">
        <v>1</v>
      </c>
      <c r="D38" s="195" t="s">
        <v>531</v>
      </c>
      <c r="E38" s="17" t="s">
        <v>1</v>
      </c>
      <c r="F38" s="196">
        <v>0</v>
      </c>
      <c r="G38" s="29"/>
      <c r="H38" s="30"/>
    </row>
    <row r="39" spans="1:8" s="2" customFormat="1" ht="16.899999999999999" customHeight="1">
      <c r="A39" s="29"/>
      <c r="B39" s="30"/>
      <c r="C39" s="195" t="s">
        <v>1</v>
      </c>
      <c r="D39" s="195" t="s">
        <v>537</v>
      </c>
      <c r="E39" s="17" t="s">
        <v>1</v>
      </c>
      <c r="F39" s="196">
        <v>8</v>
      </c>
      <c r="G39" s="29"/>
      <c r="H39" s="30"/>
    </row>
    <row r="40" spans="1:8" s="2" customFormat="1" ht="16.899999999999999" customHeight="1">
      <c r="A40" s="29"/>
      <c r="B40" s="30"/>
      <c r="C40" s="197" t="s">
        <v>533</v>
      </c>
      <c r="D40" s="29"/>
      <c r="E40" s="29"/>
      <c r="F40" s="29"/>
      <c r="G40" s="29"/>
      <c r="H40" s="30"/>
    </row>
    <row r="41" spans="1:8" s="2" customFormat="1" ht="16.899999999999999" customHeight="1">
      <c r="A41" s="29"/>
      <c r="B41" s="30"/>
      <c r="C41" s="195" t="s">
        <v>386</v>
      </c>
      <c r="D41" s="195" t="s">
        <v>387</v>
      </c>
      <c r="E41" s="17" t="s">
        <v>93</v>
      </c>
      <c r="F41" s="196">
        <v>8</v>
      </c>
      <c r="G41" s="29"/>
      <c r="H41" s="30"/>
    </row>
    <row r="42" spans="1:8" s="2" customFormat="1" ht="16.899999999999999" customHeight="1">
      <c r="A42" s="29"/>
      <c r="B42" s="30"/>
      <c r="C42" s="195" t="s">
        <v>391</v>
      </c>
      <c r="D42" s="195" t="s">
        <v>392</v>
      </c>
      <c r="E42" s="17" t="s">
        <v>93</v>
      </c>
      <c r="F42" s="196">
        <v>8</v>
      </c>
      <c r="G42" s="29"/>
      <c r="H42" s="30"/>
    </row>
    <row r="43" spans="1:8" s="2" customFormat="1" ht="16.899999999999999" customHeight="1">
      <c r="A43" s="29"/>
      <c r="B43" s="30"/>
      <c r="C43" s="191" t="s">
        <v>101</v>
      </c>
      <c r="D43" s="192" t="s">
        <v>102</v>
      </c>
      <c r="E43" s="193" t="s">
        <v>93</v>
      </c>
      <c r="F43" s="194">
        <v>0</v>
      </c>
      <c r="G43" s="29"/>
      <c r="H43" s="30"/>
    </row>
    <row r="44" spans="1:8" s="2" customFormat="1" ht="16.899999999999999" customHeight="1">
      <c r="A44" s="29"/>
      <c r="B44" s="30"/>
      <c r="C44" s="195" t="s">
        <v>1</v>
      </c>
      <c r="D44" s="195" t="s">
        <v>72</v>
      </c>
      <c r="E44" s="17" t="s">
        <v>1</v>
      </c>
      <c r="F44" s="196">
        <v>0</v>
      </c>
      <c r="G44" s="29"/>
      <c r="H44" s="30"/>
    </row>
    <row r="45" spans="1:8" s="2" customFormat="1" ht="16.899999999999999" customHeight="1">
      <c r="A45" s="29"/>
      <c r="B45" s="30"/>
      <c r="C45" s="197" t="s">
        <v>533</v>
      </c>
      <c r="D45" s="29"/>
      <c r="E45" s="29"/>
      <c r="F45" s="29"/>
      <c r="G45" s="29"/>
      <c r="H45" s="30"/>
    </row>
    <row r="46" spans="1:8" s="2" customFormat="1" ht="16.899999999999999" customHeight="1">
      <c r="A46" s="29"/>
      <c r="B46" s="30"/>
      <c r="C46" s="195" t="s">
        <v>386</v>
      </c>
      <c r="D46" s="195" t="s">
        <v>387</v>
      </c>
      <c r="E46" s="17" t="s">
        <v>93</v>
      </c>
      <c r="F46" s="196">
        <v>8</v>
      </c>
      <c r="G46" s="29"/>
      <c r="H46" s="30"/>
    </row>
    <row r="47" spans="1:8" s="2" customFormat="1" ht="16.899999999999999" customHeight="1">
      <c r="A47" s="29"/>
      <c r="B47" s="30"/>
      <c r="C47" s="191" t="s">
        <v>104</v>
      </c>
      <c r="D47" s="192" t="s">
        <v>105</v>
      </c>
      <c r="E47" s="193" t="s">
        <v>84</v>
      </c>
      <c r="F47" s="194">
        <v>2208.5</v>
      </c>
      <c r="G47" s="29"/>
      <c r="H47" s="30"/>
    </row>
    <row r="48" spans="1:8" s="2" customFormat="1" ht="16.899999999999999" customHeight="1">
      <c r="A48" s="29"/>
      <c r="B48" s="30"/>
      <c r="C48" s="195" t="s">
        <v>1</v>
      </c>
      <c r="D48" s="195" t="s">
        <v>531</v>
      </c>
      <c r="E48" s="17" t="s">
        <v>1</v>
      </c>
      <c r="F48" s="196">
        <v>0</v>
      </c>
      <c r="G48" s="29"/>
      <c r="H48" s="30"/>
    </row>
    <row r="49" spans="1:8" s="2" customFormat="1" ht="16.899999999999999" customHeight="1">
      <c r="A49" s="29"/>
      <c r="B49" s="30"/>
      <c r="C49" s="195" t="s">
        <v>1</v>
      </c>
      <c r="D49" s="195" t="s">
        <v>538</v>
      </c>
      <c r="E49" s="17" t="s">
        <v>1</v>
      </c>
      <c r="F49" s="196">
        <v>2208.5</v>
      </c>
      <c r="G49" s="29"/>
      <c r="H49" s="30"/>
    </row>
    <row r="50" spans="1:8" s="2" customFormat="1" ht="16.899999999999999" customHeight="1">
      <c r="A50" s="29"/>
      <c r="B50" s="30"/>
      <c r="C50" s="197" t="s">
        <v>533</v>
      </c>
      <c r="D50" s="29"/>
      <c r="E50" s="29"/>
      <c r="F50" s="29"/>
      <c r="G50" s="29"/>
      <c r="H50" s="30"/>
    </row>
    <row r="51" spans="1:8" s="2" customFormat="1" ht="16.899999999999999" customHeight="1">
      <c r="A51" s="29"/>
      <c r="B51" s="30"/>
      <c r="C51" s="195" t="s">
        <v>158</v>
      </c>
      <c r="D51" s="195" t="s">
        <v>159</v>
      </c>
      <c r="E51" s="17" t="s">
        <v>160</v>
      </c>
      <c r="F51" s="196">
        <v>331.27499999999998</v>
      </c>
      <c r="G51" s="29"/>
      <c r="H51" s="30"/>
    </row>
    <row r="52" spans="1:8" s="2" customFormat="1" ht="16.899999999999999" customHeight="1">
      <c r="A52" s="29"/>
      <c r="B52" s="30"/>
      <c r="C52" s="195" t="s">
        <v>168</v>
      </c>
      <c r="D52" s="195" t="s">
        <v>169</v>
      </c>
      <c r="E52" s="17" t="s">
        <v>160</v>
      </c>
      <c r="F52" s="196">
        <v>198.76499999999999</v>
      </c>
      <c r="G52" s="29"/>
      <c r="H52" s="30"/>
    </row>
    <row r="53" spans="1:8" s="2" customFormat="1" ht="16.899999999999999" customHeight="1">
      <c r="A53" s="29"/>
      <c r="B53" s="30"/>
      <c r="C53" s="195" t="s">
        <v>173</v>
      </c>
      <c r="D53" s="195" t="s">
        <v>174</v>
      </c>
      <c r="E53" s="17" t="s">
        <v>160</v>
      </c>
      <c r="F53" s="196">
        <v>198.76499999999999</v>
      </c>
      <c r="G53" s="29"/>
      <c r="H53" s="30"/>
    </row>
    <row r="54" spans="1:8" s="2" customFormat="1" ht="16.899999999999999" customHeight="1">
      <c r="A54" s="29"/>
      <c r="B54" s="30"/>
      <c r="C54" s="195" t="s">
        <v>176</v>
      </c>
      <c r="D54" s="195" t="s">
        <v>177</v>
      </c>
      <c r="E54" s="17" t="s">
        <v>160</v>
      </c>
      <c r="F54" s="196">
        <v>316.92899999999997</v>
      </c>
      <c r="G54" s="29"/>
      <c r="H54" s="30"/>
    </row>
    <row r="55" spans="1:8" s="2" customFormat="1" ht="22.5">
      <c r="A55" s="29"/>
      <c r="B55" s="30"/>
      <c r="C55" s="195" t="s">
        <v>227</v>
      </c>
      <c r="D55" s="195" t="s">
        <v>228</v>
      </c>
      <c r="E55" s="17" t="s">
        <v>160</v>
      </c>
      <c r="F55" s="196">
        <v>1017.289</v>
      </c>
      <c r="G55" s="29"/>
      <c r="H55" s="30"/>
    </row>
    <row r="56" spans="1:8" s="2" customFormat="1" ht="16.899999999999999" customHeight="1">
      <c r="A56" s="29"/>
      <c r="B56" s="30"/>
      <c r="C56" s="195" t="s">
        <v>261</v>
      </c>
      <c r="D56" s="195" t="s">
        <v>262</v>
      </c>
      <c r="E56" s="17" t="s">
        <v>84</v>
      </c>
      <c r="F56" s="196">
        <v>2208.5</v>
      </c>
      <c r="G56" s="29"/>
      <c r="H56" s="30"/>
    </row>
    <row r="57" spans="1:8" s="2" customFormat="1" ht="22.5">
      <c r="A57" s="29"/>
      <c r="B57" s="30"/>
      <c r="C57" s="195" t="s">
        <v>339</v>
      </c>
      <c r="D57" s="195" t="s">
        <v>340</v>
      </c>
      <c r="E57" s="17" t="s">
        <v>84</v>
      </c>
      <c r="F57" s="196">
        <v>2208.5</v>
      </c>
      <c r="G57" s="29"/>
      <c r="H57" s="30"/>
    </row>
    <row r="58" spans="1:8" s="2" customFormat="1" ht="16.899999999999999" customHeight="1">
      <c r="A58" s="29"/>
      <c r="B58" s="30"/>
      <c r="C58" s="195" t="s">
        <v>186</v>
      </c>
      <c r="D58" s="195" t="s">
        <v>187</v>
      </c>
      <c r="E58" s="17" t="s">
        <v>188</v>
      </c>
      <c r="F58" s="196">
        <v>343.15300000000002</v>
      </c>
      <c r="G58" s="29"/>
      <c r="H58" s="30"/>
    </row>
    <row r="59" spans="1:8" s="2" customFormat="1" ht="22.5">
      <c r="A59" s="29"/>
      <c r="B59" s="30"/>
      <c r="C59" s="195" t="s">
        <v>334</v>
      </c>
      <c r="D59" s="195" t="s">
        <v>335</v>
      </c>
      <c r="E59" s="17" t="s">
        <v>188</v>
      </c>
      <c r="F59" s="196">
        <v>79.506</v>
      </c>
      <c r="G59" s="29"/>
      <c r="H59" s="30"/>
    </row>
    <row r="60" spans="1:8" s="2" customFormat="1" ht="16.899999999999999" customHeight="1">
      <c r="A60" s="29"/>
      <c r="B60" s="30"/>
      <c r="C60" s="191" t="s">
        <v>107</v>
      </c>
      <c r="D60" s="192" t="s">
        <v>108</v>
      </c>
      <c r="E60" s="193" t="s">
        <v>93</v>
      </c>
      <c r="F60" s="194">
        <v>13</v>
      </c>
      <c r="G60" s="29"/>
      <c r="H60" s="30"/>
    </row>
    <row r="61" spans="1:8" s="2" customFormat="1" ht="16.899999999999999" customHeight="1">
      <c r="A61" s="29"/>
      <c r="B61" s="30"/>
      <c r="C61" s="195" t="s">
        <v>1</v>
      </c>
      <c r="D61" s="195" t="s">
        <v>539</v>
      </c>
      <c r="E61" s="17" t="s">
        <v>1</v>
      </c>
      <c r="F61" s="196">
        <v>0</v>
      </c>
      <c r="G61" s="29"/>
      <c r="H61" s="30"/>
    </row>
    <row r="62" spans="1:8" s="2" customFormat="1" ht="16.899999999999999" customHeight="1">
      <c r="A62" s="29"/>
      <c r="B62" s="30"/>
      <c r="C62" s="195" t="s">
        <v>1</v>
      </c>
      <c r="D62" s="195" t="s">
        <v>540</v>
      </c>
      <c r="E62" s="17" t="s">
        <v>1</v>
      </c>
      <c r="F62" s="196">
        <v>13</v>
      </c>
      <c r="G62" s="29"/>
      <c r="H62" s="30"/>
    </row>
    <row r="63" spans="1:8" s="2" customFormat="1" ht="16.899999999999999" customHeight="1">
      <c r="A63" s="29"/>
      <c r="B63" s="30"/>
      <c r="C63" s="197" t="s">
        <v>533</v>
      </c>
      <c r="D63" s="29"/>
      <c r="E63" s="29"/>
      <c r="F63" s="29"/>
      <c r="G63" s="29"/>
      <c r="H63" s="30"/>
    </row>
    <row r="64" spans="1:8" s="2" customFormat="1" ht="16.899999999999999" customHeight="1">
      <c r="A64" s="29"/>
      <c r="B64" s="30"/>
      <c r="C64" s="195" t="s">
        <v>203</v>
      </c>
      <c r="D64" s="195" t="s">
        <v>204</v>
      </c>
      <c r="E64" s="17" t="s">
        <v>160</v>
      </c>
      <c r="F64" s="196">
        <v>259.58</v>
      </c>
      <c r="G64" s="29"/>
      <c r="H64" s="30"/>
    </row>
    <row r="65" spans="1:8" s="2" customFormat="1" ht="22.5">
      <c r="A65" s="29"/>
      <c r="B65" s="30"/>
      <c r="C65" s="195" t="s">
        <v>207</v>
      </c>
      <c r="D65" s="195" t="s">
        <v>208</v>
      </c>
      <c r="E65" s="17" t="s">
        <v>160</v>
      </c>
      <c r="F65" s="196">
        <v>259.58</v>
      </c>
      <c r="G65" s="29"/>
      <c r="H65" s="30"/>
    </row>
    <row r="66" spans="1:8" s="2" customFormat="1" ht="22.5">
      <c r="A66" s="29"/>
      <c r="B66" s="30"/>
      <c r="C66" s="195" t="s">
        <v>221</v>
      </c>
      <c r="D66" s="195" t="s">
        <v>222</v>
      </c>
      <c r="E66" s="17" t="s">
        <v>160</v>
      </c>
      <c r="F66" s="196">
        <v>736.61599999999999</v>
      </c>
      <c r="G66" s="29"/>
      <c r="H66" s="30"/>
    </row>
    <row r="67" spans="1:8" s="2" customFormat="1" ht="22.5">
      <c r="A67" s="29"/>
      <c r="B67" s="30"/>
      <c r="C67" s="195" t="s">
        <v>227</v>
      </c>
      <c r="D67" s="195" t="s">
        <v>228</v>
      </c>
      <c r="E67" s="17" t="s">
        <v>160</v>
      </c>
      <c r="F67" s="196">
        <v>1017.289</v>
      </c>
      <c r="G67" s="29"/>
      <c r="H67" s="30"/>
    </row>
    <row r="68" spans="1:8" s="2" customFormat="1" ht="16.899999999999999" customHeight="1">
      <c r="A68" s="29"/>
      <c r="B68" s="30"/>
      <c r="C68" s="195" t="s">
        <v>291</v>
      </c>
      <c r="D68" s="195" t="s">
        <v>292</v>
      </c>
      <c r="E68" s="17" t="s">
        <v>160</v>
      </c>
      <c r="F68" s="196">
        <v>1.625</v>
      </c>
      <c r="G68" s="29"/>
      <c r="H68" s="30"/>
    </row>
    <row r="69" spans="1:8" s="2" customFormat="1" ht="16.899999999999999" customHeight="1">
      <c r="A69" s="29"/>
      <c r="B69" s="30"/>
      <c r="C69" s="195" t="s">
        <v>296</v>
      </c>
      <c r="D69" s="195" t="s">
        <v>297</v>
      </c>
      <c r="E69" s="17" t="s">
        <v>160</v>
      </c>
      <c r="F69" s="196">
        <v>0.97499999999999998</v>
      </c>
      <c r="G69" s="29"/>
      <c r="H69" s="30"/>
    </row>
    <row r="70" spans="1:8" s="2" customFormat="1" ht="16.899999999999999" customHeight="1">
      <c r="A70" s="29"/>
      <c r="B70" s="30"/>
      <c r="C70" s="195" t="s">
        <v>305</v>
      </c>
      <c r="D70" s="195" t="s">
        <v>306</v>
      </c>
      <c r="E70" s="17" t="s">
        <v>84</v>
      </c>
      <c r="F70" s="196">
        <v>19.5</v>
      </c>
      <c r="G70" s="29"/>
      <c r="H70" s="30"/>
    </row>
    <row r="71" spans="1:8" s="2" customFormat="1" ht="16.899999999999999" customHeight="1">
      <c r="A71" s="29"/>
      <c r="B71" s="30"/>
      <c r="C71" s="195" t="s">
        <v>499</v>
      </c>
      <c r="D71" s="195" t="s">
        <v>500</v>
      </c>
      <c r="E71" s="17" t="s">
        <v>93</v>
      </c>
      <c r="F71" s="196">
        <v>13</v>
      </c>
      <c r="G71" s="29"/>
      <c r="H71" s="30"/>
    </row>
    <row r="72" spans="1:8" s="2" customFormat="1" ht="16.899999999999999" customHeight="1">
      <c r="A72" s="29"/>
      <c r="B72" s="30"/>
      <c r="C72" s="195" t="s">
        <v>507</v>
      </c>
      <c r="D72" s="195" t="s">
        <v>508</v>
      </c>
      <c r="E72" s="17" t="s">
        <v>160</v>
      </c>
      <c r="F72" s="196">
        <v>2.4489999999999998</v>
      </c>
      <c r="G72" s="29"/>
      <c r="H72" s="30"/>
    </row>
    <row r="73" spans="1:8" s="2" customFormat="1" ht="16.899999999999999" customHeight="1">
      <c r="A73" s="29"/>
      <c r="B73" s="30"/>
      <c r="C73" s="191" t="s">
        <v>110</v>
      </c>
      <c r="D73" s="192" t="s">
        <v>111</v>
      </c>
      <c r="E73" s="193" t="s">
        <v>93</v>
      </c>
      <c r="F73" s="194">
        <v>884</v>
      </c>
      <c r="G73" s="29"/>
      <c r="H73" s="30"/>
    </row>
    <row r="74" spans="1:8" s="2" customFormat="1" ht="16.899999999999999" customHeight="1">
      <c r="A74" s="29"/>
      <c r="B74" s="30"/>
      <c r="C74" s="195" t="s">
        <v>1</v>
      </c>
      <c r="D74" s="195" t="s">
        <v>531</v>
      </c>
      <c r="E74" s="17" t="s">
        <v>1</v>
      </c>
      <c r="F74" s="196">
        <v>0</v>
      </c>
      <c r="G74" s="29"/>
      <c r="H74" s="30"/>
    </row>
    <row r="75" spans="1:8" s="2" customFormat="1" ht="16.899999999999999" customHeight="1">
      <c r="A75" s="29"/>
      <c r="B75" s="30"/>
      <c r="C75" s="195" t="s">
        <v>1</v>
      </c>
      <c r="D75" s="195" t="s">
        <v>541</v>
      </c>
      <c r="E75" s="17" t="s">
        <v>1</v>
      </c>
      <c r="F75" s="196">
        <v>884</v>
      </c>
      <c r="G75" s="29"/>
      <c r="H75" s="30"/>
    </row>
    <row r="76" spans="1:8" s="2" customFormat="1" ht="16.899999999999999" customHeight="1">
      <c r="A76" s="29"/>
      <c r="B76" s="30"/>
      <c r="C76" s="197" t="s">
        <v>533</v>
      </c>
      <c r="D76" s="29"/>
      <c r="E76" s="29"/>
      <c r="F76" s="29"/>
      <c r="G76" s="29"/>
      <c r="H76" s="30"/>
    </row>
    <row r="77" spans="1:8" s="2" customFormat="1" ht="16.899999999999999" customHeight="1">
      <c r="A77" s="29"/>
      <c r="B77" s="30"/>
      <c r="C77" s="195" t="s">
        <v>203</v>
      </c>
      <c r="D77" s="195" t="s">
        <v>204</v>
      </c>
      <c r="E77" s="17" t="s">
        <v>160</v>
      </c>
      <c r="F77" s="196">
        <v>259.58</v>
      </c>
      <c r="G77" s="29"/>
      <c r="H77" s="30"/>
    </row>
    <row r="78" spans="1:8" s="2" customFormat="1" ht="22.5">
      <c r="A78" s="29"/>
      <c r="B78" s="30"/>
      <c r="C78" s="195" t="s">
        <v>207</v>
      </c>
      <c r="D78" s="195" t="s">
        <v>208</v>
      </c>
      <c r="E78" s="17" t="s">
        <v>160</v>
      </c>
      <c r="F78" s="196">
        <v>259.58</v>
      </c>
      <c r="G78" s="29"/>
      <c r="H78" s="30"/>
    </row>
    <row r="79" spans="1:8" s="2" customFormat="1" ht="22.5">
      <c r="A79" s="29"/>
      <c r="B79" s="30"/>
      <c r="C79" s="195" t="s">
        <v>221</v>
      </c>
      <c r="D79" s="195" t="s">
        <v>222</v>
      </c>
      <c r="E79" s="17" t="s">
        <v>160</v>
      </c>
      <c r="F79" s="196">
        <v>736.61599999999999</v>
      </c>
      <c r="G79" s="29"/>
      <c r="H79" s="30"/>
    </row>
    <row r="80" spans="1:8" s="2" customFormat="1" ht="22.5">
      <c r="A80" s="29"/>
      <c r="B80" s="30"/>
      <c r="C80" s="195" t="s">
        <v>227</v>
      </c>
      <c r="D80" s="195" t="s">
        <v>228</v>
      </c>
      <c r="E80" s="17" t="s">
        <v>160</v>
      </c>
      <c r="F80" s="196">
        <v>1017.289</v>
      </c>
      <c r="G80" s="29"/>
      <c r="H80" s="30"/>
    </row>
    <row r="81" spans="1:8" s="2" customFormat="1" ht="22.5">
      <c r="A81" s="29"/>
      <c r="B81" s="30"/>
      <c r="C81" s="195" t="s">
        <v>480</v>
      </c>
      <c r="D81" s="195" t="s">
        <v>481</v>
      </c>
      <c r="E81" s="17" t="s">
        <v>93</v>
      </c>
      <c r="F81" s="196">
        <v>884</v>
      </c>
      <c r="G81" s="29"/>
      <c r="H81" s="30"/>
    </row>
    <row r="82" spans="1:8" s="2" customFormat="1" ht="16.899999999999999" customHeight="1">
      <c r="A82" s="29"/>
      <c r="B82" s="30"/>
      <c r="C82" s="195" t="s">
        <v>484</v>
      </c>
      <c r="D82" s="195" t="s">
        <v>485</v>
      </c>
      <c r="E82" s="17" t="s">
        <v>97</v>
      </c>
      <c r="F82" s="196">
        <v>884</v>
      </c>
      <c r="G82" s="29"/>
      <c r="H82" s="30"/>
    </row>
    <row r="83" spans="1:8" s="2" customFormat="1" ht="16.899999999999999" customHeight="1">
      <c r="A83" s="29"/>
      <c r="B83" s="30"/>
      <c r="C83" s="191" t="s">
        <v>113</v>
      </c>
      <c r="D83" s="192" t="s">
        <v>114</v>
      </c>
      <c r="E83" s="193" t="s">
        <v>84</v>
      </c>
      <c r="F83" s="194">
        <v>1104.25</v>
      </c>
      <c r="G83" s="29"/>
      <c r="H83" s="30"/>
    </row>
    <row r="84" spans="1:8" s="2" customFormat="1" ht="16.899999999999999" customHeight="1">
      <c r="A84" s="29"/>
      <c r="B84" s="30"/>
      <c r="C84" s="195" t="s">
        <v>1</v>
      </c>
      <c r="D84" s="195" t="s">
        <v>542</v>
      </c>
      <c r="E84" s="17" t="s">
        <v>1</v>
      </c>
      <c r="F84" s="196">
        <v>0</v>
      </c>
      <c r="G84" s="29"/>
      <c r="H84" s="30"/>
    </row>
    <row r="85" spans="1:8" s="2" customFormat="1" ht="16.899999999999999" customHeight="1">
      <c r="A85" s="29"/>
      <c r="B85" s="30"/>
      <c r="C85" s="195" t="s">
        <v>1</v>
      </c>
      <c r="D85" s="195" t="s">
        <v>543</v>
      </c>
      <c r="E85" s="17" t="s">
        <v>1</v>
      </c>
      <c r="F85" s="196">
        <v>1104.25</v>
      </c>
      <c r="G85" s="29"/>
      <c r="H85" s="30"/>
    </row>
    <row r="86" spans="1:8" s="2" customFormat="1" ht="16.899999999999999" customHeight="1">
      <c r="A86" s="29"/>
      <c r="B86" s="30"/>
      <c r="C86" s="197" t="s">
        <v>533</v>
      </c>
      <c r="D86" s="29"/>
      <c r="E86" s="29"/>
      <c r="F86" s="29"/>
      <c r="G86" s="29"/>
      <c r="H86" s="30"/>
    </row>
    <row r="87" spans="1:8" s="2" customFormat="1" ht="16.899999999999999" customHeight="1">
      <c r="A87" s="29"/>
      <c r="B87" s="30"/>
      <c r="C87" s="195" t="s">
        <v>252</v>
      </c>
      <c r="D87" s="195" t="s">
        <v>253</v>
      </c>
      <c r="E87" s="17" t="s">
        <v>84</v>
      </c>
      <c r="F87" s="196">
        <v>1104.25</v>
      </c>
      <c r="G87" s="29"/>
      <c r="H87" s="30"/>
    </row>
    <row r="88" spans="1:8" s="2" customFormat="1" ht="16.899999999999999" customHeight="1">
      <c r="A88" s="29"/>
      <c r="B88" s="30"/>
      <c r="C88" s="195" t="s">
        <v>265</v>
      </c>
      <c r="D88" s="195" t="s">
        <v>266</v>
      </c>
      <c r="E88" s="17" t="s">
        <v>84</v>
      </c>
      <c r="F88" s="196">
        <v>1104.25</v>
      </c>
      <c r="G88" s="29"/>
      <c r="H88" s="30"/>
    </row>
    <row r="89" spans="1:8" s="2" customFormat="1" ht="16.899999999999999" customHeight="1">
      <c r="A89" s="29"/>
      <c r="B89" s="30"/>
      <c r="C89" s="195" t="s">
        <v>268</v>
      </c>
      <c r="D89" s="195" t="s">
        <v>269</v>
      </c>
      <c r="E89" s="17" t="s">
        <v>84</v>
      </c>
      <c r="F89" s="196">
        <v>1104.25</v>
      </c>
      <c r="G89" s="29"/>
      <c r="H89" s="30"/>
    </row>
    <row r="90" spans="1:8" s="2" customFormat="1" ht="16.899999999999999" customHeight="1">
      <c r="A90" s="29"/>
      <c r="B90" s="30"/>
      <c r="C90" s="195" t="s">
        <v>272</v>
      </c>
      <c r="D90" s="195" t="s">
        <v>273</v>
      </c>
      <c r="E90" s="17" t="s">
        <v>84</v>
      </c>
      <c r="F90" s="196">
        <v>1104.25</v>
      </c>
      <c r="G90" s="29"/>
      <c r="H90" s="30"/>
    </row>
    <row r="91" spans="1:8" s="2" customFormat="1" ht="16.899999999999999" customHeight="1">
      <c r="A91" s="29"/>
      <c r="B91" s="30"/>
      <c r="C91" s="191" t="s">
        <v>117</v>
      </c>
      <c r="D91" s="192" t="s">
        <v>118</v>
      </c>
      <c r="E91" s="193" t="s">
        <v>93</v>
      </c>
      <c r="F91" s="194">
        <v>120</v>
      </c>
      <c r="G91" s="29"/>
      <c r="H91" s="30"/>
    </row>
    <row r="92" spans="1:8" s="2" customFormat="1" ht="16.899999999999999" customHeight="1">
      <c r="A92" s="29"/>
      <c r="B92" s="30"/>
      <c r="C92" s="195" t="s">
        <v>1</v>
      </c>
      <c r="D92" s="195" t="s">
        <v>544</v>
      </c>
      <c r="E92" s="17" t="s">
        <v>1</v>
      </c>
      <c r="F92" s="196">
        <v>0</v>
      </c>
      <c r="G92" s="29"/>
      <c r="H92" s="30"/>
    </row>
    <row r="93" spans="1:8" s="2" customFormat="1" ht="16.899999999999999" customHeight="1">
      <c r="A93" s="29"/>
      <c r="B93" s="30"/>
      <c r="C93" s="195" t="s">
        <v>1</v>
      </c>
      <c r="D93" s="195" t="s">
        <v>545</v>
      </c>
      <c r="E93" s="17" t="s">
        <v>1</v>
      </c>
      <c r="F93" s="196">
        <v>120</v>
      </c>
      <c r="G93" s="29"/>
      <c r="H93" s="30"/>
    </row>
    <row r="94" spans="1:8" s="2" customFormat="1" ht="16.899999999999999" customHeight="1">
      <c r="A94" s="29"/>
      <c r="B94" s="30"/>
      <c r="C94" s="197" t="s">
        <v>533</v>
      </c>
      <c r="D94" s="29"/>
      <c r="E94" s="29"/>
      <c r="F94" s="29"/>
      <c r="G94" s="29"/>
      <c r="H94" s="30"/>
    </row>
    <row r="95" spans="1:8" s="2" customFormat="1" ht="16.899999999999999" customHeight="1">
      <c r="A95" s="29"/>
      <c r="B95" s="30"/>
      <c r="C95" s="195" t="s">
        <v>203</v>
      </c>
      <c r="D95" s="195" t="s">
        <v>204</v>
      </c>
      <c r="E95" s="17" t="s">
        <v>160</v>
      </c>
      <c r="F95" s="196">
        <v>259.58</v>
      </c>
      <c r="G95" s="29"/>
      <c r="H95" s="30"/>
    </row>
    <row r="96" spans="1:8" s="2" customFormat="1" ht="22.5">
      <c r="A96" s="29"/>
      <c r="B96" s="30"/>
      <c r="C96" s="195" t="s">
        <v>207</v>
      </c>
      <c r="D96" s="195" t="s">
        <v>208</v>
      </c>
      <c r="E96" s="17" t="s">
        <v>160</v>
      </c>
      <c r="F96" s="196">
        <v>259.58</v>
      </c>
      <c r="G96" s="29"/>
      <c r="H96" s="30"/>
    </row>
    <row r="97" spans="1:8" s="2" customFormat="1" ht="22.5">
      <c r="A97" s="29"/>
      <c r="B97" s="30"/>
      <c r="C97" s="195" t="s">
        <v>221</v>
      </c>
      <c r="D97" s="195" t="s">
        <v>222</v>
      </c>
      <c r="E97" s="17" t="s">
        <v>160</v>
      </c>
      <c r="F97" s="196">
        <v>736.61599999999999</v>
      </c>
      <c r="G97" s="29"/>
      <c r="H97" s="30"/>
    </row>
    <row r="98" spans="1:8" s="2" customFormat="1" ht="22.5">
      <c r="A98" s="29"/>
      <c r="B98" s="30"/>
      <c r="C98" s="195" t="s">
        <v>227</v>
      </c>
      <c r="D98" s="195" t="s">
        <v>228</v>
      </c>
      <c r="E98" s="17" t="s">
        <v>160</v>
      </c>
      <c r="F98" s="196">
        <v>1017.289</v>
      </c>
      <c r="G98" s="29"/>
      <c r="H98" s="30"/>
    </row>
    <row r="99" spans="1:8" s="2" customFormat="1" ht="16.899999999999999" customHeight="1">
      <c r="A99" s="29"/>
      <c r="B99" s="30"/>
      <c r="C99" s="195" t="s">
        <v>277</v>
      </c>
      <c r="D99" s="195" t="s">
        <v>278</v>
      </c>
      <c r="E99" s="17" t="s">
        <v>160</v>
      </c>
      <c r="F99" s="196">
        <v>42</v>
      </c>
      <c r="G99" s="29"/>
      <c r="H99" s="30"/>
    </row>
    <row r="100" spans="1:8" s="2" customFormat="1" ht="22.5">
      <c r="A100" s="29"/>
      <c r="B100" s="30"/>
      <c r="C100" s="195" t="s">
        <v>283</v>
      </c>
      <c r="D100" s="195" t="s">
        <v>284</v>
      </c>
      <c r="E100" s="17" t="s">
        <v>84</v>
      </c>
      <c r="F100" s="196">
        <v>12.675000000000001</v>
      </c>
      <c r="G100" s="29"/>
      <c r="H100" s="30"/>
    </row>
    <row r="101" spans="1:8" s="2" customFormat="1" ht="16.899999999999999" customHeight="1">
      <c r="A101" s="29"/>
      <c r="B101" s="30"/>
      <c r="C101" s="195" t="s">
        <v>301</v>
      </c>
      <c r="D101" s="195" t="s">
        <v>302</v>
      </c>
      <c r="E101" s="17" t="s">
        <v>93</v>
      </c>
      <c r="F101" s="196">
        <v>120</v>
      </c>
      <c r="G101" s="29"/>
      <c r="H101" s="30"/>
    </row>
    <row r="102" spans="1:8" s="2" customFormat="1" ht="16.899999999999999" customHeight="1">
      <c r="A102" s="29"/>
      <c r="B102" s="30"/>
      <c r="C102" s="195" t="s">
        <v>287</v>
      </c>
      <c r="D102" s="195" t="s">
        <v>288</v>
      </c>
      <c r="E102" s="17" t="s">
        <v>84</v>
      </c>
      <c r="F102" s="196">
        <v>19.5</v>
      </c>
      <c r="G102" s="29"/>
      <c r="H102" s="30"/>
    </row>
    <row r="103" spans="1:8" s="2" customFormat="1" ht="16.899999999999999" customHeight="1">
      <c r="A103" s="29"/>
      <c r="B103" s="30"/>
      <c r="C103" s="191" t="s">
        <v>120</v>
      </c>
      <c r="D103" s="192" t="s">
        <v>121</v>
      </c>
      <c r="E103" s="193" t="s">
        <v>93</v>
      </c>
      <c r="F103" s="194">
        <v>421.7</v>
      </c>
      <c r="G103" s="29"/>
      <c r="H103" s="30"/>
    </row>
    <row r="104" spans="1:8" s="2" customFormat="1" ht="16.899999999999999" customHeight="1">
      <c r="A104" s="29"/>
      <c r="B104" s="30"/>
      <c r="C104" s="195" t="s">
        <v>1</v>
      </c>
      <c r="D104" s="195" t="s">
        <v>546</v>
      </c>
      <c r="E104" s="17" t="s">
        <v>1</v>
      </c>
      <c r="F104" s="196">
        <v>421.7</v>
      </c>
      <c r="G104" s="29"/>
      <c r="H104" s="30"/>
    </row>
    <row r="105" spans="1:8" s="2" customFormat="1" ht="16.899999999999999" customHeight="1">
      <c r="A105" s="29"/>
      <c r="B105" s="30"/>
      <c r="C105" s="197" t="s">
        <v>533</v>
      </c>
      <c r="D105" s="29"/>
      <c r="E105" s="29"/>
      <c r="F105" s="29"/>
      <c r="G105" s="29"/>
      <c r="H105" s="30"/>
    </row>
    <row r="106" spans="1:8" s="2" customFormat="1" ht="16.899999999999999" customHeight="1">
      <c r="A106" s="29"/>
      <c r="B106" s="30"/>
      <c r="C106" s="195" t="s">
        <v>343</v>
      </c>
      <c r="D106" s="195" t="s">
        <v>344</v>
      </c>
      <c r="E106" s="17" t="s">
        <v>84</v>
      </c>
      <c r="F106" s="196">
        <v>3489.43</v>
      </c>
      <c r="G106" s="29"/>
      <c r="H106" s="30"/>
    </row>
    <row r="107" spans="1:8" s="2" customFormat="1" ht="16.899999999999999" customHeight="1">
      <c r="A107" s="29"/>
      <c r="B107" s="30"/>
      <c r="C107" s="191" t="s">
        <v>547</v>
      </c>
      <c r="D107" s="192" t="s">
        <v>548</v>
      </c>
      <c r="E107" s="193" t="s">
        <v>93</v>
      </c>
      <c r="F107" s="194">
        <v>0</v>
      </c>
      <c r="G107" s="29"/>
      <c r="H107" s="30"/>
    </row>
    <row r="108" spans="1:8" s="2" customFormat="1" ht="16.899999999999999" customHeight="1">
      <c r="A108" s="29"/>
      <c r="B108" s="30"/>
      <c r="C108" s="195" t="s">
        <v>1</v>
      </c>
      <c r="D108" s="195" t="s">
        <v>72</v>
      </c>
      <c r="E108" s="17" t="s">
        <v>1</v>
      </c>
      <c r="F108" s="196">
        <v>0</v>
      </c>
      <c r="G108" s="29"/>
      <c r="H108" s="30"/>
    </row>
    <row r="109" spans="1:8" s="2" customFormat="1" ht="16.899999999999999" customHeight="1">
      <c r="A109" s="29"/>
      <c r="B109" s="30"/>
      <c r="C109" s="191" t="s">
        <v>123</v>
      </c>
      <c r="D109" s="192" t="s">
        <v>124</v>
      </c>
      <c r="E109" s="193" t="s">
        <v>93</v>
      </c>
      <c r="F109" s="194">
        <v>20</v>
      </c>
      <c r="G109" s="29"/>
      <c r="H109" s="30"/>
    </row>
    <row r="110" spans="1:8" s="2" customFormat="1" ht="16.899999999999999" customHeight="1">
      <c r="A110" s="29"/>
      <c r="B110" s="30"/>
      <c r="C110" s="195" t="s">
        <v>1</v>
      </c>
      <c r="D110" s="195" t="s">
        <v>7</v>
      </c>
      <c r="E110" s="17" t="s">
        <v>1</v>
      </c>
      <c r="F110" s="196">
        <v>20</v>
      </c>
      <c r="G110" s="29"/>
      <c r="H110" s="30"/>
    </row>
    <row r="111" spans="1:8" s="2" customFormat="1" ht="16.899999999999999" customHeight="1">
      <c r="A111" s="29"/>
      <c r="B111" s="30"/>
      <c r="C111" s="197" t="s">
        <v>533</v>
      </c>
      <c r="D111" s="29"/>
      <c r="E111" s="29"/>
      <c r="F111" s="29"/>
      <c r="G111" s="29"/>
      <c r="H111" s="30"/>
    </row>
    <row r="112" spans="1:8" s="2" customFormat="1" ht="16.899999999999999" customHeight="1">
      <c r="A112" s="29"/>
      <c r="B112" s="30"/>
      <c r="C112" s="195" t="s">
        <v>176</v>
      </c>
      <c r="D112" s="195" t="s">
        <v>177</v>
      </c>
      <c r="E112" s="17" t="s">
        <v>160</v>
      </c>
      <c r="F112" s="196">
        <v>316.92899999999997</v>
      </c>
      <c r="G112" s="29"/>
      <c r="H112" s="30"/>
    </row>
    <row r="113" spans="1:8" s="2" customFormat="1" ht="22.5">
      <c r="A113" s="29"/>
      <c r="B113" s="30"/>
      <c r="C113" s="195" t="s">
        <v>227</v>
      </c>
      <c r="D113" s="195" t="s">
        <v>228</v>
      </c>
      <c r="E113" s="17" t="s">
        <v>160</v>
      </c>
      <c r="F113" s="196">
        <v>1017.289</v>
      </c>
      <c r="G113" s="29"/>
      <c r="H113" s="30"/>
    </row>
    <row r="114" spans="1:8" s="2" customFormat="1" ht="16.899999999999999" customHeight="1">
      <c r="A114" s="29"/>
      <c r="B114" s="30"/>
      <c r="C114" s="195" t="s">
        <v>310</v>
      </c>
      <c r="D114" s="195" t="s">
        <v>311</v>
      </c>
      <c r="E114" s="17" t="s">
        <v>84</v>
      </c>
      <c r="F114" s="196">
        <v>100</v>
      </c>
      <c r="G114" s="29"/>
      <c r="H114" s="30"/>
    </row>
    <row r="115" spans="1:8" s="2" customFormat="1" ht="16.899999999999999" customHeight="1">
      <c r="A115" s="29"/>
      <c r="B115" s="30"/>
      <c r="C115" s="195" t="s">
        <v>318</v>
      </c>
      <c r="D115" s="195" t="s">
        <v>319</v>
      </c>
      <c r="E115" s="17" t="s">
        <v>84</v>
      </c>
      <c r="F115" s="196">
        <v>100</v>
      </c>
      <c r="G115" s="29"/>
      <c r="H115" s="30"/>
    </row>
    <row r="116" spans="1:8" s="2" customFormat="1" ht="16.899999999999999" customHeight="1">
      <c r="A116" s="29"/>
      <c r="B116" s="30"/>
      <c r="C116" s="195" t="s">
        <v>343</v>
      </c>
      <c r="D116" s="195" t="s">
        <v>344</v>
      </c>
      <c r="E116" s="17" t="s">
        <v>84</v>
      </c>
      <c r="F116" s="196">
        <v>3489.43</v>
      </c>
      <c r="G116" s="29"/>
      <c r="H116" s="30"/>
    </row>
    <row r="117" spans="1:8" s="2" customFormat="1" ht="22.5">
      <c r="A117" s="29"/>
      <c r="B117" s="30"/>
      <c r="C117" s="195" t="s">
        <v>349</v>
      </c>
      <c r="D117" s="195" t="s">
        <v>350</v>
      </c>
      <c r="E117" s="17" t="s">
        <v>84</v>
      </c>
      <c r="F117" s="196">
        <v>70</v>
      </c>
      <c r="G117" s="29"/>
      <c r="H117" s="30"/>
    </row>
    <row r="118" spans="1:8" s="2" customFormat="1" ht="16.899999999999999" customHeight="1">
      <c r="A118" s="29"/>
      <c r="B118" s="30"/>
      <c r="C118" s="195" t="s">
        <v>186</v>
      </c>
      <c r="D118" s="195" t="s">
        <v>187</v>
      </c>
      <c r="E118" s="17" t="s">
        <v>188</v>
      </c>
      <c r="F118" s="196">
        <v>343.15300000000002</v>
      </c>
      <c r="G118" s="29"/>
      <c r="H118" s="30"/>
    </row>
    <row r="119" spans="1:8" s="2" customFormat="1" ht="16.899999999999999" customHeight="1">
      <c r="A119" s="29"/>
      <c r="B119" s="30"/>
      <c r="C119" s="195" t="s">
        <v>193</v>
      </c>
      <c r="D119" s="195" t="s">
        <v>194</v>
      </c>
      <c r="E119" s="17" t="s">
        <v>188</v>
      </c>
      <c r="F119" s="196">
        <v>91.533000000000001</v>
      </c>
      <c r="G119" s="29"/>
      <c r="H119" s="30"/>
    </row>
    <row r="120" spans="1:8" s="2" customFormat="1" ht="16.899999999999999" customHeight="1">
      <c r="A120" s="29"/>
      <c r="B120" s="30"/>
      <c r="C120" s="195" t="s">
        <v>287</v>
      </c>
      <c r="D120" s="195" t="s">
        <v>288</v>
      </c>
      <c r="E120" s="17" t="s">
        <v>84</v>
      </c>
      <c r="F120" s="196">
        <v>102</v>
      </c>
      <c r="G120" s="29"/>
      <c r="H120" s="30"/>
    </row>
    <row r="121" spans="1:8" s="2" customFormat="1" ht="16.899999999999999" customHeight="1">
      <c r="A121" s="29"/>
      <c r="B121" s="30"/>
      <c r="C121" s="191" t="s">
        <v>549</v>
      </c>
      <c r="D121" s="192" t="s">
        <v>550</v>
      </c>
      <c r="E121" s="193" t="s">
        <v>84</v>
      </c>
      <c r="F121" s="194">
        <v>0</v>
      </c>
      <c r="G121" s="29"/>
      <c r="H121" s="30"/>
    </row>
    <row r="122" spans="1:8" s="2" customFormat="1" ht="16.899999999999999" customHeight="1">
      <c r="A122" s="29"/>
      <c r="B122" s="30"/>
      <c r="C122" s="195" t="s">
        <v>1</v>
      </c>
      <c r="D122" s="195" t="s">
        <v>72</v>
      </c>
      <c r="E122" s="17" t="s">
        <v>1</v>
      </c>
      <c r="F122" s="196">
        <v>0</v>
      </c>
      <c r="G122" s="29"/>
      <c r="H122" s="30"/>
    </row>
    <row r="123" spans="1:8" s="2" customFormat="1" ht="16.899999999999999" customHeight="1">
      <c r="A123" s="29"/>
      <c r="B123" s="30"/>
      <c r="C123" s="191" t="s">
        <v>125</v>
      </c>
      <c r="D123" s="192" t="s">
        <v>126</v>
      </c>
      <c r="E123" s="193" t="s">
        <v>97</v>
      </c>
      <c r="F123" s="194">
        <v>6</v>
      </c>
      <c r="G123" s="29"/>
      <c r="H123" s="30"/>
    </row>
    <row r="124" spans="1:8" s="2" customFormat="1" ht="16.899999999999999" customHeight="1">
      <c r="A124" s="29"/>
      <c r="B124" s="30"/>
      <c r="C124" s="195" t="s">
        <v>1</v>
      </c>
      <c r="D124" s="195" t="s">
        <v>551</v>
      </c>
      <c r="E124" s="17" t="s">
        <v>1</v>
      </c>
      <c r="F124" s="196">
        <v>0</v>
      </c>
      <c r="G124" s="29"/>
      <c r="H124" s="30"/>
    </row>
    <row r="125" spans="1:8" s="2" customFormat="1" ht="16.899999999999999" customHeight="1">
      <c r="A125" s="29"/>
      <c r="B125" s="30"/>
      <c r="C125" s="195" t="s">
        <v>1</v>
      </c>
      <c r="D125" s="195" t="s">
        <v>89</v>
      </c>
      <c r="E125" s="17" t="s">
        <v>1</v>
      </c>
      <c r="F125" s="196">
        <v>6</v>
      </c>
      <c r="G125" s="29"/>
      <c r="H125" s="30"/>
    </row>
    <row r="126" spans="1:8" s="2" customFormat="1" ht="16.899999999999999" customHeight="1">
      <c r="A126" s="29"/>
      <c r="B126" s="30"/>
      <c r="C126" s="197" t="s">
        <v>533</v>
      </c>
      <c r="D126" s="29"/>
      <c r="E126" s="29"/>
      <c r="F126" s="29"/>
      <c r="G126" s="29"/>
      <c r="H126" s="30"/>
    </row>
    <row r="127" spans="1:8" s="2" customFormat="1" ht="16.899999999999999" customHeight="1">
      <c r="A127" s="29"/>
      <c r="B127" s="30"/>
      <c r="C127" s="195" t="s">
        <v>412</v>
      </c>
      <c r="D127" s="195" t="s">
        <v>413</v>
      </c>
      <c r="E127" s="17" t="s">
        <v>97</v>
      </c>
      <c r="F127" s="196">
        <v>6</v>
      </c>
      <c r="G127" s="29"/>
      <c r="H127" s="30"/>
    </row>
    <row r="128" spans="1:8" s="2" customFormat="1" ht="16.899999999999999" customHeight="1">
      <c r="A128" s="29"/>
      <c r="B128" s="30"/>
      <c r="C128" s="195" t="s">
        <v>423</v>
      </c>
      <c r="D128" s="195" t="s">
        <v>424</v>
      </c>
      <c r="E128" s="17" t="s">
        <v>97</v>
      </c>
      <c r="F128" s="196">
        <v>6</v>
      </c>
      <c r="G128" s="29"/>
      <c r="H128" s="30"/>
    </row>
    <row r="129" spans="1:8" s="2" customFormat="1" ht="16.899999999999999" customHeight="1">
      <c r="A129" s="29"/>
      <c r="B129" s="30"/>
      <c r="C129" s="191" t="s">
        <v>127</v>
      </c>
      <c r="D129" s="192" t="s">
        <v>128</v>
      </c>
      <c r="E129" s="193" t="s">
        <v>84</v>
      </c>
      <c r="F129" s="194">
        <v>1060.08</v>
      </c>
      <c r="G129" s="29"/>
      <c r="H129" s="30"/>
    </row>
    <row r="130" spans="1:8" s="2" customFormat="1" ht="16.899999999999999" customHeight="1">
      <c r="A130" s="29"/>
      <c r="B130" s="30"/>
      <c r="C130" s="195" t="s">
        <v>1</v>
      </c>
      <c r="D130" s="195" t="s">
        <v>552</v>
      </c>
      <c r="E130" s="17" t="s">
        <v>1</v>
      </c>
      <c r="F130" s="196">
        <v>1060.08</v>
      </c>
      <c r="G130" s="29"/>
      <c r="H130" s="30"/>
    </row>
    <row r="131" spans="1:8" s="2" customFormat="1" ht="16.899999999999999" customHeight="1">
      <c r="A131" s="29"/>
      <c r="B131" s="30"/>
      <c r="C131" s="197" t="s">
        <v>533</v>
      </c>
      <c r="D131" s="29"/>
      <c r="E131" s="29"/>
      <c r="F131" s="29"/>
      <c r="G131" s="29"/>
      <c r="H131" s="30"/>
    </row>
    <row r="132" spans="1:8" s="2" customFormat="1" ht="16.899999999999999" customHeight="1">
      <c r="A132" s="29"/>
      <c r="B132" s="30"/>
      <c r="C132" s="195" t="s">
        <v>211</v>
      </c>
      <c r="D132" s="195" t="s">
        <v>212</v>
      </c>
      <c r="E132" s="17" t="s">
        <v>160</v>
      </c>
      <c r="F132" s="196">
        <v>477.036</v>
      </c>
      <c r="G132" s="29"/>
      <c r="H132" s="30"/>
    </row>
    <row r="133" spans="1:8" s="2" customFormat="1" ht="22.5">
      <c r="A133" s="29"/>
      <c r="B133" s="30"/>
      <c r="C133" s="195" t="s">
        <v>216</v>
      </c>
      <c r="D133" s="195" t="s">
        <v>217</v>
      </c>
      <c r="E133" s="17" t="s">
        <v>160</v>
      </c>
      <c r="F133" s="196">
        <v>477.036</v>
      </c>
      <c r="G133" s="29"/>
      <c r="H133" s="30"/>
    </row>
    <row r="134" spans="1:8" s="2" customFormat="1" ht="22.5">
      <c r="A134" s="29"/>
      <c r="B134" s="30"/>
      <c r="C134" s="195" t="s">
        <v>221</v>
      </c>
      <c r="D134" s="195" t="s">
        <v>222</v>
      </c>
      <c r="E134" s="17" t="s">
        <v>160</v>
      </c>
      <c r="F134" s="196">
        <v>736.61599999999999</v>
      </c>
      <c r="G134" s="29"/>
      <c r="H134" s="30"/>
    </row>
    <row r="135" spans="1:8" s="2" customFormat="1" ht="22.5">
      <c r="A135" s="29"/>
      <c r="B135" s="30"/>
      <c r="C135" s="195" t="s">
        <v>227</v>
      </c>
      <c r="D135" s="195" t="s">
        <v>228</v>
      </c>
      <c r="E135" s="17" t="s">
        <v>160</v>
      </c>
      <c r="F135" s="196">
        <v>1017.289</v>
      </c>
      <c r="G135" s="29"/>
      <c r="H135" s="30"/>
    </row>
    <row r="136" spans="1:8" s="2" customFormat="1" ht="7.35" customHeight="1">
      <c r="A136" s="29"/>
      <c r="B136" s="44"/>
      <c r="C136" s="45"/>
      <c r="D136" s="45"/>
      <c r="E136" s="45"/>
      <c r="F136" s="45"/>
      <c r="G136" s="45"/>
      <c r="H136" s="30"/>
    </row>
    <row r="137" spans="1:8" s="2" customFormat="1">
      <c r="A137" s="29"/>
      <c r="B137" s="29"/>
      <c r="C137" s="29"/>
      <c r="D137" s="29"/>
      <c r="E137" s="29"/>
      <c r="F137" s="29"/>
      <c r="G137" s="29"/>
      <c r="H137" s="29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8</vt:i4>
      </vt:variant>
    </vt:vector>
  </HeadingPairs>
  <TitlesOfParts>
    <vt:vector size="11" baseType="lpstr">
      <vt:lpstr>I. etapa</vt:lpstr>
      <vt:lpstr>II. etapa</vt:lpstr>
      <vt:lpstr>Zoznam figúr</vt:lpstr>
      <vt:lpstr>'I. etapa'!Názvy_tlače</vt:lpstr>
      <vt:lpstr>'II. etapa'!Názvy_tlače</vt:lpstr>
      <vt:lpstr>'Rekapitulácia stavby'!Názvy_tlače</vt:lpstr>
      <vt:lpstr>'Zoznam figúr'!Názvy_tlače</vt:lpstr>
      <vt:lpstr>'I. etapa'!Oblasť_tlače</vt:lpstr>
      <vt:lpstr>'II. etapa'!Oblasť_tlače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AcerV3\Acer</dc:creator>
  <cp:lastModifiedBy>Zuzana Milaňáková</cp:lastModifiedBy>
  <cp:lastPrinted>2020-10-08T16:33:54Z</cp:lastPrinted>
  <dcterms:created xsi:type="dcterms:W3CDTF">2020-10-08T13:58:14Z</dcterms:created>
  <dcterms:modified xsi:type="dcterms:W3CDTF">2020-10-09T16:54:04Z</dcterms:modified>
</cp:coreProperties>
</file>