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Moje dokumenty\CEF Váh-Varín-Strečno\CEF_Váh_Varín_Lenka_2023_2024\prípravné_podklady_2023_2024\"/>
    </mc:Choice>
  </mc:AlternateContent>
  <bookViews>
    <workbookView xWindow="0" yWindow="0" windowWidth="19160" windowHeight="14630"/>
  </bookViews>
  <sheets>
    <sheet name="Milestones" sheetId="1" r:id="rId1"/>
    <sheet name="Technical Progres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1" i="2" l="1"/>
  <c r="L31" i="2"/>
  <c r="L33" i="2" s="1"/>
  <c r="M22" i="2"/>
  <c r="M23" i="2"/>
  <c r="M24" i="2"/>
  <c r="M25" i="2"/>
  <c r="M26" i="2"/>
  <c r="M27" i="2"/>
  <c r="M28" i="2"/>
  <c r="M29" i="2"/>
  <c r="M30" i="2"/>
  <c r="M21" i="2"/>
  <c r="K17" i="2"/>
  <c r="L17" i="2"/>
  <c r="M14" i="2"/>
  <c r="M15" i="2"/>
  <c r="M16" i="2"/>
  <c r="M13" i="2"/>
  <c r="K9" i="2"/>
  <c r="L9" i="2"/>
  <c r="M5" i="2"/>
  <c r="N5" i="2" s="1"/>
  <c r="M6" i="2"/>
  <c r="M7" i="2"/>
  <c r="M8" i="2"/>
  <c r="M4" i="2"/>
  <c r="M31" i="2" l="1"/>
  <c r="O31" i="2" s="1"/>
  <c r="M9" i="2"/>
  <c r="O9" i="2" s="1"/>
  <c r="K33" i="2"/>
  <c r="N22" i="2"/>
  <c r="N23" i="2"/>
  <c r="N24" i="2"/>
  <c r="N25" i="2"/>
  <c r="N27" i="2"/>
  <c r="N28" i="2"/>
  <c r="N21" i="2"/>
  <c r="N14" i="2"/>
  <c r="N4" i="2"/>
  <c r="O22" i="2"/>
  <c r="O23" i="2"/>
  <c r="O24" i="2"/>
  <c r="O25" i="2"/>
  <c r="O27" i="2"/>
  <c r="O28" i="2"/>
  <c r="O21" i="2"/>
  <c r="O14" i="2"/>
  <c r="O4" i="2"/>
  <c r="H33" i="2"/>
  <c r="E9" i="2"/>
  <c r="F9" i="2"/>
  <c r="G9" i="2"/>
  <c r="E17" i="2"/>
  <c r="F17" i="2"/>
  <c r="G17" i="2"/>
  <c r="I9" i="2"/>
  <c r="I17" i="2"/>
  <c r="H9" i="2"/>
  <c r="H17" i="2"/>
  <c r="H31" i="2"/>
  <c r="G31" i="2"/>
  <c r="O8" i="2"/>
  <c r="J9" i="2"/>
  <c r="J17" i="2"/>
  <c r="G33" i="2" l="1"/>
  <c r="N8" i="2"/>
  <c r="D31" i="2"/>
  <c r="O5" i="2"/>
  <c r="J31" i="2"/>
  <c r="J33" i="2" s="1"/>
  <c r="I31" i="2"/>
  <c r="I33" i="2" s="1"/>
  <c r="F31" i="2"/>
  <c r="F33" i="2" s="1"/>
  <c r="E31" i="2"/>
  <c r="E33" i="2" s="1"/>
  <c r="D17" i="2"/>
  <c r="D9" i="2"/>
  <c r="N15" i="2" l="1"/>
  <c r="O15" i="2"/>
  <c r="O7" i="2"/>
  <c r="N7" i="2"/>
  <c r="O6" i="2"/>
  <c r="N6" i="2"/>
  <c r="N30" i="2"/>
  <c r="O30" i="2"/>
  <c r="O29" i="2"/>
  <c r="N29" i="2"/>
  <c r="O26" i="2"/>
  <c r="N26" i="2"/>
  <c r="O16" i="2"/>
  <c r="N16" i="2"/>
  <c r="N13" i="2"/>
  <c r="O13" i="2"/>
  <c r="M17" i="2"/>
  <c r="O17" i="2" s="1"/>
  <c r="O1" i="2" s="1"/>
  <c r="N17" i="2" l="1"/>
  <c r="N9" i="2"/>
  <c r="N31" i="2"/>
</calcChain>
</file>

<file path=xl/sharedStrings.xml><?xml version="1.0" encoding="utf-8"?>
<sst xmlns="http://schemas.openxmlformats.org/spreadsheetml/2006/main" count="93" uniqueCount="80">
  <si>
    <t xml:space="preserve"> Upgrade of the Váh – Varín – Strečno railway section  (2016-SK-TMC-0219-W)</t>
  </si>
  <si>
    <t>Table 1 Indicative completion dates of the milestones and technical progress</t>
  </si>
  <si>
    <t>Milestone number</t>
  </si>
  <si>
    <t>Milestone description</t>
  </si>
  <si>
    <t xml:space="preserve">Indicative completion date </t>
  </si>
  <si>
    <r>
      <rPr>
        <b/>
        <sz val="11"/>
        <color indexed="8"/>
        <rFont val="Calibri"/>
        <family val="2"/>
        <charset val="238"/>
      </rPr>
      <t>Means of verification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</si>
  <si>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>Technical progress</t>
    </r>
    <r>
      <rPr>
        <b/>
        <vertAlign val="superscript"/>
        <sz val="11"/>
        <color indexed="8"/>
        <rFont val="Calibri"/>
        <family val="2"/>
        <charset val="238"/>
      </rPr>
      <t>1</t>
    </r>
    <r>
      <rPr>
        <b/>
        <sz val="11"/>
        <color indexed="8"/>
        <rFont val="Calibri"/>
        <family val="2"/>
        <charset val="238"/>
      </rPr>
      <t xml:space="preserve"> (%) </t>
    </r>
  </si>
  <si>
    <t>GA</t>
  </si>
  <si>
    <t>ASR 2017</t>
  </si>
  <si>
    <t>ASR 2018</t>
  </si>
  <si>
    <t>ASR 2019</t>
  </si>
  <si>
    <t>ASR 2020</t>
  </si>
  <si>
    <t>Notification by beneficiary</t>
  </si>
  <si>
    <t xml:space="preserve">Interim supervision report </t>
  </si>
  <si>
    <t>The percentage rating corresponds to the duration of the performance of the construction supervision activity.</t>
  </si>
  <si>
    <t xml:space="preserve">Final report and notification by beneficiary </t>
  </si>
  <si>
    <t xml:space="preserve">Notification by beneficiary </t>
  </si>
  <si>
    <t>Taking Over Certificates</t>
  </si>
  <si>
    <t>The percentage rating corresponds to the estimated volume of work per individual CPC in financial terms.</t>
  </si>
  <si>
    <t xml:space="preserve">Minutes, list of participants </t>
  </si>
  <si>
    <t xml:space="preserve">Building permit issued by competent authority </t>
  </si>
  <si>
    <t xml:space="preserve">Building permit issued by competent authority; revised/updated project documentation regarding the assessment of cumulative impacts of the project on Natura 2000 and relevant outcomes of such assessment  </t>
  </si>
  <si>
    <t xml:space="preserve">Tender published on Office for Public Procurement and OJEU  </t>
  </si>
  <si>
    <t xml:space="preserve">Acceptance letter of beneficiary, Copy of Communication plan </t>
  </si>
  <si>
    <r>
      <t>Award Notice, Signed Contract</t>
    </r>
    <r>
      <rPr>
        <vertAlign val="superscript"/>
        <sz val="11"/>
        <rFont val="Calibri"/>
        <family val="2"/>
        <charset val="238"/>
      </rPr>
      <t xml:space="preserve"> 3 </t>
    </r>
    <r>
      <rPr>
        <sz val="11"/>
        <rFont val="Calibri"/>
        <family val="2"/>
        <charset val="238"/>
      </rPr>
      <t xml:space="preserve"> </t>
    </r>
  </si>
  <si>
    <t xml:space="preserve">Award Notice, Signed Contract </t>
  </si>
  <si>
    <t>Media reports</t>
  </si>
  <si>
    <t>ASR 2021</t>
  </si>
  <si>
    <t>Milestone reached Y/N</t>
  </si>
  <si>
    <t>%</t>
  </si>
  <si>
    <t>Milestones</t>
  </si>
  <si>
    <t>tech</t>
  </si>
  <si>
    <t xml:space="preserve">% ∑ </t>
  </si>
  <si>
    <t>A1</t>
  </si>
  <si>
    <t>M1</t>
  </si>
  <si>
    <t>M2</t>
  </si>
  <si>
    <t>M3</t>
  </si>
  <si>
    <t>A2</t>
  </si>
  <si>
    <t>M4</t>
  </si>
  <si>
    <t>M5</t>
  </si>
  <si>
    <t>M6</t>
  </si>
  <si>
    <t>M7</t>
  </si>
  <si>
    <t>A3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</si>
  <si>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</si>
  <si>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</si>
  <si>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</si>
  <si>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</si>
  <si>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</si>
  <si>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</si>
  <si>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</si>
  <si>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</si>
  <si>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</si>
  <si>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</si>
  <si>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</si>
  <si>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</si>
  <si>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Technical progress cumulative</t>
  </si>
  <si>
    <t xml:space="preserve">Action % ∑ </t>
  </si>
  <si>
    <t>% ∑ 
left</t>
  </si>
  <si>
    <t>% ∑
left</t>
  </si>
  <si>
    <t>ASR 2022</t>
  </si>
  <si>
    <t>ASR (for period 2023)</t>
  </si>
  <si>
    <t xml:space="preserve">Activity 1 - Start of Construction works supervision /Začiatok dozoru stavebných prác </t>
  </si>
  <si>
    <t>Activity 1 - Submission of first interim report on Construction works supervision /Predloženie prvej priebežnej správy o stavebnom dozore</t>
  </si>
  <si>
    <t>Activity 1 - Submission of second interim report on Construction works supervision /Predloženie druhej priebežnej správy o stavebnom dozore</t>
  </si>
  <si>
    <t>Activity 1 - Submission of third interim report on Construction works supervision /Predloženie tretej priebežnej správy o stavebnom dozore</t>
  </si>
  <si>
    <t>Activity 2 - Start of preliminary construction works /Začiatok prípravných stavebných prác</t>
  </si>
  <si>
    <t>Activity 2 - Start of construction works /Začiatok stavebných prác</t>
  </si>
  <si>
    <t>Activity 3 - Kick-off meeting organised /Zorganizované úvodné stretnutie</t>
  </si>
  <si>
    <t>Activity 3 - First building permit issued/Vydané prvé stavebné povolenie</t>
  </si>
  <si>
    <t>Activity 3 - Last building permit issued /Vydané posledné stavebné povolenie</t>
  </si>
  <si>
    <t>Activity 3 - Public procurement procedure for construction works published /Zverejnený postup verejného obstarávania stavebných prác
​</t>
  </si>
  <si>
    <t>Activity 3 - Communication plan approved /schválený komunikačný plán</t>
  </si>
  <si>
    <t xml:space="preserve">Activity 3 - Public procurement procedure for project management and audit support published/Zverejnený postup verejného obstarávania na riadenie projektu a podporu auditu </t>
  </si>
  <si>
    <t xml:space="preserve">Activity 3 - Contract signed for Construction works supervision/podpis zmluvy o stavebnom dozore </t>
  </si>
  <si>
    <t>Activity 3 - Contract signed for construction works /Podpis zmluvy na stavebné práce</t>
  </si>
  <si>
    <t>Activity 3 - Contract signed for project management and audit support /Podpísaná zmluva o riadení projektu a podpore auditu</t>
  </si>
  <si>
    <t>Activity 1 - Completion of Construction works supervision /ukončenie dozoru stavebných prác</t>
  </si>
  <si>
    <t>Activity 2 - Completion of sub-section UČS 54 Váh – Varín /ukončenie sekcie UČS 54 Váh-Varín</t>
  </si>
  <si>
    <t>Activity 2 - Completion of sub-section UČS 55 Varín – Strečno /ukončenie sekcie UČS 55 Varín-Strečno</t>
  </si>
  <si>
    <t xml:space="preserve">Activity 3 - Final event organised /zorganizované záverečné podujatie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</si>
</sst>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;@"/>
    <numFmt numFmtId="165" formatCode="0.0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</font>
    <font>
      <sz val="11"/>
      <name val="Calibri"/>
      <family val="2"/>
      <charset val="238"/>
    </font>
    <font>
      <b/>
      <sz val="16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1">
    <xf numFmtId="0" fontId="0" fillId="0" borderId="0" xfId="0"/>
    <xf numFmtId="0" fontId="2" fillId="2" borderId="0" xfId="0" applyFont="1" applyFill="1" applyAlignment="1">
      <alignment vertical="center"/>
    </xf>
    <xf numFmtId="0" fontId="0" fillId="2" borderId="0" xfId="0" applyFill="1"/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Border="1"/>
    <xf numFmtId="0" fontId="1" fillId="3" borderId="7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4" borderId="12" xfId="0" applyNumberFormat="1" applyFont="1" applyFill="1" applyBorder="1" applyAlignment="1">
      <alignment horizontal="left" vertical="center" wrapText="1"/>
    </xf>
    <xf numFmtId="164" fontId="0" fillId="4" borderId="12" xfId="0" applyNumberFormat="1" applyFont="1" applyFill="1" applyBorder="1" applyAlignment="1">
      <alignment horizontal="center" vertical="center" wrapText="1"/>
    </xf>
    <xf numFmtId="164" fontId="1" fillId="4" borderId="13" xfId="0" applyNumberFormat="1" applyFont="1" applyFill="1" applyBorder="1" applyAlignment="1">
      <alignment horizontal="center" vertical="center" wrapText="1"/>
    </xf>
    <xf numFmtId="164" fontId="6" fillId="4" borderId="13" xfId="0" applyNumberFormat="1" applyFont="1" applyFill="1" applyBorder="1" applyAlignment="1">
      <alignment horizontal="center" vertical="center" wrapText="1"/>
    </xf>
    <xf numFmtId="164" fontId="0" fillId="4" borderId="14" xfId="0" applyNumberFormat="1" applyFont="1" applyFill="1" applyBorder="1" applyAlignment="1">
      <alignment horizontal="left" vertical="center" wrapText="1"/>
    </xf>
    <xf numFmtId="0" fontId="0" fillId="4" borderId="15" xfId="0" applyFill="1" applyBorder="1" applyAlignment="1">
      <alignment horizontal="center" vertical="center"/>
    </xf>
    <xf numFmtId="164" fontId="0" fillId="4" borderId="13" xfId="0" applyNumberFormat="1" applyFont="1" applyFill="1" applyBorder="1" applyAlignment="1">
      <alignment horizontal="left" vertical="center" wrapText="1"/>
    </xf>
    <xf numFmtId="164" fontId="0" fillId="4" borderId="13" xfId="0" applyNumberFormat="1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164" fontId="0" fillId="4" borderId="23" xfId="0" applyNumberFormat="1" applyFont="1" applyFill="1" applyBorder="1" applyAlignment="1">
      <alignment horizontal="left" vertical="center" wrapText="1"/>
    </xf>
    <xf numFmtId="0" fontId="0" fillId="6" borderId="13" xfId="0" applyFill="1" applyBorder="1" applyAlignment="1">
      <alignment horizontal="center" vertical="center"/>
    </xf>
    <xf numFmtId="164" fontId="0" fillId="6" borderId="13" xfId="0" applyNumberFormat="1" applyFont="1" applyFill="1" applyBorder="1" applyAlignment="1">
      <alignment horizontal="left" vertical="center" wrapText="1"/>
    </xf>
    <xf numFmtId="164" fontId="0" fillId="6" borderId="13" xfId="0" applyNumberFormat="1" applyFont="1" applyFill="1" applyBorder="1" applyAlignment="1">
      <alignment horizontal="center" vertical="center" wrapText="1"/>
    </xf>
    <xf numFmtId="164" fontId="1" fillId="6" borderId="13" xfId="0" applyNumberFormat="1" applyFont="1" applyFill="1" applyBorder="1" applyAlignment="1">
      <alignment horizontal="center" vertical="center" wrapText="1"/>
    </xf>
    <xf numFmtId="164" fontId="6" fillId="6" borderId="13" xfId="0" applyNumberFormat="1" applyFont="1" applyFill="1" applyBorder="1" applyAlignment="1">
      <alignment horizontal="center" vertical="center" wrapText="1"/>
    </xf>
    <xf numFmtId="164" fontId="0" fillId="6" borderId="23" xfId="0" applyNumberFormat="1" applyFont="1" applyFill="1" applyBorder="1" applyAlignment="1">
      <alignment horizontal="left" vertical="center" wrapText="1"/>
    </xf>
    <xf numFmtId="0" fontId="7" fillId="6" borderId="18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164" fontId="0" fillId="7" borderId="13" xfId="0" applyNumberFormat="1" applyFont="1" applyFill="1" applyBorder="1" applyAlignment="1">
      <alignment horizontal="left" vertical="center" wrapText="1"/>
    </xf>
    <xf numFmtId="164" fontId="0" fillId="7" borderId="13" xfId="0" applyNumberFormat="1" applyFont="1" applyFill="1" applyBorder="1" applyAlignment="1">
      <alignment horizontal="center" vertical="center" wrapText="1"/>
    </xf>
    <xf numFmtId="164" fontId="1" fillId="7" borderId="13" xfId="0" applyNumberFormat="1" applyFont="1" applyFill="1" applyBorder="1" applyAlignment="1">
      <alignment horizontal="center" vertical="center" wrapText="1"/>
    </xf>
    <xf numFmtId="164" fontId="6" fillId="7" borderId="13" xfId="0" applyNumberFormat="1" applyFont="1" applyFill="1" applyBorder="1" applyAlignment="1">
      <alignment horizontal="center" vertical="center" wrapText="1"/>
    </xf>
    <xf numFmtId="164" fontId="0" fillId="7" borderId="23" xfId="0" applyNumberFormat="1" applyFont="1" applyFill="1" applyBorder="1" applyAlignment="1">
      <alignment horizontal="left" vertical="center" wrapText="1"/>
    </xf>
    <xf numFmtId="0" fontId="0" fillId="7" borderId="18" xfId="0" applyFill="1" applyBorder="1" applyAlignment="1">
      <alignment horizontal="center" vertical="center"/>
    </xf>
    <xf numFmtId="164" fontId="7" fillId="7" borderId="23" xfId="0" applyNumberFormat="1" applyFont="1" applyFill="1" applyBorder="1" applyAlignment="1">
      <alignment horizontal="left" vertical="center" wrapText="1"/>
    </xf>
    <xf numFmtId="164" fontId="7" fillId="7" borderId="14" xfId="0" applyNumberFormat="1" applyFont="1" applyFill="1" applyBorder="1" applyAlignment="1">
      <alignment horizontal="left" vertical="center" wrapText="1"/>
    </xf>
    <xf numFmtId="164" fontId="7" fillId="7" borderId="13" xfId="0" applyNumberFormat="1" applyFont="1" applyFill="1" applyBorder="1" applyAlignment="1">
      <alignment horizontal="center" vertical="center" wrapText="1"/>
    </xf>
    <xf numFmtId="164" fontId="0" fillId="7" borderId="14" xfId="0" applyNumberFormat="1" applyFont="1" applyFill="1" applyBorder="1" applyAlignment="1">
      <alignment horizontal="left" vertical="center" wrapText="1"/>
    </xf>
    <xf numFmtId="0" fontId="0" fillId="7" borderId="13" xfId="0" applyFont="1" applyFill="1" applyBorder="1" applyAlignment="1">
      <alignment horizontal="center" vertical="center"/>
    </xf>
    <xf numFmtId="0" fontId="0" fillId="7" borderId="24" xfId="0" applyFill="1" applyBorder="1" applyAlignment="1">
      <alignment horizontal="center" vertical="center"/>
    </xf>
    <xf numFmtId="164" fontId="0" fillId="7" borderId="24" xfId="0" applyNumberFormat="1" applyFont="1" applyFill="1" applyBorder="1" applyAlignment="1">
      <alignment horizontal="center" vertical="center" wrapText="1"/>
    </xf>
    <xf numFmtId="164" fontId="1" fillId="7" borderId="24" xfId="0" applyNumberFormat="1" applyFont="1" applyFill="1" applyBorder="1" applyAlignment="1">
      <alignment horizontal="center" vertical="center" wrapText="1"/>
    </xf>
    <xf numFmtId="164" fontId="6" fillId="7" borderId="24" xfId="0" applyNumberFormat="1" applyFont="1" applyFill="1" applyBorder="1" applyAlignment="1">
      <alignment horizontal="center" vertical="center" wrapText="1"/>
    </xf>
    <xf numFmtId="164" fontId="0" fillId="7" borderId="25" xfId="0" applyNumberFormat="1" applyFont="1" applyFill="1" applyBorder="1" applyAlignment="1">
      <alignment horizontal="left" vertical="center" wrapText="1"/>
    </xf>
    <xf numFmtId="0" fontId="0" fillId="7" borderId="26" xfId="0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164" fontId="0" fillId="4" borderId="32" xfId="0" applyNumberFormat="1" applyFont="1" applyFill="1" applyBorder="1" applyAlignment="1">
      <alignment horizontal="left" vertical="center" wrapText="1"/>
    </xf>
    <xf numFmtId="164" fontId="0" fillId="4" borderId="33" xfId="0" applyNumberFormat="1" applyFont="1" applyFill="1" applyBorder="1" applyAlignment="1">
      <alignment horizontal="left" vertical="center" wrapText="1"/>
    </xf>
    <xf numFmtId="164" fontId="0" fillId="4" borderId="34" xfId="0" applyNumberFormat="1" applyFont="1" applyFill="1" applyBorder="1" applyAlignment="1">
      <alignment horizontal="left" vertical="center" wrapText="1"/>
    </xf>
    <xf numFmtId="164" fontId="0" fillId="6" borderId="34" xfId="0" applyNumberFormat="1" applyFont="1" applyFill="1" applyBorder="1" applyAlignment="1">
      <alignment horizontal="left" vertical="center" wrapText="1"/>
    </xf>
    <xf numFmtId="164" fontId="0" fillId="7" borderId="34" xfId="0" applyNumberFormat="1" applyFont="1" applyFill="1" applyBorder="1" applyAlignment="1">
      <alignment horizontal="left" vertical="center" wrapText="1"/>
    </xf>
    <xf numFmtId="164" fontId="7" fillId="7" borderId="34" xfId="0" applyNumberFormat="1" applyFont="1" applyFill="1" applyBorder="1" applyAlignment="1">
      <alignment horizontal="left" vertical="center" wrapText="1"/>
    </xf>
    <xf numFmtId="164" fontId="7" fillId="7" borderId="33" xfId="0" applyNumberFormat="1" applyFont="1" applyFill="1" applyBorder="1" applyAlignment="1">
      <alignment horizontal="left" vertical="center" wrapText="1"/>
    </xf>
    <xf numFmtId="164" fontId="0" fillId="7" borderId="33" xfId="0" applyNumberFormat="1" applyFont="1" applyFill="1" applyBorder="1" applyAlignment="1">
      <alignment horizontal="left" vertical="center" wrapText="1"/>
    </xf>
    <xf numFmtId="164" fontId="0" fillId="7" borderId="35" xfId="0" applyNumberFormat="1" applyFont="1" applyFill="1" applyBorder="1" applyAlignment="1">
      <alignment horizontal="left" vertical="center" wrapText="1"/>
    </xf>
    <xf numFmtId="0" fontId="0" fillId="8" borderId="33" xfId="0" applyFill="1" applyBorder="1" applyAlignment="1">
      <alignment horizontal="center" wrapText="1"/>
    </xf>
    <xf numFmtId="165" fontId="10" fillId="8" borderId="33" xfId="0" applyNumberFormat="1" applyFont="1" applyFill="1" applyBorder="1" applyAlignment="1">
      <alignment horizontal="center" wrapText="1"/>
    </xf>
    <xf numFmtId="2" fontId="10" fillId="8" borderId="36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0" fillId="0" borderId="0" xfId="0" applyFill="1" applyBorder="1"/>
    <xf numFmtId="10" fontId="0" fillId="0" borderId="0" xfId="0" applyNumberFormat="1" applyFill="1" applyBorder="1" applyAlignment="1">
      <alignment horizontal="center" vertical="center"/>
    </xf>
    <xf numFmtId="9" fontId="13" fillId="11" borderId="13" xfId="0" applyNumberFormat="1" applyFont="1" applyFill="1" applyBorder="1" applyAlignment="1">
      <alignment horizontal="center" vertical="center"/>
    </xf>
    <xf numFmtId="9" fontId="13" fillId="0" borderId="13" xfId="0" applyNumberFormat="1" applyFont="1" applyFill="1" applyBorder="1" applyAlignment="1">
      <alignment horizontal="center" vertical="center"/>
    </xf>
    <xf numFmtId="9" fontId="13" fillId="12" borderId="13" xfId="0" applyNumberFormat="1" applyFont="1" applyFill="1" applyBorder="1" applyAlignment="1">
      <alignment horizontal="center" vertical="center"/>
    </xf>
    <xf numFmtId="9" fontId="14" fillId="0" borderId="13" xfId="0" applyNumberFormat="1" applyFont="1" applyFill="1" applyBorder="1" applyAlignment="1">
      <alignment horizontal="center" vertical="center"/>
    </xf>
    <xf numFmtId="9" fontId="13" fillId="10" borderId="13" xfId="0" applyNumberFormat="1" applyFont="1" applyFill="1" applyBorder="1" applyAlignment="1">
      <alignment horizontal="center" vertical="center"/>
    </xf>
    <xf numFmtId="9" fontId="14" fillId="12" borderId="0" xfId="0" applyNumberFormat="1" applyFont="1" applyFill="1" applyBorder="1" applyAlignment="1">
      <alignment horizontal="center" vertical="center"/>
    </xf>
    <xf numFmtId="9" fontId="14" fillId="0" borderId="0" xfId="0" applyNumberFormat="1" applyFont="1" applyFill="1" applyBorder="1" applyAlignment="1">
      <alignment horizontal="center" vertical="center"/>
    </xf>
    <xf numFmtId="0" fontId="1" fillId="13" borderId="0" xfId="0" applyFont="1" applyFill="1" applyBorder="1" applyAlignment="1">
      <alignment horizontal="center"/>
    </xf>
    <xf numFmtId="0" fontId="0" fillId="13" borderId="0" xfId="0" applyFill="1" applyBorder="1"/>
    <xf numFmtId="10" fontId="0" fillId="13" borderId="0" xfId="0" applyNumberFormat="1" applyFill="1" applyBorder="1"/>
    <xf numFmtId="10" fontId="0" fillId="14" borderId="0" xfId="0" applyNumberFormat="1" applyFill="1" applyBorder="1"/>
    <xf numFmtId="0" fontId="15" fillId="0" borderId="0" xfId="0" applyFont="1" applyBorder="1" applyAlignment="1">
      <alignment horizontal="center"/>
    </xf>
    <xf numFmtId="10" fontId="0" fillId="0" borderId="0" xfId="0" applyNumberFormat="1" applyBorder="1"/>
    <xf numFmtId="10" fontId="0" fillId="0" borderId="0" xfId="0" applyNumberFormat="1" applyFill="1" applyBorder="1"/>
    <xf numFmtId="0" fontId="2" fillId="0" borderId="0" xfId="0" applyFont="1" applyFill="1" applyBorder="1" applyAlignment="1">
      <alignment wrapText="1"/>
    </xf>
    <xf numFmtId="9" fontId="14" fillId="12" borderId="13" xfId="0" applyNumberFormat="1" applyFont="1" applyFill="1" applyBorder="1" applyAlignment="1">
      <alignment horizontal="center" vertical="center"/>
    </xf>
    <xf numFmtId="0" fontId="0" fillId="12" borderId="0" xfId="0" applyFill="1" applyBorder="1" applyAlignment="1">
      <alignment horizontal="center"/>
    </xf>
    <xf numFmtId="10" fontId="13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9" fontId="13" fillId="0" borderId="0" xfId="0" applyNumberFormat="1" applyFont="1" applyFill="1" applyBorder="1" applyAlignment="1">
      <alignment horizontal="center" vertical="center"/>
    </xf>
    <xf numFmtId="10" fontId="7" fillId="0" borderId="0" xfId="0" applyNumberFormat="1" applyFont="1" applyFill="1" applyBorder="1" applyAlignment="1">
      <alignment horizontal="center" vertical="center"/>
    </xf>
    <xf numFmtId="9" fontId="12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textRotation="90"/>
    </xf>
    <xf numFmtId="0" fontId="15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3" fillId="10" borderId="36" xfId="0" applyFont="1" applyFill="1" applyBorder="1" applyAlignment="1">
      <alignment horizontal="center" vertical="center"/>
    </xf>
    <xf numFmtId="10" fontId="0" fillId="0" borderId="0" xfId="0" applyNumberFormat="1"/>
    <xf numFmtId="10" fontId="0" fillId="15" borderId="13" xfId="0" applyNumberFormat="1" applyFill="1" applyBorder="1"/>
    <xf numFmtId="164" fontId="6" fillId="16" borderId="29" xfId="0" applyNumberFormat="1" applyFont="1" applyFill="1" applyBorder="1" applyAlignment="1">
      <alignment horizontal="center" vertical="center" wrapText="1"/>
    </xf>
    <xf numFmtId="164" fontId="6" fillId="16" borderId="30" xfId="0" applyNumberFormat="1" applyFont="1" applyFill="1" applyBorder="1" applyAlignment="1">
      <alignment horizontal="center" vertical="center" wrapText="1"/>
    </xf>
    <xf numFmtId="164" fontId="6" fillId="6" borderId="30" xfId="0" applyNumberFormat="1" applyFont="1" applyFill="1" applyBorder="1" applyAlignment="1">
      <alignment horizontal="center" vertical="center" wrapText="1"/>
    </xf>
    <xf numFmtId="164" fontId="6" fillId="7" borderId="29" xfId="0" applyNumberFormat="1" applyFont="1" applyFill="1" applyBorder="1" applyAlignment="1">
      <alignment horizontal="center" vertical="center" wrapText="1"/>
    </xf>
    <xf numFmtId="164" fontId="6" fillId="7" borderId="31" xfId="0" applyNumberFormat="1" applyFont="1" applyFill="1" applyBorder="1" applyAlignment="1">
      <alignment horizontal="center" vertical="center" wrapText="1"/>
    </xf>
    <xf numFmtId="164" fontId="6" fillId="4" borderId="39" xfId="0" applyNumberFormat="1" applyFont="1" applyFill="1" applyBorder="1" applyAlignment="1">
      <alignment horizontal="center" vertical="center" wrapText="1"/>
    </xf>
    <xf numFmtId="0" fontId="1" fillId="17" borderId="8" xfId="0" applyFont="1" applyFill="1" applyBorder="1" applyAlignment="1">
      <alignment horizontal="center" vertical="center" wrapText="1"/>
    </xf>
    <xf numFmtId="164" fontId="6" fillId="17" borderId="29" xfId="0" applyNumberFormat="1" applyFont="1" applyFill="1" applyBorder="1" applyAlignment="1">
      <alignment horizontal="center" vertical="center" wrapText="1"/>
    </xf>
    <xf numFmtId="164" fontId="6" fillId="17" borderId="30" xfId="0" applyNumberFormat="1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" fillId="18" borderId="8" xfId="0" applyFont="1" applyFill="1" applyBorder="1" applyAlignment="1">
      <alignment horizontal="center" vertical="center" wrapText="1"/>
    </xf>
    <xf numFmtId="164" fontId="6" fillId="18" borderId="29" xfId="0" applyNumberFormat="1" applyFont="1" applyFill="1" applyBorder="1" applyAlignment="1">
      <alignment horizontal="center" vertical="center" wrapText="1"/>
    </xf>
    <xf numFmtId="164" fontId="6" fillId="18" borderId="13" xfId="0" applyNumberFormat="1" applyFont="1" applyFill="1" applyBorder="1" applyAlignment="1">
      <alignment horizontal="center" vertical="center" wrapText="1"/>
    </xf>
    <xf numFmtId="164" fontId="6" fillId="18" borderId="30" xfId="0" applyNumberFormat="1" applyFont="1" applyFill="1" applyBorder="1" applyAlignment="1">
      <alignment horizontal="center" vertical="center" wrapText="1"/>
    </xf>
    <xf numFmtId="164" fontId="1" fillId="17" borderId="30" xfId="0" applyNumberFormat="1" applyFont="1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28" xfId="0" applyFill="1" applyBorder="1" applyAlignment="1">
      <alignment horizontal="center" vertical="center"/>
    </xf>
    <xf numFmtId="0" fontId="0" fillId="2" borderId="21" xfId="0" applyFill="1" applyBorder="1" applyAlignment="1">
      <alignment horizontal="left" vertical="top" wrapText="1"/>
    </xf>
    <xf numFmtId="0" fontId="0" fillId="6" borderId="22" xfId="0" applyFill="1" applyBorder="1" applyAlignment="1">
      <alignment horizontal="center" vertical="center"/>
    </xf>
    <xf numFmtId="0" fontId="0" fillId="6" borderId="19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0" fillId="2" borderId="21" xfId="0" applyFill="1" applyBorder="1" applyAlignment="1">
      <alignment vertical="top" wrapText="1"/>
    </xf>
    <xf numFmtId="0" fontId="0" fillId="7" borderId="22" xfId="0" applyFill="1" applyBorder="1" applyAlignment="1">
      <alignment horizontal="center" vertical="center"/>
    </xf>
    <xf numFmtId="0" fontId="0" fillId="7" borderId="19" xfId="0" applyFill="1" applyBorder="1" applyAlignment="1">
      <alignment horizontal="center" vertical="center"/>
    </xf>
    <xf numFmtId="0" fontId="0" fillId="7" borderId="27" xfId="0" applyFill="1" applyBorder="1" applyAlignment="1">
      <alignment horizontal="center" vertical="center"/>
    </xf>
    <xf numFmtId="0" fontId="0" fillId="5" borderId="27" xfId="0" applyFill="1" applyBorder="1" applyAlignment="1">
      <alignment horizontal="center" vertical="center"/>
    </xf>
    <xf numFmtId="0" fontId="0" fillId="2" borderId="0" xfId="0" applyFill="1" applyAlignment="1"/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4" xfId="0" applyFill="1" applyBorder="1" applyAlignment="1"/>
    <xf numFmtId="0" fontId="0" fillId="3" borderId="5" xfId="0" applyFill="1" applyBorder="1" applyAlignment="1"/>
    <xf numFmtId="0" fontId="1" fillId="3" borderId="8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9" xfId="0" applyFill="1" applyBorder="1" applyAlignment="1"/>
    <xf numFmtId="0" fontId="0" fillId="3" borderId="10" xfId="0" applyFill="1" applyBorder="1" applyAlignment="1"/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1" fillId="9" borderId="13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16" fillId="10" borderId="29" xfId="0" applyFont="1" applyFill="1" applyBorder="1" applyAlignment="1">
      <alignment horizontal="center" vertical="center"/>
    </xf>
    <xf numFmtId="0" fontId="1" fillId="0" borderId="33" xfId="0" applyFont="1" applyBorder="1" applyAlignment="1"/>
    <xf numFmtId="0" fontId="1" fillId="0" borderId="36" xfId="0" applyFont="1" applyBorder="1" applyAlignment="1"/>
    <xf numFmtId="0" fontId="0" fillId="9" borderId="13" xfId="0" applyNumberFormat="1" applyFill="1" applyBorder="1" applyAlignment="1">
      <alignment horizontal="center" vertical="center"/>
    </xf>
    <xf numFmtId="0" fontId="0" fillId="0" borderId="13" xfId="0" applyNumberFormat="1" applyBorder="1" applyAlignment="1">
      <alignment horizontal="center"/>
    </xf>
    <xf numFmtId="0" fontId="11" fillId="9" borderId="22" xfId="0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center"/>
    </xf>
    <xf numFmtId="9" fontId="12" fillId="10" borderId="22" xfId="0" applyNumberFormat="1" applyFont="1" applyFill="1" applyBorder="1" applyAlignment="1">
      <alignment horizontal="center" vertical="center"/>
    </xf>
    <xf numFmtId="9" fontId="12" fillId="10" borderId="19" xfId="0" applyNumberFormat="1" applyFont="1" applyFill="1" applyBorder="1" applyAlignment="1">
      <alignment horizontal="center" vertical="center"/>
    </xf>
    <xf numFmtId="9" fontId="12" fillId="10" borderId="12" xfId="0" applyNumberFormat="1" applyFont="1" applyFill="1" applyBorder="1" applyAlignment="1">
      <alignment horizontal="center" vertical="center"/>
    </xf>
    <xf numFmtId="0" fontId="2" fillId="10" borderId="22" xfId="0" applyFont="1" applyFill="1" applyBorder="1" applyAlignment="1">
      <alignment horizontal="center" wrapText="1"/>
    </xf>
    <xf numFmtId="0" fontId="0" fillId="10" borderId="19" xfId="0" applyFill="1" applyBorder="1" applyAlignment="1">
      <alignment horizontal="center"/>
    </xf>
    <xf numFmtId="0" fontId="2" fillId="9" borderId="36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2" fillId="9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9" borderId="22" xfId="0" applyNumberFormat="1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2" xfId="0" applyNumberFormat="1" applyBorder="1" applyAlignment="1">
      <alignment horizontal="center"/>
    </xf>
    <xf numFmtId="0" fontId="2" fillId="8" borderId="29" xfId="0" applyFont="1" applyFill="1" applyBorder="1" applyAlignment="1">
      <alignment horizontal="center" wrapText="1"/>
    </xf>
    <xf numFmtId="0" fontId="0" fillId="0" borderId="33" xfId="0" applyBorder="1" applyAlignment="1">
      <alignment horizontal="center" wrapText="1"/>
    </xf>
    <xf numFmtId="0" fontId="2" fillId="9" borderId="37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2" fillId="9" borderId="2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64" fontId="7" fillId="4" borderId="22" xfId="0" applyNumberFormat="1" applyFont="1" applyFill="1" applyBorder="1" applyAlignment="1">
      <alignment horizontal="left" vertical="center" wrapText="1"/>
    </xf>
    <xf numFmtId="164" fontId="7" fillId="6" borderId="13" xfId="0" applyNumberFormat="1" applyFont="1" applyFill="1" applyBorder="1" applyAlignment="1">
      <alignment horizontal="left" vertical="center" wrapText="1"/>
    </xf>
    <xf numFmtId="164" fontId="7" fillId="7" borderId="24" xfId="0" applyNumberFormat="1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00FF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tabSelected="1" topLeftCell="A21" zoomScale="120" zoomScaleNormal="120" workbookViewId="0">
      <selection activeCell="B24" sqref="B24"/>
    </sheetView>
  </sheetViews>
  <sheetFormatPr defaultRowHeight="14.5" x14ac:dyDescent="0.35"/>
  <cols>
    <col min="2" max="2" width="30.1796875" customWidth="1"/>
    <col min="8" max="10" width="14.1796875" customWidth="1"/>
    <col min="11" max="12" width="22.453125" customWidth="1"/>
    <col min="17" max="17" width="17.1796875" customWidth="1"/>
  </cols>
  <sheetData>
    <row r="1" spans="1:17" ht="21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126"/>
      <c r="L1" s="126"/>
      <c r="M1" s="126"/>
      <c r="N1" s="126"/>
      <c r="O1" s="126"/>
      <c r="P1" s="126"/>
      <c r="Q1" s="3"/>
    </row>
    <row r="3" spans="1:17" ht="19" thickBot="1" x14ac:dyDescent="0.4">
      <c r="A3" s="4" t="s">
        <v>1</v>
      </c>
      <c r="K3" s="5"/>
      <c r="L3" s="5"/>
      <c r="M3" s="5"/>
    </row>
    <row r="4" spans="1:17" ht="15" customHeight="1" thickBot="1" x14ac:dyDescent="0.4">
      <c r="A4" s="127" t="s">
        <v>2</v>
      </c>
      <c r="B4" s="127" t="s">
        <v>3</v>
      </c>
      <c r="C4" s="135" t="s">
        <v>4</v>
      </c>
      <c r="D4" s="139"/>
      <c r="E4" s="139"/>
      <c r="F4" s="139"/>
      <c r="G4" s="139"/>
      <c r="H4" s="139"/>
      <c r="I4" s="140"/>
      <c r="J4" s="102"/>
      <c r="K4" s="129" t="s">
        <v>5</v>
      </c>
      <c r="L4" s="48"/>
      <c r="M4" s="131" t="s">
        <v>6</v>
      </c>
      <c r="N4" s="132"/>
      <c r="O4" s="133"/>
      <c r="P4" s="134"/>
    </row>
    <row r="5" spans="1:17" ht="25.5" customHeight="1" thickBot="1" x14ac:dyDescent="0.4">
      <c r="A5" s="128"/>
      <c r="B5" s="128"/>
      <c r="C5" s="6" t="s">
        <v>7</v>
      </c>
      <c r="D5" s="7" t="s">
        <v>8</v>
      </c>
      <c r="E5" s="7" t="s">
        <v>9</v>
      </c>
      <c r="F5" s="7" t="s">
        <v>10</v>
      </c>
      <c r="G5" s="7" t="s">
        <v>11</v>
      </c>
      <c r="H5" s="46" t="s">
        <v>27</v>
      </c>
      <c r="I5" s="103" t="s">
        <v>59</v>
      </c>
      <c r="J5" s="99" t="s">
        <v>60</v>
      </c>
      <c r="K5" s="130"/>
      <c r="L5" s="47" t="s">
        <v>28</v>
      </c>
      <c r="M5" s="135"/>
      <c r="N5" s="136"/>
      <c r="O5" s="137"/>
      <c r="P5" s="138"/>
    </row>
    <row r="6" spans="1:17" ht="43.5" x14ac:dyDescent="0.35">
      <c r="A6" s="8">
        <v>1</v>
      </c>
      <c r="B6" s="9" t="s">
        <v>61</v>
      </c>
      <c r="C6" s="10">
        <v>43556</v>
      </c>
      <c r="D6" s="11">
        <v>43647</v>
      </c>
      <c r="E6" s="11">
        <v>43862</v>
      </c>
      <c r="F6" s="11">
        <v>44155</v>
      </c>
      <c r="G6" s="98">
        <v>44180</v>
      </c>
      <c r="H6" s="93">
        <v>44180</v>
      </c>
      <c r="I6" s="104">
        <v>44180</v>
      </c>
      <c r="J6" s="100">
        <v>44180</v>
      </c>
      <c r="K6" s="13" t="s">
        <v>12</v>
      </c>
      <c r="L6" s="49"/>
      <c r="M6" s="14">
        <v>1</v>
      </c>
      <c r="N6" s="108">
        <v>100</v>
      </c>
      <c r="O6" s="111">
        <v>20</v>
      </c>
      <c r="P6" s="114">
        <v>100</v>
      </c>
      <c r="Q6" s="5"/>
    </row>
    <row r="7" spans="1:17" ht="86.15" customHeight="1" x14ac:dyDescent="0.35">
      <c r="A7" s="8">
        <v>2</v>
      </c>
      <c r="B7" s="15" t="s">
        <v>62</v>
      </c>
      <c r="C7" s="16">
        <v>43830</v>
      </c>
      <c r="D7" s="11">
        <v>43831</v>
      </c>
      <c r="E7" s="11">
        <v>44043</v>
      </c>
      <c r="F7" s="11">
        <v>44347</v>
      </c>
      <c r="G7" s="12">
        <v>44377</v>
      </c>
      <c r="H7" s="93">
        <v>44377</v>
      </c>
      <c r="I7" s="104">
        <v>44377</v>
      </c>
      <c r="J7" s="100">
        <v>44377</v>
      </c>
      <c r="K7" s="13" t="s">
        <v>13</v>
      </c>
      <c r="L7" s="50"/>
      <c r="M7" s="17">
        <v>14</v>
      </c>
      <c r="N7" s="109"/>
      <c r="O7" s="112"/>
      <c r="P7" s="115"/>
      <c r="Q7" s="117" t="s">
        <v>14</v>
      </c>
    </row>
    <row r="8" spans="1:17" ht="89.15" customHeight="1" x14ac:dyDescent="0.35">
      <c r="A8" s="8">
        <v>3</v>
      </c>
      <c r="B8" s="15" t="s">
        <v>63</v>
      </c>
      <c r="C8" s="16">
        <v>44196</v>
      </c>
      <c r="D8" s="11">
        <v>44197</v>
      </c>
      <c r="E8" s="11">
        <v>44408</v>
      </c>
      <c r="F8" s="11">
        <v>44712</v>
      </c>
      <c r="G8" s="12">
        <v>44742</v>
      </c>
      <c r="H8" s="93">
        <v>44742</v>
      </c>
      <c r="I8" s="104">
        <v>44742</v>
      </c>
      <c r="J8" s="100">
        <v>44742</v>
      </c>
      <c r="K8" s="13" t="s">
        <v>13</v>
      </c>
      <c r="L8" s="50"/>
      <c r="M8" s="17">
        <v>28</v>
      </c>
      <c r="N8" s="109"/>
      <c r="O8" s="112"/>
      <c r="P8" s="115"/>
      <c r="Q8" s="117"/>
    </row>
    <row r="9" spans="1:17" ht="92.5" customHeight="1" x14ac:dyDescent="0.35">
      <c r="A9" s="8">
        <v>4</v>
      </c>
      <c r="B9" s="15" t="s">
        <v>64</v>
      </c>
      <c r="C9" s="16">
        <v>44561</v>
      </c>
      <c r="D9" s="11">
        <v>44562</v>
      </c>
      <c r="E9" s="11">
        <v>44773</v>
      </c>
      <c r="F9" s="11">
        <v>45077</v>
      </c>
      <c r="G9" s="12">
        <v>45107</v>
      </c>
      <c r="H9" s="93">
        <v>45107</v>
      </c>
      <c r="I9" s="104">
        <v>45107</v>
      </c>
      <c r="J9" s="100">
        <v>45107</v>
      </c>
      <c r="K9" s="13" t="s">
        <v>13</v>
      </c>
      <c r="L9" s="50"/>
      <c r="M9" s="17">
        <v>29</v>
      </c>
      <c r="N9" s="109"/>
      <c r="O9" s="112"/>
      <c r="P9" s="115"/>
      <c r="Q9" s="117"/>
    </row>
    <row r="10" spans="1:17" ht="58" x14ac:dyDescent="0.35">
      <c r="A10" s="18">
        <v>5</v>
      </c>
      <c r="B10" s="168" t="s">
        <v>76</v>
      </c>
      <c r="C10" s="16">
        <v>44926</v>
      </c>
      <c r="D10" s="11">
        <v>44926</v>
      </c>
      <c r="E10" s="11">
        <v>45199</v>
      </c>
      <c r="F10" s="11">
        <v>45443</v>
      </c>
      <c r="G10" s="12">
        <v>45473</v>
      </c>
      <c r="H10" s="94">
        <v>45473</v>
      </c>
      <c r="I10" s="104">
        <v>45473</v>
      </c>
      <c r="J10" s="107">
        <v>45657</v>
      </c>
      <c r="K10" s="19" t="s">
        <v>15</v>
      </c>
      <c r="L10" s="51"/>
      <c r="M10" s="17">
        <v>28</v>
      </c>
      <c r="N10" s="110"/>
      <c r="O10" s="113"/>
      <c r="P10" s="115"/>
      <c r="Q10" s="117"/>
    </row>
    <row r="11" spans="1:17" ht="43.5" x14ac:dyDescent="0.35">
      <c r="A11" s="20">
        <v>6</v>
      </c>
      <c r="B11" s="21" t="s">
        <v>65</v>
      </c>
      <c r="C11" s="22">
        <v>43556</v>
      </c>
      <c r="D11" s="23">
        <v>43647</v>
      </c>
      <c r="E11" s="23">
        <v>43862</v>
      </c>
      <c r="F11" s="23">
        <v>44155</v>
      </c>
      <c r="G11" s="24">
        <v>44148</v>
      </c>
      <c r="H11" s="24">
        <v>44148</v>
      </c>
      <c r="I11" s="105">
        <v>44148</v>
      </c>
      <c r="J11" s="101">
        <v>44148</v>
      </c>
      <c r="K11" s="25" t="s">
        <v>12</v>
      </c>
      <c r="L11" s="52"/>
      <c r="M11" s="26">
        <v>5</v>
      </c>
      <c r="N11" s="118">
        <v>100</v>
      </c>
      <c r="O11" s="120">
        <v>60</v>
      </c>
      <c r="P11" s="115"/>
    </row>
    <row r="12" spans="1:17" ht="29" x14ac:dyDescent="0.35">
      <c r="A12" s="20">
        <v>7</v>
      </c>
      <c r="B12" s="21" t="s">
        <v>66</v>
      </c>
      <c r="C12" s="22">
        <v>43586</v>
      </c>
      <c r="D12" s="23">
        <v>43647</v>
      </c>
      <c r="E12" s="23">
        <v>43862</v>
      </c>
      <c r="F12" s="23">
        <v>44166</v>
      </c>
      <c r="G12" s="24">
        <v>44180</v>
      </c>
      <c r="H12" s="95">
        <v>44180</v>
      </c>
      <c r="I12" s="106">
        <v>44180</v>
      </c>
      <c r="J12" s="101">
        <v>44180</v>
      </c>
      <c r="K12" s="25" t="s">
        <v>16</v>
      </c>
      <c r="L12" s="52"/>
      <c r="M12" s="26">
        <v>5</v>
      </c>
      <c r="N12" s="119"/>
      <c r="O12" s="112"/>
      <c r="P12" s="115"/>
    </row>
    <row r="13" spans="1:17" ht="58" x14ac:dyDescent="0.35">
      <c r="A13" s="20">
        <v>8</v>
      </c>
      <c r="B13" s="169" t="s">
        <v>77</v>
      </c>
      <c r="C13" s="22">
        <v>44286</v>
      </c>
      <c r="D13" s="23">
        <v>44316</v>
      </c>
      <c r="E13" s="23">
        <v>44530</v>
      </c>
      <c r="F13" s="23">
        <v>44834</v>
      </c>
      <c r="G13" s="24">
        <v>45260</v>
      </c>
      <c r="H13" s="95">
        <v>45260</v>
      </c>
      <c r="I13" s="106">
        <v>45443</v>
      </c>
      <c r="J13" s="107">
        <v>45657</v>
      </c>
      <c r="K13" s="25" t="s">
        <v>17</v>
      </c>
      <c r="L13" s="52"/>
      <c r="M13" s="27">
        <v>40</v>
      </c>
      <c r="N13" s="119"/>
      <c r="O13" s="112"/>
      <c r="P13" s="115"/>
      <c r="Q13" s="121" t="s">
        <v>18</v>
      </c>
    </row>
    <row r="14" spans="1:17" ht="58" x14ac:dyDescent="0.35">
      <c r="A14" s="20">
        <v>9</v>
      </c>
      <c r="B14" s="169" t="s">
        <v>78</v>
      </c>
      <c r="C14" s="22">
        <v>44926</v>
      </c>
      <c r="D14" s="23">
        <v>44926</v>
      </c>
      <c r="E14" s="23">
        <v>45199</v>
      </c>
      <c r="F14" s="23">
        <v>45443</v>
      </c>
      <c r="G14" s="24">
        <v>45291</v>
      </c>
      <c r="H14" s="95">
        <v>45291</v>
      </c>
      <c r="I14" s="106">
        <v>45443</v>
      </c>
      <c r="J14" s="107">
        <v>45657</v>
      </c>
      <c r="K14" s="25" t="s">
        <v>17</v>
      </c>
      <c r="L14" s="52"/>
      <c r="M14" s="27">
        <v>50</v>
      </c>
      <c r="N14" s="119"/>
      <c r="O14" s="112"/>
      <c r="P14" s="115"/>
      <c r="Q14" s="121"/>
    </row>
    <row r="15" spans="1:17" ht="43.5" x14ac:dyDescent="0.35">
      <c r="A15" s="28">
        <v>10</v>
      </c>
      <c r="B15" s="29" t="s">
        <v>67</v>
      </c>
      <c r="C15" s="30">
        <v>43100</v>
      </c>
      <c r="D15" s="31">
        <v>43080</v>
      </c>
      <c r="E15" s="31">
        <v>43080</v>
      </c>
      <c r="F15" s="32">
        <v>43080</v>
      </c>
      <c r="G15" s="32">
        <v>43080</v>
      </c>
      <c r="H15" s="32">
        <v>43080</v>
      </c>
      <c r="I15" s="105">
        <v>43080</v>
      </c>
      <c r="J15" s="101">
        <v>43080</v>
      </c>
      <c r="K15" s="33" t="s">
        <v>19</v>
      </c>
      <c r="L15" s="53"/>
      <c r="M15" s="34">
        <v>3</v>
      </c>
      <c r="N15" s="122">
        <v>100</v>
      </c>
      <c r="O15" s="120">
        <v>20</v>
      </c>
      <c r="P15" s="115"/>
    </row>
    <row r="16" spans="1:17" ht="43.5" x14ac:dyDescent="0.35">
      <c r="A16" s="28">
        <v>11</v>
      </c>
      <c r="B16" s="29" t="s">
        <v>68</v>
      </c>
      <c r="C16" s="30">
        <v>43159</v>
      </c>
      <c r="D16" s="31">
        <v>42926</v>
      </c>
      <c r="E16" s="31">
        <v>42926</v>
      </c>
      <c r="F16" s="32">
        <v>42926</v>
      </c>
      <c r="G16" s="32">
        <v>42926</v>
      </c>
      <c r="H16" s="32">
        <v>42926</v>
      </c>
      <c r="I16" s="105">
        <v>42926</v>
      </c>
      <c r="J16" s="101">
        <v>42926</v>
      </c>
      <c r="K16" s="33" t="s">
        <v>20</v>
      </c>
      <c r="L16" s="53"/>
      <c r="M16" s="34">
        <v>5</v>
      </c>
      <c r="N16" s="123"/>
      <c r="O16" s="112"/>
      <c r="P16" s="115"/>
    </row>
    <row r="17" spans="1:16" ht="133.5" customHeight="1" x14ac:dyDescent="0.35">
      <c r="A17" s="28">
        <v>12</v>
      </c>
      <c r="B17" s="29" t="s">
        <v>69</v>
      </c>
      <c r="C17" s="30">
        <v>43220</v>
      </c>
      <c r="D17" s="32">
        <v>43281</v>
      </c>
      <c r="E17" s="32">
        <v>43708</v>
      </c>
      <c r="F17" s="31">
        <v>44012</v>
      </c>
      <c r="G17" s="32">
        <v>44022</v>
      </c>
      <c r="H17" s="32">
        <v>44022</v>
      </c>
      <c r="I17" s="105">
        <v>44022</v>
      </c>
      <c r="J17" s="101">
        <v>44022</v>
      </c>
      <c r="K17" s="35" t="s">
        <v>21</v>
      </c>
      <c r="L17" s="54"/>
      <c r="M17" s="34">
        <v>15</v>
      </c>
      <c r="N17" s="123"/>
      <c r="O17" s="112"/>
      <c r="P17" s="115"/>
    </row>
    <row r="18" spans="1:16" ht="87" x14ac:dyDescent="0.35">
      <c r="A18" s="28">
        <v>13</v>
      </c>
      <c r="B18" s="29" t="s">
        <v>70</v>
      </c>
      <c r="C18" s="30">
        <v>43251</v>
      </c>
      <c r="D18" s="32">
        <v>43343</v>
      </c>
      <c r="E18" s="32">
        <v>43585</v>
      </c>
      <c r="F18" s="31">
        <v>43753</v>
      </c>
      <c r="G18" s="32">
        <v>43753</v>
      </c>
      <c r="H18" s="32">
        <v>43753</v>
      </c>
      <c r="I18" s="105">
        <v>43753</v>
      </c>
      <c r="J18" s="100">
        <v>43753</v>
      </c>
      <c r="K18" s="36" t="s">
        <v>22</v>
      </c>
      <c r="L18" s="55"/>
      <c r="M18" s="34">
        <v>20</v>
      </c>
      <c r="N18" s="123"/>
      <c r="O18" s="112"/>
      <c r="P18" s="115"/>
    </row>
    <row r="19" spans="1:16" ht="43.5" x14ac:dyDescent="0.35">
      <c r="A19" s="28">
        <v>14</v>
      </c>
      <c r="B19" s="29" t="s">
        <v>71</v>
      </c>
      <c r="C19" s="30">
        <v>43281</v>
      </c>
      <c r="D19" s="37">
        <v>43281</v>
      </c>
      <c r="E19" s="32">
        <v>43279</v>
      </c>
      <c r="F19" s="31">
        <v>43279</v>
      </c>
      <c r="G19" s="32">
        <v>43279</v>
      </c>
      <c r="H19" s="32">
        <v>43279</v>
      </c>
      <c r="I19" s="105">
        <v>43279</v>
      </c>
      <c r="J19" s="100">
        <v>43279</v>
      </c>
      <c r="K19" s="36" t="s">
        <v>23</v>
      </c>
      <c r="L19" s="55"/>
      <c r="M19" s="34">
        <v>4</v>
      </c>
      <c r="N19" s="123"/>
      <c r="O19" s="112"/>
      <c r="P19" s="115"/>
    </row>
    <row r="20" spans="1:16" ht="101.5" x14ac:dyDescent="0.35">
      <c r="A20" s="28">
        <v>15</v>
      </c>
      <c r="B20" s="29" t="s">
        <v>72</v>
      </c>
      <c r="C20" s="30">
        <v>43281</v>
      </c>
      <c r="D20" s="32">
        <v>43496</v>
      </c>
      <c r="E20" s="32">
        <v>43708</v>
      </c>
      <c r="F20" s="31">
        <v>44196</v>
      </c>
      <c r="G20" s="32">
        <v>44377</v>
      </c>
      <c r="H20" s="96">
        <v>44694</v>
      </c>
      <c r="I20" s="105">
        <v>44694</v>
      </c>
      <c r="J20" s="100">
        <v>44694</v>
      </c>
      <c r="K20" s="36" t="s">
        <v>22</v>
      </c>
      <c r="L20" s="55"/>
      <c r="M20" s="34">
        <v>10</v>
      </c>
      <c r="N20" s="123"/>
      <c r="O20" s="112"/>
      <c r="P20" s="115"/>
    </row>
    <row r="21" spans="1:16" ht="58" x14ac:dyDescent="0.35">
      <c r="A21" s="28">
        <v>16</v>
      </c>
      <c r="B21" s="29" t="s">
        <v>73</v>
      </c>
      <c r="C21" s="30">
        <v>43555</v>
      </c>
      <c r="D21" s="32">
        <v>43646</v>
      </c>
      <c r="E21" s="32">
        <v>43861</v>
      </c>
      <c r="F21" s="31">
        <v>44154</v>
      </c>
      <c r="G21" s="32">
        <v>44123</v>
      </c>
      <c r="H21" s="32">
        <v>44123</v>
      </c>
      <c r="I21" s="105">
        <v>44123</v>
      </c>
      <c r="J21" s="100">
        <v>44123</v>
      </c>
      <c r="K21" s="36" t="s">
        <v>24</v>
      </c>
      <c r="L21" s="55"/>
      <c r="M21" s="34">
        <v>10</v>
      </c>
      <c r="N21" s="123"/>
      <c r="O21" s="112"/>
      <c r="P21" s="115"/>
    </row>
    <row r="22" spans="1:16" ht="55.5" customHeight="1" x14ac:dyDescent="0.35">
      <c r="A22" s="28">
        <v>17</v>
      </c>
      <c r="B22" s="29" t="s">
        <v>74</v>
      </c>
      <c r="C22" s="30">
        <v>43555</v>
      </c>
      <c r="D22" s="31">
        <v>43646</v>
      </c>
      <c r="E22" s="31">
        <v>43861</v>
      </c>
      <c r="F22" s="31">
        <v>44154</v>
      </c>
      <c r="G22" s="32">
        <v>44147</v>
      </c>
      <c r="H22" s="96">
        <v>44147</v>
      </c>
      <c r="I22" s="104">
        <v>44147</v>
      </c>
      <c r="J22" s="100">
        <v>44147</v>
      </c>
      <c r="K22" s="38" t="s">
        <v>25</v>
      </c>
      <c r="L22" s="56"/>
      <c r="M22" s="34">
        <v>20</v>
      </c>
      <c r="N22" s="123"/>
      <c r="O22" s="112"/>
      <c r="P22" s="115"/>
    </row>
    <row r="23" spans="1:16" ht="58" x14ac:dyDescent="0.35">
      <c r="A23" s="39">
        <v>18</v>
      </c>
      <c r="B23" s="29" t="s">
        <v>75</v>
      </c>
      <c r="C23" s="30">
        <v>43555</v>
      </c>
      <c r="D23" s="31">
        <v>43769</v>
      </c>
      <c r="E23" s="31">
        <v>43982</v>
      </c>
      <c r="F23" s="31">
        <v>44469</v>
      </c>
      <c r="G23" s="32">
        <v>44651</v>
      </c>
      <c r="H23" s="96">
        <v>44742</v>
      </c>
      <c r="I23" s="105">
        <v>44749</v>
      </c>
      <c r="J23" s="100">
        <v>44749</v>
      </c>
      <c r="K23" s="38" t="s">
        <v>25</v>
      </c>
      <c r="L23" s="56"/>
      <c r="M23" s="34">
        <v>10</v>
      </c>
      <c r="N23" s="123"/>
      <c r="O23" s="112"/>
      <c r="P23" s="115"/>
    </row>
    <row r="24" spans="1:16" ht="56.5" customHeight="1" thickBot="1" x14ac:dyDescent="0.4">
      <c r="A24" s="40">
        <v>19</v>
      </c>
      <c r="B24" s="170" t="s">
        <v>79</v>
      </c>
      <c r="C24" s="41">
        <v>44926</v>
      </c>
      <c r="D24" s="41">
        <v>44926</v>
      </c>
      <c r="E24" s="42">
        <v>45199</v>
      </c>
      <c r="F24" s="42">
        <v>45443</v>
      </c>
      <c r="G24" s="43">
        <v>45473</v>
      </c>
      <c r="H24" s="97">
        <v>45473</v>
      </c>
      <c r="I24" s="105">
        <v>45473</v>
      </c>
      <c r="J24" s="107">
        <v>45657</v>
      </c>
      <c r="K24" s="44" t="s">
        <v>26</v>
      </c>
      <c r="L24" s="57"/>
      <c r="M24" s="45">
        <v>3</v>
      </c>
      <c r="N24" s="124"/>
      <c r="O24" s="125"/>
      <c r="P24" s="116"/>
    </row>
  </sheetData>
  <mergeCells count="15">
    <mergeCell ref="K1:P1"/>
    <mergeCell ref="A4:A5"/>
    <mergeCell ref="B4:B5"/>
    <mergeCell ref="K4:K5"/>
    <mergeCell ref="M4:P5"/>
    <mergeCell ref="C4:I4"/>
    <mergeCell ref="N6:N10"/>
    <mergeCell ref="O6:O10"/>
    <mergeCell ref="P6:P24"/>
    <mergeCell ref="Q7:Q10"/>
    <mergeCell ref="N11:N14"/>
    <mergeCell ref="O11:O14"/>
    <mergeCell ref="Q13:Q14"/>
    <mergeCell ref="N15:N24"/>
    <mergeCell ref="O15:O24"/>
  </mergeCells>
  <pageMargins left="0.7" right="0.7" top="0.75" bottom="0.75" header="0.3" footer="0.3"/>
  <pageSetup paperSize="8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C34"/>
  <sheetViews>
    <sheetView topLeftCell="D1" zoomScale="140" zoomScaleNormal="140" workbookViewId="0">
      <selection activeCell="K16" sqref="K16"/>
    </sheetView>
  </sheetViews>
  <sheetFormatPr defaultRowHeight="15.5" x14ac:dyDescent="0.35"/>
  <cols>
    <col min="1" max="1" width="4.54296875" customWidth="1"/>
    <col min="2" max="2" width="9.1796875" style="83"/>
    <col min="3" max="3" width="18.1796875" customWidth="1"/>
    <col min="15" max="15" width="11.26953125" customWidth="1"/>
    <col min="19" max="19" width="13.26953125" customWidth="1"/>
  </cols>
  <sheetData>
    <row r="1" spans="2:29" ht="21" x14ac:dyDescent="0.5">
      <c r="B1" s="162" t="s">
        <v>55</v>
      </c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58"/>
      <c r="N1" s="58"/>
      <c r="O1" s="59">
        <f>(O9+O17+O31)</f>
        <v>86.6</v>
      </c>
      <c r="P1" s="60" t="s">
        <v>29</v>
      </c>
      <c r="Q1" s="61"/>
      <c r="R1" s="61"/>
      <c r="S1" s="61"/>
      <c r="T1" s="61"/>
      <c r="U1" s="61"/>
      <c r="V1" s="61"/>
      <c r="W1" s="62"/>
      <c r="X1" s="62"/>
      <c r="Y1" s="62"/>
      <c r="Z1" s="62"/>
      <c r="AA1" s="62"/>
      <c r="AB1" s="62"/>
      <c r="AC1" s="62"/>
    </row>
    <row r="2" spans="2:29" ht="21" x14ac:dyDescent="0.5">
      <c r="B2" s="153"/>
      <c r="C2" s="164" t="s">
        <v>30</v>
      </c>
      <c r="D2" s="166" t="s">
        <v>31</v>
      </c>
      <c r="E2" s="159">
        <v>2017</v>
      </c>
      <c r="F2" s="159">
        <v>2018</v>
      </c>
      <c r="G2" s="159">
        <v>2019</v>
      </c>
      <c r="H2" s="159">
        <v>2020</v>
      </c>
      <c r="I2" s="159">
        <v>2021</v>
      </c>
      <c r="J2" s="159">
        <v>2022</v>
      </c>
      <c r="K2" s="159">
        <v>2023</v>
      </c>
      <c r="L2" s="159">
        <v>2024</v>
      </c>
      <c r="M2" s="148" t="s">
        <v>32</v>
      </c>
      <c r="N2" s="141" t="s">
        <v>57</v>
      </c>
      <c r="O2" s="62"/>
      <c r="P2" s="62"/>
      <c r="Q2" s="62"/>
      <c r="R2" s="62"/>
      <c r="S2" s="62"/>
      <c r="T2" s="62"/>
      <c r="U2" s="62"/>
      <c r="V2" s="62"/>
      <c r="W2" s="63"/>
      <c r="X2" s="5"/>
      <c r="Y2" s="5"/>
      <c r="Z2" s="5"/>
      <c r="AA2" s="5"/>
      <c r="AB2" s="63"/>
      <c r="AC2" s="63"/>
    </row>
    <row r="3" spans="2:29" ht="14.5" x14ac:dyDescent="0.35">
      <c r="B3" s="154"/>
      <c r="C3" s="165"/>
      <c r="D3" s="167"/>
      <c r="E3" s="161"/>
      <c r="F3" s="161"/>
      <c r="G3" s="161"/>
      <c r="H3" s="161"/>
      <c r="I3" s="161"/>
      <c r="J3" s="160"/>
      <c r="K3" s="160"/>
      <c r="L3" s="160"/>
      <c r="M3" s="149"/>
      <c r="N3" s="142"/>
      <c r="O3" s="64"/>
      <c r="P3" s="64"/>
      <c r="Q3" s="64"/>
      <c r="R3" s="64"/>
      <c r="S3" s="64"/>
      <c r="T3" s="64"/>
      <c r="U3" s="64"/>
      <c r="V3" s="64"/>
      <c r="W3" s="64"/>
      <c r="X3" s="5"/>
      <c r="Y3" s="5"/>
      <c r="Z3" s="5"/>
      <c r="AA3" s="5"/>
      <c r="AB3" s="63"/>
      <c r="AC3" s="63"/>
    </row>
    <row r="4" spans="2:29" ht="15.75" customHeight="1" x14ac:dyDescent="0.35">
      <c r="B4" s="150" t="s">
        <v>33</v>
      </c>
      <c r="C4" s="90" t="s">
        <v>34</v>
      </c>
      <c r="D4" s="65">
        <v>0.01</v>
      </c>
      <c r="E4" s="66">
        <v>0</v>
      </c>
      <c r="F4" s="66">
        <v>0</v>
      </c>
      <c r="G4" s="66">
        <v>0</v>
      </c>
      <c r="H4" s="80">
        <v>0.01</v>
      </c>
      <c r="I4" s="68">
        <v>0</v>
      </c>
      <c r="J4" s="68">
        <v>0</v>
      </c>
      <c r="K4" s="68">
        <v>0</v>
      </c>
      <c r="L4" s="68"/>
      <c r="M4" s="69">
        <f>SUM(E4:L4)</f>
        <v>0.01</v>
      </c>
      <c r="N4" s="69">
        <f>D4-M4</f>
        <v>0</v>
      </c>
      <c r="O4" s="70" t="str">
        <f>IF(D4=M4,"Reached","Unreached")</f>
        <v>Reached</v>
      </c>
      <c r="P4" s="71"/>
      <c r="Q4" s="71"/>
      <c r="R4" s="71"/>
      <c r="S4" s="71"/>
      <c r="T4" s="71"/>
      <c r="U4" s="71"/>
      <c r="V4" s="71"/>
      <c r="W4" s="71"/>
      <c r="X4" s="5"/>
      <c r="Y4" s="5"/>
      <c r="Z4" s="5"/>
      <c r="AA4" s="5"/>
      <c r="AB4" s="63"/>
      <c r="AC4" s="63"/>
    </row>
    <row r="5" spans="2:29" ht="15.75" customHeight="1" x14ac:dyDescent="0.35">
      <c r="B5" s="151"/>
      <c r="C5" s="90" t="s">
        <v>35</v>
      </c>
      <c r="D5" s="65">
        <v>0.14000000000000001</v>
      </c>
      <c r="E5" s="66">
        <v>0</v>
      </c>
      <c r="F5" s="66">
        <v>0</v>
      </c>
      <c r="G5" s="68">
        <v>0</v>
      </c>
      <c r="H5" s="80">
        <v>0.06</v>
      </c>
      <c r="I5" s="80">
        <v>0.08</v>
      </c>
      <c r="J5" s="68">
        <v>0</v>
      </c>
      <c r="K5" s="68">
        <v>0</v>
      </c>
      <c r="L5" s="68"/>
      <c r="M5" s="69">
        <f>SUM(E5:L5)</f>
        <v>0.14000000000000001</v>
      </c>
      <c r="N5" s="69">
        <f>D5-M5</f>
        <v>0</v>
      </c>
      <c r="O5" s="70" t="str">
        <f t="shared" ref="O5:O8" si="0">IF(D5=M5,"Reached","Unreached")</f>
        <v>Reached</v>
      </c>
      <c r="P5" s="71"/>
      <c r="Q5" s="71"/>
      <c r="R5" s="71"/>
      <c r="S5" s="71"/>
      <c r="T5" s="71"/>
      <c r="U5" s="71"/>
      <c r="V5" s="71"/>
      <c r="W5" s="71"/>
      <c r="X5" s="5"/>
      <c r="Y5" s="5"/>
      <c r="Z5" s="5"/>
      <c r="AA5" s="5"/>
      <c r="AB5" s="63"/>
      <c r="AC5" s="63"/>
    </row>
    <row r="6" spans="2:29" ht="15.75" customHeight="1" x14ac:dyDescent="0.35">
      <c r="B6" s="151"/>
      <c r="C6" s="90" t="s">
        <v>36</v>
      </c>
      <c r="D6" s="65">
        <v>0.28000000000000003</v>
      </c>
      <c r="E6" s="66">
        <v>0</v>
      </c>
      <c r="F6" s="66">
        <v>0</v>
      </c>
      <c r="G6" s="68">
        <v>0</v>
      </c>
      <c r="H6" s="68">
        <v>0</v>
      </c>
      <c r="I6" s="68">
        <v>0.15</v>
      </c>
      <c r="J6" s="80">
        <v>0.13</v>
      </c>
      <c r="K6" s="68">
        <v>0</v>
      </c>
      <c r="L6" s="68"/>
      <c r="M6" s="69">
        <f t="shared" ref="M6:M8" si="1">SUM(E6:L6)</f>
        <v>0.28000000000000003</v>
      </c>
      <c r="N6" s="69">
        <f t="shared" ref="N6:N8" si="2">D6-M6</f>
        <v>0</v>
      </c>
      <c r="O6" s="70" t="str">
        <f t="shared" si="0"/>
        <v>Reached</v>
      </c>
      <c r="P6" s="71"/>
      <c r="Q6" s="71"/>
      <c r="R6" s="71"/>
      <c r="S6" s="71"/>
      <c r="T6" s="71"/>
      <c r="U6" s="71"/>
      <c r="V6" s="71"/>
      <c r="W6" s="71"/>
      <c r="X6" s="5"/>
      <c r="Y6" s="5"/>
      <c r="Z6" s="5"/>
      <c r="AA6" s="5"/>
      <c r="AB6" s="63"/>
      <c r="AC6" s="63"/>
    </row>
    <row r="7" spans="2:29" ht="15.75" customHeight="1" x14ac:dyDescent="0.35">
      <c r="B7" s="151"/>
      <c r="C7" s="90" t="s">
        <v>38</v>
      </c>
      <c r="D7" s="65">
        <v>0.28999999999999998</v>
      </c>
      <c r="E7" s="66">
        <v>0</v>
      </c>
      <c r="F7" s="66">
        <v>0</v>
      </c>
      <c r="G7" s="68">
        <v>0</v>
      </c>
      <c r="H7" s="68">
        <v>0</v>
      </c>
      <c r="I7" s="68">
        <v>0</v>
      </c>
      <c r="J7" s="80">
        <v>0.14000000000000001</v>
      </c>
      <c r="K7" s="80">
        <v>0.15</v>
      </c>
      <c r="L7" s="68"/>
      <c r="M7" s="69">
        <f t="shared" si="1"/>
        <v>0.29000000000000004</v>
      </c>
      <c r="N7" s="69">
        <f t="shared" si="2"/>
        <v>0</v>
      </c>
      <c r="O7" s="70" t="str">
        <f t="shared" si="0"/>
        <v>Reached</v>
      </c>
      <c r="P7" s="71"/>
      <c r="Q7" s="71"/>
      <c r="R7" s="71"/>
      <c r="S7" s="71"/>
      <c r="T7" s="71"/>
      <c r="U7" s="71"/>
      <c r="V7" s="71"/>
      <c r="W7" s="71"/>
      <c r="X7" s="5"/>
      <c r="Y7" s="5"/>
      <c r="Z7" s="5"/>
      <c r="AA7" s="5"/>
      <c r="AB7" s="63"/>
      <c r="AC7" s="63"/>
    </row>
    <row r="8" spans="2:29" ht="15.75" customHeight="1" x14ac:dyDescent="0.35">
      <c r="B8" s="152"/>
      <c r="C8" s="90" t="s">
        <v>39</v>
      </c>
      <c r="D8" s="65">
        <v>0.28000000000000003</v>
      </c>
      <c r="E8" s="66">
        <v>0</v>
      </c>
      <c r="F8" s="66">
        <v>0</v>
      </c>
      <c r="G8" s="68">
        <v>0</v>
      </c>
      <c r="H8" s="68">
        <v>0</v>
      </c>
      <c r="I8" s="68">
        <v>0</v>
      </c>
      <c r="J8" s="80">
        <v>0</v>
      </c>
      <c r="K8" s="80">
        <v>0</v>
      </c>
      <c r="L8" s="68"/>
      <c r="M8" s="69">
        <f t="shared" si="1"/>
        <v>0</v>
      </c>
      <c r="N8" s="69">
        <f t="shared" si="2"/>
        <v>0.28000000000000003</v>
      </c>
      <c r="O8" s="71" t="str">
        <f t="shared" si="0"/>
        <v>Unreached</v>
      </c>
      <c r="P8" s="71"/>
      <c r="Q8" s="71"/>
      <c r="R8" s="71"/>
      <c r="S8" s="71"/>
      <c r="T8" s="71"/>
      <c r="U8" s="71"/>
      <c r="V8" s="71"/>
      <c r="W8" s="71"/>
      <c r="X8" s="5"/>
      <c r="Y8" s="5"/>
      <c r="Z8" s="5"/>
      <c r="AA8" s="5"/>
      <c r="AB8" s="63"/>
      <c r="AC8" s="63"/>
    </row>
    <row r="9" spans="2:29" ht="14.5" x14ac:dyDescent="0.35">
      <c r="B9" s="72">
        <v>20</v>
      </c>
      <c r="C9" s="73"/>
      <c r="D9" s="74">
        <f>SUM(D4:D8)</f>
        <v>1</v>
      </c>
      <c r="E9" s="74">
        <f t="shared" ref="E9:I9" si="3">SUM(E4:E8)</f>
        <v>0</v>
      </c>
      <c r="F9" s="74">
        <f>SUM(F4:F8)</f>
        <v>0</v>
      </c>
      <c r="G9" s="74">
        <f t="shared" si="3"/>
        <v>0</v>
      </c>
      <c r="H9" s="74">
        <f>SUM(H4:H8)</f>
        <v>6.9999999999999993E-2</v>
      </c>
      <c r="I9" s="74">
        <f t="shared" si="3"/>
        <v>0.22999999999999998</v>
      </c>
      <c r="J9" s="74">
        <f>SUM(J4:J8)</f>
        <v>0.27</v>
      </c>
      <c r="K9" s="74">
        <f t="shared" ref="K9:L9" si="4">SUM(K4:K8)</f>
        <v>0.15</v>
      </c>
      <c r="L9" s="74">
        <f t="shared" si="4"/>
        <v>0</v>
      </c>
      <c r="M9" s="75">
        <f>SUM(M4:M8)</f>
        <v>0.72000000000000008</v>
      </c>
      <c r="N9" s="75">
        <f>SUM(N4:N8)</f>
        <v>0.28000000000000003</v>
      </c>
      <c r="O9" s="76">
        <f>(M9*B9)</f>
        <v>14.400000000000002</v>
      </c>
      <c r="P9" s="77"/>
      <c r="Q9" s="77"/>
      <c r="R9" s="77"/>
      <c r="S9" s="77"/>
      <c r="T9" s="77"/>
      <c r="U9" s="77"/>
      <c r="V9" s="77"/>
      <c r="W9" s="78"/>
      <c r="X9" s="5"/>
      <c r="Y9" s="5"/>
      <c r="Z9" s="5"/>
      <c r="AA9" s="5"/>
      <c r="AB9" s="63"/>
      <c r="AC9" s="63"/>
    </row>
    <row r="10" spans="2:29" ht="14.5" x14ac:dyDescent="0.35">
      <c r="B10" s="63"/>
      <c r="C10" s="5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8"/>
      <c r="X10" s="5"/>
      <c r="Y10" s="5"/>
      <c r="Z10" s="5"/>
      <c r="AA10" s="5"/>
      <c r="AB10" s="63"/>
      <c r="AC10" s="63"/>
    </row>
    <row r="11" spans="2:29" ht="21" x14ac:dyDescent="0.5">
      <c r="B11" s="153"/>
      <c r="C11" s="155" t="s">
        <v>30</v>
      </c>
      <c r="D11" s="157" t="s">
        <v>31</v>
      </c>
      <c r="E11" s="146">
        <v>2017</v>
      </c>
      <c r="F11" s="146">
        <v>2018</v>
      </c>
      <c r="G11" s="146">
        <v>2019</v>
      </c>
      <c r="H11" s="146">
        <v>2020</v>
      </c>
      <c r="I11" s="146">
        <v>2021</v>
      </c>
      <c r="J11" s="146">
        <v>2022</v>
      </c>
      <c r="K11" s="159">
        <v>2023</v>
      </c>
      <c r="L11" s="159">
        <v>2024</v>
      </c>
      <c r="M11" s="148" t="s">
        <v>32</v>
      </c>
      <c r="N11" s="141" t="s">
        <v>58</v>
      </c>
      <c r="O11" s="5"/>
      <c r="U11" s="79"/>
    </row>
    <row r="12" spans="2:29" ht="21" x14ac:dyDescent="0.5">
      <c r="B12" s="154"/>
      <c r="C12" s="156"/>
      <c r="D12" s="158"/>
      <c r="E12" s="147"/>
      <c r="F12" s="147"/>
      <c r="G12" s="147"/>
      <c r="H12" s="147"/>
      <c r="I12" s="147"/>
      <c r="J12" s="142"/>
      <c r="K12" s="160"/>
      <c r="L12" s="160"/>
      <c r="M12" s="149"/>
      <c r="N12" s="142"/>
      <c r="O12" s="5"/>
      <c r="U12" s="62"/>
    </row>
    <row r="13" spans="2:29" ht="15.75" customHeight="1" x14ac:dyDescent="0.35">
      <c r="B13" s="150" t="s">
        <v>37</v>
      </c>
      <c r="C13" s="90" t="s">
        <v>40</v>
      </c>
      <c r="D13" s="65">
        <v>0.05</v>
      </c>
      <c r="E13" s="66">
        <v>0</v>
      </c>
      <c r="F13" s="66">
        <v>0</v>
      </c>
      <c r="G13" s="66">
        <v>0</v>
      </c>
      <c r="H13" s="80">
        <v>0.05</v>
      </c>
      <c r="I13" s="68">
        <v>0</v>
      </c>
      <c r="J13" s="68">
        <v>0</v>
      </c>
      <c r="K13" s="68">
        <v>0</v>
      </c>
      <c r="L13" s="68"/>
      <c r="M13" s="69">
        <f>SUM(E13:L13)</f>
        <v>0.05</v>
      </c>
      <c r="N13" s="69">
        <f>D13-M13</f>
        <v>0</v>
      </c>
      <c r="O13" s="81" t="str">
        <f>IF(D13=M13,"Reached","Unreached")</f>
        <v>Reached</v>
      </c>
      <c r="U13" s="82"/>
    </row>
    <row r="14" spans="2:29" x14ac:dyDescent="0.35">
      <c r="B14" s="151"/>
      <c r="C14" s="90" t="s">
        <v>41</v>
      </c>
      <c r="D14" s="65">
        <v>0.05</v>
      </c>
      <c r="E14" s="66">
        <v>0</v>
      </c>
      <c r="F14" s="66">
        <v>0</v>
      </c>
      <c r="G14" s="68">
        <v>0</v>
      </c>
      <c r="H14" s="80">
        <v>0.05</v>
      </c>
      <c r="I14" s="68">
        <v>0</v>
      </c>
      <c r="J14" s="68">
        <v>0</v>
      </c>
      <c r="K14" s="68">
        <v>0</v>
      </c>
      <c r="L14" s="68"/>
      <c r="M14" s="69">
        <f t="shared" ref="M14:M16" si="5">SUM(E14:L14)</f>
        <v>0.05</v>
      </c>
      <c r="N14" s="69">
        <f t="shared" ref="N14:N16" si="6">D14-M14</f>
        <v>0</v>
      </c>
      <c r="O14" s="81" t="str">
        <f t="shared" ref="O14:O16" si="7">IF(D14=M14,"Reached","Unreached")</f>
        <v>Reached</v>
      </c>
      <c r="U14" s="82"/>
    </row>
    <row r="15" spans="2:29" x14ac:dyDescent="0.35">
      <c r="B15" s="151"/>
      <c r="C15" s="90" t="s">
        <v>43</v>
      </c>
      <c r="D15" s="65">
        <v>0.4</v>
      </c>
      <c r="E15" s="66">
        <v>0</v>
      </c>
      <c r="F15" s="66">
        <v>0</v>
      </c>
      <c r="G15" s="68">
        <v>0</v>
      </c>
      <c r="H15" s="68">
        <v>0.04</v>
      </c>
      <c r="I15" s="68">
        <v>0.06</v>
      </c>
      <c r="J15" s="80">
        <v>7.0000000000000007E-2</v>
      </c>
      <c r="K15" s="80">
        <v>0.15</v>
      </c>
      <c r="L15" s="68"/>
      <c r="M15" s="69">
        <f t="shared" si="5"/>
        <v>0.32</v>
      </c>
      <c r="N15" s="69">
        <f t="shared" si="6"/>
        <v>8.0000000000000016E-2</v>
      </c>
      <c r="O15" s="89" t="str">
        <f t="shared" si="7"/>
        <v>Unreached</v>
      </c>
      <c r="U15" s="82"/>
    </row>
    <row r="16" spans="2:29" x14ac:dyDescent="0.35">
      <c r="B16" s="152"/>
      <c r="C16" s="90" t="s">
        <v>44</v>
      </c>
      <c r="D16" s="65">
        <v>0.5</v>
      </c>
      <c r="E16" s="66">
        <v>0</v>
      </c>
      <c r="F16" s="66">
        <v>0</v>
      </c>
      <c r="G16" s="68">
        <v>0</v>
      </c>
      <c r="H16" s="68">
        <v>0.05</v>
      </c>
      <c r="I16" s="68">
        <v>0.25</v>
      </c>
      <c r="J16" s="80">
        <v>7.0000000000000007E-2</v>
      </c>
      <c r="K16" s="80">
        <v>0.09</v>
      </c>
      <c r="L16" s="68"/>
      <c r="M16" s="69">
        <f t="shared" si="5"/>
        <v>0.45999999999999996</v>
      </c>
      <c r="N16" s="69">
        <f t="shared" si="6"/>
        <v>4.0000000000000036E-2</v>
      </c>
      <c r="O16" s="89" t="str">
        <f t="shared" si="7"/>
        <v>Unreached</v>
      </c>
      <c r="U16" s="82"/>
    </row>
    <row r="17" spans="2:29" x14ac:dyDescent="0.35">
      <c r="B17" s="72">
        <v>60</v>
      </c>
      <c r="C17" s="73"/>
      <c r="D17" s="74">
        <f>SUM(D13:D16)</f>
        <v>1</v>
      </c>
      <c r="E17" s="74">
        <f t="shared" ref="E17:I17" si="8">SUM(E13:E16)</f>
        <v>0</v>
      </c>
      <c r="F17" s="74">
        <f t="shared" si="8"/>
        <v>0</v>
      </c>
      <c r="G17" s="74">
        <f t="shared" si="8"/>
        <v>0</v>
      </c>
      <c r="H17" s="74">
        <f>SUM(H13:H16)</f>
        <v>0.19</v>
      </c>
      <c r="I17" s="74">
        <f t="shared" si="8"/>
        <v>0.31</v>
      </c>
      <c r="J17" s="74">
        <f>SUM(J13:J16)</f>
        <v>0.14000000000000001</v>
      </c>
      <c r="K17" s="74">
        <f>SUM(K13:K16)</f>
        <v>0.24</v>
      </c>
      <c r="L17" s="74">
        <f t="shared" ref="L17" si="9">SUM(L13:L16)</f>
        <v>0</v>
      </c>
      <c r="M17" s="75">
        <f>SUM(M13:M16)</f>
        <v>0.88</v>
      </c>
      <c r="N17" s="75">
        <f>SUM(N13:N16)</f>
        <v>0.12000000000000005</v>
      </c>
      <c r="O17" s="76">
        <f>(M17*B17)</f>
        <v>52.8</v>
      </c>
      <c r="U17" s="82"/>
    </row>
    <row r="18" spans="2:29" ht="26" x14ac:dyDescent="0.35">
      <c r="B18" s="63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83"/>
      <c r="Q18" s="84"/>
      <c r="R18" s="85"/>
      <c r="S18" s="85"/>
      <c r="T18" s="85"/>
      <c r="U18" s="82"/>
      <c r="V18" s="5"/>
      <c r="W18" s="5"/>
      <c r="X18" s="86"/>
      <c r="Y18" s="87"/>
      <c r="Z18" s="82"/>
      <c r="AA18" s="64"/>
      <c r="AB18" s="64"/>
      <c r="AC18" s="64"/>
    </row>
    <row r="19" spans="2:29" ht="14.5" x14ac:dyDescent="0.35">
      <c r="B19" s="153"/>
      <c r="C19" s="155" t="s">
        <v>30</v>
      </c>
      <c r="D19" s="157" t="s">
        <v>31</v>
      </c>
      <c r="E19" s="146">
        <v>2017</v>
      </c>
      <c r="F19" s="146">
        <v>2018</v>
      </c>
      <c r="G19" s="146">
        <v>2019</v>
      </c>
      <c r="H19" s="146">
        <v>2020</v>
      </c>
      <c r="I19" s="146">
        <v>2021</v>
      </c>
      <c r="J19" s="146">
        <v>2022</v>
      </c>
      <c r="K19" s="159">
        <v>2023</v>
      </c>
      <c r="L19" s="159">
        <v>2024</v>
      </c>
      <c r="M19" s="148" t="s">
        <v>32</v>
      </c>
      <c r="N19" s="141" t="s">
        <v>57</v>
      </c>
      <c r="O19" s="5"/>
    </row>
    <row r="20" spans="2:29" ht="14.5" x14ac:dyDescent="0.35">
      <c r="B20" s="154"/>
      <c r="C20" s="156"/>
      <c r="D20" s="158"/>
      <c r="E20" s="147"/>
      <c r="F20" s="147"/>
      <c r="G20" s="147"/>
      <c r="H20" s="147"/>
      <c r="I20" s="147"/>
      <c r="J20" s="142"/>
      <c r="K20" s="160"/>
      <c r="L20" s="160"/>
      <c r="M20" s="149"/>
      <c r="N20" s="142"/>
      <c r="O20" s="5"/>
    </row>
    <row r="21" spans="2:29" ht="15.75" customHeight="1" x14ac:dyDescent="0.35">
      <c r="B21" s="150" t="s">
        <v>42</v>
      </c>
      <c r="C21" s="90" t="s">
        <v>45</v>
      </c>
      <c r="D21" s="65">
        <v>0.03</v>
      </c>
      <c r="E21" s="67">
        <v>0.03</v>
      </c>
      <c r="F21" s="66">
        <v>0</v>
      </c>
      <c r="G21" s="66">
        <v>0</v>
      </c>
      <c r="H21" s="68">
        <v>0</v>
      </c>
      <c r="I21" s="68">
        <v>0</v>
      </c>
      <c r="J21" s="68">
        <v>0</v>
      </c>
      <c r="K21" s="68">
        <v>0</v>
      </c>
      <c r="L21" s="68"/>
      <c r="M21" s="69">
        <f>SUM(E21:L21)</f>
        <v>0.03</v>
      </c>
      <c r="N21" s="69">
        <f>D21-M21</f>
        <v>0</v>
      </c>
      <c r="O21" s="81" t="str">
        <f>IF(D21=M21,"Reached","Unreached")</f>
        <v>Reached</v>
      </c>
    </row>
    <row r="22" spans="2:29" ht="15.75" customHeight="1" x14ac:dyDescent="0.35">
      <c r="B22" s="151"/>
      <c r="C22" s="90" t="s">
        <v>46</v>
      </c>
      <c r="D22" s="65">
        <v>0.05</v>
      </c>
      <c r="E22" s="67">
        <v>0.02</v>
      </c>
      <c r="F22" s="67">
        <v>0.03</v>
      </c>
      <c r="G22" s="68">
        <v>0</v>
      </c>
      <c r="H22" s="68">
        <v>0</v>
      </c>
      <c r="I22" s="68">
        <v>0</v>
      </c>
      <c r="J22" s="68">
        <v>0</v>
      </c>
      <c r="K22" s="68">
        <v>0</v>
      </c>
      <c r="L22" s="68"/>
      <c r="M22" s="69">
        <f t="shared" ref="M22:M30" si="10">SUM(E22:L22)</f>
        <v>0.05</v>
      </c>
      <c r="N22" s="69">
        <f t="shared" ref="N22:N30" si="11">D22-M22</f>
        <v>0</v>
      </c>
      <c r="O22" s="81" t="str">
        <f t="shared" ref="O22:O30" si="12">IF(D22=M22,"Reached","Unreached")</f>
        <v>Reached</v>
      </c>
    </row>
    <row r="23" spans="2:29" ht="15.75" customHeight="1" x14ac:dyDescent="0.35">
      <c r="B23" s="151"/>
      <c r="C23" s="90" t="s">
        <v>47</v>
      </c>
      <c r="D23" s="65">
        <v>0.15</v>
      </c>
      <c r="E23" s="67">
        <v>0.05</v>
      </c>
      <c r="F23" s="67">
        <v>0.03</v>
      </c>
      <c r="G23" s="80">
        <v>0.05</v>
      </c>
      <c r="H23" s="80">
        <v>0.02</v>
      </c>
      <c r="I23" s="68">
        <v>0</v>
      </c>
      <c r="J23" s="68">
        <v>0</v>
      </c>
      <c r="K23" s="68">
        <v>0</v>
      </c>
      <c r="L23" s="68"/>
      <c r="M23" s="69">
        <f t="shared" si="10"/>
        <v>0.15</v>
      </c>
      <c r="N23" s="69">
        <f t="shared" si="11"/>
        <v>0</v>
      </c>
      <c r="O23" s="81" t="str">
        <f t="shared" si="12"/>
        <v>Reached</v>
      </c>
    </row>
    <row r="24" spans="2:29" ht="15.75" customHeight="1" x14ac:dyDescent="0.35">
      <c r="B24" s="151"/>
      <c r="C24" s="90" t="s">
        <v>48</v>
      </c>
      <c r="D24" s="65">
        <v>0.2</v>
      </c>
      <c r="E24" s="66">
        <v>0</v>
      </c>
      <c r="F24" s="67">
        <v>0.15</v>
      </c>
      <c r="G24" s="80">
        <v>0.05</v>
      </c>
      <c r="H24" s="68">
        <v>0</v>
      </c>
      <c r="I24" s="68">
        <v>0</v>
      </c>
      <c r="J24" s="68">
        <v>0</v>
      </c>
      <c r="K24" s="68">
        <v>0</v>
      </c>
      <c r="L24" s="68"/>
      <c r="M24" s="69">
        <f t="shared" si="10"/>
        <v>0.2</v>
      </c>
      <c r="N24" s="69">
        <f t="shared" si="11"/>
        <v>0</v>
      </c>
      <c r="O24" s="81" t="str">
        <f t="shared" si="12"/>
        <v>Reached</v>
      </c>
    </row>
    <row r="25" spans="2:29" ht="15.75" customHeight="1" x14ac:dyDescent="0.35">
      <c r="B25" s="151"/>
      <c r="C25" s="90" t="s">
        <v>49</v>
      </c>
      <c r="D25" s="65">
        <v>0.04</v>
      </c>
      <c r="E25" s="66">
        <v>0</v>
      </c>
      <c r="F25" s="67">
        <v>0.04</v>
      </c>
      <c r="G25" s="68">
        <v>0</v>
      </c>
      <c r="H25" s="68">
        <v>0</v>
      </c>
      <c r="I25" s="68">
        <v>0</v>
      </c>
      <c r="J25" s="68">
        <v>0</v>
      </c>
      <c r="K25" s="68">
        <v>0</v>
      </c>
      <c r="L25" s="68"/>
      <c r="M25" s="69">
        <f t="shared" si="10"/>
        <v>0.04</v>
      </c>
      <c r="N25" s="69">
        <f t="shared" si="11"/>
        <v>0</v>
      </c>
      <c r="O25" s="81" t="str">
        <f t="shared" si="12"/>
        <v>Reached</v>
      </c>
    </row>
    <row r="26" spans="2:29" ht="15.75" customHeight="1" x14ac:dyDescent="0.35">
      <c r="B26" s="151"/>
      <c r="C26" s="90" t="s">
        <v>50</v>
      </c>
      <c r="D26" s="65">
        <v>0.1</v>
      </c>
      <c r="E26" s="66">
        <v>0</v>
      </c>
      <c r="F26" s="66">
        <v>0</v>
      </c>
      <c r="G26" s="68">
        <v>0</v>
      </c>
      <c r="H26" s="68">
        <v>0</v>
      </c>
      <c r="I26" s="80">
        <v>0.1</v>
      </c>
      <c r="J26" s="68">
        <v>0</v>
      </c>
      <c r="K26" s="68">
        <v>0</v>
      </c>
      <c r="L26" s="68"/>
      <c r="M26" s="69">
        <f t="shared" si="10"/>
        <v>0.1</v>
      </c>
      <c r="N26" s="69">
        <f t="shared" si="11"/>
        <v>0</v>
      </c>
      <c r="O26" s="81" t="str">
        <f t="shared" si="12"/>
        <v>Reached</v>
      </c>
    </row>
    <row r="27" spans="2:29" ht="15.75" customHeight="1" x14ac:dyDescent="0.35">
      <c r="B27" s="151"/>
      <c r="C27" s="90" t="s">
        <v>51</v>
      </c>
      <c r="D27" s="65">
        <v>0.1</v>
      </c>
      <c r="E27" s="66">
        <v>0</v>
      </c>
      <c r="F27" s="66">
        <v>0</v>
      </c>
      <c r="G27" s="68">
        <v>0</v>
      </c>
      <c r="H27" s="80">
        <v>0.1</v>
      </c>
      <c r="I27" s="68">
        <v>0</v>
      </c>
      <c r="J27" s="68">
        <v>0</v>
      </c>
      <c r="K27" s="68">
        <v>0</v>
      </c>
      <c r="L27" s="68"/>
      <c r="M27" s="69">
        <f t="shared" si="10"/>
        <v>0.1</v>
      </c>
      <c r="N27" s="69">
        <f t="shared" si="11"/>
        <v>0</v>
      </c>
      <c r="O27" s="81" t="str">
        <f t="shared" si="12"/>
        <v>Reached</v>
      </c>
    </row>
    <row r="28" spans="2:29" ht="15.75" customHeight="1" x14ac:dyDescent="0.35">
      <c r="B28" s="151"/>
      <c r="C28" s="90" t="s">
        <v>52</v>
      </c>
      <c r="D28" s="65">
        <v>0.2</v>
      </c>
      <c r="E28" s="66">
        <v>0</v>
      </c>
      <c r="F28" s="66">
        <v>0</v>
      </c>
      <c r="G28" s="68">
        <v>0.05</v>
      </c>
      <c r="H28" s="80">
        <v>0.15</v>
      </c>
      <c r="I28" s="68">
        <v>0</v>
      </c>
      <c r="J28" s="68">
        <v>0</v>
      </c>
      <c r="K28" s="68">
        <v>0</v>
      </c>
      <c r="L28" s="68"/>
      <c r="M28" s="69">
        <f t="shared" si="10"/>
        <v>0.2</v>
      </c>
      <c r="N28" s="69">
        <f t="shared" si="11"/>
        <v>0</v>
      </c>
      <c r="O28" s="81" t="str">
        <f t="shared" si="12"/>
        <v>Reached</v>
      </c>
    </row>
    <row r="29" spans="2:29" ht="15.75" customHeight="1" x14ac:dyDescent="0.35">
      <c r="B29" s="151"/>
      <c r="C29" s="90" t="s">
        <v>53</v>
      </c>
      <c r="D29" s="65">
        <v>0.1</v>
      </c>
      <c r="E29" s="66">
        <v>0</v>
      </c>
      <c r="F29" s="66">
        <v>0</v>
      </c>
      <c r="G29" s="68">
        <v>0</v>
      </c>
      <c r="H29" s="68">
        <v>0</v>
      </c>
      <c r="I29" s="68">
        <v>0</v>
      </c>
      <c r="J29" s="80">
        <v>0.1</v>
      </c>
      <c r="K29" s="68">
        <v>0</v>
      </c>
      <c r="L29" s="68"/>
      <c r="M29" s="69">
        <f t="shared" si="10"/>
        <v>0.1</v>
      </c>
      <c r="N29" s="69">
        <f t="shared" si="11"/>
        <v>0</v>
      </c>
      <c r="O29" s="81" t="str">
        <f t="shared" si="12"/>
        <v>Reached</v>
      </c>
    </row>
    <row r="30" spans="2:29" ht="15.75" customHeight="1" x14ac:dyDescent="0.35">
      <c r="B30" s="152"/>
      <c r="C30" s="90" t="s">
        <v>54</v>
      </c>
      <c r="D30" s="65">
        <v>0.03</v>
      </c>
      <c r="E30" s="66">
        <v>0</v>
      </c>
      <c r="F30" s="66">
        <v>0</v>
      </c>
      <c r="G30" s="68">
        <v>0</v>
      </c>
      <c r="H30" s="68">
        <v>0</v>
      </c>
      <c r="I30" s="68">
        <v>0</v>
      </c>
      <c r="J30" s="80">
        <v>0</v>
      </c>
      <c r="K30" s="80">
        <v>0</v>
      </c>
      <c r="L30" s="68"/>
      <c r="M30" s="69">
        <f t="shared" si="10"/>
        <v>0</v>
      </c>
      <c r="N30" s="69">
        <f t="shared" si="11"/>
        <v>0.03</v>
      </c>
      <c r="O30" s="89" t="str">
        <f t="shared" si="12"/>
        <v>Unreached</v>
      </c>
    </row>
    <row r="31" spans="2:29" ht="14.5" x14ac:dyDescent="0.35">
      <c r="B31" s="72">
        <v>20</v>
      </c>
      <c r="C31" s="73"/>
      <c r="D31" s="74">
        <f>SUM(D21:D30)</f>
        <v>0.99999999999999989</v>
      </c>
      <c r="E31" s="74">
        <f t="shared" ref="E31:I31" si="13">SUM(E21:E30)</f>
        <v>0.1</v>
      </c>
      <c r="F31" s="74">
        <f t="shared" si="13"/>
        <v>0.25</v>
      </c>
      <c r="G31" s="74">
        <f>SUM(G21:G30)</f>
        <v>0.15000000000000002</v>
      </c>
      <c r="H31" s="74">
        <f>SUM(H21:H30)</f>
        <v>0.27</v>
      </c>
      <c r="I31" s="74">
        <f t="shared" si="13"/>
        <v>0.1</v>
      </c>
      <c r="J31" s="74">
        <f>SUM(J21:J30)</f>
        <v>0.1</v>
      </c>
      <c r="K31" s="74">
        <f t="shared" ref="K31:L31" si="14">SUM(K21:K30)</f>
        <v>0</v>
      </c>
      <c r="L31" s="74">
        <f t="shared" si="14"/>
        <v>0</v>
      </c>
      <c r="M31" s="75">
        <f>SUM(M21:M30)</f>
        <v>0.96999999999999986</v>
      </c>
      <c r="N31" s="75">
        <f>SUM(N21:N30)</f>
        <v>0.03</v>
      </c>
      <c r="O31" s="88">
        <f>(M31*B31)</f>
        <v>19.399999999999999</v>
      </c>
    </row>
    <row r="33" spans="2:12" x14ac:dyDescent="0.35">
      <c r="B33" s="143" t="s">
        <v>56</v>
      </c>
      <c r="C33" s="144"/>
      <c r="D33" s="145"/>
      <c r="E33" s="92">
        <f t="shared" ref="E33:G33" si="15">(E9*$B$9/100)+(E17*$B$17/100)+(E31*$B$31/100)</f>
        <v>0.02</v>
      </c>
      <c r="F33" s="92">
        <f t="shared" si="15"/>
        <v>0.05</v>
      </c>
      <c r="G33" s="92">
        <f t="shared" si="15"/>
        <v>3.0000000000000006E-2</v>
      </c>
      <c r="H33" s="92">
        <f>(H9*$B$9/100)+(H17*$B$17/100)+(H31*$B$31/100)</f>
        <v>0.182</v>
      </c>
      <c r="I33" s="92">
        <f>(I9*$B$9/100)+(I17*$B$17/100)+(I31*$B$31/100)</f>
        <v>0.25200000000000006</v>
      </c>
      <c r="J33" s="92">
        <f t="shared" ref="J33:L33" si="16">(J9*$B$9/100)+(J17*$B$17/100)+(J31*$B$31/100)</f>
        <v>0.158</v>
      </c>
      <c r="K33" s="92">
        <f t="shared" si="16"/>
        <v>0.17399999999999999</v>
      </c>
      <c r="L33" s="92">
        <f t="shared" si="16"/>
        <v>0</v>
      </c>
    </row>
    <row r="34" spans="2:12" x14ac:dyDescent="0.35">
      <c r="H34" s="91"/>
    </row>
  </sheetData>
  <mergeCells count="44">
    <mergeCell ref="G2:G3"/>
    <mergeCell ref="H2:H3"/>
    <mergeCell ref="I2:I3"/>
    <mergeCell ref="J2:J3"/>
    <mergeCell ref="B1:L1"/>
    <mergeCell ref="K2:K3"/>
    <mergeCell ref="L2:L3"/>
    <mergeCell ref="B2:B3"/>
    <mergeCell ref="C2:C3"/>
    <mergeCell ref="D2:D3"/>
    <mergeCell ref="E2:E3"/>
    <mergeCell ref="F2:F3"/>
    <mergeCell ref="G19:G20"/>
    <mergeCell ref="H19:H20"/>
    <mergeCell ref="M2:M3"/>
    <mergeCell ref="B4:B8"/>
    <mergeCell ref="B11:B12"/>
    <mergeCell ref="C11:C12"/>
    <mergeCell ref="D11:D12"/>
    <mergeCell ref="E11:E12"/>
    <mergeCell ref="F11:F12"/>
    <mergeCell ref="G11:G12"/>
    <mergeCell ref="H11:H12"/>
    <mergeCell ref="I11:I12"/>
    <mergeCell ref="K11:K12"/>
    <mergeCell ref="L11:L12"/>
    <mergeCell ref="K19:K20"/>
    <mergeCell ref="L19:L20"/>
    <mergeCell ref="N2:N3"/>
    <mergeCell ref="N11:N12"/>
    <mergeCell ref="N19:N20"/>
    <mergeCell ref="B33:D33"/>
    <mergeCell ref="I19:I20"/>
    <mergeCell ref="J19:J20"/>
    <mergeCell ref="M19:M20"/>
    <mergeCell ref="B21:B30"/>
    <mergeCell ref="J11:J12"/>
    <mergeCell ref="M11:M12"/>
    <mergeCell ref="B13:B16"/>
    <mergeCell ref="B19:B20"/>
    <mergeCell ref="C19:C20"/>
    <mergeCell ref="D19:D20"/>
    <mergeCell ref="E19:E20"/>
    <mergeCell ref="F19:F20"/>
  </mergeCells>
  <pageMargins left="0.25" right="0.25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Milestones</vt:lpstr>
      <vt:lpstr>Technical Progress</vt:lpstr>
    </vt:vector>
  </TitlesOfParts>
  <Company>ZSR-ZT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Ilavska.Lenka</dc:creator>
  <cp:lastModifiedBy>Hatinova.Martina</cp:lastModifiedBy>
  <cp:lastPrinted>2023-03-09T09:18:38Z</cp:lastPrinted>
  <dcterms:created xsi:type="dcterms:W3CDTF">2022-01-25T09:40:08Z</dcterms:created>
  <dcterms:modified xsi:type="dcterms:W3CDTF">2024-03-19T10:26:50Z</dcterms:modified>
</cp:coreProperties>
</file>