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:\Môj disk\FARMY\03_BZINCE POD JAVORINOU\SILÁŽNA JAMA\ROZPOČET 2025\"/>
    </mc:Choice>
  </mc:AlternateContent>
  <xr:revisionPtr revIDLastSave="0" documentId="13_ncr:1_{34EE429E-BA6E-4FF4-B9E1-3077ED842D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70823K - Betónový nadz..." sheetId="2" r:id="rId1"/>
  </sheets>
  <definedNames>
    <definedName name="_xlnm._FilterDatabase" localSheetId="0" hidden="1">'11170823K - Betónový nadz...'!$C$118:$L$164</definedName>
    <definedName name="_xlnm.Print_Titles" localSheetId="0">'11170823K - Betónový nadz...'!$118:$118</definedName>
    <definedName name="_xlnm.Print_Area" localSheetId="0">'11170823K - Betónový nadz...'!$C$4:$K$40,'11170823K - Betónový nadz...'!$C$46:$K$77,'11170823K - Betónový nadz...'!$C$82:$K$102,'11170823K - Betónový nadz...'!$C$108:$L$164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" i="2" l="1"/>
  <c r="J116" i="2"/>
  <c r="F115" i="2"/>
  <c r="J90" i="2"/>
  <c r="J89" i="2"/>
  <c r="F89" i="2"/>
  <c r="K37" i="2" l="1"/>
  <c r="K36" i="2"/>
  <c r="K35" i="2"/>
  <c r="BI164" i="2"/>
  <c r="BH164" i="2"/>
  <c r="BG164" i="2"/>
  <c r="BE164" i="2"/>
  <c r="R164" i="2"/>
  <c r="R163" i="2" s="1"/>
  <c r="J101" i="2" s="1"/>
  <c r="Q164" i="2"/>
  <c r="Q163" i="2" s="1"/>
  <c r="I101" i="2" s="1"/>
  <c r="X164" i="2"/>
  <c r="X163" i="2" s="1"/>
  <c r="V164" i="2"/>
  <c r="V163" i="2" s="1"/>
  <c r="T164" i="2"/>
  <c r="T163" i="2" s="1"/>
  <c r="P164" i="2"/>
  <c r="K164" i="2" s="1"/>
  <c r="BF164" i="2" s="1"/>
  <c r="BI162" i="2"/>
  <c r="BH162" i="2"/>
  <c r="BG162" i="2"/>
  <c r="BE162" i="2"/>
  <c r="R162" i="2"/>
  <c r="Q162" i="2"/>
  <c r="X162" i="2"/>
  <c r="V162" i="2"/>
  <c r="T162" i="2"/>
  <c r="P162" i="2"/>
  <c r="K162" i="2" s="1"/>
  <c r="BF162" i="2" s="1"/>
  <c r="BI161" i="2"/>
  <c r="BH161" i="2"/>
  <c r="BG161" i="2"/>
  <c r="BE161" i="2"/>
  <c r="R161" i="2"/>
  <c r="Q161" i="2"/>
  <c r="X161" i="2"/>
  <c r="V161" i="2"/>
  <c r="T161" i="2"/>
  <c r="P161" i="2"/>
  <c r="K161" i="2" s="1"/>
  <c r="BF161" i="2" s="1"/>
  <c r="BI160" i="2"/>
  <c r="BH160" i="2"/>
  <c r="BG160" i="2"/>
  <c r="BE160" i="2"/>
  <c r="R160" i="2"/>
  <c r="Q160" i="2"/>
  <c r="X160" i="2"/>
  <c r="V160" i="2"/>
  <c r="T160" i="2"/>
  <c r="P160" i="2"/>
  <c r="K160" i="2" s="1"/>
  <c r="BF160" i="2" s="1"/>
  <c r="BI159" i="2"/>
  <c r="BH159" i="2"/>
  <c r="BG159" i="2"/>
  <c r="BE159" i="2"/>
  <c r="R159" i="2"/>
  <c r="Q159" i="2"/>
  <c r="X159" i="2"/>
  <c r="V159" i="2"/>
  <c r="T159" i="2"/>
  <c r="P159" i="2"/>
  <c r="K159" i="2" s="1"/>
  <c r="BF159" i="2" s="1"/>
  <c r="BI158" i="2"/>
  <c r="BH158" i="2"/>
  <c r="BG158" i="2"/>
  <c r="BE158" i="2"/>
  <c r="R158" i="2"/>
  <c r="Q158" i="2"/>
  <c r="X158" i="2"/>
  <c r="V158" i="2"/>
  <c r="T158" i="2"/>
  <c r="P158" i="2"/>
  <c r="K158" i="2" s="1"/>
  <c r="BF158" i="2" s="1"/>
  <c r="BI157" i="2"/>
  <c r="BH157" i="2"/>
  <c r="BG157" i="2"/>
  <c r="BE157" i="2"/>
  <c r="R157" i="2"/>
  <c r="Q157" i="2"/>
  <c r="X157" i="2"/>
  <c r="V157" i="2"/>
  <c r="T157" i="2"/>
  <c r="P157" i="2"/>
  <c r="BK157" i="2" s="1"/>
  <c r="BI156" i="2"/>
  <c r="BH156" i="2"/>
  <c r="BG156" i="2"/>
  <c r="BE156" i="2"/>
  <c r="R156" i="2"/>
  <c r="Q156" i="2"/>
  <c r="X156" i="2"/>
  <c r="V156" i="2"/>
  <c r="T156" i="2"/>
  <c r="P156" i="2"/>
  <c r="BK156" i="2" s="1"/>
  <c r="K156" i="2"/>
  <c r="BF156" i="2" s="1"/>
  <c r="BI154" i="2"/>
  <c r="BH154" i="2"/>
  <c r="BG154" i="2"/>
  <c r="BE154" i="2"/>
  <c r="R154" i="2"/>
  <c r="Q154" i="2"/>
  <c r="X154" i="2"/>
  <c r="V154" i="2"/>
  <c r="T154" i="2"/>
  <c r="P154" i="2"/>
  <c r="BK154" i="2" s="1"/>
  <c r="BI153" i="2"/>
  <c r="BH153" i="2"/>
  <c r="BG153" i="2"/>
  <c r="BE153" i="2"/>
  <c r="R153" i="2"/>
  <c r="Q153" i="2"/>
  <c r="X153" i="2"/>
  <c r="V153" i="2"/>
  <c r="T153" i="2"/>
  <c r="P153" i="2"/>
  <c r="BK153" i="2" s="1"/>
  <c r="BI152" i="2"/>
  <c r="BH152" i="2"/>
  <c r="BG152" i="2"/>
  <c r="BE152" i="2"/>
  <c r="R152" i="2"/>
  <c r="Q152" i="2"/>
  <c r="X152" i="2"/>
  <c r="V152" i="2"/>
  <c r="T152" i="2"/>
  <c r="P152" i="2"/>
  <c r="K152" i="2" s="1"/>
  <c r="BF152" i="2" s="1"/>
  <c r="BI151" i="2"/>
  <c r="BH151" i="2"/>
  <c r="BG151" i="2"/>
  <c r="BE151" i="2"/>
  <c r="R151" i="2"/>
  <c r="Q151" i="2"/>
  <c r="X151" i="2"/>
  <c r="V151" i="2"/>
  <c r="T151" i="2"/>
  <c r="P151" i="2"/>
  <c r="BK151" i="2" s="1"/>
  <c r="BI150" i="2"/>
  <c r="BH150" i="2"/>
  <c r="BG150" i="2"/>
  <c r="BE150" i="2"/>
  <c r="R150" i="2"/>
  <c r="Q150" i="2"/>
  <c r="X150" i="2"/>
  <c r="V150" i="2"/>
  <c r="T150" i="2"/>
  <c r="P150" i="2"/>
  <c r="K150" i="2" s="1"/>
  <c r="BF150" i="2" s="1"/>
  <c r="BI149" i="2"/>
  <c r="BH149" i="2"/>
  <c r="BG149" i="2"/>
  <c r="BE149" i="2"/>
  <c r="R149" i="2"/>
  <c r="Q149" i="2"/>
  <c r="X149" i="2"/>
  <c r="V149" i="2"/>
  <c r="T149" i="2"/>
  <c r="P149" i="2"/>
  <c r="K149" i="2" s="1"/>
  <c r="BF149" i="2" s="1"/>
  <c r="BI148" i="2"/>
  <c r="BH148" i="2"/>
  <c r="BG148" i="2"/>
  <c r="BE148" i="2"/>
  <c r="R148" i="2"/>
  <c r="Q148" i="2"/>
  <c r="X148" i="2"/>
  <c r="V148" i="2"/>
  <c r="V147" i="2" s="1"/>
  <c r="T148" i="2"/>
  <c r="P148" i="2"/>
  <c r="BK148" i="2" s="1"/>
  <c r="BI146" i="2"/>
  <c r="BH146" i="2"/>
  <c r="BG146" i="2"/>
  <c r="BE146" i="2"/>
  <c r="R146" i="2"/>
  <c r="Q146" i="2"/>
  <c r="X146" i="2"/>
  <c r="V146" i="2"/>
  <c r="T146" i="2"/>
  <c r="P146" i="2"/>
  <c r="K146" i="2" s="1"/>
  <c r="BF146" i="2" s="1"/>
  <c r="BI145" i="2"/>
  <c r="BH145" i="2"/>
  <c r="BG145" i="2"/>
  <c r="BE145" i="2"/>
  <c r="R145" i="2"/>
  <c r="Q145" i="2"/>
  <c r="X145" i="2"/>
  <c r="X142" i="2" s="1"/>
  <c r="V145" i="2"/>
  <c r="T145" i="2"/>
  <c r="P145" i="2"/>
  <c r="BK145" i="2" s="1"/>
  <c r="K145" i="2"/>
  <c r="BF145" i="2" s="1"/>
  <c r="BI144" i="2"/>
  <c r="BH144" i="2"/>
  <c r="BG144" i="2"/>
  <c r="BE144" i="2"/>
  <c r="R144" i="2"/>
  <c r="Q144" i="2"/>
  <c r="X144" i="2"/>
  <c r="V144" i="2"/>
  <c r="V142" i="2" s="1"/>
  <c r="T144" i="2"/>
  <c r="P144" i="2"/>
  <c r="BK144" i="2" s="1"/>
  <c r="BI143" i="2"/>
  <c r="BH143" i="2"/>
  <c r="BG143" i="2"/>
  <c r="BE143" i="2"/>
  <c r="R143" i="2"/>
  <c r="Q143" i="2"/>
  <c r="X143" i="2"/>
  <c r="V143" i="2"/>
  <c r="T143" i="2"/>
  <c r="P143" i="2"/>
  <c r="K143" i="2" s="1"/>
  <c r="BF143" i="2" s="1"/>
  <c r="BI141" i="2"/>
  <c r="BH141" i="2"/>
  <c r="BG141" i="2"/>
  <c r="BE141" i="2"/>
  <c r="R141" i="2"/>
  <c r="Q141" i="2"/>
  <c r="X141" i="2"/>
  <c r="V141" i="2"/>
  <c r="T141" i="2"/>
  <c r="P141" i="2"/>
  <c r="BK141" i="2" s="1"/>
  <c r="BI140" i="2"/>
  <c r="BH140" i="2"/>
  <c r="BG140" i="2"/>
  <c r="BE140" i="2"/>
  <c r="R140" i="2"/>
  <c r="Q140" i="2"/>
  <c r="X140" i="2"/>
  <c r="V140" i="2"/>
  <c r="T140" i="2"/>
  <c r="P140" i="2"/>
  <c r="K140" i="2" s="1"/>
  <c r="BF140" i="2" s="1"/>
  <c r="BI139" i="2"/>
  <c r="BH139" i="2"/>
  <c r="BG139" i="2"/>
  <c r="BE139" i="2"/>
  <c r="R139" i="2"/>
  <c r="Q139" i="2"/>
  <c r="X139" i="2"/>
  <c r="V139" i="2"/>
  <c r="T139" i="2"/>
  <c r="P139" i="2"/>
  <c r="BK139" i="2" s="1"/>
  <c r="K139" i="2"/>
  <c r="BF139" i="2" s="1"/>
  <c r="BI138" i="2"/>
  <c r="BH138" i="2"/>
  <c r="BG138" i="2"/>
  <c r="BE138" i="2"/>
  <c r="R138" i="2"/>
  <c r="Q138" i="2"/>
  <c r="X138" i="2"/>
  <c r="V138" i="2"/>
  <c r="T138" i="2"/>
  <c r="P138" i="2"/>
  <c r="K138" i="2" s="1"/>
  <c r="BF138" i="2" s="1"/>
  <c r="BI137" i="2"/>
  <c r="BH137" i="2"/>
  <c r="BG137" i="2"/>
  <c r="BE137" i="2"/>
  <c r="R137" i="2"/>
  <c r="Q137" i="2"/>
  <c r="X137" i="2"/>
  <c r="V137" i="2"/>
  <c r="T137" i="2"/>
  <c r="P137" i="2"/>
  <c r="K137" i="2" s="1"/>
  <c r="BF137" i="2" s="1"/>
  <c r="BI136" i="2"/>
  <c r="BH136" i="2"/>
  <c r="BG136" i="2"/>
  <c r="BE136" i="2"/>
  <c r="R136" i="2"/>
  <c r="Q136" i="2"/>
  <c r="X136" i="2"/>
  <c r="V136" i="2"/>
  <c r="T136" i="2"/>
  <c r="P136" i="2"/>
  <c r="K136" i="2" s="1"/>
  <c r="BF136" i="2" s="1"/>
  <c r="BI135" i="2"/>
  <c r="BH135" i="2"/>
  <c r="BG135" i="2"/>
  <c r="BE135" i="2"/>
  <c r="R135" i="2"/>
  <c r="Q135" i="2"/>
  <c r="X135" i="2"/>
  <c r="V135" i="2"/>
  <c r="T135" i="2"/>
  <c r="P135" i="2"/>
  <c r="K135" i="2" s="1"/>
  <c r="BF135" i="2" s="1"/>
  <c r="BI134" i="2"/>
  <c r="BH134" i="2"/>
  <c r="BG134" i="2"/>
  <c r="BE134" i="2"/>
  <c r="R134" i="2"/>
  <c r="Q134" i="2"/>
  <c r="X134" i="2"/>
  <c r="V134" i="2"/>
  <c r="T134" i="2"/>
  <c r="P134" i="2"/>
  <c r="K134" i="2" s="1"/>
  <c r="BF134" i="2" s="1"/>
  <c r="BI133" i="2"/>
  <c r="BH133" i="2"/>
  <c r="BG133" i="2"/>
  <c r="BE133" i="2"/>
  <c r="R133" i="2"/>
  <c r="Q133" i="2"/>
  <c r="X133" i="2"/>
  <c r="V133" i="2"/>
  <c r="T133" i="2"/>
  <c r="P133" i="2"/>
  <c r="K133" i="2" s="1"/>
  <c r="BF133" i="2" s="1"/>
  <c r="BI132" i="2"/>
  <c r="BH132" i="2"/>
  <c r="BG132" i="2"/>
  <c r="BE132" i="2"/>
  <c r="R132" i="2"/>
  <c r="Q132" i="2"/>
  <c r="X132" i="2"/>
  <c r="V132" i="2"/>
  <c r="T132" i="2"/>
  <c r="P132" i="2"/>
  <c r="K132" i="2" s="1"/>
  <c r="BF132" i="2" s="1"/>
  <c r="BI131" i="2"/>
  <c r="BH131" i="2"/>
  <c r="BG131" i="2"/>
  <c r="BE131" i="2"/>
  <c r="R131" i="2"/>
  <c r="Q131" i="2"/>
  <c r="X131" i="2"/>
  <c r="V131" i="2"/>
  <c r="T131" i="2"/>
  <c r="P131" i="2"/>
  <c r="K131" i="2" s="1"/>
  <c r="BF131" i="2" s="1"/>
  <c r="BI130" i="2"/>
  <c r="BH130" i="2"/>
  <c r="BG130" i="2"/>
  <c r="BE130" i="2"/>
  <c r="R130" i="2"/>
  <c r="Q130" i="2"/>
  <c r="X130" i="2"/>
  <c r="V130" i="2"/>
  <c r="T130" i="2"/>
  <c r="P130" i="2"/>
  <c r="BK130" i="2" s="1"/>
  <c r="BI129" i="2"/>
  <c r="BH129" i="2"/>
  <c r="BG129" i="2"/>
  <c r="BE129" i="2"/>
  <c r="R129" i="2"/>
  <c r="Q129" i="2"/>
  <c r="X129" i="2"/>
  <c r="V129" i="2"/>
  <c r="T129" i="2"/>
  <c r="P129" i="2"/>
  <c r="K129" i="2" s="1"/>
  <c r="BF129" i="2" s="1"/>
  <c r="BI127" i="2"/>
  <c r="BH127" i="2"/>
  <c r="BG127" i="2"/>
  <c r="BE127" i="2"/>
  <c r="R127" i="2"/>
  <c r="Q127" i="2"/>
  <c r="X127" i="2"/>
  <c r="V127" i="2"/>
  <c r="T127" i="2"/>
  <c r="P127" i="2"/>
  <c r="BK127" i="2" s="1"/>
  <c r="K127" i="2"/>
  <c r="BF127" i="2" s="1"/>
  <c r="BI126" i="2"/>
  <c r="BH126" i="2"/>
  <c r="BG126" i="2"/>
  <c r="BE126" i="2"/>
  <c r="R126" i="2"/>
  <c r="Q126" i="2"/>
  <c r="X126" i="2"/>
  <c r="V126" i="2"/>
  <c r="T126" i="2"/>
  <c r="P126" i="2"/>
  <c r="BK126" i="2" s="1"/>
  <c r="K126" i="2"/>
  <c r="BF126" i="2" s="1"/>
  <c r="BI125" i="2"/>
  <c r="BH125" i="2"/>
  <c r="BG125" i="2"/>
  <c r="BE125" i="2"/>
  <c r="R125" i="2"/>
  <c r="Q125" i="2"/>
  <c r="X125" i="2"/>
  <c r="V125" i="2"/>
  <c r="T125" i="2"/>
  <c r="P125" i="2"/>
  <c r="K125" i="2" s="1"/>
  <c r="BF125" i="2" s="1"/>
  <c r="BI124" i="2"/>
  <c r="BH124" i="2"/>
  <c r="BG124" i="2"/>
  <c r="BE124" i="2"/>
  <c r="R124" i="2"/>
  <c r="Q124" i="2"/>
  <c r="X124" i="2"/>
  <c r="V124" i="2"/>
  <c r="T124" i="2"/>
  <c r="P124" i="2"/>
  <c r="BK124" i="2" s="1"/>
  <c r="BI123" i="2"/>
  <c r="BH123" i="2"/>
  <c r="BG123" i="2"/>
  <c r="BE123" i="2"/>
  <c r="R123" i="2"/>
  <c r="Q123" i="2"/>
  <c r="X123" i="2"/>
  <c r="V123" i="2"/>
  <c r="T123" i="2"/>
  <c r="P123" i="2"/>
  <c r="K123" i="2" s="1"/>
  <c r="BF123" i="2" s="1"/>
  <c r="BI122" i="2"/>
  <c r="BH122" i="2"/>
  <c r="BG122" i="2"/>
  <c r="BE122" i="2"/>
  <c r="R122" i="2"/>
  <c r="Q122" i="2"/>
  <c r="X122" i="2"/>
  <c r="V122" i="2"/>
  <c r="T122" i="2"/>
  <c r="P122" i="2"/>
  <c r="BK122" i="2" s="1"/>
  <c r="K122" i="2"/>
  <c r="BF122" i="2" s="1"/>
  <c r="F113" i="2"/>
  <c r="E111" i="2"/>
  <c r="F87" i="2"/>
  <c r="E85" i="2"/>
  <c r="J113" i="2"/>
  <c r="J87" i="2"/>
  <c r="V121" i="2" l="1"/>
  <c r="T128" i="2"/>
  <c r="X155" i="2"/>
  <c r="K153" i="2"/>
  <c r="BF153" i="2" s="1"/>
  <c r="Q121" i="2"/>
  <c r="I96" i="2" s="1"/>
  <c r="X121" i="2"/>
  <c r="V128" i="2"/>
  <c r="V120" i="2" s="1"/>
  <c r="V119" i="2" s="1"/>
  <c r="K124" i="2"/>
  <c r="BF124" i="2" s="1"/>
  <c r="X147" i="2"/>
  <c r="T142" i="2"/>
  <c r="V155" i="2"/>
  <c r="K157" i="2"/>
  <c r="BF157" i="2" s="1"/>
  <c r="T121" i="2"/>
  <c r="T120" i="2" s="1"/>
  <c r="T119" i="2" s="1"/>
  <c r="X128" i="2"/>
  <c r="R147" i="2"/>
  <c r="J99" i="2" s="1"/>
  <c r="T155" i="2"/>
  <c r="K144" i="2"/>
  <c r="BF144" i="2" s="1"/>
  <c r="T147" i="2"/>
  <c r="BK164" i="2"/>
  <c r="BK163" i="2" s="1"/>
  <c r="K163" i="2" s="1"/>
  <c r="K101" i="2" s="1"/>
  <c r="BK162" i="2"/>
  <c r="BK160" i="2"/>
  <c r="R155" i="2"/>
  <c r="J100" i="2" s="1"/>
  <c r="BK159" i="2"/>
  <c r="K151" i="2"/>
  <c r="BF151" i="2" s="1"/>
  <c r="Q155" i="2"/>
  <c r="I100" i="2" s="1"/>
  <c r="K154" i="2"/>
  <c r="BF154" i="2" s="1"/>
  <c r="BK150" i="2"/>
  <c r="Q147" i="2"/>
  <c r="I99" i="2" s="1"/>
  <c r="Q142" i="2"/>
  <c r="I98" i="2" s="1"/>
  <c r="R142" i="2"/>
  <c r="J98" i="2" s="1"/>
  <c r="BK143" i="2"/>
  <c r="K141" i="2"/>
  <c r="BF141" i="2" s="1"/>
  <c r="BK138" i="2"/>
  <c r="BK136" i="2"/>
  <c r="BK135" i="2"/>
  <c r="Q128" i="2"/>
  <c r="I97" i="2" s="1"/>
  <c r="BK133" i="2"/>
  <c r="BK132" i="2"/>
  <c r="R128" i="2"/>
  <c r="J97" i="2" s="1"/>
  <c r="K130" i="2"/>
  <c r="BF130" i="2" s="1"/>
  <c r="BK129" i="2"/>
  <c r="F35" i="2"/>
  <c r="K33" i="2"/>
  <c r="R121" i="2"/>
  <c r="J96" i="2" s="1"/>
  <c r="F36" i="2"/>
  <c r="BK123" i="2"/>
  <c r="F37" i="2"/>
  <c r="F33" i="2"/>
  <c r="X120" i="2"/>
  <c r="X119" i="2" s="1"/>
  <c r="BK125" i="2"/>
  <c r="BK134" i="2"/>
  <c r="BK140" i="2"/>
  <c r="K148" i="2"/>
  <c r="BF148" i="2" s="1"/>
  <c r="BK152" i="2"/>
  <c r="BK161" i="2"/>
  <c r="BK131" i="2"/>
  <c r="BK137" i="2"/>
  <c r="BK146" i="2"/>
  <c r="BK149" i="2"/>
  <c r="BK147" i="2" s="1"/>
  <c r="K147" i="2" s="1"/>
  <c r="K99" i="2" s="1"/>
  <c r="BK158" i="2"/>
  <c r="BK142" i="2" l="1"/>
  <c r="K142" i="2" s="1"/>
  <c r="K98" i="2" s="1"/>
  <c r="BK155" i="2"/>
  <c r="K155" i="2" s="1"/>
  <c r="K100" i="2" s="1"/>
  <c r="Q120" i="2"/>
  <c r="Q119" i="2" s="1"/>
  <c r="I94" i="2" s="1"/>
  <c r="K28" i="2" s="1"/>
  <c r="K34" i="2"/>
  <c r="BK128" i="2"/>
  <c r="K128" i="2" s="1"/>
  <c r="K97" i="2" s="1"/>
  <c r="R120" i="2"/>
  <c r="J95" i="2" s="1"/>
  <c r="BK121" i="2"/>
  <c r="K121" i="2" s="1"/>
  <c r="K96" i="2" s="1"/>
  <c r="F34" i="2"/>
  <c r="I95" i="2" l="1"/>
  <c r="R119" i="2"/>
  <c r="J94" i="2" s="1"/>
  <c r="K29" i="2" s="1"/>
  <c r="BK120" i="2"/>
  <c r="BK119" i="2" s="1"/>
  <c r="K119" i="2" s="1"/>
  <c r="K120" i="2" l="1"/>
  <c r="K95" i="2" s="1"/>
  <c r="K30" i="2"/>
  <c r="K94" i="2"/>
  <c r="K39" i="2" l="1"/>
</calcChain>
</file>

<file path=xl/sharedStrings.xml><?xml version="1.0" encoding="utf-8"?>
<sst xmlns="http://schemas.openxmlformats.org/spreadsheetml/2006/main" count="698" uniqueCount="251">
  <si>
    <t/>
  </si>
  <si>
    <t>False</t>
  </si>
  <si>
    <t>{eff8cf91-21b3-46e4-b8ef-c3ce1e15959f}</t>
  </si>
  <si>
    <t>&gt;&gt;  skryté stĺpce  &lt;&lt;</t>
  </si>
  <si>
    <t>23</t>
  </si>
  <si>
    <t>v ---  nižšie sa nachádzajú doplnkové a pomocné údaje k zostavám  --- v</t>
  </si>
  <si>
    <t>Stavba:</t>
  </si>
  <si>
    <t>Betónový nadzemný zásobník siláže - PD Bzince pod Javorinou K</t>
  </si>
  <si>
    <t>JKSO:</t>
  </si>
  <si>
    <t>KS:</t>
  </si>
  <si>
    <t>Miesto:</t>
  </si>
  <si>
    <t>Bzince pod Javorinou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</si>
  <si>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</si>
  <si>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</si>
  <si>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</si>
  <si>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</si>
  <si>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</si>
  <si>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</si>
  <si>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</si>
  <si>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</si>
  <si>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</si>
  <si>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</si>
  <si>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</si>
  <si>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</si>
  <si>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</si>
  <si>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</si>
  <si>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</si>
  <si>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</si>
  <si>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</si>
  <si>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</si>
  <si>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</si>
  <si>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</si>
  <si>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</si>
  <si>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</si>
  <si>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</si>
  <si>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</si>
  <si>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</si>
  <si>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</si>
  <si>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</si>
  <si>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</si>
  <si>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</si>
  <si>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</si>
  <si>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</si>
  <si>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</si>
  <si>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</si>
  <si>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Materiál</t>
  </si>
  <si>
    <t>Montáž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</si>
  <si>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</si>
  <si>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</si>
  <si>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</si>
  <si>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</si>
  <si>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</si>
  <si>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</si>
  <si>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</si>
  <si>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</si>
  <si>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</si>
  <si>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</si>
  <si>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</si>
  <si>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9 - Ostatné konštrukcie a práce, búracie práce</t>
  </si>
  <si>
    <t xml:space="preserve">    99 - Presun hmôt HSV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</si>
  <si>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</si>
  <si>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</si>
  <si>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</si>
  <si>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</si>
  <si>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</si>
  <si>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</si>
  <si>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</si>
  <si>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</si>
  <si>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</si>
  <si>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</si>
  <si>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</si>
  <si>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</si>
  <si>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</si>
  <si>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</si>
  <si>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</si>
  <si>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</si>
  <si>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</si>
  <si>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</si>
  <si>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</si>
  <si>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</si>
  <si>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</t>
  </si>
  <si>
    <t>m3</t>
  </si>
  <si>
    <t>4</t>
  </si>
  <si>
    <t>2</t>
  </si>
  <si>
    <t>170069145</t>
  </si>
  <si>
    <t>122201102</t>
  </si>
  <si>
    <t>382814980</t>
  </si>
  <si>
    <t>3</t>
  </si>
  <si>
    <t>122201109</t>
  </si>
  <si>
    <t>77192942</t>
  </si>
  <si>
    <t>132201101</t>
  </si>
  <si>
    <t>1846224276</t>
  </si>
  <si>
    <t>5</t>
  </si>
  <si>
    <t>132201201</t>
  </si>
  <si>
    <t>1172792191</t>
  </si>
  <si>
    <t>6</t>
  </si>
  <si>
    <t>132201209</t>
  </si>
  <si>
    <t>482479401</t>
  </si>
  <si>
    <t>Zakladanie</t>
  </si>
  <si>
    <t>7</t>
  </si>
  <si>
    <t>215901101</t>
  </si>
  <si>
    <t>m2</t>
  </si>
  <si>
    <t>1094029998</t>
  </si>
  <si>
    <t>8</t>
  </si>
  <si>
    <t>271521111</t>
  </si>
  <si>
    <t>-1248100874</t>
  </si>
  <si>
    <t>9</t>
  </si>
  <si>
    <t>271571111</t>
  </si>
  <si>
    <t>-492781310</t>
  </si>
  <si>
    <t>10</t>
  </si>
  <si>
    <t>273313821</t>
  </si>
  <si>
    <t>Betónovanie základových dosiek z betónu prostého</t>
  </si>
  <si>
    <t>27306651</t>
  </si>
  <si>
    <t>11</t>
  </si>
  <si>
    <t>M</t>
  </si>
  <si>
    <t>589310005800</t>
  </si>
  <si>
    <t>Betón STN EN 206-1-C 25/30-XC3 (SK)-Cl 0,4-Dmax 22 - S2 z cementu portlandského</t>
  </si>
  <si>
    <t>921524128</t>
  </si>
  <si>
    <t>12</t>
  </si>
  <si>
    <t>273351217</t>
  </si>
  <si>
    <t>1377895235</t>
  </si>
  <si>
    <t>13</t>
  </si>
  <si>
    <t>273351218</t>
  </si>
  <si>
    <t>-531639910</t>
  </si>
  <si>
    <t>14</t>
  </si>
  <si>
    <t>273361931</t>
  </si>
  <si>
    <t>t</t>
  </si>
  <si>
    <t>-196768992</t>
  </si>
  <si>
    <t>15</t>
  </si>
  <si>
    <t>313110006000</t>
  </si>
  <si>
    <t>Sieť KARI akosť BSt 500M KH 20 DIN 488 rozmer siete 3x2 m, veľkosť oka 150x150 mm, drôt D 6/6 mm</t>
  </si>
  <si>
    <t>141152744</t>
  </si>
  <si>
    <t>16</t>
  </si>
  <si>
    <t>274313721</t>
  </si>
  <si>
    <t>Betónovanie základových pásov z betónu prostého</t>
  </si>
  <si>
    <t>1604493816</t>
  </si>
  <si>
    <t>17</t>
  </si>
  <si>
    <t>589310004900</t>
  </si>
  <si>
    <t>Betón STN EN 206-1-C 20/25-XC2 (SK)-0,4-Dmax 22 - S3 z cementu troskoportlandského</t>
  </si>
  <si>
    <t>-1806225579</t>
  </si>
  <si>
    <t>18</t>
  </si>
  <si>
    <t>274351215</t>
  </si>
  <si>
    <t>1381591341</t>
  </si>
  <si>
    <t>19</t>
  </si>
  <si>
    <t>274351216</t>
  </si>
  <si>
    <t>-2086402330</t>
  </si>
  <si>
    <t>Zvislé a kompletné konštrukcie</t>
  </si>
  <si>
    <t>20</t>
  </si>
  <si>
    <t>382127885</t>
  </si>
  <si>
    <t>ks</t>
  </si>
  <si>
    <t>-42102683</t>
  </si>
  <si>
    <t>21</t>
  </si>
  <si>
    <t>593840000200</t>
  </si>
  <si>
    <t>1329104107</t>
  </si>
  <si>
    <t>22</t>
  </si>
  <si>
    <t>593840000320</t>
  </si>
  <si>
    <t>1359542598</t>
  </si>
  <si>
    <t>593840000300</t>
  </si>
  <si>
    <t>689399446</t>
  </si>
  <si>
    <t>Vodorovné konštrukcie</t>
  </si>
  <si>
    <t>24</t>
  </si>
  <si>
    <t>417321826</t>
  </si>
  <si>
    <t>Zhotovenie stužujúcich pásov a vencov z betónu železového</t>
  </si>
  <si>
    <t>1622702311</t>
  </si>
  <si>
    <t>25</t>
  </si>
  <si>
    <t>589310005600</t>
  </si>
  <si>
    <t>Betón STN EN 206-1-C 25/30-XC3 (SK)-Cl 0,4-Dmax 16 - S2 z cementu portlandského</t>
  </si>
  <si>
    <t>-1239039649</t>
  </si>
  <si>
    <t>26</t>
  </si>
  <si>
    <t>417351115</t>
  </si>
  <si>
    <t>Debnenie bočníc stužujúcich pásov a vencov vrátane vzpier zhotovenie</t>
  </si>
  <si>
    <t>333229841</t>
  </si>
  <si>
    <t>27</t>
  </si>
  <si>
    <t>417351116</t>
  </si>
  <si>
    <t>Debnenie bočníc stužujúcich pásov a vencov vrátane vzpier odstránenie</t>
  </si>
  <si>
    <t>480928851</t>
  </si>
  <si>
    <t>28</t>
  </si>
  <si>
    <t>417361831</t>
  </si>
  <si>
    <t>Zhotovenie výstuže stužujúcich pásov a vencov z betonárskej ocele</t>
  </si>
  <si>
    <t>1338831805</t>
  </si>
  <si>
    <t>29</t>
  </si>
  <si>
    <t>132870000400</t>
  </si>
  <si>
    <t>Tyč oceľová rebierková pre výstuž do betónu D 12 mm, ozn. 10 505</t>
  </si>
  <si>
    <t>-110135583</t>
  </si>
  <si>
    <t>30</t>
  </si>
  <si>
    <t>589570000100</t>
  </si>
  <si>
    <t>Kontinuálne strmienka z betonárskej ocele B500, priemer 6 mm</t>
  </si>
  <si>
    <t>1792051952</t>
  </si>
  <si>
    <t>Ostatné konštrukcie a práce, búracie práce</t>
  </si>
  <si>
    <t>31</t>
  </si>
  <si>
    <t>919722111</t>
  </si>
  <si>
    <t>Dilatačné škáry rezané v cementobetónovom kryte priečne rezanie škár šírky 2 až 5 mm</t>
  </si>
  <si>
    <t>m</t>
  </si>
  <si>
    <t>-618607157</t>
  </si>
  <si>
    <t>32</t>
  </si>
  <si>
    <t>919722212</t>
  </si>
  <si>
    <t>Dilatačné škáry rezané v cementobetónovom kryte priečne zaliatie škár za tepla s tesnením, šírky nad 3 do 9 mm</t>
  </si>
  <si>
    <t>1956606182</t>
  </si>
  <si>
    <t>33</t>
  </si>
  <si>
    <t>961031311</t>
  </si>
  <si>
    <t>Búranie základov alebo vybúranie otvorov prierezovej plochy nad 4 m2 v základoch, tehlových na akúkoľvek maltu -1,800 t</t>
  </si>
  <si>
    <t>1095644276</t>
  </si>
  <si>
    <t>34</t>
  </si>
  <si>
    <t>961055111</t>
  </si>
  <si>
    <t>Búranie základov alebo vybúranie otvorov prierezovej plochy nad 4 m2 v základoch železobetónových -2,400 t</t>
  </si>
  <si>
    <t>-663188979</t>
  </si>
  <si>
    <t>35</t>
  </si>
  <si>
    <t>96116611</t>
  </si>
  <si>
    <t>Reciklácia tehlovej a betónovej sute</t>
  </si>
  <si>
    <t>kpl</t>
  </si>
  <si>
    <t>1409089016</t>
  </si>
  <si>
    <t>36</t>
  </si>
  <si>
    <t>96116622</t>
  </si>
  <si>
    <t>Manipulácia a nakladanie sute, separácia</t>
  </si>
  <si>
    <t>-2036573131</t>
  </si>
  <si>
    <t>37</t>
  </si>
  <si>
    <t>96116633</t>
  </si>
  <si>
    <t>Ochranné a pomocné opatrenia</t>
  </si>
  <si>
    <t>-872492714</t>
  </si>
  <si>
    <t>99</t>
  </si>
  <si>
    <t>Presun hmôt HSV</t>
  </si>
  <si>
    <t>38</t>
  </si>
  <si>
    <t>9980210211</t>
  </si>
  <si>
    <t>1548092471</t>
  </si>
  <si>
    <t>Odstránenie ornice s vodor. premiestn. na hromady, so zložením na vzdialenosť do 100 m a do 100m3</t>
  </si>
  <si>
    <t>Odkopávka a prekopávka nezapažená v hornine 3, nad 100 do 1000 m3</t>
  </si>
  <si>
    <t>Odkopávky a prekopávky nezapažené. Príplatok k cenám za lepivosť horniny 3</t>
  </si>
  <si>
    <t>Výkop ryhy do šírky 600 mm v horn.3 do 100 m3</t>
  </si>
  <si>
    <t>Výkop ryhy šírky 600-2000mm horn.3 do 100m3</t>
  </si>
  <si>
    <t>Príplatok k cenám za lepivosť pri hĺbení rýh š. nad 600 do 2 000 mm zapaž. i nezapažených, s urovnaním dna v hornine 3</t>
  </si>
  <si>
    <t>Zhutnenie podložia z rastlej horniny 1 až 4 pod násypy, z hornina súdržných do 92 % PS a nesúdržných</t>
  </si>
  <si>
    <t>Vankúše zhutnené pod základy z kameniva hrubého drveného, frakcie 0 - 125 mm, hr.200mm;  /základová doska ZD+ZP/</t>
  </si>
  <si>
    <t>Vankúše zhutnené pod základy zo štrkopiesku; /ZP+ZD/</t>
  </si>
  <si>
    <t>Debnenie stien základových dosiek, zhotovenie-tradičné</t>
  </si>
  <si>
    <t>Debnenie stien základových dosiek, odstránenie-tradičné</t>
  </si>
  <si>
    <t>Zhotovenie výstuže základových dosiek zo zváraných sietí  a KARI sietí  (spoddná/vrchná)</t>
  </si>
  <si>
    <t>Debnenie stien základových pásov, zhotovenie-dielce</t>
  </si>
  <si>
    <t>Debnenie stien základových pásov, odstránenie-dielce</t>
  </si>
  <si>
    <t>Montáž prefabrikov. dielcov silážnych žľabov a hnojísk, oporných stien , hmotnosti do 3 t</t>
  </si>
  <si>
    <t>Oporný múr železobetónový blok 1800/600/600</t>
  </si>
  <si>
    <t>Oporný múr železobetónový blok 1200x600x600</t>
  </si>
  <si>
    <t>Oporný múr železobetónový blok 600/600/600</t>
  </si>
  <si>
    <t xml:space="preserve">Presun hmôt </t>
  </si>
  <si>
    <t>KRYCÍ LIST PONUKOVÉHO ROZPOČTU</t>
  </si>
  <si>
    <t>REKAPITULÁCIA PONUKOVÉHO ROZPOČTU</t>
  </si>
  <si>
    <t>VÝKAZ VÝMER PRE PONUKOVÝ ROZPOČET</t>
  </si>
  <si>
    <t>Poľnohospodárske družstvo Bzince pod Javorinou  Ing. Daniel Laššák</t>
  </si>
  <si>
    <t>Ing. arch., Ing. Lukáš Krempaský</t>
  </si>
  <si>
    <t xml:space="preserve">Dátum: </t>
  </si>
  <si>
    <t>SK2020382232</t>
  </si>
  <si>
    <t>SK2022562905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</si>
</sst>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67" fontId="15" fillId="0" borderId="0" xfId="0" applyNumberFormat="1" applyFont="1"/>
    <xf numFmtId="167" fontId="18" fillId="0" borderId="12" xfId="0" applyNumberFormat="1" applyFont="1" applyBorder="1"/>
    <xf numFmtId="166" fontId="18" fillId="0" borderId="12" xfId="0" applyNumberFormat="1" applyFont="1" applyBorder="1"/>
    <xf numFmtId="166" fontId="18" fillId="0" borderId="13" xfId="0" applyNumberFormat="1" applyFont="1" applyBorder="1"/>
    <xf numFmtId="167" fontId="19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5" fillId="0" borderId="0" xfId="0" applyNumberFormat="1" applyFont="1"/>
    <xf numFmtId="0" fontId="7" fillId="0" borderId="14" xfId="0" applyFont="1" applyBorder="1"/>
    <xf numFmtId="167" fontId="7" fillId="0" borderId="0" xfId="0" applyNumberFormat="1" applyFont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67" fontId="13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4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67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166" fontId="14" fillId="0" borderId="15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vertical="center"/>
      <protection locked="0"/>
    </xf>
    <xf numFmtId="0" fontId="21" fillId="0" borderId="3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167" fontId="14" fillId="0" borderId="20" xfId="0" applyNumberFormat="1" applyFont="1" applyBorder="1" applyAlignment="1">
      <alignment vertical="center"/>
    </xf>
    <xf numFmtId="166" fontId="14" fillId="0" borderId="20" xfId="0" applyNumberFormat="1" applyFont="1" applyBorder="1" applyAlignment="1">
      <alignment vertical="center"/>
    </xf>
    <xf numFmtId="166" fontId="14" fillId="0" borderId="21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/>
    <xf numFmtId="0" fontId="24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M165"/>
  <sheetViews>
    <sheetView showGridLines="0" tabSelected="1" zoomScale="96" zoomScaleNormal="96" workbookViewId="0">
      <selection activeCell="H17" sqref="E16:H17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1" width="20.16406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M2" s="117" t="s">
        <v>3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T2" s="7" t="s">
        <v>2</v>
      </c>
    </row>
    <row r="3" spans="2:46" ht="6.9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AT3" s="7" t="s">
        <v>43</v>
      </c>
    </row>
    <row r="4" spans="2:46" ht="24.95" customHeight="1" x14ac:dyDescent="0.2">
      <c r="B4" s="10"/>
      <c r="D4" s="11" t="s">
        <v>243</v>
      </c>
      <c r="M4" s="10"/>
      <c r="N4" s="34" t="s">
        <v>5</v>
      </c>
      <c r="AT4" s="7" t="s">
        <v>1</v>
      </c>
    </row>
    <row r="5" spans="2:46" ht="6.95" customHeight="1" x14ac:dyDescent="0.2">
      <c r="B5" s="10"/>
      <c r="M5" s="10"/>
    </row>
    <row r="6" spans="2:46" s="1" customFormat="1" ht="12" customHeight="1" x14ac:dyDescent="0.2">
      <c r="B6" s="15"/>
      <c r="D6" s="13" t="s">
        <v>6</v>
      </c>
      <c r="M6" s="15"/>
    </row>
    <row r="7" spans="2:46" s="1" customFormat="1" ht="16.5" customHeight="1" x14ac:dyDescent="0.2">
      <c r="B7" s="15"/>
      <c r="E7" s="115" t="s">
        <v>7</v>
      </c>
      <c r="F7" s="116"/>
      <c r="G7" s="116"/>
      <c r="H7" s="116"/>
      <c r="M7" s="15"/>
    </row>
    <row r="8" spans="2:46" s="1" customFormat="1" x14ac:dyDescent="0.2">
      <c r="B8" s="15"/>
      <c r="M8" s="15"/>
    </row>
    <row r="9" spans="2:46" s="1" customFormat="1" ht="12" customHeight="1" x14ac:dyDescent="0.2">
      <c r="B9" s="15"/>
      <c r="D9" s="13" t="s">
        <v>8</v>
      </c>
      <c r="F9" s="12" t="s">
        <v>0</v>
      </c>
      <c r="I9" s="13" t="s">
        <v>9</v>
      </c>
      <c r="J9" s="12" t="s">
        <v>0</v>
      </c>
      <c r="M9" s="15"/>
    </row>
    <row r="10" spans="2:46" s="1" customFormat="1" ht="12" customHeight="1" x14ac:dyDescent="0.2">
      <c r="B10" s="15"/>
      <c r="D10" s="13" t="s">
        <v>10</v>
      </c>
      <c r="F10" s="111" t="s">
        <v>11</v>
      </c>
      <c r="I10" s="13" t="s">
        <v>248</v>
      </c>
      <c r="J10" s="25">
        <v>45761</v>
      </c>
      <c r="M10" s="15"/>
    </row>
    <row r="11" spans="2:46" s="1" customFormat="1" ht="10.9" customHeight="1" x14ac:dyDescent="0.2">
      <c r="B11" s="15"/>
      <c r="M11" s="15"/>
    </row>
    <row r="12" spans="2:46" s="1" customFormat="1" ht="12" customHeight="1" x14ac:dyDescent="0.2">
      <c r="B12" s="15"/>
      <c r="D12" s="13" t="s">
        <v>13</v>
      </c>
      <c r="I12" s="13" t="s">
        <v>14</v>
      </c>
      <c r="J12" s="12">
        <v>206784</v>
      </c>
      <c r="M12" s="15"/>
    </row>
    <row r="13" spans="2:46" s="1" customFormat="1" ht="18" customHeight="1" x14ac:dyDescent="0.2">
      <c r="B13" s="15"/>
      <c r="E13" s="12"/>
      <c r="F13" s="110" t="s">
        <v>246</v>
      </c>
      <c r="I13" s="13" t="s">
        <v>15</v>
      </c>
      <c r="J13" s="111" t="s">
        <v>249</v>
      </c>
      <c r="M13" s="15"/>
    </row>
    <row r="14" spans="2:46" s="1" customFormat="1" ht="6.95" customHeight="1" x14ac:dyDescent="0.2">
      <c r="B14" s="15"/>
      <c r="M14" s="15"/>
    </row>
    <row r="15" spans="2:46" s="1" customFormat="1" ht="12" customHeight="1" x14ac:dyDescent="0.2">
      <c r="B15" s="15"/>
      <c r="D15" s="13" t="s">
        <v>16</v>
      </c>
      <c r="I15" s="13" t="s">
        <v>14</v>
      </c>
      <c r="J15" s="12"/>
      <c r="M15" s="15"/>
    </row>
    <row r="16" spans="2:46" s="1" customFormat="1" ht="18" customHeight="1" x14ac:dyDescent="0.2">
      <c r="B16" s="15"/>
      <c r="E16" s="119"/>
      <c r="F16" s="119"/>
      <c r="G16" s="119"/>
      <c r="H16" s="119"/>
      <c r="I16" s="13" t="s">
        <v>15</v>
      </c>
      <c r="J16" s="12"/>
      <c r="M16" s="15"/>
    </row>
    <row r="17" spans="2:13" s="1" customFormat="1" ht="6.95" customHeight="1" x14ac:dyDescent="0.2">
      <c r="B17" s="15"/>
      <c r="M17" s="15"/>
    </row>
    <row r="18" spans="2:13" s="1" customFormat="1" ht="12" customHeight="1" x14ac:dyDescent="0.2">
      <c r="B18" s="15"/>
      <c r="D18" s="13" t="s">
        <v>17</v>
      </c>
      <c r="I18" s="13" t="s">
        <v>14</v>
      </c>
      <c r="J18" s="12">
        <v>43961916</v>
      </c>
      <c r="M18" s="15"/>
    </row>
    <row r="19" spans="2:13" s="1" customFormat="1" ht="18" customHeight="1" x14ac:dyDescent="0.2">
      <c r="B19" s="15"/>
      <c r="E19" s="12"/>
      <c r="F19" s="109" t="s">
        <v>247</v>
      </c>
      <c r="I19" s="13" t="s">
        <v>15</v>
      </c>
      <c r="J19" s="12" t="s">
        <v>250</v>
      </c>
      <c r="M19" s="15"/>
    </row>
    <row r="20" spans="2:13" s="1" customFormat="1" ht="6.95" customHeight="1" x14ac:dyDescent="0.2">
      <c r="B20" s="15"/>
      <c r="M20" s="15"/>
    </row>
    <row r="21" spans="2:13" s="1" customFormat="1" ht="12" customHeight="1" x14ac:dyDescent="0.2">
      <c r="B21" s="15"/>
      <c r="D21" s="13" t="s">
        <v>18</v>
      </c>
      <c r="I21" s="13" t="s">
        <v>14</v>
      </c>
      <c r="J21" s="12"/>
      <c r="M21" s="15"/>
    </row>
    <row r="22" spans="2:13" s="1" customFormat="1" ht="18" customHeight="1" x14ac:dyDescent="0.2">
      <c r="B22" s="15"/>
      <c r="E22" s="12"/>
      <c r="F22" s="109" t="s">
        <v>247</v>
      </c>
      <c r="I22" s="13" t="s">
        <v>15</v>
      </c>
      <c r="J22" s="12"/>
      <c r="M22" s="15"/>
    </row>
    <row r="23" spans="2:13" s="1" customFormat="1" ht="6.95" customHeight="1" x14ac:dyDescent="0.2">
      <c r="B23" s="15"/>
      <c r="M23" s="15"/>
    </row>
    <row r="24" spans="2:13" s="1" customFormat="1" ht="12" customHeight="1" x14ac:dyDescent="0.2">
      <c r="B24" s="15"/>
      <c r="D24" s="13" t="s">
        <v>19</v>
      </c>
      <c r="M24" s="15"/>
    </row>
    <row r="25" spans="2:13" s="2" customFormat="1" ht="16.5" customHeight="1" x14ac:dyDescent="0.2">
      <c r="B25" s="35"/>
      <c r="E25" s="114" t="s">
        <v>0</v>
      </c>
      <c r="F25" s="114"/>
      <c r="G25" s="114"/>
      <c r="H25" s="114"/>
      <c r="M25" s="35"/>
    </row>
    <row r="26" spans="2:13" s="1" customFormat="1" ht="6.95" customHeight="1" x14ac:dyDescent="0.2">
      <c r="B26" s="15"/>
      <c r="M26" s="15"/>
    </row>
    <row r="27" spans="2:13" s="1" customFormat="1" ht="6.95" customHeight="1" x14ac:dyDescent="0.2">
      <c r="B27" s="15"/>
      <c r="D27" s="26"/>
      <c r="E27" s="26"/>
      <c r="F27" s="26"/>
      <c r="G27" s="26"/>
      <c r="H27" s="26"/>
      <c r="I27" s="26"/>
      <c r="J27" s="26"/>
      <c r="K27" s="26"/>
      <c r="L27" s="26"/>
      <c r="M27" s="15"/>
    </row>
    <row r="28" spans="2:13" s="1" customFormat="1" ht="12.75" x14ac:dyDescent="0.2">
      <c r="B28" s="15"/>
      <c r="E28" s="13" t="s">
        <v>45</v>
      </c>
      <c r="K28" s="36">
        <f>I94</f>
        <v>0</v>
      </c>
      <c r="M28" s="15"/>
    </row>
    <row r="29" spans="2:13" s="1" customFormat="1" ht="12.75" x14ac:dyDescent="0.2">
      <c r="B29" s="15"/>
      <c r="E29" s="13" t="s">
        <v>46</v>
      </c>
      <c r="K29" s="36">
        <f>J94</f>
        <v>0</v>
      </c>
      <c r="M29" s="15"/>
    </row>
    <row r="30" spans="2:13" s="1" customFormat="1" ht="25.35" customHeight="1" x14ac:dyDescent="0.2">
      <c r="B30" s="15"/>
      <c r="D30" s="37" t="s">
        <v>20</v>
      </c>
      <c r="K30" s="33">
        <f>ROUND(K119, 2)</f>
        <v>0</v>
      </c>
      <c r="M30" s="15"/>
    </row>
    <row r="31" spans="2:13" s="1" customFormat="1" ht="6.95" customHeight="1" x14ac:dyDescent="0.2">
      <c r="B31" s="15"/>
      <c r="D31" s="26"/>
      <c r="E31" s="26"/>
      <c r="F31" s="26"/>
      <c r="G31" s="26"/>
      <c r="H31" s="26"/>
      <c r="I31" s="26"/>
      <c r="J31" s="26"/>
      <c r="K31" s="26"/>
      <c r="L31" s="26"/>
      <c r="M31" s="15"/>
    </row>
    <row r="32" spans="2:13" s="1" customFormat="1" ht="14.45" customHeight="1" x14ac:dyDescent="0.2">
      <c r="B32" s="15"/>
      <c r="F32" s="17" t="s">
        <v>22</v>
      </c>
      <c r="I32" s="17" t="s">
        <v>21</v>
      </c>
      <c r="K32" s="17" t="s">
        <v>23</v>
      </c>
      <c r="M32" s="15"/>
    </row>
    <row r="33" spans="2:13" s="1" customFormat="1" ht="14.45" customHeight="1" x14ac:dyDescent="0.2">
      <c r="B33" s="15"/>
      <c r="D33" s="38" t="s">
        <v>24</v>
      </c>
      <c r="E33" s="13" t="s">
        <v>25</v>
      </c>
      <c r="F33" s="36">
        <f>ROUND((SUM(BE119:BE164)),  2)</f>
        <v>0</v>
      </c>
      <c r="I33" s="39">
        <v>0.23</v>
      </c>
      <c r="K33" s="36">
        <f>ROUND(((SUM(BE119:BE164))*I33),  2)</f>
        <v>0</v>
      </c>
      <c r="M33" s="15"/>
    </row>
    <row r="34" spans="2:13" s="1" customFormat="1" ht="14.45" customHeight="1" x14ac:dyDescent="0.2">
      <c r="B34" s="15"/>
      <c r="E34" s="13" t="s">
        <v>26</v>
      </c>
      <c r="F34" s="36">
        <f>ROUND((SUM(BF119:BF164)),  2)</f>
        <v>0</v>
      </c>
      <c r="I34" s="39">
        <v>0.23</v>
      </c>
      <c r="K34" s="36">
        <f>ROUND(((SUM(BF119:BF164))*I34),  2)</f>
        <v>0</v>
      </c>
      <c r="M34" s="15"/>
    </row>
    <row r="35" spans="2:13" s="1" customFormat="1" ht="14.45" hidden="1" customHeight="1" x14ac:dyDescent="0.2">
      <c r="B35" s="15"/>
      <c r="E35" s="13" t="s">
        <v>27</v>
      </c>
      <c r="F35" s="36">
        <f>ROUND((SUM(BG119:BG164)),  2)</f>
        <v>0</v>
      </c>
      <c r="I35" s="39">
        <v>0.23</v>
      </c>
      <c r="K35" s="36">
        <f>0</f>
        <v>0</v>
      </c>
      <c r="M35" s="15"/>
    </row>
    <row r="36" spans="2:13" s="1" customFormat="1" ht="14.45" hidden="1" customHeight="1" x14ac:dyDescent="0.2">
      <c r="B36" s="15"/>
      <c r="E36" s="13" t="s">
        <v>28</v>
      </c>
      <c r="F36" s="36">
        <f>ROUND((SUM(BH119:BH164)),  2)</f>
        <v>0</v>
      </c>
      <c r="I36" s="39">
        <v>0.23</v>
      </c>
      <c r="K36" s="36">
        <f>0</f>
        <v>0</v>
      </c>
      <c r="M36" s="15"/>
    </row>
    <row r="37" spans="2:13" s="1" customFormat="1" ht="14.45" hidden="1" customHeight="1" x14ac:dyDescent="0.2">
      <c r="B37" s="15"/>
      <c r="E37" s="13" t="s">
        <v>29</v>
      </c>
      <c r="F37" s="36">
        <f>ROUND((SUM(BI119:BI164)),  2)</f>
        <v>0</v>
      </c>
      <c r="I37" s="39">
        <v>0</v>
      </c>
      <c r="K37" s="36">
        <f>0</f>
        <v>0</v>
      </c>
      <c r="M37" s="15"/>
    </row>
    <row r="38" spans="2:13" s="1" customFormat="1" ht="6.95" customHeight="1" x14ac:dyDescent="0.2">
      <c r="B38" s="15"/>
      <c r="M38" s="15"/>
    </row>
    <row r="39" spans="2:13" s="1" customFormat="1" ht="25.35" customHeight="1" x14ac:dyDescent="0.2">
      <c r="B39" s="15"/>
      <c r="C39" s="40"/>
      <c r="D39" s="41" t="s">
        <v>30</v>
      </c>
      <c r="E39" s="27"/>
      <c r="F39" s="27"/>
      <c r="G39" s="42" t="s">
        <v>31</v>
      </c>
      <c r="H39" s="43" t="s">
        <v>32</v>
      </c>
      <c r="I39" s="27"/>
      <c r="J39" s="27"/>
      <c r="K39" s="44">
        <f>SUM(K30:K37)</f>
        <v>0</v>
      </c>
      <c r="L39" s="45"/>
      <c r="M39" s="15"/>
    </row>
    <row r="40" spans="2:13" s="1" customFormat="1" ht="14.45" customHeight="1" x14ac:dyDescent="0.2">
      <c r="B40" s="15"/>
      <c r="M40" s="15"/>
    </row>
    <row r="41" spans="2:13" ht="14.45" customHeight="1" x14ac:dyDescent="0.2">
      <c r="B41" s="10"/>
      <c r="M41" s="10"/>
    </row>
    <row r="42" spans="2:13" ht="14.45" customHeight="1" x14ac:dyDescent="0.2">
      <c r="B42" s="10"/>
      <c r="M42" s="10"/>
    </row>
    <row r="43" spans="2:13" ht="14.45" customHeight="1" x14ac:dyDescent="0.2">
      <c r="B43" s="10"/>
      <c r="M43" s="10"/>
    </row>
    <row r="44" spans="2:13" ht="14.45" customHeight="1" x14ac:dyDescent="0.2">
      <c r="B44" s="10"/>
      <c r="M44" s="10"/>
    </row>
    <row r="45" spans="2:13" ht="14.45" customHeight="1" x14ac:dyDescent="0.2">
      <c r="B45" s="10"/>
      <c r="M45" s="10"/>
    </row>
    <row r="46" spans="2:13" ht="14.45" customHeight="1" x14ac:dyDescent="0.2">
      <c r="B46" s="10"/>
      <c r="M46" s="10"/>
    </row>
    <row r="47" spans="2:13" ht="14.45" customHeight="1" x14ac:dyDescent="0.2">
      <c r="B47" s="10"/>
      <c r="M47" s="10"/>
    </row>
    <row r="48" spans="2:13" ht="14.45" customHeight="1" x14ac:dyDescent="0.2">
      <c r="B48" s="10"/>
      <c r="F48" s="112" t="s">
        <v>247</v>
      </c>
      <c r="H48" s="120" t="s">
        <v>247</v>
      </c>
      <c r="I48" s="121"/>
      <c r="J48" s="121"/>
      <c r="M48" s="10"/>
    </row>
    <row r="49" spans="2:13" ht="14.45" customHeight="1" x14ac:dyDescent="0.2">
      <c r="B49" s="10"/>
      <c r="M49" s="10"/>
    </row>
    <row r="50" spans="2:13" s="1" customFormat="1" ht="14.45" customHeight="1" x14ac:dyDescent="0.2">
      <c r="B50" s="15"/>
      <c r="D50" s="18" t="s">
        <v>33</v>
      </c>
      <c r="E50" s="19"/>
      <c r="F50" s="19"/>
      <c r="G50" s="18" t="s">
        <v>34</v>
      </c>
      <c r="H50" s="19"/>
      <c r="I50" s="19"/>
      <c r="J50" s="19"/>
      <c r="K50" s="19"/>
      <c r="L50" s="19"/>
      <c r="M50" s="15"/>
    </row>
    <row r="51" spans="2:13" x14ac:dyDescent="0.2">
      <c r="B51" s="10"/>
      <c r="M51" s="10"/>
    </row>
    <row r="52" spans="2:13" x14ac:dyDescent="0.2">
      <c r="B52" s="10"/>
      <c r="M52" s="10"/>
    </row>
    <row r="53" spans="2:13" x14ac:dyDescent="0.2">
      <c r="B53" s="10"/>
      <c r="M53" s="10"/>
    </row>
    <row r="54" spans="2:13" x14ac:dyDescent="0.2">
      <c r="B54" s="10"/>
      <c r="M54" s="10"/>
    </row>
    <row r="55" spans="2:13" x14ac:dyDescent="0.2">
      <c r="B55" s="10"/>
      <c r="M55" s="10"/>
    </row>
    <row r="56" spans="2:13" x14ac:dyDescent="0.2">
      <c r="B56" s="10"/>
      <c r="M56" s="10"/>
    </row>
    <row r="57" spans="2:13" x14ac:dyDescent="0.2">
      <c r="B57" s="10"/>
      <c r="M57" s="10"/>
    </row>
    <row r="58" spans="2:13" x14ac:dyDescent="0.2">
      <c r="B58" s="10"/>
      <c r="M58" s="10"/>
    </row>
    <row r="59" spans="2:13" x14ac:dyDescent="0.2">
      <c r="B59" s="10"/>
      <c r="M59" s="10"/>
    </row>
    <row r="60" spans="2:13" x14ac:dyDescent="0.2">
      <c r="B60" s="10"/>
      <c r="M60" s="10"/>
    </row>
    <row r="61" spans="2:13" s="1" customFormat="1" ht="12.75" x14ac:dyDescent="0.2">
      <c r="B61" s="15"/>
      <c r="D61" s="20" t="s">
        <v>35</v>
      </c>
      <c r="E61" s="16"/>
      <c r="F61" s="46" t="s">
        <v>36</v>
      </c>
      <c r="G61" s="20" t="s">
        <v>35</v>
      </c>
      <c r="H61" s="16"/>
      <c r="I61" s="16"/>
      <c r="J61" s="47" t="s">
        <v>36</v>
      </c>
      <c r="K61" s="16"/>
      <c r="L61" s="16"/>
      <c r="M61" s="15"/>
    </row>
    <row r="62" spans="2:13" x14ac:dyDescent="0.2">
      <c r="B62" s="10"/>
      <c r="M62" s="10"/>
    </row>
    <row r="63" spans="2:13" ht="12.75" x14ac:dyDescent="0.2">
      <c r="B63" s="10"/>
      <c r="F63" s="113" t="s">
        <v>246</v>
      </c>
      <c r="M63" s="10"/>
    </row>
    <row r="64" spans="2:13" x14ac:dyDescent="0.2">
      <c r="B64" s="10"/>
      <c r="M64" s="10"/>
    </row>
    <row r="65" spans="2:13" s="1" customFormat="1" ht="12.75" x14ac:dyDescent="0.2">
      <c r="B65" s="15"/>
      <c r="D65" s="18" t="s">
        <v>37</v>
      </c>
      <c r="E65" s="19"/>
      <c r="F65" s="19"/>
      <c r="G65" s="18" t="s">
        <v>38</v>
      </c>
      <c r="H65" s="19"/>
      <c r="I65" s="19"/>
      <c r="J65" s="19"/>
      <c r="K65" s="19"/>
      <c r="L65" s="19"/>
      <c r="M65" s="15"/>
    </row>
    <row r="66" spans="2:13" x14ac:dyDescent="0.2">
      <c r="B66" s="10"/>
      <c r="M66" s="10"/>
    </row>
    <row r="67" spans="2:13" x14ac:dyDescent="0.2">
      <c r="B67" s="10"/>
      <c r="M67" s="10"/>
    </row>
    <row r="68" spans="2:13" x14ac:dyDescent="0.2">
      <c r="B68" s="10"/>
      <c r="M68" s="10"/>
    </row>
    <row r="69" spans="2:13" x14ac:dyDescent="0.2">
      <c r="B69" s="10"/>
      <c r="M69" s="10"/>
    </row>
    <row r="70" spans="2:13" x14ac:dyDescent="0.2">
      <c r="B70" s="10"/>
      <c r="M70" s="10"/>
    </row>
    <row r="71" spans="2:13" x14ac:dyDescent="0.2">
      <c r="B71" s="10"/>
      <c r="M71" s="10"/>
    </row>
    <row r="72" spans="2:13" x14ac:dyDescent="0.2">
      <c r="B72" s="10"/>
      <c r="M72" s="10"/>
    </row>
    <row r="73" spans="2:13" x14ac:dyDescent="0.2">
      <c r="B73" s="10"/>
      <c r="M73" s="10"/>
    </row>
    <row r="74" spans="2:13" x14ac:dyDescent="0.2">
      <c r="B74" s="10"/>
      <c r="M74" s="10"/>
    </row>
    <row r="75" spans="2:13" x14ac:dyDescent="0.2">
      <c r="B75" s="10"/>
      <c r="M75" s="10"/>
    </row>
    <row r="76" spans="2:13" s="1" customFormat="1" ht="12.75" x14ac:dyDescent="0.2">
      <c r="B76" s="15"/>
      <c r="D76" s="20" t="s">
        <v>35</v>
      </c>
      <c r="E76" s="16"/>
      <c r="F76" s="46" t="s">
        <v>36</v>
      </c>
      <c r="G76" s="20" t="s">
        <v>35</v>
      </c>
      <c r="H76" s="16"/>
      <c r="I76" s="16"/>
      <c r="J76" s="47" t="s">
        <v>36</v>
      </c>
      <c r="K76" s="16"/>
      <c r="L76" s="16"/>
      <c r="M76" s="15"/>
    </row>
    <row r="77" spans="2:13" s="1" customFormat="1" ht="14.45" customHeight="1" x14ac:dyDescent="0.2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15"/>
    </row>
    <row r="81" spans="2:47" s="1" customFormat="1" ht="6.95" customHeight="1" x14ac:dyDescent="0.2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15"/>
    </row>
    <row r="82" spans="2:47" s="1" customFormat="1" ht="24.95" customHeight="1" x14ac:dyDescent="0.2">
      <c r="B82" s="15"/>
      <c r="C82" s="11" t="s">
        <v>244</v>
      </c>
      <c r="M82" s="15"/>
    </row>
    <row r="83" spans="2:47" s="1" customFormat="1" ht="6.95" customHeight="1" x14ac:dyDescent="0.2">
      <c r="B83" s="15"/>
      <c r="M83" s="15"/>
    </row>
    <row r="84" spans="2:47" s="1" customFormat="1" ht="12" customHeight="1" x14ac:dyDescent="0.2">
      <c r="B84" s="15"/>
      <c r="C84" s="13" t="s">
        <v>6</v>
      </c>
      <c r="M84" s="15"/>
    </row>
    <row r="85" spans="2:47" s="1" customFormat="1" ht="16.5" customHeight="1" x14ac:dyDescent="0.2">
      <c r="B85" s="15"/>
      <c r="E85" s="115" t="str">
        <f>E7</f>
        <v>Betónový nadzemný zásobník siláže - PD Bzince pod Javorinou K</v>
      </c>
      <c r="F85" s="116"/>
      <c r="G85" s="116"/>
      <c r="H85" s="116"/>
      <c r="M85" s="15"/>
    </row>
    <row r="86" spans="2:47" s="1" customFormat="1" ht="6.95" customHeight="1" x14ac:dyDescent="0.2">
      <c r="B86" s="15"/>
      <c r="M86" s="15"/>
    </row>
    <row r="87" spans="2:47" s="1" customFormat="1" ht="12" customHeight="1" x14ac:dyDescent="0.2">
      <c r="B87" s="15"/>
      <c r="C87" s="13" t="s">
        <v>10</v>
      </c>
      <c r="F87" s="12" t="str">
        <f>F10</f>
        <v>Bzince pod Javorinou</v>
      </c>
      <c r="I87" s="13" t="s">
        <v>12</v>
      </c>
      <c r="J87" s="25">
        <f>IF(J10="","",J10)</f>
        <v>45761</v>
      </c>
      <c r="M87" s="15"/>
    </row>
    <row r="88" spans="2:47" s="1" customFormat="1" ht="6.95" customHeight="1" x14ac:dyDescent="0.2">
      <c r="B88" s="15"/>
      <c r="M88" s="15"/>
    </row>
    <row r="89" spans="2:47" s="1" customFormat="1" ht="15.2" customHeight="1" x14ac:dyDescent="0.2">
      <c r="B89" s="15"/>
      <c r="C89" s="13" t="s">
        <v>13</v>
      </c>
      <c r="F89" s="12" t="str">
        <f>F13</f>
        <v>Poľnohospodárske družstvo Bzince pod Javorinou  Ing. Daniel Laššák</v>
      </c>
      <c r="I89" s="13" t="s">
        <v>17</v>
      </c>
      <c r="J89" s="114" t="str">
        <f>F19</f>
        <v>Ing. arch., Ing. Lukáš Krempaský</v>
      </c>
      <c r="K89" s="114"/>
      <c r="M89" s="15"/>
    </row>
    <row r="90" spans="2:47" s="1" customFormat="1" ht="15.2" customHeight="1" x14ac:dyDescent="0.2">
      <c r="B90" s="15"/>
      <c r="C90" s="13" t="s">
        <v>16</v>
      </c>
      <c r="F90" s="12"/>
      <c r="I90" s="13" t="s">
        <v>18</v>
      </c>
      <c r="J90" s="114" t="str">
        <f>F22</f>
        <v>Ing. arch., Ing. Lukáš Krempaský</v>
      </c>
      <c r="K90" s="114"/>
      <c r="M90" s="15"/>
    </row>
    <row r="91" spans="2:47" s="1" customFormat="1" ht="10.35" customHeight="1" x14ac:dyDescent="0.2">
      <c r="B91" s="15"/>
      <c r="M91" s="15"/>
    </row>
    <row r="92" spans="2:47" s="1" customFormat="1" ht="29.25" customHeight="1" x14ac:dyDescent="0.2">
      <c r="B92" s="15"/>
      <c r="C92" s="48" t="s">
        <v>47</v>
      </c>
      <c r="D92" s="40"/>
      <c r="E92" s="40"/>
      <c r="F92" s="40"/>
      <c r="G92" s="40"/>
      <c r="H92" s="40"/>
      <c r="I92" s="49" t="s">
        <v>48</v>
      </c>
      <c r="J92" s="49" t="s">
        <v>49</v>
      </c>
      <c r="K92" s="49" t="s">
        <v>50</v>
      </c>
      <c r="L92" s="40"/>
      <c r="M92" s="15"/>
    </row>
    <row r="93" spans="2:47" s="1" customFormat="1" ht="10.35" customHeight="1" x14ac:dyDescent="0.2">
      <c r="B93" s="15"/>
      <c r="M93" s="15"/>
    </row>
    <row r="94" spans="2:47" s="1" customFormat="1" ht="22.9" customHeight="1" x14ac:dyDescent="0.2">
      <c r="B94" s="15"/>
      <c r="C94" s="50" t="s">
        <v>51</v>
      </c>
      <c r="I94" s="33">
        <f t="shared" ref="I94:J96" si="0">Q119</f>
        <v>0</v>
      </c>
      <c r="J94" s="33">
        <f t="shared" si="0"/>
        <v>0</v>
      </c>
      <c r="K94" s="33">
        <f>K119</f>
        <v>0</v>
      </c>
      <c r="M94" s="15"/>
      <c r="AU94" s="7" t="s">
        <v>52</v>
      </c>
    </row>
    <row r="95" spans="2:47" s="3" customFormat="1" ht="24.95" customHeight="1" x14ac:dyDescent="0.2">
      <c r="B95" s="51"/>
      <c r="D95" s="52" t="s">
        <v>53</v>
      </c>
      <c r="E95" s="53"/>
      <c r="F95" s="53"/>
      <c r="G95" s="53"/>
      <c r="H95" s="53"/>
      <c r="I95" s="54">
        <f t="shared" si="0"/>
        <v>0</v>
      </c>
      <c r="J95" s="54">
        <f t="shared" si="0"/>
        <v>0</v>
      </c>
      <c r="K95" s="54">
        <f>K120</f>
        <v>0</v>
      </c>
      <c r="M95" s="51"/>
    </row>
    <row r="96" spans="2:47" s="4" customFormat="1" ht="19.899999999999999" customHeight="1" x14ac:dyDescent="0.2">
      <c r="B96" s="55"/>
      <c r="D96" s="56" t="s">
        <v>54</v>
      </c>
      <c r="E96" s="57"/>
      <c r="F96" s="57"/>
      <c r="G96" s="57"/>
      <c r="H96" s="57"/>
      <c r="I96" s="58">
        <f t="shared" si="0"/>
        <v>0</v>
      </c>
      <c r="J96" s="58">
        <f t="shared" si="0"/>
        <v>0</v>
      </c>
      <c r="K96" s="58">
        <f>K121</f>
        <v>0</v>
      </c>
      <c r="M96" s="55"/>
    </row>
    <row r="97" spans="2:13" s="4" customFormat="1" ht="19.899999999999999" customHeight="1" x14ac:dyDescent="0.2">
      <c r="B97" s="55"/>
      <c r="D97" s="56" t="s">
        <v>55</v>
      </c>
      <c r="E97" s="57"/>
      <c r="F97" s="57"/>
      <c r="G97" s="57"/>
      <c r="H97" s="57"/>
      <c r="I97" s="58">
        <f>Q128</f>
        <v>0</v>
      </c>
      <c r="J97" s="58">
        <f>R128</f>
        <v>0</v>
      </c>
      <c r="K97" s="58">
        <f>K128</f>
        <v>0</v>
      </c>
      <c r="M97" s="55"/>
    </row>
    <row r="98" spans="2:13" s="4" customFormat="1" ht="19.899999999999999" customHeight="1" x14ac:dyDescent="0.2">
      <c r="B98" s="55"/>
      <c r="D98" s="56" t="s">
        <v>56</v>
      </c>
      <c r="E98" s="57"/>
      <c r="F98" s="57"/>
      <c r="G98" s="57"/>
      <c r="H98" s="57"/>
      <c r="I98" s="58">
        <f>Q142</f>
        <v>0</v>
      </c>
      <c r="J98" s="58">
        <f>R142</f>
        <v>0</v>
      </c>
      <c r="K98" s="58">
        <f>K142</f>
        <v>0</v>
      </c>
      <c r="M98" s="55"/>
    </row>
    <row r="99" spans="2:13" s="4" customFormat="1" ht="19.899999999999999" customHeight="1" x14ac:dyDescent="0.2">
      <c r="B99" s="55"/>
      <c r="D99" s="56" t="s">
        <v>57</v>
      </c>
      <c r="E99" s="57"/>
      <c r="F99" s="57"/>
      <c r="G99" s="57"/>
      <c r="H99" s="57"/>
      <c r="I99" s="58">
        <f>Q147</f>
        <v>0</v>
      </c>
      <c r="J99" s="58">
        <f>R147</f>
        <v>0</v>
      </c>
      <c r="K99" s="58">
        <f>K147</f>
        <v>0</v>
      </c>
      <c r="M99" s="55"/>
    </row>
    <row r="100" spans="2:13" s="4" customFormat="1" ht="19.899999999999999" customHeight="1" x14ac:dyDescent="0.2">
      <c r="B100" s="55"/>
      <c r="D100" s="56" t="s">
        <v>58</v>
      </c>
      <c r="E100" s="57"/>
      <c r="F100" s="57"/>
      <c r="G100" s="57"/>
      <c r="H100" s="57"/>
      <c r="I100" s="58">
        <f>Q155</f>
        <v>0</v>
      </c>
      <c r="J100" s="58">
        <f>R155</f>
        <v>0</v>
      </c>
      <c r="K100" s="58">
        <f>K155</f>
        <v>0</v>
      </c>
      <c r="M100" s="55"/>
    </row>
    <row r="101" spans="2:13" s="4" customFormat="1" ht="19.899999999999999" customHeight="1" x14ac:dyDescent="0.2">
      <c r="B101" s="55"/>
      <c r="D101" s="56" t="s">
        <v>59</v>
      </c>
      <c r="E101" s="57"/>
      <c r="F101" s="57"/>
      <c r="G101" s="57"/>
      <c r="H101" s="57"/>
      <c r="I101" s="58">
        <f>Q163</f>
        <v>0</v>
      </c>
      <c r="J101" s="58">
        <f>R163</f>
        <v>0</v>
      </c>
      <c r="K101" s="58">
        <f>K163</f>
        <v>0</v>
      </c>
      <c r="M101" s="55"/>
    </row>
    <row r="102" spans="2:13" s="1" customFormat="1" ht="21.75" customHeight="1" x14ac:dyDescent="0.2">
      <c r="B102" s="15"/>
      <c r="M102" s="15"/>
    </row>
    <row r="103" spans="2:13" s="1" customFormat="1" ht="6.95" customHeight="1" x14ac:dyDescent="0.2"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15"/>
    </row>
    <row r="107" spans="2:13" s="1" customFormat="1" ht="6.95" customHeight="1" x14ac:dyDescent="0.2"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15"/>
    </row>
    <row r="108" spans="2:13" s="1" customFormat="1" ht="24.95" customHeight="1" x14ac:dyDescent="0.2">
      <c r="B108" s="15"/>
      <c r="C108" s="11" t="s">
        <v>245</v>
      </c>
      <c r="M108" s="15"/>
    </row>
    <row r="109" spans="2:13" s="1" customFormat="1" ht="6.95" customHeight="1" x14ac:dyDescent="0.2">
      <c r="B109" s="15"/>
      <c r="M109" s="15"/>
    </row>
    <row r="110" spans="2:13" s="1" customFormat="1" ht="12" customHeight="1" x14ac:dyDescent="0.2">
      <c r="B110" s="15"/>
      <c r="C110" s="13" t="s">
        <v>6</v>
      </c>
      <c r="M110" s="15"/>
    </row>
    <row r="111" spans="2:13" s="1" customFormat="1" ht="16.5" customHeight="1" x14ac:dyDescent="0.2">
      <c r="B111" s="15"/>
      <c r="E111" s="115" t="str">
        <f>E7</f>
        <v>Betónový nadzemný zásobník siláže - PD Bzince pod Javorinou K</v>
      </c>
      <c r="F111" s="116"/>
      <c r="G111" s="116"/>
      <c r="H111" s="116"/>
      <c r="M111" s="15"/>
    </row>
    <row r="112" spans="2:13" s="1" customFormat="1" ht="6.95" customHeight="1" x14ac:dyDescent="0.2">
      <c r="B112" s="15"/>
      <c r="M112" s="15"/>
    </row>
    <row r="113" spans="2:65" s="1" customFormat="1" ht="12" customHeight="1" x14ac:dyDescent="0.2">
      <c r="B113" s="15"/>
      <c r="C113" s="13" t="s">
        <v>10</v>
      </c>
      <c r="F113" s="12" t="str">
        <f>F10</f>
        <v>Bzince pod Javorinou</v>
      </c>
      <c r="I113" s="13" t="s">
        <v>12</v>
      </c>
      <c r="J113" s="25">
        <f>IF(J10="","",J10)</f>
        <v>45761</v>
      </c>
      <c r="M113" s="15"/>
    </row>
    <row r="114" spans="2:65" s="1" customFormat="1" ht="6.95" customHeight="1" x14ac:dyDescent="0.2">
      <c r="B114" s="15"/>
      <c r="J114" s="14"/>
      <c r="K114" s="7"/>
      <c r="M114" s="15"/>
    </row>
    <row r="115" spans="2:65" s="1" customFormat="1" ht="15.2" customHeight="1" x14ac:dyDescent="0.2">
      <c r="B115" s="15"/>
      <c r="C115" s="13" t="s">
        <v>13</v>
      </c>
      <c r="F115" s="12" t="str">
        <f>F13</f>
        <v>Poľnohospodárske družstvo Bzince pod Javorinou  Ing. Daniel Laššák</v>
      </c>
      <c r="I115" s="13" t="s">
        <v>17</v>
      </c>
      <c r="J115" s="114" t="str">
        <f>F19</f>
        <v>Ing. arch., Ing. Lukáš Krempaský</v>
      </c>
      <c r="K115" s="114"/>
      <c r="M115" s="15"/>
    </row>
    <row r="116" spans="2:65" s="1" customFormat="1" ht="15.2" customHeight="1" x14ac:dyDescent="0.2">
      <c r="B116" s="15"/>
      <c r="C116" s="13" t="s">
        <v>16</v>
      </c>
      <c r="F116" s="12"/>
      <c r="I116" s="13" t="s">
        <v>18</v>
      </c>
      <c r="J116" s="114" t="str">
        <f>F22</f>
        <v>Ing. arch., Ing. Lukáš Krempaský</v>
      </c>
      <c r="K116" s="114"/>
      <c r="M116" s="15"/>
    </row>
    <row r="117" spans="2:65" s="1" customFormat="1" ht="10.35" customHeight="1" x14ac:dyDescent="0.2">
      <c r="B117" s="15"/>
      <c r="M117" s="15"/>
    </row>
    <row r="118" spans="2:65" s="5" customFormat="1" ht="29.25" customHeight="1" x14ac:dyDescent="0.2">
      <c r="B118" s="59"/>
      <c r="C118" s="60" t="s">
        <v>60</v>
      </c>
      <c r="D118" s="61" t="s">
        <v>41</v>
      </c>
      <c r="E118" s="61" t="s">
        <v>39</v>
      </c>
      <c r="F118" s="61" t="s">
        <v>40</v>
      </c>
      <c r="G118" s="61" t="s">
        <v>61</v>
      </c>
      <c r="H118" s="61" t="s">
        <v>62</v>
      </c>
      <c r="I118" s="61" t="s">
        <v>63</v>
      </c>
      <c r="J118" s="61" t="s">
        <v>64</v>
      </c>
      <c r="K118" s="62" t="s">
        <v>50</v>
      </c>
      <c r="L118" s="63" t="s">
        <v>65</v>
      </c>
      <c r="M118" s="59"/>
      <c r="N118" s="28" t="s">
        <v>0</v>
      </c>
      <c r="O118" s="29" t="s">
        <v>24</v>
      </c>
      <c r="P118" s="29" t="s">
        <v>66</v>
      </c>
      <c r="Q118" s="29" t="s">
        <v>67</v>
      </c>
      <c r="R118" s="29" t="s">
        <v>68</v>
      </c>
      <c r="S118" s="29" t="s">
        <v>69</v>
      </c>
      <c r="T118" s="29" t="s">
        <v>70</v>
      </c>
      <c r="U118" s="29" t="s">
        <v>71</v>
      </c>
      <c r="V118" s="29" t="s">
        <v>72</v>
      </c>
      <c r="W118" s="29" t="s">
        <v>73</v>
      </c>
      <c r="X118" s="30" t="s">
        <v>74</v>
      </c>
    </row>
    <row r="119" spans="2:65" s="1" customFormat="1" ht="22.9" customHeight="1" x14ac:dyDescent="0.25">
      <c r="B119" s="15"/>
      <c r="C119" s="32" t="s">
        <v>51</v>
      </c>
      <c r="K119" s="64">
        <f>BK119</f>
        <v>0</v>
      </c>
      <c r="M119" s="15"/>
      <c r="N119" s="31"/>
      <c r="O119" s="26"/>
      <c r="P119" s="26"/>
      <c r="Q119" s="65">
        <f>Q120</f>
        <v>0</v>
      </c>
      <c r="R119" s="65">
        <f>R120</f>
        <v>0</v>
      </c>
      <c r="S119" s="26"/>
      <c r="T119" s="66">
        <f>T120</f>
        <v>9128.8631588899989</v>
      </c>
      <c r="U119" s="26"/>
      <c r="V119" s="66">
        <f>V120</f>
        <v>7568.3783181134722</v>
      </c>
      <c r="W119" s="26"/>
      <c r="X119" s="67">
        <f>X120</f>
        <v>1154.655</v>
      </c>
      <c r="AT119" s="7" t="s">
        <v>42</v>
      </c>
      <c r="AU119" s="7" t="s">
        <v>52</v>
      </c>
      <c r="BK119" s="68">
        <f>BK120</f>
        <v>0</v>
      </c>
    </row>
    <row r="120" spans="2:65" s="6" customFormat="1" ht="25.9" customHeight="1" x14ac:dyDescent="0.2">
      <c r="B120" s="69"/>
      <c r="D120" s="70" t="s">
        <v>42</v>
      </c>
      <c r="E120" s="71" t="s">
        <v>75</v>
      </c>
      <c r="F120" s="71" t="s">
        <v>76</v>
      </c>
      <c r="K120" s="72">
        <f>BK120</f>
        <v>0</v>
      </c>
      <c r="M120" s="69"/>
      <c r="N120" s="73"/>
      <c r="Q120" s="74">
        <f>Q121+Q128+Q142+Q147+Q155+Q163</f>
        <v>0</v>
      </c>
      <c r="R120" s="74">
        <f>R121+R128+R142+R147+R155+R163</f>
        <v>0</v>
      </c>
      <c r="T120" s="75">
        <f>T121+T128+T142+T147+T155+T163</f>
        <v>9128.8631588899989</v>
      </c>
      <c r="V120" s="75">
        <f>V121+V128+V142+V147+V155+V163</f>
        <v>7568.3783181134722</v>
      </c>
      <c r="X120" s="76">
        <f>X121+X128+X142+X147+X155+X163</f>
        <v>1154.655</v>
      </c>
      <c r="AR120" s="70" t="s">
        <v>44</v>
      </c>
      <c r="AT120" s="77" t="s">
        <v>42</v>
      </c>
      <c r="AU120" s="77" t="s">
        <v>43</v>
      </c>
      <c r="AY120" s="70" t="s">
        <v>77</v>
      </c>
      <c r="BK120" s="78">
        <f>BK121+BK128+BK142+BK147+BK155+BK163</f>
        <v>0</v>
      </c>
    </row>
    <row r="121" spans="2:65" s="6" customFormat="1" ht="22.9" customHeight="1" x14ac:dyDescent="0.2">
      <c r="B121" s="69"/>
      <c r="D121" s="70" t="s">
        <v>42</v>
      </c>
      <c r="E121" s="79" t="s">
        <v>44</v>
      </c>
      <c r="F121" s="79" t="s">
        <v>78</v>
      </c>
      <c r="K121" s="80">
        <f>BK121</f>
        <v>0</v>
      </c>
      <c r="M121" s="69"/>
      <c r="N121" s="73"/>
      <c r="Q121" s="74">
        <f>SUM(Q122:Q127)</f>
        <v>0</v>
      </c>
      <c r="R121" s="74">
        <f>SUM(R122:R127)</f>
        <v>0</v>
      </c>
      <c r="T121" s="75">
        <f>SUM(T122:T127)</f>
        <v>2059.8868219999995</v>
      </c>
      <c r="V121" s="75">
        <f>SUM(V122:V127)</f>
        <v>0</v>
      </c>
      <c r="X121" s="76">
        <f>SUM(X122:X127)</f>
        <v>0</v>
      </c>
      <c r="AR121" s="70" t="s">
        <v>44</v>
      </c>
      <c r="AT121" s="77" t="s">
        <v>42</v>
      </c>
      <c r="AU121" s="77" t="s">
        <v>44</v>
      </c>
      <c r="AY121" s="70" t="s">
        <v>77</v>
      </c>
      <c r="BK121" s="78">
        <f>SUM(BK122:BK127)</f>
        <v>0</v>
      </c>
    </row>
    <row r="122" spans="2:65" s="1" customFormat="1" ht="24" customHeight="1" x14ac:dyDescent="0.2">
      <c r="B122" s="81"/>
      <c r="C122" s="82" t="s">
        <v>44</v>
      </c>
      <c r="D122" s="82" t="s">
        <v>79</v>
      </c>
      <c r="E122" s="83" t="s">
        <v>80</v>
      </c>
      <c r="F122" s="84" t="s">
        <v>224</v>
      </c>
      <c r="G122" s="85" t="s">
        <v>81</v>
      </c>
      <c r="H122" s="86">
        <v>663.69</v>
      </c>
      <c r="I122" s="86">
        <v>0</v>
      </c>
      <c r="J122" s="86"/>
      <c r="K122" s="86">
        <f t="shared" ref="K122:K127" si="1">ROUND(P122*H122,3)</f>
        <v>0</v>
      </c>
      <c r="L122" s="87"/>
      <c r="M122" s="15"/>
      <c r="N122" s="88" t="s">
        <v>0</v>
      </c>
      <c r="O122" s="89" t="s">
        <v>26</v>
      </c>
      <c r="P122" s="90">
        <f t="shared" ref="P122:P127" si="2">I122+J122</f>
        <v>0</v>
      </c>
      <c r="Q122" s="90">
        <f t="shared" ref="Q122:Q127" si="3">ROUND(I122*H122,3)</f>
        <v>0</v>
      </c>
      <c r="R122" s="90">
        <f t="shared" ref="R122:R127" si="4">ROUND(J122*H122,3)</f>
        <v>0</v>
      </c>
      <c r="S122" s="91">
        <v>1.2999999999999999E-2</v>
      </c>
      <c r="T122" s="91">
        <f t="shared" ref="T122:T127" si="5">S122*H122</f>
        <v>8.6279699999999995</v>
      </c>
      <c r="U122" s="91">
        <v>0</v>
      </c>
      <c r="V122" s="91">
        <f t="shared" ref="V122:V127" si="6">U122*H122</f>
        <v>0</v>
      </c>
      <c r="W122" s="91">
        <v>0</v>
      </c>
      <c r="X122" s="92">
        <f t="shared" ref="X122:X127" si="7">W122*H122</f>
        <v>0</v>
      </c>
      <c r="AR122" s="93" t="s">
        <v>82</v>
      </c>
      <c r="AT122" s="93" t="s">
        <v>79</v>
      </c>
      <c r="AU122" s="93" t="s">
        <v>83</v>
      </c>
      <c r="AY122" s="7" t="s">
        <v>77</v>
      </c>
      <c r="BE122" s="94">
        <f t="shared" ref="BE122:BE127" si="8">IF(O122="základná",K122,0)</f>
        <v>0</v>
      </c>
      <c r="BF122" s="94">
        <f t="shared" ref="BF122:BF127" si="9">IF(O122="znížená",K122,0)</f>
        <v>0</v>
      </c>
      <c r="BG122" s="94">
        <f t="shared" ref="BG122:BG127" si="10">IF(O122="zákl. prenesená",K122,0)</f>
        <v>0</v>
      </c>
      <c r="BH122" s="94">
        <f t="shared" ref="BH122:BH127" si="11">IF(O122="zníž. prenesená",K122,0)</f>
        <v>0</v>
      </c>
      <c r="BI122" s="94">
        <f t="shared" ref="BI122:BI127" si="12">IF(O122="nulová",K122,0)</f>
        <v>0</v>
      </c>
      <c r="BJ122" s="7" t="s">
        <v>83</v>
      </c>
      <c r="BK122" s="95">
        <f t="shared" ref="BK122:BK127" si="13">ROUND(P122*H122,3)</f>
        <v>0</v>
      </c>
      <c r="BL122" s="7" t="s">
        <v>82</v>
      </c>
      <c r="BM122" s="93" t="s">
        <v>84</v>
      </c>
    </row>
    <row r="123" spans="2:65" s="1" customFormat="1" ht="24" customHeight="1" x14ac:dyDescent="0.2">
      <c r="B123" s="81"/>
      <c r="C123" s="82" t="s">
        <v>83</v>
      </c>
      <c r="D123" s="82" t="s">
        <v>79</v>
      </c>
      <c r="E123" s="83" t="s">
        <v>85</v>
      </c>
      <c r="F123" s="84" t="s">
        <v>225</v>
      </c>
      <c r="G123" s="85" t="s">
        <v>81</v>
      </c>
      <c r="H123" s="86">
        <v>2392</v>
      </c>
      <c r="I123" s="86">
        <v>0</v>
      </c>
      <c r="J123" s="86"/>
      <c r="K123" s="86">
        <f t="shared" si="1"/>
        <v>0</v>
      </c>
      <c r="L123" s="87"/>
      <c r="M123" s="15"/>
      <c r="N123" s="88" t="s">
        <v>0</v>
      </c>
      <c r="O123" s="89" t="s">
        <v>26</v>
      </c>
      <c r="P123" s="90">
        <f t="shared" si="2"/>
        <v>0</v>
      </c>
      <c r="Q123" s="90">
        <f t="shared" si="3"/>
        <v>0</v>
      </c>
      <c r="R123" s="90">
        <f t="shared" si="4"/>
        <v>0</v>
      </c>
      <c r="S123" s="91">
        <v>0.24299999999999999</v>
      </c>
      <c r="T123" s="91">
        <f t="shared" si="5"/>
        <v>581.25599999999997</v>
      </c>
      <c r="U123" s="91">
        <v>0</v>
      </c>
      <c r="V123" s="91">
        <f t="shared" si="6"/>
        <v>0</v>
      </c>
      <c r="W123" s="91">
        <v>0</v>
      </c>
      <c r="X123" s="92">
        <f t="shared" si="7"/>
        <v>0</v>
      </c>
      <c r="AR123" s="93" t="s">
        <v>82</v>
      </c>
      <c r="AT123" s="93" t="s">
        <v>79</v>
      </c>
      <c r="AU123" s="93" t="s">
        <v>83</v>
      </c>
      <c r="AY123" s="7" t="s">
        <v>77</v>
      </c>
      <c r="BE123" s="94">
        <f t="shared" si="8"/>
        <v>0</v>
      </c>
      <c r="BF123" s="94">
        <f t="shared" si="9"/>
        <v>0</v>
      </c>
      <c r="BG123" s="94">
        <f t="shared" si="10"/>
        <v>0</v>
      </c>
      <c r="BH123" s="94">
        <f t="shared" si="11"/>
        <v>0</v>
      </c>
      <c r="BI123" s="94">
        <f t="shared" si="12"/>
        <v>0</v>
      </c>
      <c r="BJ123" s="7" t="s">
        <v>83</v>
      </c>
      <c r="BK123" s="95">
        <f t="shared" si="13"/>
        <v>0</v>
      </c>
      <c r="BL123" s="7" t="s">
        <v>82</v>
      </c>
      <c r="BM123" s="93" t="s">
        <v>86</v>
      </c>
    </row>
    <row r="124" spans="2:65" s="1" customFormat="1" ht="24" customHeight="1" x14ac:dyDescent="0.2">
      <c r="B124" s="81"/>
      <c r="C124" s="82" t="s">
        <v>87</v>
      </c>
      <c r="D124" s="82" t="s">
        <v>79</v>
      </c>
      <c r="E124" s="83" t="s">
        <v>88</v>
      </c>
      <c r="F124" s="84" t="s">
        <v>226</v>
      </c>
      <c r="G124" s="85" t="s">
        <v>81</v>
      </c>
      <c r="H124" s="86">
        <v>2392</v>
      </c>
      <c r="I124" s="86">
        <v>0</v>
      </c>
      <c r="J124" s="86"/>
      <c r="K124" s="86">
        <f t="shared" si="1"/>
        <v>0</v>
      </c>
      <c r="L124" s="87"/>
      <c r="M124" s="15"/>
      <c r="N124" s="88" t="s">
        <v>0</v>
      </c>
      <c r="O124" s="89" t="s">
        <v>26</v>
      </c>
      <c r="P124" s="90">
        <f t="shared" si="2"/>
        <v>0</v>
      </c>
      <c r="Q124" s="90">
        <f t="shared" si="3"/>
        <v>0</v>
      </c>
      <c r="R124" s="90">
        <f t="shared" si="4"/>
        <v>0</v>
      </c>
      <c r="S124" s="91">
        <v>5.6000000000000001E-2</v>
      </c>
      <c r="T124" s="91">
        <f t="shared" si="5"/>
        <v>133.952</v>
      </c>
      <c r="U124" s="91">
        <v>0</v>
      </c>
      <c r="V124" s="91">
        <f t="shared" si="6"/>
        <v>0</v>
      </c>
      <c r="W124" s="91">
        <v>0</v>
      </c>
      <c r="X124" s="92">
        <f t="shared" si="7"/>
        <v>0</v>
      </c>
      <c r="AR124" s="93" t="s">
        <v>82</v>
      </c>
      <c r="AT124" s="93" t="s">
        <v>79</v>
      </c>
      <c r="AU124" s="93" t="s">
        <v>83</v>
      </c>
      <c r="AY124" s="7" t="s">
        <v>77</v>
      </c>
      <c r="BE124" s="94">
        <f t="shared" si="8"/>
        <v>0</v>
      </c>
      <c r="BF124" s="94">
        <f t="shared" si="9"/>
        <v>0</v>
      </c>
      <c r="BG124" s="94">
        <f t="shared" si="10"/>
        <v>0</v>
      </c>
      <c r="BH124" s="94">
        <f t="shared" si="11"/>
        <v>0</v>
      </c>
      <c r="BI124" s="94">
        <f t="shared" si="12"/>
        <v>0</v>
      </c>
      <c r="BJ124" s="7" t="s">
        <v>83</v>
      </c>
      <c r="BK124" s="95">
        <f t="shared" si="13"/>
        <v>0</v>
      </c>
      <c r="BL124" s="7" t="s">
        <v>82</v>
      </c>
      <c r="BM124" s="93" t="s">
        <v>89</v>
      </c>
    </row>
    <row r="125" spans="2:65" s="1" customFormat="1" ht="36" customHeight="1" x14ac:dyDescent="0.2">
      <c r="B125" s="81"/>
      <c r="C125" s="82" t="s">
        <v>82</v>
      </c>
      <c r="D125" s="82" t="s">
        <v>79</v>
      </c>
      <c r="E125" s="83" t="s">
        <v>90</v>
      </c>
      <c r="F125" s="84" t="s">
        <v>227</v>
      </c>
      <c r="G125" s="85" t="s">
        <v>81</v>
      </c>
      <c r="H125" s="86">
        <v>46.08</v>
      </c>
      <c r="I125" s="86">
        <v>0</v>
      </c>
      <c r="J125" s="86"/>
      <c r="K125" s="86">
        <f t="shared" si="1"/>
        <v>0</v>
      </c>
      <c r="L125" s="87"/>
      <c r="M125" s="15"/>
      <c r="N125" s="88" t="s">
        <v>0</v>
      </c>
      <c r="O125" s="89" t="s">
        <v>26</v>
      </c>
      <c r="P125" s="90">
        <f t="shared" si="2"/>
        <v>0</v>
      </c>
      <c r="Q125" s="90">
        <f t="shared" si="3"/>
        <v>0</v>
      </c>
      <c r="R125" s="90">
        <f t="shared" si="4"/>
        <v>0</v>
      </c>
      <c r="S125" s="91">
        <v>2.5139999999999998</v>
      </c>
      <c r="T125" s="91">
        <f t="shared" si="5"/>
        <v>115.84511999999998</v>
      </c>
      <c r="U125" s="91">
        <v>0</v>
      </c>
      <c r="V125" s="91">
        <f t="shared" si="6"/>
        <v>0</v>
      </c>
      <c r="W125" s="91">
        <v>0</v>
      </c>
      <c r="X125" s="92">
        <f t="shared" si="7"/>
        <v>0</v>
      </c>
      <c r="AR125" s="93" t="s">
        <v>82</v>
      </c>
      <c r="AT125" s="93" t="s">
        <v>79</v>
      </c>
      <c r="AU125" s="93" t="s">
        <v>83</v>
      </c>
      <c r="AY125" s="7" t="s">
        <v>77</v>
      </c>
      <c r="BE125" s="94">
        <f t="shared" si="8"/>
        <v>0</v>
      </c>
      <c r="BF125" s="94">
        <f t="shared" si="9"/>
        <v>0</v>
      </c>
      <c r="BG125" s="94">
        <f t="shared" si="10"/>
        <v>0</v>
      </c>
      <c r="BH125" s="94">
        <f t="shared" si="11"/>
        <v>0</v>
      </c>
      <c r="BI125" s="94">
        <f t="shared" si="12"/>
        <v>0</v>
      </c>
      <c r="BJ125" s="7" t="s">
        <v>83</v>
      </c>
      <c r="BK125" s="95">
        <f t="shared" si="13"/>
        <v>0</v>
      </c>
      <c r="BL125" s="7" t="s">
        <v>82</v>
      </c>
      <c r="BM125" s="93" t="s">
        <v>91</v>
      </c>
    </row>
    <row r="126" spans="2:65" s="1" customFormat="1" ht="24" customHeight="1" x14ac:dyDescent="0.2">
      <c r="B126" s="81"/>
      <c r="C126" s="82" t="s">
        <v>92</v>
      </c>
      <c r="D126" s="82" t="s">
        <v>79</v>
      </c>
      <c r="E126" s="83" t="s">
        <v>93</v>
      </c>
      <c r="F126" s="84" t="s">
        <v>228</v>
      </c>
      <c r="G126" s="85" t="s">
        <v>81</v>
      </c>
      <c r="H126" s="86">
        <v>765.58799999999997</v>
      </c>
      <c r="I126" s="86">
        <v>0</v>
      </c>
      <c r="J126" s="86"/>
      <c r="K126" s="86">
        <f t="shared" si="1"/>
        <v>0</v>
      </c>
      <c r="L126" s="87"/>
      <c r="M126" s="15"/>
      <c r="N126" s="88" t="s">
        <v>0</v>
      </c>
      <c r="O126" s="89" t="s">
        <v>26</v>
      </c>
      <c r="P126" s="90">
        <f t="shared" si="2"/>
        <v>0</v>
      </c>
      <c r="Q126" s="90">
        <f t="shared" si="3"/>
        <v>0</v>
      </c>
      <c r="R126" s="90">
        <f t="shared" si="4"/>
        <v>0</v>
      </c>
      <c r="S126" s="91">
        <v>1.5089999999999999</v>
      </c>
      <c r="T126" s="91">
        <f t="shared" si="5"/>
        <v>1155.2722919999999</v>
      </c>
      <c r="U126" s="91">
        <v>0</v>
      </c>
      <c r="V126" s="91">
        <f t="shared" si="6"/>
        <v>0</v>
      </c>
      <c r="W126" s="91">
        <v>0</v>
      </c>
      <c r="X126" s="92">
        <f t="shared" si="7"/>
        <v>0</v>
      </c>
      <c r="AR126" s="93" t="s">
        <v>82</v>
      </c>
      <c r="AT126" s="93" t="s">
        <v>79</v>
      </c>
      <c r="AU126" s="93" t="s">
        <v>83</v>
      </c>
      <c r="AY126" s="7" t="s">
        <v>77</v>
      </c>
      <c r="BE126" s="94">
        <f t="shared" si="8"/>
        <v>0</v>
      </c>
      <c r="BF126" s="94">
        <f t="shared" si="9"/>
        <v>0</v>
      </c>
      <c r="BG126" s="94">
        <f t="shared" si="10"/>
        <v>0</v>
      </c>
      <c r="BH126" s="94">
        <f t="shared" si="11"/>
        <v>0</v>
      </c>
      <c r="BI126" s="94">
        <f t="shared" si="12"/>
        <v>0</v>
      </c>
      <c r="BJ126" s="7" t="s">
        <v>83</v>
      </c>
      <c r="BK126" s="95">
        <f t="shared" si="13"/>
        <v>0</v>
      </c>
      <c r="BL126" s="7" t="s">
        <v>82</v>
      </c>
      <c r="BM126" s="93" t="s">
        <v>94</v>
      </c>
    </row>
    <row r="127" spans="2:65" s="1" customFormat="1" ht="24" customHeight="1" x14ac:dyDescent="0.2">
      <c r="B127" s="81"/>
      <c r="C127" s="82" t="s">
        <v>95</v>
      </c>
      <c r="D127" s="82" t="s">
        <v>79</v>
      </c>
      <c r="E127" s="83" t="s">
        <v>96</v>
      </c>
      <c r="F127" s="84" t="s">
        <v>229</v>
      </c>
      <c r="G127" s="85" t="s">
        <v>81</v>
      </c>
      <c r="H127" s="86">
        <v>811.66800000000001</v>
      </c>
      <c r="I127" s="86">
        <v>0</v>
      </c>
      <c r="J127" s="86"/>
      <c r="K127" s="86">
        <f t="shared" si="1"/>
        <v>0</v>
      </c>
      <c r="L127" s="87"/>
      <c r="M127" s="15"/>
      <c r="N127" s="88" t="s">
        <v>0</v>
      </c>
      <c r="O127" s="89" t="s">
        <v>26</v>
      </c>
      <c r="P127" s="90">
        <f t="shared" si="2"/>
        <v>0</v>
      </c>
      <c r="Q127" s="90">
        <f t="shared" si="3"/>
        <v>0</v>
      </c>
      <c r="R127" s="90">
        <f t="shared" si="4"/>
        <v>0</v>
      </c>
      <c r="S127" s="91">
        <v>0.08</v>
      </c>
      <c r="T127" s="91">
        <f t="shared" si="5"/>
        <v>64.933440000000004</v>
      </c>
      <c r="U127" s="91">
        <v>0</v>
      </c>
      <c r="V127" s="91">
        <f t="shared" si="6"/>
        <v>0</v>
      </c>
      <c r="W127" s="91">
        <v>0</v>
      </c>
      <c r="X127" s="92">
        <f t="shared" si="7"/>
        <v>0</v>
      </c>
      <c r="AR127" s="93" t="s">
        <v>82</v>
      </c>
      <c r="AT127" s="93" t="s">
        <v>79</v>
      </c>
      <c r="AU127" s="93" t="s">
        <v>83</v>
      </c>
      <c r="AY127" s="7" t="s">
        <v>77</v>
      </c>
      <c r="BE127" s="94">
        <f t="shared" si="8"/>
        <v>0</v>
      </c>
      <c r="BF127" s="94">
        <f t="shared" si="9"/>
        <v>0</v>
      </c>
      <c r="BG127" s="94">
        <f t="shared" si="10"/>
        <v>0</v>
      </c>
      <c r="BH127" s="94">
        <f t="shared" si="11"/>
        <v>0</v>
      </c>
      <c r="BI127" s="94">
        <f t="shared" si="12"/>
        <v>0</v>
      </c>
      <c r="BJ127" s="7" t="s">
        <v>83</v>
      </c>
      <c r="BK127" s="95">
        <f t="shared" si="13"/>
        <v>0</v>
      </c>
      <c r="BL127" s="7" t="s">
        <v>82</v>
      </c>
      <c r="BM127" s="93" t="s">
        <v>97</v>
      </c>
    </row>
    <row r="128" spans="2:65" s="6" customFormat="1" ht="22.9" customHeight="1" x14ac:dyDescent="0.2">
      <c r="B128" s="69"/>
      <c r="D128" s="70" t="s">
        <v>42</v>
      </c>
      <c r="E128" s="79" t="s">
        <v>83</v>
      </c>
      <c r="F128" s="79" t="s">
        <v>98</v>
      </c>
      <c r="K128" s="80">
        <f>BK128</f>
        <v>0</v>
      </c>
      <c r="M128" s="69"/>
      <c r="N128" s="73"/>
      <c r="Q128" s="74">
        <f>SUM(Q129:Q141)</f>
        <v>0</v>
      </c>
      <c r="R128" s="74">
        <f>SUM(R129:R141)</f>
        <v>0</v>
      </c>
      <c r="T128" s="75">
        <f>SUM(T129:T141)</f>
        <v>2694.1793225299998</v>
      </c>
      <c r="V128" s="75">
        <f>SUM(V129:V141)</f>
        <v>6552.5328318046722</v>
      </c>
      <c r="X128" s="76">
        <f>SUM(X129:X141)</f>
        <v>0</v>
      </c>
      <c r="AR128" s="70" t="s">
        <v>44</v>
      </c>
      <c r="AT128" s="77" t="s">
        <v>42</v>
      </c>
      <c r="AU128" s="77" t="s">
        <v>44</v>
      </c>
      <c r="AY128" s="70" t="s">
        <v>77</v>
      </c>
      <c r="BK128" s="78">
        <f>SUM(BK129:BK141)</f>
        <v>0</v>
      </c>
    </row>
    <row r="129" spans="2:65" s="1" customFormat="1" ht="24" customHeight="1" x14ac:dyDescent="0.2">
      <c r="B129" s="81"/>
      <c r="C129" s="82" t="s">
        <v>99</v>
      </c>
      <c r="D129" s="82" t="s">
        <v>79</v>
      </c>
      <c r="E129" s="83" t="s">
        <v>100</v>
      </c>
      <c r="F129" s="84" t="s">
        <v>230</v>
      </c>
      <c r="G129" s="85" t="s">
        <v>101</v>
      </c>
      <c r="H129" s="86">
        <v>4592.32</v>
      </c>
      <c r="I129" s="86">
        <v>0</v>
      </c>
      <c r="J129" s="86"/>
      <c r="K129" s="86">
        <f t="shared" ref="K129:K141" si="14">ROUND(P129*H129,3)</f>
        <v>0</v>
      </c>
      <c r="L129" s="87"/>
      <c r="M129" s="15"/>
      <c r="N129" s="88" t="s">
        <v>0</v>
      </c>
      <c r="O129" s="89" t="s">
        <v>26</v>
      </c>
      <c r="P129" s="90">
        <f t="shared" ref="P129:P141" si="15">I129+J129</f>
        <v>0</v>
      </c>
      <c r="Q129" s="90">
        <f t="shared" ref="Q129:Q141" si="16">ROUND(I129*H129,3)</f>
        <v>0</v>
      </c>
      <c r="R129" s="90">
        <f t="shared" ref="R129:R141" si="17">ROUND(J129*H129,3)</f>
        <v>0</v>
      </c>
      <c r="S129" s="91">
        <v>4.0000000000000001E-3</v>
      </c>
      <c r="T129" s="91">
        <f t="shared" ref="T129:T141" si="18">S129*H129</f>
        <v>18.36928</v>
      </c>
      <c r="U129" s="91">
        <v>0</v>
      </c>
      <c r="V129" s="91">
        <f t="shared" ref="V129:V141" si="19">U129*H129</f>
        <v>0</v>
      </c>
      <c r="W129" s="91">
        <v>0</v>
      </c>
      <c r="X129" s="92">
        <f t="shared" ref="X129:X141" si="20">W129*H129</f>
        <v>0</v>
      </c>
      <c r="AR129" s="93" t="s">
        <v>82</v>
      </c>
      <c r="AT129" s="93" t="s">
        <v>79</v>
      </c>
      <c r="AU129" s="93" t="s">
        <v>83</v>
      </c>
      <c r="AY129" s="7" t="s">
        <v>77</v>
      </c>
      <c r="BE129" s="94">
        <f t="shared" ref="BE129:BE141" si="21">IF(O129="základná",K129,0)</f>
        <v>0</v>
      </c>
      <c r="BF129" s="94">
        <f t="shared" ref="BF129:BF141" si="22">IF(O129="znížená",K129,0)</f>
        <v>0</v>
      </c>
      <c r="BG129" s="94">
        <f t="shared" ref="BG129:BG141" si="23">IF(O129="zákl. prenesená",K129,0)</f>
        <v>0</v>
      </c>
      <c r="BH129" s="94">
        <f t="shared" ref="BH129:BH141" si="24">IF(O129="zníž. prenesená",K129,0)</f>
        <v>0</v>
      </c>
      <c r="BI129" s="94">
        <f t="shared" ref="BI129:BI141" si="25">IF(O129="nulová",K129,0)</f>
        <v>0</v>
      </c>
      <c r="BJ129" s="7" t="s">
        <v>83</v>
      </c>
      <c r="BK129" s="95">
        <f t="shared" ref="BK129:BK141" si="26">ROUND(P129*H129,3)</f>
        <v>0</v>
      </c>
      <c r="BL129" s="7" t="s">
        <v>82</v>
      </c>
      <c r="BM129" s="93" t="s">
        <v>102</v>
      </c>
    </row>
    <row r="130" spans="2:65" s="1" customFormat="1" ht="27.95" customHeight="1" x14ac:dyDescent="0.2">
      <c r="B130" s="81"/>
      <c r="C130" s="82" t="s">
        <v>103</v>
      </c>
      <c r="D130" s="82" t="s">
        <v>79</v>
      </c>
      <c r="E130" s="83" t="s">
        <v>104</v>
      </c>
      <c r="F130" s="84" t="s">
        <v>231</v>
      </c>
      <c r="G130" s="85" t="s">
        <v>81</v>
      </c>
      <c r="H130" s="86">
        <v>958.30399999999997</v>
      </c>
      <c r="I130" s="86"/>
      <c r="J130" s="86"/>
      <c r="K130" s="86">
        <f t="shared" si="14"/>
        <v>0</v>
      </c>
      <c r="L130" s="87"/>
      <c r="M130" s="15"/>
      <c r="N130" s="88" t="s">
        <v>0</v>
      </c>
      <c r="O130" s="89" t="s">
        <v>26</v>
      </c>
      <c r="P130" s="90">
        <f t="shared" si="15"/>
        <v>0</v>
      </c>
      <c r="Q130" s="90">
        <f t="shared" si="16"/>
        <v>0</v>
      </c>
      <c r="R130" s="90">
        <f t="shared" si="17"/>
        <v>0</v>
      </c>
      <c r="S130" s="91">
        <v>1.042</v>
      </c>
      <c r="T130" s="91">
        <f t="shared" si="18"/>
        <v>998.55276800000001</v>
      </c>
      <c r="U130" s="91">
        <v>2.0659999999999998</v>
      </c>
      <c r="V130" s="91">
        <f t="shared" si="19"/>
        <v>1979.8560639999998</v>
      </c>
      <c r="W130" s="91">
        <v>0</v>
      </c>
      <c r="X130" s="92">
        <f t="shared" si="20"/>
        <v>0</v>
      </c>
      <c r="AR130" s="93" t="s">
        <v>82</v>
      </c>
      <c r="AT130" s="93" t="s">
        <v>79</v>
      </c>
      <c r="AU130" s="93" t="s">
        <v>83</v>
      </c>
      <c r="AY130" s="7" t="s">
        <v>77</v>
      </c>
      <c r="BE130" s="94">
        <f t="shared" si="21"/>
        <v>0</v>
      </c>
      <c r="BF130" s="94">
        <f t="shared" si="22"/>
        <v>0</v>
      </c>
      <c r="BG130" s="94">
        <f t="shared" si="23"/>
        <v>0</v>
      </c>
      <c r="BH130" s="94">
        <f t="shared" si="24"/>
        <v>0</v>
      </c>
      <c r="BI130" s="94">
        <f t="shared" si="25"/>
        <v>0</v>
      </c>
      <c r="BJ130" s="7" t="s">
        <v>83</v>
      </c>
      <c r="BK130" s="95">
        <f t="shared" si="26"/>
        <v>0</v>
      </c>
      <c r="BL130" s="7" t="s">
        <v>82</v>
      </c>
      <c r="BM130" s="93" t="s">
        <v>105</v>
      </c>
    </row>
    <row r="131" spans="2:65" s="1" customFormat="1" ht="16.5" customHeight="1" x14ac:dyDescent="0.2">
      <c r="B131" s="81"/>
      <c r="C131" s="82" t="s">
        <v>106</v>
      </c>
      <c r="D131" s="82" t="s">
        <v>79</v>
      </c>
      <c r="E131" s="83" t="s">
        <v>107</v>
      </c>
      <c r="F131" s="84" t="s">
        <v>232</v>
      </c>
      <c r="G131" s="85" t="s">
        <v>81</v>
      </c>
      <c r="H131" s="86">
        <v>479.15199999999999</v>
      </c>
      <c r="I131" s="86"/>
      <c r="J131" s="86"/>
      <c r="K131" s="86">
        <f t="shared" si="14"/>
        <v>0</v>
      </c>
      <c r="L131" s="87"/>
      <c r="M131" s="15"/>
      <c r="N131" s="88" t="s">
        <v>0</v>
      </c>
      <c r="O131" s="89" t="s">
        <v>26</v>
      </c>
      <c r="P131" s="90">
        <f t="shared" si="15"/>
        <v>0</v>
      </c>
      <c r="Q131" s="90">
        <f t="shared" si="16"/>
        <v>0</v>
      </c>
      <c r="R131" s="90">
        <f t="shared" si="17"/>
        <v>0</v>
      </c>
      <c r="S131" s="91">
        <v>0.90824000000000005</v>
      </c>
      <c r="T131" s="91">
        <f t="shared" si="18"/>
        <v>435.18501248000001</v>
      </c>
      <c r="U131" s="91">
        <v>2.0663999999999998</v>
      </c>
      <c r="V131" s="91">
        <f t="shared" si="19"/>
        <v>990.11969279999983</v>
      </c>
      <c r="W131" s="91">
        <v>0</v>
      </c>
      <c r="X131" s="92">
        <f t="shared" si="20"/>
        <v>0</v>
      </c>
      <c r="AR131" s="93" t="s">
        <v>82</v>
      </c>
      <c r="AT131" s="93" t="s">
        <v>79</v>
      </c>
      <c r="AU131" s="93" t="s">
        <v>83</v>
      </c>
      <c r="AY131" s="7" t="s">
        <v>77</v>
      </c>
      <c r="BE131" s="94">
        <f t="shared" si="21"/>
        <v>0</v>
      </c>
      <c r="BF131" s="94">
        <f t="shared" si="22"/>
        <v>0</v>
      </c>
      <c r="BG131" s="94">
        <f t="shared" si="23"/>
        <v>0</v>
      </c>
      <c r="BH131" s="94">
        <f t="shared" si="24"/>
        <v>0</v>
      </c>
      <c r="BI131" s="94">
        <f t="shared" si="25"/>
        <v>0</v>
      </c>
      <c r="BJ131" s="7" t="s">
        <v>83</v>
      </c>
      <c r="BK131" s="95">
        <f t="shared" si="26"/>
        <v>0</v>
      </c>
      <c r="BL131" s="7" t="s">
        <v>82</v>
      </c>
      <c r="BM131" s="93" t="s">
        <v>108</v>
      </c>
    </row>
    <row r="132" spans="2:65" s="1" customFormat="1" ht="16.5" customHeight="1" x14ac:dyDescent="0.2">
      <c r="B132" s="81"/>
      <c r="C132" s="82" t="s">
        <v>109</v>
      </c>
      <c r="D132" s="82" t="s">
        <v>79</v>
      </c>
      <c r="E132" s="83" t="s">
        <v>110</v>
      </c>
      <c r="F132" s="84" t="s">
        <v>111</v>
      </c>
      <c r="G132" s="85" t="s">
        <v>81</v>
      </c>
      <c r="H132" s="86">
        <v>1125</v>
      </c>
      <c r="I132" s="86"/>
      <c r="J132" s="86"/>
      <c r="K132" s="86">
        <f t="shared" si="14"/>
        <v>0</v>
      </c>
      <c r="L132" s="87"/>
      <c r="M132" s="15"/>
      <c r="N132" s="88" t="s">
        <v>0</v>
      </c>
      <c r="O132" s="89" t="s">
        <v>26</v>
      </c>
      <c r="P132" s="90">
        <f t="shared" si="15"/>
        <v>0</v>
      </c>
      <c r="Q132" s="90">
        <f t="shared" si="16"/>
        <v>0</v>
      </c>
      <c r="R132" s="90">
        <f t="shared" si="17"/>
        <v>0</v>
      </c>
      <c r="S132" s="91">
        <v>0.61770999999999998</v>
      </c>
      <c r="T132" s="91">
        <f t="shared" si="18"/>
        <v>694.92374999999993</v>
      </c>
      <c r="U132" s="91">
        <v>2.204E-6</v>
      </c>
      <c r="V132" s="91">
        <f t="shared" si="19"/>
        <v>2.4794999999999999E-3</v>
      </c>
      <c r="W132" s="91">
        <v>0</v>
      </c>
      <c r="X132" s="92">
        <f t="shared" si="20"/>
        <v>0</v>
      </c>
      <c r="AR132" s="93" t="s">
        <v>82</v>
      </c>
      <c r="AT132" s="93" t="s">
        <v>79</v>
      </c>
      <c r="AU132" s="93" t="s">
        <v>83</v>
      </c>
      <c r="AY132" s="7" t="s">
        <v>77</v>
      </c>
      <c r="BE132" s="94">
        <f t="shared" si="21"/>
        <v>0</v>
      </c>
      <c r="BF132" s="94">
        <f t="shared" si="22"/>
        <v>0</v>
      </c>
      <c r="BG132" s="94">
        <f t="shared" si="23"/>
        <v>0</v>
      </c>
      <c r="BH132" s="94">
        <f t="shared" si="24"/>
        <v>0</v>
      </c>
      <c r="BI132" s="94">
        <f t="shared" si="25"/>
        <v>0</v>
      </c>
      <c r="BJ132" s="7" t="s">
        <v>83</v>
      </c>
      <c r="BK132" s="95">
        <f t="shared" si="26"/>
        <v>0</v>
      </c>
      <c r="BL132" s="7" t="s">
        <v>82</v>
      </c>
      <c r="BM132" s="93" t="s">
        <v>112</v>
      </c>
    </row>
    <row r="133" spans="2:65" s="1" customFormat="1" ht="16.5" customHeight="1" x14ac:dyDescent="0.2">
      <c r="B133" s="81"/>
      <c r="C133" s="96" t="s">
        <v>113</v>
      </c>
      <c r="D133" s="96" t="s">
        <v>114</v>
      </c>
      <c r="E133" s="97" t="s">
        <v>115</v>
      </c>
      <c r="F133" s="98" t="s">
        <v>116</v>
      </c>
      <c r="G133" s="99" t="s">
        <v>81</v>
      </c>
      <c r="H133" s="100">
        <v>1136.25</v>
      </c>
      <c r="I133" s="100"/>
      <c r="J133" s="101"/>
      <c r="K133" s="100">
        <f t="shared" si="14"/>
        <v>0</v>
      </c>
      <c r="L133" s="101"/>
      <c r="M133" s="102"/>
      <c r="N133" s="103" t="s">
        <v>0</v>
      </c>
      <c r="O133" s="89" t="s">
        <v>26</v>
      </c>
      <c r="P133" s="90">
        <f t="shared" si="15"/>
        <v>0</v>
      </c>
      <c r="Q133" s="90">
        <f t="shared" si="16"/>
        <v>0</v>
      </c>
      <c r="R133" s="90">
        <f t="shared" si="17"/>
        <v>0</v>
      </c>
      <c r="S133" s="91">
        <v>0</v>
      </c>
      <c r="T133" s="91">
        <f t="shared" si="18"/>
        <v>0</v>
      </c>
      <c r="U133" s="91">
        <v>2.3917999999999999</v>
      </c>
      <c r="V133" s="91">
        <f t="shared" si="19"/>
        <v>2717.6827499999999</v>
      </c>
      <c r="W133" s="91">
        <v>0</v>
      </c>
      <c r="X133" s="92">
        <f t="shared" si="20"/>
        <v>0</v>
      </c>
      <c r="AR133" s="93" t="s">
        <v>103</v>
      </c>
      <c r="AT133" s="93" t="s">
        <v>114</v>
      </c>
      <c r="AU133" s="93" t="s">
        <v>83</v>
      </c>
      <c r="AY133" s="7" t="s">
        <v>77</v>
      </c>
      <c r="BE133" s="94">
        <f t="shared" si="21"/>
        <v>0</v>
      </c>
      <c r="BF133" s="94">
        <f t="shared" si="22"/>
        <v>0</v>
      </c>
      <c r="BG133" s="94">
        <f t="shared" si="23"/>
        <v>0</v>
      </c>
      <c r="BH133" s="94">
        <f t="shared" si="24"/>
        <v>0</v>
      </c>
      <c r="BI133" s="94">
        <f t="shared" si="25"/>
        <v>0</v>
      </c>
      <c r="BJ133" s="7" t="s">
        <v>83</v>
      </c>
      <c r="BK133" s="95">
        <f t="shared" si="26"/>
        <v>0</v>
      </c>
      <c r="BL133" s="7" t="s">
        <v>82</v>
      </c>
      <c r="BM133" s="93" t="s">
        <v>117</v>
      </c>
    </row>
    <row r="134" spans="2:65" s="1" customFormat="1" ht="24" customHeight="1" x14ac:dyDescent="0.2">
      <c r="B134" s="81"/>
      <c r="C134" s="82" t="s">
        <v>118</v>
      </c>
      <c r="D134" s="82" t="s">
        <v>79</v>
      </c>
      <c r="E134" s="83" t="s">
        <v>119</v>
      </c>
      <c r="F134" s="84" t="s">
        <v>233</v>
      </c>
      <c r="G134" s="85" t="s">
        <v>101</v>
      </c>
      <c r="H134" s="86">
        <v>28</v>
      </c>
      <c r="I134" s="86"/>
      <c r="J134" s="86"/>
      <c r="K134" s="86">
        <f t="shared" si="14"/>
        <v>0</v>
      </c>
      <c r="L134" s="87"/>
      <c r="M134" s="15"/>
      <c r="N134" s="88" t="s">
        <v>0</v>
      </c>
      <c r="O134" s="89" t="s">
        <v>26</v>
      </c>
      <c r="P134" s="90">
        <f t="shared" si="15"/>
        <v>0</v>
      </c>
      <c r="Q134" s="90">
        <f t="shared" si="16"/>
        <v>0</v>
      </c>
      <c r="R134" s="90">
        <f t="shared" si="17"/>
        <v>0</v>
      </c>
      <c r="S134" s="91">
        <v>0.78800000000000003</v>
      </c>
      <c r="T134" s="91">
        <f t="shared" si="18"/>
        <v>22.064</v>
      </c>
      <c r="U134" s="91">
        <v>4.0678499999999996E-3</v>
      </c>
      <c r="V134" s="91">
        <f t="shared" si="19"/>
        <v>0.1138998</v>
      </c>
      <c r="W134" s="91">
        <v>0</v>
      </c>
      <c r="X134" s="92">
        <f t="shared" si="20"/>
        <v>0</v>
      </c>
      <c r="AR134" s="93" t="s">
        <v>82</v>
      </c>
      <c r="AT134" s="93" t="s">
        <v>79</v>
      </c>
      <c r="AU134" s="93" t="s">
        <v>83</v>
      </c>
      <c r="AY134" s="7" t="s">
        <v>77</v>
      </c>
      <c r="BE134" s="94">
        <f t="shared" si="21"/>
        <v>0</v>
      </c>
      <c r="BF134" s="94">
        <f t="shared" si="22"/>
        <v>0</v>
      </c>
      <c r="BG134" s="94">
        <f t="shared" si="23"/>
        <v>0</v>
      </c>
      <c r="BH134" s="94">
        <f t="shared" si="24"/>
        <v>0</v>
      </c>
      <c r="BI134" s="94">
        <f t="shared" si="25"/>
        <v>0</v>
      </c>
      <c r="BJ134" s="7" t="s">
        <v>83</v>
      </c>
      <c r="BK134" s="95">
        <f t="shared" si="26"/>
        <v>0</v>
      </c>
      <c r="BL134" s="7" t="s">
        <v>82</v>
      </c>
      <c r="BM134" s="93" t="s">
        <v>120</v>
      </c>
    </row>
    <row r="135" spans="2:65" s="1" customFormat="1" ht="24" customHeight="1" x14ac:dyDescent="0.2">
      <c r="B135" s="81"/>
      <c r="C135" s="82" t="s">
        <v>121</v>
      </c>
      <c r="D135" s="82" t="s">
        <v>79</v>
      </c>
      <c r="E135" s="83" t="s">
        <v>122</v>
      </c>
      <c r="F135" s="84" t="s">
        <v>234</v>
      </c>
      <c r="G135" s="85" t="s">
        <v>101</v>
      </c>
      <c r="H135" s="86">
        <v>28</v>
      </c>
      <c r="I135" s="86">
        <v>0</v>
      </c>
      <c r="J135" s="86"/>
      <c r="K135" s="86">
        <f t="shared" si="14"/>
        <v>0</v>
      </c>
      <c r="L135" s="87"/>
      <c r="M135" s="15"/>
      <c r="N135" s="88" t="s">
        <v>0</v>
      </c>
      <c r="O135" s="89" t="s">
        <v>26</v>
      </c>
      <c r="P135" s="90">
        <f t="shared" si="15"/>
        <v>0</v>
      </c>
      <c r="Q135" s="90">
        <f t="shared" si="16"/>
        <v>0</v>
      </c>
      <c r="R135" s="90">
        <f t="shared" si="17"/>
        <v>0</v>
      </c>
      <c r="S135" s="91">
        <v>0.32200000000000001</v>
      </c>
      <c r="T135" s="91">
        <f t="shared" si="18"/>
        <v>9.016</v>
      </c>
      <c r="U135" s="91">
        <v>0</v>
      </c>
      <c r="V135" s="91">
        <f t="shared" si="19"/>
        <v>0</v>
      </c>
      <c r="W135" s="91">
        <v>0</v>
      </c>
      <c r="X135" s="92">
        <f t="shared" si="20"/>
        <v>0</v>
      </c>
      <c r="AR135" s="93" t="s">
        <v>82</v>
      </c>
      <c r="AT135" s="93" t="s">
        <v>79</v>
      </c>
      <c r="AU135" s="93" t="s">
        <v>83</v>
      </c>
      <c r="AY135" s="7" t="s">
        <v>77</v>
      </c>
      <c r="BE135" s="94">
        <f t="shared" si="21"/>
        <v>0</v>
      </c>
      <c r="BF135" s="94">
        <f t="shared" si="22"/>
        <v>0</v>
      </c>
      <c r="BG135" s="94">
        <f t="shared" si="23"/>
        <v>0</v>
      </c>
      <c r="BH135" s="94">
        <f t="shared" si="24"/>
        <v>0</v>
      </c>
      <c r="BI135" s="94">
        <f t="shared" si="25"/>
        <v>0</v>
      </c>
      <c r="BJ135" s="7" t="s">
        <v>83</v>
      </c>
      <c r="BK135" s="95">
        <f t="shared" si="26"/>
        <v>0</v>
      </c>
      <c r="BL135" s="7" t="s">
        <v>82</v>
      </c>
      <c r="BM135" s="93" t="s">
        <v>123</v>
      </c>
    </row>
    <row r="136" spans="2:65" s="1" customFormat="1" ht="16.5" customHeight="1" x14ac:dyDescent="0.2">
      <c r="B136" s="81"/>
      <c r="C136" s="82" t="s">
        <v>124</v>
      </c>
      <c r="D136" s="82" t="s">
        <v>79</v>
      </c>
      <c r="E136" s="83" t="s">
        <v>125</v>
      </c>
      <c r="F136" s="84" t="s">
        <v>235</v>
      </c>
      <c r="G136" s="85" t="s">
        <v>126</v>
      </c>
      <c r="H136" s="86">
        <v>18.407</v>
      </c>
      <c r="I136" s="86"/>
      <c r="J136" s="86"/>
      <c r="K136" s="86">
        <f t="shared" si="14"/>
        <v>0</v>
      </c>
      <c r="L136" s="87"/>
      <c r="M136" s="15"/>
      <c r="N136" s="88" t="s">
        <v>0</v>
      </c>
      <c r="O136" s="89" t="s">
        <v>26</v>
      </c>
      <c r="P136" s="90">
        <f t="shared" si="15"/>
        <v>0</v>
      </c>
      <c r="Q136" s="90">
        <f t="shared" si="16"/>
        <v>0</v>
      </c>
      <c r="R136" s="90">
        <f t="shared" si="17"/>
        <v>0</v>
      </c>
      <c r="S136" s="91">
        <v>15.11</v>
      </c>
      <c r="T136" s="91">
        <f t="shared" si="18"/>
        <v>278.12977000000001</v>
      </c>
      <c r="U136" s="91">
        <v>3.7399999999999998E-3</v>
      </c>
      <c r="V136" s="91">
        <f t="shared" si="19"/>
        <v>6.8842180000000003E-2</v>
      </c>
      <c r="W136" s="91">
        <v>0</v>
      </c>
      <c r="X136" s="92">
        <f t="shared" si="20"/>
        <v>0</v>
      </c>
      <c r="AR136" s="93" t="s">
        <v>82</v>
      </c>
      <c r="AT136" s="93" t="s">
        <v>79</v>
      </c>
      <c r="AU136" s="93" t="s">
        <v>83</v>
      </c>
      <c r="AY136" s="7" t="s">
        <v>77</v>
      </c>
      <c r="BE136" s="94">
        <f t="shared" si="21"/>
        <v>0</v>
      </c>
      <c r="BF136" s="94">
        <f t="shared" si="22"/>
        <v>0</v>
      </c>
      <c r="BG136" s="94">
        <f t="shared" si="23"/>
        <v>0</v>
      </c>
      <c r="BH136" s="94">
        <f t="shared" si="24"/>
        <v>0</v>
      </c>
      <c r="BI136" s="94">
        <f t="shared" si="25"/>
        <v>0</v>
      </c>
      <c r="BJ136" s="7" t="s">
        <v>83</v>
      </c>
      <c r="BK136" s="95">
        <f t="shared" si="26"/>
        <v>0</v>
      </c>
      <c r="BL136" s="7" t="s">
        <v>82</v>
      </c>
      <c r="BM136" s="93" t="s">
        <v>127</v>
      </c>
    </row>
    <row r="137" spans="2:65" s="1" customFormat="1" ht="16.5" customHeight="1" x14ac:dyDescent="0.2">
      <c r="B137" s="81"/>
      <c r="C137" s="96" t="s">
        <v>128</v>
      </c>
      <c r="D137" s="96" t="s">
        <v>114</v>
      </c>
      <c r="E137" s="97" t="s">
        <v>129</v>
      </c>
      <c r="F137" s="98" t="s">
        <v>130</v>
      </c>
      <c r="G137" s="99" t="s">
        <v>101</v>
      </c>
      <c r="H137" s="100">
        <v>6075</v>
      </c>
      <c r="I137" s="100"/>
      <c r="J137" s="101"/>
      <c r="K137" s="100">
        <f t="shared" si="14"/>
        <v>0</v>
      </c>
      <c r="L137" s="101"/>
      <c r="M137" s="102"/>
      <c r="N137" s="103" t="s">
        <v>0</v>
      </c>
      <c r="O137" s="89" t="s">
        <v>26</v>
      </c>
      <c r="P137" s="90">
        <f t="shared" si="15"/>
        <v>0</v>
      </c>
      <c r="Q137" s="90">
        <f t="shared" si="16"/>
        <v>0</v>
      </c>
      <c r="R137" s="90">
        <f t="shared" si="17"/>
        <v>0</v>
      </c>
      <c r="S137" s="91">
        <v>0</v>
      </c>
      <c r="T137" s="91">
        <f t="shared" si="18"/>
        <v>0</v>
      </c>
      <c r="U137" s="91">
        <v>3.0300000000000001E-3</v>
      </c>
      <c r="V137" s="91">
        <f t="shared" si="19"/>
        <v>18.407250000000001</v>
      </c>
      <c r="W137" s="91">
        <v>0</v>
      </c>
      <c r="X137" s="92">
        <f t="shared" si="20"/>
        <v>0</v>
      </c>
      <c r="AR137" s="93" t="s">
        <v>103</v>
      </c>
      <c r="AT137" s="93" t="s">
        <v>114</v>
      </c>
      <c r="AU137" s="93" t="s">
        <v>83</v>
      </c>
      <c r="AY137" s="7" t="s">
        <v>77</v>
      </c>
      <c r="BE137" s="94">
        <f t="shared" si="21"/>
        <v>0</v>
      </c>
      <c r="BF137" s="94">
        <f t="shared" si="22"/>
        <v>0</v>
      </c>
      <c r="BG137" s="94">
        <f t="shared" si="23"/>
        <v>0</v>
      </c>
      <c r="BH137" s="94">
        <f t="shared" si="24"/>
        <v>0</v>
      </c>
      <c r="BI137" s="94">
        <f t="shared" si="25"/>
        <v>0</v>
      </c>
      <c r="BJ137" s="7" t="s">
        <v>83</v>
      </c>
      <c r="BK137" s="95">
        <f t="shared" si="26"/>
        <v>0</v>
      </c>
      <c r="BL137" s="7" t="s">
        <v>82</v>
      </c>
      <c r="BM137" s="93" t="s">
        <v>131</v>
      </c>
    </row>
    <row r="138" spans="2:65" s="1" customFormat="1" ht="16.5" customHeight="1" x14ac:dyDescent="0.2">
      <c r="B138" s="81"/>
      <c r="C138" s="82" t="s">
        <v>132</v>
      </c>
      <c r="D138" s="82" t="s">
        <v>79</v>
      </c>
      <c r="E138" s="83" t="s">
        <v>133</v>
      </c>
      <c r="F138" s="84" t="s">
        <v>134</v>
      </c>
      <c r="G138" s="85" t="s">
        <v>81</v>
      </c>
      <c r="H138" s="86">
        <v>381.93099999999998</v>
      </c>
      <c r="I138" s="86"/>
      <c r="J138" s="86"/>
      <c r="K138" s="86">
        <f t="shared" si="14"/>
        <v>0</v>
      </c>
      <c r="L138" s="87"/>
      <c r="M138" s="15"/>
      <c r="N138" s="88" t="s">
        <v>0</v>
      </c>
      <c r="O138" s="89" t="s">
        <v>26</v>
      </c>
      <c r="P138" s="90">
        <f t="shared" si="15"/>
        <v>0</v>
      </c>
      <c r="Q138" s="90">
        <f t="shared" si="16"/>
        <v>0</v>
      </c>
      <c r="R138" s="90">
        <f t="shared" si="17"/>
        <v>0</v>
      </c>
      <c r="S138" s="91">
        <v>0.58055000000000001</v>
      </c>
      <c r="T138" s="91">
        <f t="shared" si="18"/>
        <v>221.73004204999998</v>
      </c>
      <c r="U138" s="91">
        <v>2.204E-6</v>
      </c>
      <c r="V138" s="91">
        <f t="shared" si="19"/>
        <v>8.41775924E-4</v>
      </c>
      <c r="W138" s="91">
        <v>0</v>
      </c>
      <c r="X138" s="92">
        <f t="shared" si="20"/>
        <v>0</v>
      </c>
      <c r="AR138" s="93" t="s">
        <v>82</v>
      </c>
      <c r="AT138" s="93" t="s">
        <v>79</v>
      </c>
      <c r="AU138" s="93" t="s">
        <v>83</v>
      </c>
      <c r="AY138" s="7" t="s">
        <v>77</v>
      </c>
      <c r="BE138" s="94">
        <f t="shared" si="21"/>
        <v>0</v>
      </c>
      <c r="BF138" s="94">
        <f t="shared" si="22"/>
        <v>0</v>
      </c>
      <c r="BG138" s="94">
        <f t="shared" si="23"/>
        <v>0</v>
      </c>
      <c r="BH138" s="94">
        <f t="shared" si="24"/>
        <v>0</v>
      </c>
      <c r="BI138" s="94">
        <f t="shared" si="25"/>
        <v>0</v>
      </c>
      <c r="BJ138" s="7" t="s">
        <v>83</v>
      </c>
      <c r="BK138" s="95">
        <f t="shared" si="26"/>
        <v>0</v>
      </c>
      <c r="BL138" s="7" t="s">
        <v>82</v>
      </c>
      <c r="BM138" s="93" t="s">
        <v>135</v>
      </c>
    </row>
    <row r="139" spans="2:65" s="1" customFormat="1" ht="16.5" customHeight="1" x14ac:dyDescent="0.2">
      <c r="B139" s="81"/>
      <c r="C139" s="96" t="s">
        <v>136</v>
      </c>
      <c r="D139" s="96" t="s">
        <v>114</v>
      </c>
      <c r="E139" s="97" t="s">
        <v>137</v>
      </c>
      <c r="F139" s="98" t="s">
        <v>138</v>
      </c>
      <c r="G139" s="99" t="s">
        <v>81</v>
      </c>
      <c r="H139" s="100">
        <v>385.75</v>
      </c>
      <c r="I139" s="100"/>
      <c r="J139" s="101"/>
      <c r="K139" s="100">
        <f t="shared" si="14"/>
        <v>0</v>
      </c>
      <c r="L139" s="101"/>
      <c r="M139" s="102"/>
      <c r="N139" s="103" t="s">
        <v>0</v>
      </c>
      <c r="O139" s="89" t="s">
        <v>26</v>
      </c>
      <c r="P139" s="90">
        <f t="shared" si="15"/>
        <v>0</v>
      </c>
      <c r="Q139" s="90">
        <f t="shared" si="16"/>
        <v>0</v>
      </c>
      <c r="R139" s="90">
        <f t="shared" si="17"/>
        <v>0</v>
      </c>
      <c r="S139" s="91">
        <v>0</v>
      </c>
      <c r="T139" s="91">
        <f t="shared" si="18"/>
        <v>0</v>
      </c>
      <c r="U139" s="91">
        <v>2.1932</v>
      </c>
      <c r="V139" s="91">
        <f t="shared" si="19"/>
        <v>846.02690000000007</v>
      </c>
      <c r="W139" s="91">
        <v>0</v>
      </c>
      <c r="X139" s="92">
        <f t="shared" si="20"/>
        <v>0</v>
      </c>
      <c r="AR139" s="93" t="s">
        <v>103</v>
      </c>
      <c r="AT139" s="93" t="s">
        <v>114</v>
      </c>
      <c r="AU139" s="93" t="s">
        <v>83</v>
      </c>
      <c r="AY139" s="7" t="s">
        <v>77</v>
      </c>
      <c r="BE139" s="94">
        <f t="shared" si="21"/>
        <v>0</v>
      </c>
      <c r="BF139" s="94">
        <f t="shared" si="22"/>
        <v>0</v>
      </c>
      <c r="BG139" s="94">
        <f t="shared" si="23"/>
        <v>0</v>
      </c>
      <c r="BH139" s="94">
        <f t="shared" si="24"/>
        <v>0</v>
      </c>
      <c r="BI139" s="94">
        <f t="shared" si="25"/>
        <v>0</v>
      </c>
      <c r="BJ139" s="7" t="s">
        <v>83</v>
      </c>
      <c r="BK139" s="95">
        <f t="shared" si="26"/>
        <v>0</v>
      </c>
      <c r="BL139" s="7" t="s">
        <v>82</v>
      </c>
      <c r="BM139" s="93" t="s">
        <v>139</v>
      </c>
    </row>
    <row r="140" spans="2:65" s="1" customFormat="1" ht="24" customHeight="1" x14ac:dyDescent="0.2">
      <c r="B140" s="81"/>
      <c r="C140" s="82" t="s">
        <v>140</v>
      </c>
      <c r="D140" s="82" t="s">
        <v>79</v>
      </c>
      <c r="E140" s="83" t="s">
        <v>141</v>
      </c>
      <c r="F140" s="84" t="s">
        <v>236</v>
      </c>
      <c r="G140" s="85" t="s">
        <v>101</v>
      </c>
      <c r="H140" s="86">
        <v>29.1</v>
      </c>
      <c r="I140" s="86"/>
      <c r="J140" s="86"/>
      <c r="K140" s="86">
        <f t="shared" si="14"/>
        <v>0</v>
      </c>
      <c r="L140" s="87"/>
      <c r="M140" s="15"/>
      <c r="N140" s="88" t="s">
        <v>0</v>
      </c>
      <c r="O140" s="89" t="s">
        <v>26</v>
      </c>
      <c r="P140" s="90">
        <f t="shared" si="15"/>
        <v>0</v>
      </c>
      <c r="Q140" s="90">
        <f t="shared" si="16"/>
        <v>0</v>
      </c>
      <c r="R140" s="90">
        <f t="shared" si="17"/>
        <v>0</v>
      </c>
      <c r="S140" s="91">
        <v>0.35799999999999998</v>
      </c>
      <c r="T140" s="91">
        <f t="shared" si="18"/>
        <v>10.4178</v>
      </c>
      <c r="U140" s="91">
        <v>8.7323625000000002E-3</v>
      </c>
      <c r="V140" s="91">
        <f t="shared" si="19"/>
        <v>0.25411174875000003</v>
      </c>
      <c r="W140" s="91">
        <v>0</v>
      </c>
      <c r="X140" s="92">
        <f t="shared" si="20"/>
        <v>0</v>
      </c>
      <c r="AR140" s="93" t="s">
        <v>82</v>
      </c>
      <c r="AT140" s="93" t="s">
        <v>79</v>
      </c>
      <c r="AU140" s="93" t="s">
        <v>83</v>
      </c>
      <c r="AY140" s="7" t="s">
        <v>77</v>
      </c>
      <c r="BE140" s="94">
        <f t="shared" si="21"/>
        <v>0</v>
      </c>
      <c r="BF140" s="94">
        <f t="shared" si="22"/>
        <v>0</v>
      </c>
      <c r="BG140" s="94">
        <f t="shared" si="23"/>
        <v>0</v>
      </c>
      <c r="BH140" s="94">
        <f t="shared" si="24"/>
        <v>0</v>
      </c>
      <c r="BI140" s="94">
        <f t="shared" si="25"/>
        <v>0</v>
      </c>
      <c r="BJ140" s="7" t="s">
        <v>83</v>
      </c>
      <c r="BK140" s="95">
        <f t="shared" si="26"/>
        <v>0</v>
      </c>
      <c r="BL140" s="7" t="s">
        <v>82</v>
      </c>
      <c r="BM140" s="93" t="s">
        <v>142</v>
      </c>
    </row>
    <row r="141" spans="2:65" s="1" customFormat="1" ht="24" customHeight="1" x14ac:dyDescent="0.2">
      <c r="B141" s="81"/>
      <c r="C141" s="82" t="s">
        <v>143</v>
      </c>
      <c r="D141" s="82" t="s">
        <v>79</v>
      </c>
      <c r="E141" s="83" t="s">
        <v>144</v>
      </c>
      <c r="F141" s="84" t="s">
        <v>237</v>
      </c>
      <c r="G141" s="85" t="s">
        <v>101</v>
      </c>
      <c r="H141" s="86">
        <v>29.1</v>
      </c>
      <c r="I141" s="86"/>
      <c r="J141" s="86"/>
      <c r="K141" s="86">
        <f t="shared" si="14"/>
        <v>0</v>
      </c>
      <c r="L141" s="87"/>
      <c r="M141" s="15"/>
      <c r="N141" s="88" t="s">
        <v>0</v>
      </c>
      <c r="O141" s="89" t="s">
        <v>26</v>
      </c>
      <c r="P141" s="90">
        <f t="shared" si="15"/>
        <v>0</v>
      </c>
      <c r="Q141" s="90">
        <f t="shared" si="16"/>
        <v>0</v>
      </c>
      <c r="R141" s="90">
        <f t="shared" si="17"/>
        <v>0</v>
      </c>
      <c r="S141" s="91">
        <v>0.19900000000000001</v>
      </c>
      <c r="T141" s="91">
        <f t="shared" si="18"/>
        <v>5.7909000000000006</v>
      </c>
      <c r="U141" s="91">
        <v>0</v>
      </c>
      <c r="V141" s="91">
        <f t="shared" si="19"/>
        <v>0</v>
      </c>
      <c r="W141" s="91">
        <v>0</v>
      </c>
      <c r="X141" s="92">
        <f t="shared" si="20"/>
        <v>0</v>
      </c>
      <c r="AR141" s="93" t="s">
        <v>82</v>
      </c>
      <c r="AT141" s="93" t="s">
        <v>79</v>
      </c>
      <c r="AU141" s="93" t="s">
        <v>83</v>
      </c>
      <c r="AY141" s="7" t="s">
        <v>77</v>
      </c>
      <c r="BE141" s="94">
        <f t="shared" si="21"/>
        <v>0</v>
      </c>
      <c r="BF141" s="94">
        <f t="shared" si="22"/>
        <v>0</v>
      </c>
      <c r="BG141" s="94">
        <f t="shared" si="23"/>
        <v>0</v>
      </c>
      <c r="BH141" s="94">
        <f t="shared" si="24"/>
        <v>0</v>
      </c>
      <c r="BI141" s="94">
        <f t="shared" si="25"/>
        <v>0</v>
      </c>
      <c r="BJ141" s="7" t="s">
        <v>83</v>
      </c>
      <c r="BK141" s="95">
        <f t="shared" si="26"/>
        <v>0</v>
      </c>
      <c r="BL141" s="7" t="s">
        <v>82</v>
      </c>
      <c r="BM141" s="93" t="s">
        <v>145</v>
      </c>
    </row>
    <row r="142" spans="2:65" s="6" customFormat="1" ht="22.9" customHeight="1" x14ac:dyDescent="0.2">
      <c r="B142" s="69"/>
      <c r="D142" s="70" t="s">
        <v>42</v>
      </c>
      <c r="E142" s="79" t="s">
        <v>87</v>
      </c>
      <c r="F142" s="79" t="s">
        <v>146</v>
      </c>
      <c r="K142" s="80">
        <f>BK142</f>
        <v>0</v>
      </c>
      <c r="M142" s="69"/>
      <c r="N142" s="73"/>
      <c r="Q142" s="74">
        <f>SUM(Q143:Q146)</f>
        <v>0</v>
      </c>
      <c r="R142" s="74">
        <f>SUM(R143:R146)</f>
        <v>0</v>
      </c>
      <c r="T142" s="75">
        <f>SUM(T143:T146)</f>
        <v>1465.652</v>
      </c>
      <c r="V142" s="75">
        <f>SUM(V143:V146)</f>
        <v>832.16929040000002</v>
      </c>
      <c r="X142" s="76">
        <f>SUM(X143:X146)</f>
        <v>0</v>
      </c>
      <c r="AR142" s="70" t="s">
        <v>44</v>
      </c>
      <c r="AT142" s="77" t="s">
        <v>42</v>
      </c>
      <c r="AU142" s="77" t="s">
        <v>44</v>
      </c>
      <c r="AY142" s="70" t="s">
        <v>77</v>
      </c>
      <c r="BK142" s="78">
        <f>SUM(BK143:BK146)</f>
        <v>0</v>
      </c>
    </row>
    <row r="143" spans="2:65" s="1" customFormat="1" ht="24" customHeight="1" x14ac:dyDescent="0.2">
      <c r="B143" s="81"/>
      <c r="C143" s="82" t="s">
        <v>147</v>
      </c>
      <c r="D143" s="82" t="s">
        <v>79</v>
      </c>
      <c r="E143" s="83" t="s">
        <v>148</v>
      </c>
      <c r="F143" s="84" t="s">
        <v>238</v>
      </c>
      <c r="G143" s="85" t="s">
        <v>149</v>
      </c>
      <c r="H143" s="86">
        <v>716</v>
      </c>
      <c r="I143" s="86"/>
      <c r="J143" s="86"/>
      <c r="K143" s="86">
        <f>ROUND(P143*H143,3)</f>
        <v>0</v>
      </c>
      <c r="L143" s="87"/>
      <c r="M143" s="15"/>
      <c r="N143" s="88" t="s">
        <v>0</v>
      </c>
      <c r="O143" s="89" t="s">
        <v>26</v>
      </c>
      <c r="P143" s="90">
        <f>I143+J143</f>
        <v>0</v>
      </c>
      <c r="Q143" s="90">
        <f>ROUND(I143*H143,3)</f>
        <v>0</v>
      </c>
      <c r="R143" s="90">
        <f>ROUND(J143*H143,3)</f>
        <v>0</v>
      </c>
      <c r="S143" s="91">
        <v>2.0470000000000002</v>
      </c>
      <c r="T143" s="91">
        <f>S143*H143</f>
        <v>1465.652</v>
      </c>
      <c r="U143" s="91">
        <v>9.8169400000000004E-2</v>
      </c>
      <c r="V143" s="91">
        <f>U143*H143</f>
        <v>70.289290399999999</v>
      </c>
      <c r="W143" s="91">
        <v>0</v>
      </c>
      <c r="X143" s="92">
        <f>W143*H143</f>
        <v>0</v>
      </c>
      <c r="AR143" s="93" t="s">
        <v>82</v>
      </c>
      <c r="AT143" s="93" t="s">
        <v>79</v>
      </c>
      <c r="AU143" s="93" t="s">
        <v>83</v>
      </c>
      <c r="AY143" s="7" t="s">
        <v>77</v>
      </c>
      <c r="BE143" s="94">
        <f>IF(O143="základná",K143,0)</f>
        <v>0</v>
      </c>
      <c r="BF143" s="94">
        <f>IF(O143="znížená",K143,0)</f>
        <v>0</v>
      </c>
      <c r="BG143" s="94">
        <f>IF(O143="zákl. prenesená",K143,0)</f>
        <v>0</v>
      </c>
      <c r="BH143" s="94">
        <f>IF(O143="zníž. prenesená",K143,0)</f>
        <v>0</v>
      </c>
      <c r="BI143" s="94">
        <f>IF(O143="nulová",K143,0)</f>
        <v>0</v>
      </c>
      <c r="BJ143" s="7" t="s">
        <v>83</v>
      </c>
      <c r="BK143" s="95">
        <f>ROUND(P143*H143,3)</f>
        <v>0</v>
      </c>
      <c r="BL143" s="7" t="s">
        <v>82</v>
      </c>
      <c r="BM143" s="93" t="s">
        <v>150</v>
      </c>
    </row>
    <row r="144" spans="2:65" s="1" customFormat="1" ht="16.5" customHeight="1" x14ac:dyDescent="0.2">
      <c r="B144" s="81"/>
      <c r="C144" s="96" t="s">
        <v>151</v>
      </c>
      <c r="D144" s="96" t="s">
        <v>114</v>
      </c>
      <c r="E144" s="97" t="s">
        <v>152</v>
      </c>
      <c r="F144" s="98" t="s">
        <v>239</v>
      </c>
      <c r="G144" s="99" t="s">
        <v>149</v>
      </c>
      <c r="H144" s="100">
        <v>594</v>
      </c>
      <c r="I144" s="100"/>
      <c r="J144" s="101"/>
      <c r="K144" s="100">
        <f>ROUND(P144*H144,3)</f>
        <v>0</v>
      </c>
      <c r="L144" s="101"/>
      <c r="M144" s="102"/>
      <c r="N144" s="103" t="s">
        <v>0</v>
      </c>
      <c r="O144" s="89" t="s">
        <v>26</v>
      </c>
      <c r="P144" s="90">
        <f>I144+J144</f>
        <v>0</v>
      </c>
      <c r="Q144" s="90">
        <f>ROUND(I144*H144,3)</f>
        <v>0</v>
      </c>
      <c r="R144" s="90">
        <f>ROUND(J144*H144,3)</f>
        <v>0</v>
      </c>
      <c r="S144" s="91">
        <v>0</v>
      </c>
      <c r="T144" s="91">
        <f>S144*H144</f>
        <v>0</v>
      </c>
      <c r="U144" s="91">
        <v>1.06</v>
      </c>
      <c r="V144" s="91">
        <f>U144*H144</f>
        <v>629.64</v>
      </c>
      <c r="W144" s="91">
        <v>0</v>
      </c>
      <c r="X144" s="92">
        <f>W144*H144</f>
        <v>0</v>
      </c>
      <c r="AR144" s="93" t="s">
        <v>103</v>
      </c>
      <c r="AT144" s="93" t="s">
        <v>114</v>
      </c>
      <c r="AU144" s="93" t="s">
        <v>83</v>
      </c>
      <c r="AY144" s="7" t="s">
        <v>77</v>
      </c>
      <c r="BE144" s="94">
        <f>IF(O144="základná",K144,0)</f>
        <v>0</v>
      </c>
      <c r="BF144" s="94">
        <f>IF(O144="znížená",K144,0)</f>
        <v>0</v>
      </c>
      <c r="BG144" s="94">
        <f>IF(O144="zákl. prenesená",K144,0)</f>
        <v>0</v>
      </c>
      <c r="BH144" s="94">
        <f>IF(O144="zníž. prenesená",K144,0)</f>
        <v>0</v>
      </c>
      <c r="BI144" s="94">
        <f>IF(O144="nulová",K144,0)</f>
        <v>0</v>
      </c>
      <c r="BJ144" s="7" t="s">
        <v>83</v>
      </c>
      <c r="BK144" s="95">
        <f>ROUND(P144*H144,3)</f>
        <v>0</v>
      </c>
      <c r="BL144" s="7" t="s">
        <v>82</v>
      </c>
      <c r="BM144" s="93" t="s">
        <v>153</v>
      </c>
    </row>
    <row r="145" spans="2:65" s="1" customFormat="1" ht="16.5" customHeight="1" x14ac:dyDescent="0.2">
      <c r="B145" s="81"/>
      <c r="C145" s="96" t="s">
        <v>154</v>
      </c>
      <c r="D145" s="96" t="s">
        <v>114</v>
      </c>
      <c r="E145" s="97" t="s">
        <v>155</v>
      </c>
      <c r="F145" s="98" t="s">
        <v>240</v>
      </c>
      <c r="G145" s="99" t="s">
        <v>149</v>
      </c>
      <c r="H145" s="100">
        <v>106</v>
      </c>
      <c r="I145" s="100"/>
      <c r="J145" s="101"/>
      <c r="K145" s="100">
        <f>ROUND(P145*H145,3)</f>
        <v>0</v>
      </c>
      <c r="L145" s="101"/>
      <c r="M145" s="102"/>
      <c r="N145" s="103" t="s">
        <v>0</v>
      </c>
      <c r="O145" s="89" t="s">
        <v>26</v>
      </c>
      <c r="P145" s="90">
        <f>I145+J145</f>
        <v>0</v>
      </c>
      <c r="Q145" s="90">
        <f>ROUND(I145*H145,3)</f>
        <v>0</v>
      </c>
      <c r="R145" s="90">
        <f>ROUND(J145*H145,3)</f>
        <v>0</v>
      </c>
      <c r="S145" s="91">
        <v>0</v>
      </c>
      <c r="T145" s="91">
        <f>S145*H145</f>
        <v>0</v>
      </c>
      <c r="U145" s="91">
        <v>1.1599999999999999</v>
      </c>
      <c r="V145" s="91">
        <f>U145*H145</f>
        <v>122.96</v>
      </c>
      <c r="W145" s="91">
        <v>0</v>
      </c>
      <c r="X145" s="92">
        <f>W145*H145</f>
        <v>0</v>
      </c>
      <c r="AR145" s="93" t="s">
        <v>103</v>
      </c>
      <c r="AT145" s="93" t="s">
        <v>114</v>
      </c>
      <c r="AU145" s="93" t="s">
        <v>83</v>
      </c>
      <c r="AY145" s="7" t="s">
        <v>77</v>
      </c>
      <c r="BE145" s="94">
        <f>IF(O145="základná",K145,0)</f>
        <v>0</v>
      </c>
      <c r="BF145" s="94">
        <f>IF(O145="znížená",K145,0)</f>
        <v>0</v>
      </c>
      <c r="BG145" s="94">
        <f>IF(O145="zákl. prenesená",K145,0)</f>
        <v>0</v>
      </c>
      <c r="BH145" s="94">
        <f>IF(O145="zníž. prenesená",K145,0)</f>
        <v>0</v>
      </c>
      <c r="BI145" s="94">
        <f>IF(O145="nulová",K145,0)</f>
        <v>0</v>
      </c>
      <c r="BJ145" s="7" t="s">
        <v>83</v>
      </c>
      <c r="BK145" s="95">
        <f>ROUND(P145*H145,3)</f>
        <v>0</v>
      </c>
      <c r="BL145" s="7" t="s">
        <v>82</v>
      </c>
      <c r="BM145" s="93" t="s">
        <v>156</v>
      </c>
    </row>
    <row r="146" spans="2:65" s="1" customFormat="1" ht="16.5" customHeight="1" x14ac:dyDescent="0.2">
      <c r="B146" s="81"/>
      <c r="C146" s="96" t="s">
        <v>4</v>
      </c>
      <c r="D146" s="96" t="s">
        <v>114</v>
      </c>
      <c r="E146" s="97" t="s">
        <v>157</v>
      </c>
      <c r="F146" s="98" t="s">
        <v>241</v>
      </c>
      <c r="G146" s="99" t="s">
        <v>149</v>
      </c>
      <c r="H146" s="100">
        <v>16</v>
      </c>
      <c r="I146" s="100"/>
      <c r="J146" s="101"/>
      <c r="K146" s="100">
        <f>ROUND(P146*H146,3)</f>
        <v>0</v>
      </c>
      <c r="L146" s="101"/>
      <c r="M146" s="102"/>
      <c r="N146" s="103" t="s">
        <v>0</v>
      </c>
      <c r="O146" s="89" t="s">
        <v>26</v>
      </c>
      <c r="P146" s="90">
        <f>I146+J146</f>
        <v>0</v>
      </c>
      <c r="Q146" s="90">
        <f>ROUND(I146*H146,3)</f>
        <v>0</v>
      </c>
      <c r="R146" s="90">
        <f>ROUND(J146*H146,3)</f>
        <v>0</v>
      </c>
      <c r="S146" s="91">
        <v>0</v>
      </c>
      <c r="T146" s="91">
        <f>S146*H146</f>
        <v>0</v>
      </c>
      <c r="U146" s="91">
        <v>0.57999999999999996</v>
      </c>
      <c r="V146" s="91">
        <f>U146*H146</f>
        <v>9.2799999999999994</v>
      </c>
      <c r="W146" s="91">
        <v>0</v>
      </c>
      <c r="X146" s="92">
        <f>W146*H146</f>
        <v>0</v>
      </c>
      <c r="AR146" s="93" t="s">
        <v>103</v>
      </c>
      <c r="AT146" s="93" t="s">
        <v>114</v>
      </c>
      <c r="AU146" s="93" t="s">
        <v>83</v>
      </c>
      <c r="AY146" s="7" t="s">
        <v>77</v>
      </c>
      <c r="BE146" s="94">
        <f>IF(O146="základná",K146,0)</f>
        <v>0</v>
      </c>
      <c r="BF146" s="94">
        <f>IF(O146="znížená",K146,0)</f>
        <v>0</v>
      </c>
      <c r="BG146" s="94">
        <f>IF(O146="zákl. prenesená",K146,0)</f>
        <v>0</v>
      </c>
      <c r="BH146" s="94">
        <f>IF(O146="zníž. prenesená",K146,0)</f>
        <v>0</v>
      </c>
      <c r="BI146" s="94">
        <f>IF(O146="nulová",K146,0)</f>
        <v>0</v>
      </c>
      <c r="BJ146" s="7" t="s">
        <v>83</v>
      </c>
      <c r="BK146" s="95">
        <f>ROUND(P146*H146,3)</f>
        <v>0</v>
      </c>
      <c r="BL146" s="7" t="s">
        <v>82</v>
      </c>
      <c r="BM146" s="93" t="s">
        <v>158</v>
      </c>
    </row>
    <row r="147" spans="2:65" s="6" customFormat="1" ht="22.9" customHeight="1" x14ac:dyDescent="0.2">
      <c r="B147" s="69"/>
      <c r="D147" s="70" t="s">
        <v>42</v>
      </c>
      <c r="E147" s="79" t="s">
        <v>82</v>
      </c>
      <c r="F147" s="79" t="s">
        <v>159</v>
      </c>
      <c r="K147" s="80">
        <f>BK147</f>
        <v>0</v>
      </c>
      <c r="M147" s="69"/>
      <c r="N147" s="73"/>
      <c r="Q147" s="74">
        <f>SUM(Q148:Q154)</f>
        <v>0</v>
      </c>
      <c r="R147" s="74">
        <f>SUM(R148:R154)</f>
        <v>0</v>
      </c>
      <c r="T147" s="75">
        <f>SUM(T148:T154)</f>
        <v>352.97723035999996</v>
      </c>
      <c r="V147" s="75">
        <f>SUM(V148:V154)</f>
        <v>183.17082334880004</v>
      </c>
      <c r="X147" s="76">
        <f>SUM(X148:X154)</f>
        <v>0</v>
      </c>
      <c r="AR147" s="70" t="s">
        <v>44</v>
      </c>
      <c r="AT147" s="77" t="s">
        <v>42</v>
      </c>
      <c r="AU147" s="77" t="s">
        <v>44</v>
      </c>
      <c r="AY147" s="70" t="s">
        <v>77</v>
      </c>
      <c r="BK147" s="78">
        <f>SUM(BK148:BK154)</f>
        <v>0</v>
      </c>
    </row>
    <row r="148" spans="2:65" s="1" customFormat="1" ht="16.5" customHeight="1" x14ac:dyDescent="0.2">
      <c r="B148" s="81"/>
      <c r="C148" s="82" t="s">
        <v>160</v>
      </c>
      <c r="D148" s="82" t="s">
        <v>79</v>
      </c>
      <c r="E148" s="83" t="s">
        <v>161</v>
      </c>
      <c r="F148" s="84" t="s">
        <v>162</v>
      </c>
      <c r="G148" s="85" t="s">
        <v>81</v>
      </c>
      <c r="H148" s="86">
        <v>73.421999999999997</v>
      </c>
      <c r="I148" s="86"/>
      <c r="J148" s="86"/>
      <c r="K148" s="86">
        <f t="shared" ref="K148:K154" si="27">ROUND(P148*H148,3)</f>
        <v>0</v>
      </c>
      <c r="L148" s="87"/>
      <c r="M148" s="15"/>
      <c r="N148" s="88" t="s">
        <v>0</v>
      </c>
      <c r="O148" s="89" t="s">
        <v>26</v>
      </c>
      <c r="P148" s="90">
        <f t="shared" ref="P148:P154" si="28">I148+J148</f>
        <v>0</v>
      </c>
      <c r="Q148" s="90">
        <f t="shared" ref="Q148:Q154" si="29">ROUND(I148*H148,3)</f>
        <v>0</v>
      </c>
      <c r="R148" s="90">
        <f t="shared" ref="R148:R154" si="30">ROUND(J148*H148,3)</f>
        <v>0</v>
      </c>
      <c r="S148" s="91">
        <v>1.57378</v>
      </c>
      <c r="T148" s="91">
        <f t="shared" ref="T148:T154" si="31">S148*H148</f>
        <v>115.55007515999999</v>
      </c>
      <c r="U148" s="91">
        <v>1.05E-4</v>
      </c>
      <c r="V148" s="91">
        <f t="shared" ref="V148:V154" si="32">U148*H148</f>
        <v>7.7093099999999996E-3</v>
      </c>
      <c r="W148" s="91">
        <v>0</v>
      </c>
      <c r="X148" s="92">
        <f t="shared" ref="X148:X154" si="33">W148*H148</f>
        <v>0</v>
      </c>
      <c r="AR148" s="93" t="s">
        <v>82</v>
      </c>
      <c r="AT148" s="93" t="s">
        <v>79</v>
      </c>
      <c r="AU148" s="93" t="s">
        <v>83</v>
      </c>
      <c r="AY148" s="7" t="s">
        <v>77</v>
      </c>
      <c r="BE148" s="94">
        <f t="shared" ref="BE148:BE154" si="34">IF(O148="základná",K148,0)</f>
        <v>0</v>
      </c>
      <c r="BF148" s="94">
        <f t="shared" ref="BF148:BF154" si="35">IF(O148="znížená",K148,0)</f>
        <v>0</v>
      </c>
      <c r="BG148" s="94">
        <f t="shared" ref="BG148:BG154" si="36">IF(O148="zákl. prenesená",K148,0)</f>
        <v>0</v>
      </c>
      <c r="BH148" s="94">
        <f t="shared" ref="BH148:BH154" si="37">IF(O148="zníž. prenesená",K148,0)</f>
        <v>0</v>
      </c>
      <c r="BI148" s="94">
        <f t="shared" ref="BI148:BI154" si="38">IF(O148="nulová",K148,0)</f>
        <v>0</v>
      </c>
      <c r="BJ148" s="7" t="s">
        <v>83</v>
      </c>
      <c r="BK148" s="95">
        <f t="shared" ref="BK148:BK154" si="39">ROUND(P148*H148,3)</f>
        <v>0</v>
      </c>
      <c r="BL148" s="7" t="s">
        <v>82</v>
      </c>
      <c r="BM148" s="93" t="s">
        <v>163</v>
      </c>
    </row>
    <row r="149" spans="2:65" s="1" customFormat="1" ht="16.5" customHeight="1" x14ac:dyDescent="0.2">
      <c r="B149" s="81"/>
      <c r="C149" s="96" t="s">
        <v>164</v>
      </c>
      <c r="D149" s="96" t="s">
        <v>114</v>
      </c>
      <c r="E149" s="97" t="s">
        <v>165</v>
      </c>
      <c r="F149" s="98" t="s">
        <v>166</v>
      </c>
      <c r="G149" s="99" t="s">
        <v>81</v>
      </c>
      <c r="H149" s="100">
        <v>74.156000000000006</v>
      </c>
      <c r="I149" s="100"/>
      <c r="J149" s="101"/>
      <c r="K149" s="100">
        <f t="shared" si="27"/>
        <v>0</v>
      </c>
      <c r="L149" s="101"/>
      <c r="M149" s="102"/>
      <c r="N149" s="103" t="s">
        <v>0</v>
      </c>
      <c r="O149" s="89" t="s">
        <v>26</v>
      </c>
      <c r="P149" s="90">
        <f t="shared" si="28"/>
        <v>0</v>
      </c>
      <c r="Q149" s="90">
        <f t="shared" si="29"/>
        <v>0</v>
      </c>
      <c r="R149" s="90">
        <f t="shared" si="30"/>
        <v>0</v>
      </c>
      <c r="S149" s="91">
        <v>0</v>
      </c>
      <c r="T149" s="91">
        <f t="shared" si="31"/>
        <v>0</v>
      </c>
      <c r="U149" s="91">
        <v>2.37798</v>
      </c>
      <c r="V149" s="91">
        <f t="shared" si="32"/>
        <v>176.34148488000002</v>
      </c>
      <c r="W149" s="91">
        <v>0</v>
      </c>
      <c r="X149" s="92">
        <f t="shared" si="33"/>
        <v>0</v>
      </c>
      <c r="AR149" s="93" t="s">
        <v>103</v>
      </c>
      <c r="AT149" s="93" t="s">
        <v>114</v>
      </c>
      <c r="AU149" s="93" t="s">
        <v>83</v>
      </c>
      <c r="AY149" s="7" t="s">
        <v>77</v>
      </c>
      <c r="BE149" s="94">
        <f t="shared" si="34"/>
        <v>0</v>
      </c>
      <c r="BF149" s="94">
        <f t="shared" si="35"/>
        <v>0</v>
      </c>
      <c r="BG149" s="94">
        <f t="shared" si="36"/>
        <v>0</v>
      </c>
      <c r="BH149" s="94">
        <f t="shared" si="37"/>
        <v>0</v>
      </c>
      <c r="BI149" s="94">
        <f t="shared" si="38"/>
        <v>0</v>
      </c>
      <c r="BJ149" s="7" t="s">
        <v>83</v>
      </c>
      <c r="BK149" s="95">
        <f t="shared" si="39"/>
        <v>0</v>
      </c>
      <c r="BL149" s="7" t="s">
        <v>82</v>
      </c>
      <c r="BM149" s="93" t="s">
        <v>167</v>
      </c>
    </row>
    <row r="150" spans="2:65" s="1" customFormat="1" ht="16.5" customHeight="1" x14ac:dyDescent="0.2">
      <c r="B150" s="81"/>
      <c r="C150" s="82" t="s">
        <v>168</v>
      </c>
      <c r="D150" s="82" t="s">
        <v>79</v>
      </c>
      <c r="E150" s="83" t="s">
        <v>169</v>
      </c>
      <c r="F150" s="84" t="s">
        <v>170</v>
      </c>
      <c r="G150" s="85" t="s">
        <v>101</v>
      </c>
      <c r="H150" s="86">
        <v>246.2</v>
      </c>
      <c r="I150" s="86"/>
      <c r="J150" s="86"/>
      <c r="K150" s="86">
        <f t="shared" si="27"/>
        <v>0</v>
      </c>
      <c r="L150" s="87"/>
      <c r="M150" s="15"/>
      <c r="N150" s="88" t="s">
        <v>0</v>
      </c>
      <c r="O150" s="89" t="s">
        <v>26</v>
      </c>
      <c r="P150" s="90">
        <f t="shared" si="28"/>
        <v>0</v>
      </c>
      <c r="Q150" s="90">
        <f t="shared" si="29"/>
        <v>0</v>
      </c>
      <c r="R150" s="90">
        <f t="shared" si="30"/>
        <v>0</v>
      </c>
      <c r="S150" s="91">
        <v>0.48230000000000001</v>
      </c>
      <c r="T150" s="91">
        <f t="shared" si="31"/>
        <v>118.74226</v>
      </c>
      <c r="U150" s="91">
        <v>1.8540850000000001E-2</v>
      </c>
      <c r="V150" s="91">
        <f t="shared" si="32"/>
        <v>4.5647572700000003</v>
      </c>
      <c r="W150" s="91">
        <v>0</v>
      </c>
      <c r="X150" s="92">
        <f t="shared" si="33"/>
        <v>0</v>
      </c>
      <c r="AR150" s="93" t="s">
        <v>82</v>
      </c>
      <c r="AT150" s="93" t="s">
        <v>79</v>
      </c>
      <c r="AU150" s="93" t="s">
        <v>83</v>
      </c>
      <c r="AY150" s="7" t="s">
        <v>77</v>
      </c>
      <c r="BE150" s="94">
        <f t="shared" si="34"/>
        <v>0</v>
      </c>
      <c r="BF150" s="94">
        <f t="shared" si="35"/>
        <v>0</v>
      </c>
      <c r="BG150" s="94">
        <f t="shared" si="36"/>
        <v>0</v>
      </c>
      <c r="BH150" s="94">
        <f t="shared" si="37"/>
        <v>0</v>
      </c>
      <c r="BI150" s="94">
        <f t="shared" si="38"/>
        <v>0</v>
      </c>
      <c r="BJ150" s="7" t="s">
        <v>83</v>
      </c>
      <c r="BK150" s="95">
        <f t="shared" si="39"/>
        <v>0</v>
      </c>
      <c r="BL150" s="7" t="s">
        <v>82</v>
      </c>
      <c r="BM150" s="93" t="s">
        <v>171</v>
      </c>
    </row>
    <row r="151" spans="2:65" s="1" customFormat="1" ht="16.5" customHeight="1" x14ac:dyDescent="0.2">
      <c r="B151" s="81"/>
      <c r="C151" s="82" t="s">
        <v>172</v>
      </c>
      <c r="D151" s="82" t="s">
        <v>79</v>
      </c>
      <c r="E151" s="83" t="s">
        <v>173</v>
      </c>
      <c r="F151" s="84" t="s">
        <v>174</v>
      </c>
      <c r="G151" s="85" t="s">
        <v>101</v>
      </c>
      <c r="H151" s="86">
        <v>246.2</v>
      </c>
      <c r="I151" s="86"/>
      <c r="J151" s="86"/>
      <c r="K151" s="86">
        <f t="shared" si="27"/>
        <v>0</v>
      </c>
      <c r="L151" s="87"/>
      <c r="M151" s="15"/>
      <c r="N151" s="88" t="s">
        <v>0</v>
      </c>
      <c r="O151" s="89" t="s">
        <v>26</v>
      </c>
      <c r="P151" s="90">
        <f t="shared" si="28"/>
        <v>0</v>
      </c>
      <c r="Q151" s="90">
        <f t="shared" si="29"/>
        <v>0</v>
      </c>
      <c r="R151" s="90">
        <f t="shared" si="30"/>
        <v>0</v>
      </c>
      <c r="S151" s="91">
        <v>0.23899999999999999</v>
      </c>
      <c r="T151" s="91">
        <f t="shared" si="31"/>
        <v>58.841799999999992</v>
      </c>
      <c r="U151" s="91">
        <v>0</v>
      </c>
      <c r="V151" s="91">
        <f t="shared" si="32"/>
        <v>0</v>
      </c>
      <c r="W151" s="91">
        <v>0</v>
      </c>
      <c r="X151" s="92">
        <f t="shared" si="33"/>
        <v>0</v>
      </c>
      <c r="AR151" s="93" t="s">
        <v>82</v>
      </c>
      <c r="AT151" s="93" t="s">
        <v>79</v>
      </c>
      <c r="AU151" s="93" t="s">
        <v>83</v>
      </c>
      <c r="AY151" s="7" t="s">
        <v>77</v>
      </c>
      <c r="BE151" s="94">
        <f t="shared" si="34"/>
        <v>0</v>
      </c>
      <c r="BF151" s="94">
        <f t="shared" si="35"/>
        <v>0</v>
      </c>
      <c r="BG151" s="94">
        <f t="shared" si="36"/>
        <v>0</v>
      </c>
      <c r="BH151" s="94">
        <f t="shared" si="37"/>
        <v>0</v>
      </c>
      <c r="BI151" s="94">
        <f t="shared" si="38"/>
        <v>0</v>
      </c>
      <c r="BJ151" s="7" t="s">
        <v>83</v>
      </c>
      <c r="BK151" s="95">
        <f t="shared" si="39"/>
        <v>0</v>
      </c>
      <c r="BL151" s="7" t="s">
        <v>82</v>
      </c>
      <c r="BM151" s="93" t="s">
        <v>175</v>
      </c>
    </row>
    <row r="152" spans="2:65" s="1" customFormat="1" ht="16.5" customHeight="1" x14ac:dyDescent="0.2">
      <c r="B152" s="81"/>
      <c r="C152" s="82" t="s">
        <v>176</v>
      </c>
      <c r="D152" s="82" t="s">
        <v>79</v>
      </c>
      <c r="E152" s="83" t="s">
        <v>177</v>
      </c>
      <c r="F152" s="84" t="s">
        <v>178</v>
      </c>
      <c r="G152" s="85" t="s">
        <v>126</v>
      </c>
      <c r="H152" s="86">
        <v>1.68</v>
      </c>
      <c r="I152" s="86"/>
      <c r="J152" s="86"/>
      <c r="K152" s="86">
        <f t="shared" si="27"/>
        <v>0</v>
      </c>
      <c r="L152" s="87"/>
      <c r="M152" s="15"/>
      <c r="N152" s="88" t="s">
        <v>0</v>
      </c>
      <c r="O152" s="89" t="s">
        <v>26</v>
      </c>
      <c r="P152" s="90">
        <f t="shared" si="28"/>
        <v>0</v>
      </c>
      <c r="Q152" s="90">
        <f t="shared" si="29"/>
        <v>0</v>
      </c>
      <c r="R152" s="90">
        <f t="shared" si="30"/>
        <v>0</v>
      </c>
      <c r="S152" s="91">
        <v>35.620890000000003</v>
      </c>
      <c r="T152" s="91">
        <f t="shared" si="31"/>
        <v>59.8430952</v>
      </c>
      <c r="U152" s="91">
        <v>1.659041E-2</v>
      </c>
      <c r="V152" s="91">
        <f t="shared" si="32"/>
        <v>2.7871888799999998E-2</v>
      </c>
      <c r="W152" s="91">
        <v>0</v>
      </c>
      <c r="X152" s="92">
        <f t="shared" si="33"/>
        <v>0</v>
      </c>
      <c r="AR152" s="93" t="s">
        <v>82</v>
      </c>
      <c r="AT152" s="93" t="s">
        <v>79</v>
      </c>
      <c r="AU152" s="93" t="s">
        <v>83</v>
      </c>
      <c r="AY152" s="7" t="s">
        <v>77</v>
      </c>
      <c r="BE152" s="94">
        <f t="shared" si="34"/>
        <v>0</v>
      </c>
      <c r="BF152" s="94">
        <f t="shared" si="35"/>
        <v>0</v>
      </c>
      <c r="BG152" s="94">
        <f t="shared" si="36"/>
        <v>0</v>
      </c>
      <c r="BH152" s="94">
        <f t="shared" si="37"/>
        <v>0</v>
      </c>
      <c r="BI152" s="94">
        <f t="shared" si="38"/>
        <v>0</v>
      </c>
      <c r="BJ152" s="7" t="s">
        <v>83</v>
      </c>
      <c r="BK152" s="95">
        <f t="shared" si="39"/>
        <v>0</v>
      </c>
      <c r="BL152" s="7" t="s">
        <v>82</v>
      </c>
      <c r="BM152" s="93" t="s">
        <v>179</v>
      </c>
    </row>
    <row r="153" spans="2:65" s="1" customFormat="1" ht="16.5" customHeight="1" x14ac:dyDescent="0.2">
      <c r="B153" s="81"/>
      <c r="C153" s="96" t="s">
        <v>180</v>
      </c>
      <c r="D153" s="96" t="s">
        <v>114</v>
      </c>
      <c r="E153" s="97" t="s">
        <v>181</v>
      </c>
      <c r="F153" s="98" t="s">
        <v>182</v>
      </c>
      <c r="G153" s="99" t="s">
        <v>126</v>
      </c>
      <c r="H153" s="100">
        <v>1.68</v>
      </c>
      <c r="I153" s="100"/>
      <c r="J153" s="101"/>
      <c r="K153" s="100">
        <f t="shared" si="27"/>
        <v>0</v>
      </c>
      <c r="L153" s="101"/>
      <c r="M153" s="102"/>
      <c r="N153" s="103" t="s">
        <v>0</v>
      </c>
      <c r="O153" s="89" t="s">
        <v>26</v>
      </c>
      <c r="P153" s="90">
        <f t="shared" si="28"/>
        <v>0</v>
      </c>
      <c r="Q153" s="90">
        <f t="shared" si="29"/>
        <v>0</v>
      </c>
      <c r="R153" s="90">
        <f t="shared" si="30"/>
        <v>0</v>
      </c>
      <c r="S153" s="91">
        <v>0</v>
      </c>
      <c r="T153" s="91">
        <f t="shared" si="31"/>
        <v>0</v>
      </c>
      <c r="U153" s="91">
        <v>1</v>
      </c>
      <c r="V153" s="91">
        <f t="shared" si="32"/>
        <v>1.68</v>
      </c>
      <c r="W153" s="91">
        <v>0</v>
      </c>
      <c r="X153" s="92">
        <f t="shared" si="33"/>
        <v>0</v>
      </c>
      <c r="AR153" s="93" t="s">
        <v>103</v>
      </c>
      <c r="AT153" s="93" t="s">
        <v>114</v>
      </c>
      <c r="AU153" s="93" t="s">
        <v>83</v>
      </c>
      <c r="AY153" s="7" t="s">
        <v>77</v>
      </c>
      <c r="BE153" s="94">
        <f t="shared" si="34"/>
        <v>0</v>
      </c>
      <c r="BF153" s="94">
        <f t="shared" si="35"/>
        <v>0</v>
      </c>
      <c r="BG153" s="94">
        <f t="shared" si="36"/>
        <v>0</v>
      </c>
      <c r="BH153" s="94">
        <f t="shared" si="37"/>
        <v>0</v>
      </c>
      <c r="BI153" s="94">
        <f t="shared" si="38"/>
        <v>0</v>
      </c>
      <c r="BJ153" s="7" t="s">
        <v>83</v>
      </c>
      <c r="BK153" s="95">
        <f t="shared" si="39"/>
        <v>0</v>
      </c>
      <c r="BL153" s="7" t="s">
        <v>82</v>
      </c>
      <c r="BM153" s="93" t="s">
        <v>183</v>
      </c>
    </row>
    <row r="154" spans="2:65" s="1" customFormat="1" ht="16.5" customHeight="1" x14ac:dyDescent="0.2">
      <c r="B154" s="81"/>
      <c r="C154" s="96" t="s">
        <v>184</v>
      </c>
      <c r="D154" s="96" t="s">
        <v>114</v>
      </c>
      <c r="E154" s="97" t="s">
        <v>185</v>
      </c>
      <c r="F154" s="98" t="s">
        <v>186</v>
      </c>
      <c r="G154" s="99" t="s">
        <v>126</v>
      </c>
      <c r="H154" s="100">
        <v>0.54900000000000004</v>
      </c>
      <c r="I154" s="100"/>
      <c r="J154" s="101"/>
      <c r="K154" s="100">
        <f t="shared" si="27"/>
        <v>0</v>
      </c>
      <c r="L154" s="101"/>
      <c r="M154" s="102"/>
      <c r="N154" s="103" t="s">
        <v>0</v>
      </c>
      <c r="O154" s="89" t="s">
        <v>26</v>
      </c>
      <c r="P154" s="90">
        <f t="shared" si="28"/>
        <v>0</v>
      </c>
      <c r="Q154" s="90">
        <f t="shared" si="29"/>
        <v>0</v>
      </c>
      <c r="R154" s="90">
        <f t="shared" si="30"/>
        <v>0</v>
      </c>
      <c r="S154" s="91">
        <v>0</v>
      </c>
      <c r="T154" s="91">
        <f t="shared" si="31"/>
        <v>0</v>
      </c>
      <c r="U154" s="91">
        <v>1</v>
      </c>
      <c r="V154" s="91">
        <f t="shared" si="32"/>
        <v>0.54900000000000004</v>
      </c>
      <c r="W154" s="91">
        <v>0</v>
      </c>
      <c r="X154" s="92">
        <f t="shared" si="33"/>
        <v>0</v>
      </c>
      <c r="AR154" s="93" t="s">
        <v>103</v>
      </c>
      <c r="AT154" s="93" t="s">
        <v>114</v>
      </c>
      <c r="AU154" s="93" t="s">
        <v>83</v>
      </c>
      <c r="AY154" s="7" t="s">
        <v>77</v>
      </c>
      <c r="BE154" s="94">
        <f t="shared" si="34"/>
        <v>0</v>
      </c>
      <c r="BF154" s="94">
        <f t="shared" si="35"/>
        <v>0</v>
      </c>
      <c r="BG154" s="94">
        <f t="shared" si="36"/>
        <v>0</v>
      </c>
      <c r="BH154" s="94">
        <f t="shared" si="37"/>
        <v>0</v>
      </c>
      <c r="BI154" s="94">
        <f t="shared" si="38"/>
        <v>0</v>
      </c>
      <c r="BJ154" s="7" t="s">
        <v>83</v>
      </c>
      <c r="BK154" s="95">
        <f t="shared" si="39"/>
        <v>0</v>
      </c>
      <c r="BL154" s="7" t="s">
        <v>82</v>
      </c>
      <c r="BM154" s="93" t="s">
        <v>187</v>
      </c>
    </row>
    <row r="155" spans="2:65" s="6" customFormat="1" ht="22.9" customHeight="1" x14ac:dyDescent="0.2">
      <c r="B155" s="69"/>
      <c r="D155" s="70" t="s">
        <v>42</v>
      </c>
      <c r="E155" s="79" t="s">
        <v>106</v>
      </c>
      <c r="F155" s="79" t="s">
        <v>188</v>
      </c>
      <c r="K155" s="80">
        <f>BK155</f>
        <v>0</v>
      </c>
      <c r="M155" s="69"/>
      <c r="N155" s="73"/>
      <c r="Q155" s="74">
        <f>SUM(Q156:Q162)</f>
        <v>0</v>
      </c>
      <c r="R155" s="74">
        <f>SUM(R156:R162)</f>
        <v>0</v>
      </c>
      <c r="T155" s="75">
        <f>SUM(T156:T162)</f>
        <v>2556.1677839999998</v>
      </c>
      <c r="V155" s="75">
        <f>SUM(V156:V162)</f>
        <v>0.50537255999999997</v>
      </c>
      <c r="X155" s="76">
        <f>SUM(X156:X162)</f>
        <v>1154.655</v>
      </c>
      <c r="AR155" s="70" t="s">
        <v>44</v>
      </c>
      <c r="AT155" s="77" t="s">
        <v>42</v>
      </c>
      <c r="AU155" s="77" t="s">
        <v>44</v>
      </c>
      <c r="AY155" s="70" t="s">
        <v>77</v>
      </c>
      <c r="BK155" s="78">
        <f>SUM(BK156:BK162)</f>
        <v>0</v>
      </c>
    </row>
    <row r="156" spans="2:65" s="1" customFormat="1" ht="16.5" customHeight="1" x14ac:dyDescent="0.2">
      <c r="B156" s="81"/>
      <c r="C156" s="82" t="s">
        <v>189</v>
      </c>
      <c r="D156" s="82" t="s">
        <v>79</v>
      </c>
      <c r="E156" s="83" t="s">
        <v>190</v>
      </c>
      <c r="F156" s="84" t="s">
        <v>191</v>
      </c>
      <c r="G156" s="85" t="s">
        <v>192</v>
      </c>
      <c r="H156" s="86">
        <v>382.8</v>
      </c>
      <c r="I156" s="86"/>
      <c r="J156" s="86"/>
      <c r="K156" s="86">
        <f t="shared" ref="K156:K162" si="40">ROUND(P156*H156,3)</f>
        <v>0</v>
      </c>
      <c r="L156" s="87"/>
      <c r="M156" s="15"/>
      <c r="N156" s="88" t="s">
        <v>0</v>
      </c>
      <c r="O156" s="89" t="s">
        <v>26</v>
      </c>
      <c r="P156" s="90">
        <f t="shared" ref="P156:P162" si="41">I156+J156</f>
        <v>0</v>
      </c>
      <c r="Q156" s="90">
        <f t="shared" ref="Q156:Q162" si="42">ROUND(I156*H156,3)</f>
        <v>0</v>
      </c>
      <c r="R156" s="90">
        <f t="shared" ref="R156:R162" si="43">ROUND(J156*H156,3)</f>
        <v>0</v>
      </c>
      <c r="S156" s="91">
        <v>7.0000000000000007E-2</v>
      </c>
      <c r="T156" s="91">
        <f t="shared" ref="T156:T162" si="44">S156*H156</f>
        <v>26.796000000000003</v>
      </c>
      <c r="U156" s="91">
        <v>1.2999999999999999E-3</v>
      </c>
      <c r="V156" s="91">
        <f t="shared" ref="V156:V162" si="45">U156*H156</f>
        <v>0.49763999999999997</v>
      </c>
      <c r="W156" s="91">
        <v>0</v>
      </c>
      <c r="X156" s="92">
        <f t="shared" ref="X156:X162" si="46">W156*H156</f>
        <v>0</v>
      </c>
      <c r="AR156" s="93" t="s">
        <v>82</v>
      </c>
      <c r="AT156" s="93" t="s">
        <v>79</v>
      </c>
      <c r="AU156" s="93" t="s">
        <v>83</v>
      </c>
      <c r="AY156" s="7" t="s">
        <v>77</v>
      </c>
      <c r="BE156" s="94">
        <f t="shared" ref="BE156:BE162" si="47">IF(O156="základná",K156,0)</f>
        <v>0</v>
      </c>
      <c r="BF156" s="94">
        <f t="shared" ref="BF156:BF162" si="48">IF(O156="znížená",K156,0)</f>
        <v>0</v>
      </c>
      <c r="BG156" s="94">
        <f t="shared" ref="BG156:BG162" si="49">IF(O156="zákl. prenesená",K156,0)</f>
        <v>0</v>
      </c>
      <c r="BH156" s="94">
        <f t="shared" ref="BH156:BH162" si="50">IF(O156="zníž. prenesená",K156,0)</f>
        <v>0</v>
      </c>
      <c r="BI156" s="94">
        <f t="shared" ref="BI156:BI162" si="51">IF(O156="nulová",K156,0)</f>
        <v>0</v>
      </c>
      <c r="BJ156" s="7" t="s">
        <v>83</v>
      </c>
      <c r="BK156" s="95">
        <f t="shared" ref="BK156:BK162" si="52">ROUND(P156*H156,3)</f>
        <v>0</v>
      </c>
      <c r="BL156" s="7" t="s">
        <v>82</v>
      </c>
      <c r="BM156" s="93" t="s">
        <v>193</v>
      </c>
    </row>
    <row r="157" spans="2:65" s="1" customFormat="1" ht="24" customHeight="1" x14ac:dyDescent="0.2">
      <c r="B157" s="81"/>
      <c r="C157" s="82" t="s">
        <v>194</v>
      </c>
      <c r="D157" s="82" t="s">
        <v>79</v>
      </c>
      <c r="E157" s="83" t="s">
        <v>195</v>
      </c>
      <c r="F157" s="84" t="s">
        <v>196</v>
      </c>
      <c r="G157" s="85" t="s">
        <v>192</v>
      </c>
      <c r="H157" s="86">
        <v>382.8</v>
      </c>
      <c r="I157" s="86"/>
      <c r="J157" s="86"/>
      <c r="K157" s="86">
        <f t="shared" si="40"/>
        <v>0</v>
      </c>
      <c r="L157" s="87"/>
      <c r="M157" s="15"/>
      <c r="N157" s="88" t="s">
        <v>0</v>
      </c>
      <c r="O157" s="89" t="s">
        <v>26</v>
      </c>
      <c r="P157" s="90">
        <f t="shared" si="41"/>
        <v>0</v>
      </c>
      <c r="Q157" s="90">
        <f t="shared" si="42"/>
        <v>0</v>
      </c>
      <c r="R157" s="90">
        <f t="shared" si="43"/>
        <v>0</v>
      </c>
      <c r="S157" s="91">
        <v>0.03</v>
      </c>
      <c r="T157" s="91">
        <f t="shared" si="44"/>
        <v>11.484</v>
      </c>
      <c r="U157" s="91">
        <v>2.02E-5</v>
      </c>
      <c r="V157" s="91">
        <f t="shared" si="45"/>
        <v>7.7325600000000003E-3</v>
      </c>
      <c r="W157" s="91">
        <v>0</v>
      </c>
      <c r="X157" s="92">
        <f t="shared" si="46"/>
        <v>0</v>
      </c>
      <c r="AR157" s="93" t="s">
        <v>82</v>
      </c>
      <c r="AT157" s="93" t="s">
        <v>79</v>
      </c>
      <c r="AU157" s="93" t="s">
        <v>83</v>
      </c>
      <c r="AY157" s="7" t="s">
        <v>77</v>
      </c>
      <c r="BE157" s="94">
        <f t="shared" si="47"/>
        <v>0</v>
      </c>
      <c r="BF157" s="94">
        <f t="shared" si="48"/>
        <v>0</v>
      </c>
      <c r="BG157" s="94">
        <f t="shared" si="49"/>
        <v>0</v>
      </c>
      <c r="BH157" s="94">
        <f t="shared" si="50"/>
        <v>0</v>
      </c>
      <c r="BI157" s="94">
        <f t="shared" si="51"/>
        <v>0</v>
      </c>
      <c r="BJ157" s="7" t="s">
        <v>83</v>
      </c>
      <c r="BK157" s="95">
        <f t="shared" si="52"/>
        <v>0</v>
      </c>
      <c r="BL157" s="7" t="s">
        <v>82</v>
      </c>
      <c r="BM157" s="93" t="s">
        <v>197</v>
      </c>
    </row>
    <row r="158" spans="2:65" s="1" customFormat="1" ht="24" customHeight="1" x14ac:dyDescent="0.2">
      <c r="B158" s="81"/>
      <c r="C158" s="82" t="s">
        <v>198</v>
      </c>
      <c r="D158" s="82" t="s">
        <v>79</v>
      </c>
      <c r="E158" s="83" t="s">
        <v>199</v>
      </c>
      <c r="F158" s="84" t="s">
        <v>200</v>
      </c>
      <c r="G158" s="85" t="s">
        <v>81</v>
      </c>
      <c r="H158" s="86">
        <v>450.31900000000002</v>
      </c>
      <c r="I158" s="86"/>
      <c r="J158" s="86"/>
      <c r="K158" s="86">
        <f t="shared" si="40"/>
        <v>0</v>
      </c>
      <c r="L158" s="87"/>
      <c r="M158" s="15"/>
      <c r="N158" s="88" t="s">
        <v>0</v>
      </c>
      <c r="O158" s="89" t="s">
        <v>26</v>
      </c>
      <c r="P158" s="90">
        <f t="shared" si="41"/>
        <v>0</v>
      </c>
      <c r="Q158" s="90">
        <f t="shared" si="42"/>
        <v>0</v>
      </c>
      <c r="R158" s="90">
        <f t="shared" si="43"/>
        <v>0</v>
      </c>
      <c r="S158" s="91">
        <v>1.5780000000000001</v>
      </c>
      <c r="T158" s="91">
        <f t="shared" si="44"/>
        <v>710.60338200000001</v>
      </c>
      <c r="U158" s="91">
        <v>0</v>
      </c>
      <c r="V158" s="91">
        <f t="shared" si="45"/>
        <v>0</v>
      </c>
      <c r="W158" s="91">
        <v>1.8</v>
      </c>
      <c r="X158" s="92">
        <f t="shared" si="46"/>
        <v>810.57420000000002</v>
      </c>
      <c r="AR158" s="93" t="s">
        <v>82</v>
      </c>
      <c r="AT158" s="93" t="s">
        <v>79</v>
      </c>
      <c r="AU158" s="93" t="s">
        <v>83</v>
      </c>
      <c r="AY158" s="7" t="s">
        <v>77</v>
      </c>
      <c r="BE158" s="94">
        <f t="shared" si="47"/>
        <v>0</v>
      </c>
      <c r="BF158" s="94">
        <f t="shared" si="48"/>
        <v>0</v>
      </c>
      <c r="BG158" s="94">
        <f t="shared" si="49"/>
        <v>0</v>
      </c>
      <c r="BH158" s="94">
        <f t="shared" si="50"/>
        <v>0</v>
      </c>
      <c r="BI158" s="94">
        <f t="shared" si="51"/>
        <v>0</v>
      </c>
      <c r="BJ158" s="7" t="s">
        <v>83</v>
      </c>
      <c r="BK158" s="95">
        <f t="shared" si="52"/>
        <v>0</v>
      </c>
      <c r="BL158" s="7" t="s">
        <v>82</v>
      </c>
      <c r="BM158" s="93" t="s">
        <v>201</v>
      </c>
    </row>
    <row r="159" spans="2:65" s="1" customFormat="1" ht="16.5" customHeight="1" x14ac:dyDescent="0.2">
      <c r="B159" s="81"/>
      <c r="C159" s="82" t="s">
        <v>202</v>
      </c>
      <c r="D159" s="82" t="s">
        <v>79</v>
      </c>
      <c r="E159" s="83" t="s">
        <v>203</v>
      </c>
      <c r="F159" s="84" t="s">
        <v>204</v>
      </c>
      <c r="G159" s="85" t="s">
        <v>81</v>
      </c>
      <c r="H159" s="86">
        <v>143.36699999999999</v>
      </c>
      <c r="I159" s="86"/>
      <c r="J159" s="86"/>
      <c r="K159" s="86">
        <f t="shared" si="40"/>
        <v>0</v>
      </c>
      <c r="L159" s="87"/>
      <c r="M159" s="15"/>
      <c r="N159" s="88" t="s">
        <v>0</v>
      </c>
      <c r="O159" s="89" t="s">
        <v>26</v>
      </c>
      <c r="P159" s="90">
        <f t="shared" si="41"/>
        <v>0</v>
      </c>
      <c r="Q159" s="90">
        <f t="shared" si="42"/>
        <v>0</v>
      </c>
      <c r="R159" s="90">
        <f t="shared" si="43"/>
        <v>0</v>
      </c>
      <c r="S159" s="91">
        <v>12.606</v>
      </c>
      <c r="T159" s="91">
        <f t="shared" si="44"/>
        <v>1807.2844019999998</v>
      </c>
      <c r="U159" s="91">
        <v>0</v>
      </c>
      <c r="V159" s="91">
        <f t="shared" si="45"/>
        <v>0</v>
      </c>
      <c r="W159" s="91">
        <v>2.4</v>
      </c>
      <c r="X159" s="92">
        <f t="shared" si="46"/>
        <v>344.08079999999995</v>
      </c>
      <c r="AR159" s="93" t="s">
        <v>82</v>
      </c>
      <c r="AT159" s="93" t="s">
        <v>79</v>
      </c>
      <c r="AU159" s="93" t="s">
        <v>83</v>
      </c>
      <c r="AY159" s="7" t="s">
        <v>77</v>
      </c>
      <c r="BE159" s="94">
        <f t="shared" si="47"/>
        <v>0</v>
      </c>
      <c r="BF159" s="94">
        <f t="shared" si="48"/>
        <v>0</v>
      </c>
      <c r="BG159" s="94">
        <f t="shared" si="49"/>
        <v>0</v>
      </c>
      <c r="BH159" s="94">
        <f t="shared" si="50"/>
        <v>0</v>
      </c>
      <c r="BI159" s="94">
        <f t="shared" si="51"/>
        <v>0</v>
      </c>
      <c r="BJ159" s="7" t="s">
        <v>83</v>
      </c>
      <c r="BK159" s="95">
        <f t="shared" si="52"/>
        <v>0</v>
      </c>
      <c r="BL159" s="7" t="s">
        <v>82</v>
      </c>
      <c r="BM159" s="93" t="s">
        <v>205</v>
      </c>
    </row>
    <row r="160" spans="2:65" s="1" customFormat="1" ht="16.5" customHeight="1" x14ac:dyDescent="0.2">
      <c r="B160" s="81"/>
      <c r="C160" s="96" t="s">
        <v>206</v>
      </c>
      <c r="D160" s="96" t="s">
        <v>114</v>
      </c>
      <c r="E160" s="97" t="s">
        <v>207</v>
      </c>
      <c r="F160" s="98" t="s">
        <v>208</v>
      </c>
      <c r="G160" s="99" t="s">
        <v>209</v>
      </c>
      <c r="H160" s="100">
        <v>1</v>
      </c>
      <c r="I160" s="100"/>
      <c r="J160" s="101"/>
      <c r="K160" s="100">
        <f t="shared" si="40"/>
        <v>0</v>
      </c>
      <c r="L160" s="101"/>
      <c r="M160" s="102"/>
      <c r="N160" s="103" t="s">
        <v>0</v>
      </c>
      <c r="O160" s="89" t="s">
        <v>26</v>
      </c>
      <c r="P160" s="90">
        <f t="shared" si="41"/>
        <v>0</v>
      </c>
      <c r="Q160" s="90">
        <f t="shared" si="42"/>
        <v>0</v>
      </c>
      <c r="R160" s="90">
        <f t="shared" si="43"/>
        <v>0</v>
      </c>
      <c r="S160" s="91">
        <v>0</v>
      </c>
      <c r="T160" s="91">
        <f t="shared" si="44"/>
        <v>0</v>
      </c>
      <c r="U160" s="91">
        <v>0</v>
      </c>
      <c r="V160" s="91">
        <f t="shared" si="45"/>
        <v>0</v>
      </c>
      <c r="W160" s="91">
        <v>0</v>
      </c>
      <c r="X160" s="92">
        <f t="shared" si="46"/>
        <v>0</v>
      </c>
      <c r="AR160" s="93" t="s">
        <v>103</v>
      </c>
      <c r="AT160" s="93" t="s">
        <v>114</v>
      </c>
      <c r="AU160" s="93" t="s">
        <v>83</v>
      </c>
      <c r="AY160" s="7" t="s">
        <v>77</v>
      </c>
      <c r="BE160" s="94">
        <f t="shared" si="47"/>
        <v>0</v>
      </c>
      <c r="BF160" s="94">
        <f t="shared" si="48"/>
        <v>0</v>
      </c>
      <c r="BG160" s="94">
        <f t="shared" si="49"/>
        <v>0</v>
      </c>
      <c r="BH160" s="94">
        <f t="shared" si="50"/>
        <v>0</v>
      </c>
      <c r="BI160" s="94">
        <f t="shared" si="51"/>
        <v>0</v>
      </c>
      <c r="BJ160" s="7" t="s">
        <v>83</v>
      </c>
      <c r="BK160" s="95">
        <f t="shared" si="52"/>
        <v>0</v>
      </c>
      <c r="BL160" s="7" t="s">
        <v>82</v>
      </c>
      <c r="BM160" s="93" t="s">
        <v>210</v>
      </c>
    </row>
    <row r="161" spans="2:65" s="1" customFormat="1" ht="16.5" customHeight="1" x14ac:dyDescent="0.2">
      <c r="B161" s="81"/>
      <c r="C161" s="96" t="s">
        <v>211</v>
      </c>
      <c r="D161" s="96" t="s">
        <v>114</v>
      </c>
      <c r="E161" s="97" t="s">
        <v>212</v>
      </c>
      <c r="F161" s="98" t="s">
        <v>213</v>
      </c>
      <c r="G161" s="99" t="s">
        <v>209</v>
      </c>
      <c r="H161" s="100">
        <v>1</v>
      </c>
      <c r="I161" s="100"/>
      <c r="J161" s="101"/>
      <c r="K161" s="100">
        <f t="shared" si="40"/>
        <v>0</v>
      </c>
      <c r="L161" s="101"/>
      <c r="M161" s="102"/>
      <c r="N161" s="103" t="s">
        <v>0</v>
      </c>
      <c r="O161" s="89" t="s">
        <v>26</v>
      </c>
      <c r="P161" s="90">
        <f t="shared" si="41"/>
        <v>0</v>
      </c>
      <c r="Q161" s="90">
        <f t="shared" si="42"/>
        <v>0</v>
      </c>
      <c r="R161" s="90">
        <f t="shared" si="43"/>
        <v>0</v>
      </c>
      <c r="S161" s="91">
        <v>0</v>
      </c>
      <c r="T161" s="91">
        <f t="shared" si="44"/>
        <v>0</v>
      </c>
      <c r="U161" s="91">
        <v>0</v>
      </c>
      <c r="V161" s="91">
        <f t="shared" si="45"/>
        <v>0</v>
      </c>
      <c r="W161" s="91">
        <v>0</v>
      </c>
      <c r="X161" s="92">
        <f t="shared" si="46"/>
        <v>0</v>
      </c>
      <c r="AR161" s="93" t="s">
        <v>103</v>
      </c>
      <c r="AT161" s="93" t="s">
        <v>114</v>
      </c>
      <c r="AU161" s="93" t="s">
        <v>83</v>
      </c>
      <c r="AY161" s="7" t="s">
        <v>77</v>
      </c>
      <c r="BE161" s="94">
        <f t="shared" si="47"/>
        <v>0</v>
      </c>
      <c r="BF161" s="94">
        <f t="shared" si="48"/>
        <v>0</v>
      </c>
      <c r="BG161" s="94">
        <f t="shared" si="49"/>
        <v>0</v>
      </c>
      <c r="BH161" s="94">
        <f t="shared" si="50"/>
        <v>0</v>
      </c>
      <c r="BI161" s="94">
        <f t="shared" si="51"/>
        <v>0</v>
      </c>
      <c r="BJ161" s="7" t="s">
        <v>83</v>
      </c>
      <c r="BK161" s="95">
        <f t="shared" si="52"/>
        <v>0</v>
      </c>
      <c r="BL161" s="7" t="s">
        <v>82</v>
      </c>
      <c r="BM161" s="93" t="s">
        <v>214</v>
      </c>
    </row>
    <row r="162" spans="2:65" s="1" customFormat="1" ht="16.5" customHeight="1" x14ac:dyDescent="0.2">
      <c r="B162" s="81"/>
      <c r="C162" s="96" t="s">
        <v>215</v>
      </c>
      <c r="D162" s="96" t="s">
        <v>114</v>
      </c>
      <c r="E162" s="97" t="s">
        <v>216</v>
      </c>
      <c r="F162" s="98" t="s">
        <v>217</v>
      </c>
      <c r="G162" s="99" t="s">
        <v>209</v>
      </c>
      <c r="H162" s="100">
        <v>1</v>
      </c>
      <c r="I162" s="100"/>
      <c r="J162" s="101"/>
      <c r="K162" s="100">
        <f t="shared" si="40"/>
        <v>0</v>
      </c>
      <c r="L162" s="101"/>
      <c r="M162" s="102"/>
      <c r="N162" s="103" t="s">
        <v>0</v>
      </c>
      <c r="O162" s="89" t="s">
        <v>26</v>
      </c>
      <c r="P162" s="90">
        <f t="shared" si="41"/>
        <v>0</v>
      </c>
      <c r="Q162" s="90">
        <f t="shared" si="42"/>
        <v>0</v>
      </c>
      <c r="R162" s="90">
        <f t="shared" si="43"/>
        <v>0</v>
      </c>
      <c r="S162" s="91">
        <v>0</v>
      </c>
      <c r="T162" s="91">
        <f t="shared" si="44"/>
        <v>0</v>
      </c>
      <c r="U162" s="91">
        <v>0</v>
      </c>
      <c r="V162" s="91">
        <f t="shared" si="45"/>
        <v>0</v>
      </c>
      <c r="W162" s="91">
        <v>0</v>
      </c>
      <c r="X162" s="92">
        <f t="shared" si="46"/>
        <v>0</v>
      </c>
      <c r="AR162" s="93" t="s">
        <v>103</v>
      </c>
      <c r="AT162" s="93" t="s">
        <v>114</v>
      </c>
      <c r="AU162" s="93" t="s">
        <v>83</v>
      </c>
      <c r="AY162" s="7" t="s">
        <v>77</v>
      </c>
      <c r="BE162" s="94">
        <f t="shared" si="47"/>
        <v>0</v>
      </c>
      <c r="BF162" s="94">
        <f t="shared" si="48"/>
        <v>0</v>
      </c>
      <c r="BG162" s="94">
        <f t="shared" si="49"/>
        <v>0</v>
      </c>
      <c r="BH162" s="94">
        <f t="shared" si="50"/>
        <v>0</v>
      </c>
      <c r="BI162" s="94">
        <f t="shared" si="51"/>
        <v>0</v>
      </c>
      <c r="BJ162" s="7" t="s">
        <v>83</v>
      </c>
      <c r="BK162" s="95">
        <f t="shared" si="52"/>
        <v>0</v>
      </c>
      <c r="BL162" s="7" t="s">
        <v>82</v>
      </c>
      <c r="BM162" s="93" t="s">
        <v>218</v>
      </c>
    </row>
    <row r="163" spans="2:65" s="6" customFormat="1" ht="22.9" customHeight="1" x14ac:dyDescent="0.2">
      <c r="B163" s="69"/>
      <c r="D163" s="70" t="s">
        <v>42</v>
      </c>
      <c r="E163" s="79" t="s">
        <v>219</v>
      </c>
      <c r="F163" s="79" t="s">
        <v>220</v>
      </c>
      <c r="K163" s="80">
        <f>BK163</f>
        <v>0</v>
      </c>
      <c r="M163" s="69"/>
      <c r="N163" s="73"/>
      <c r="Q163" s="74">
        <f>Q164</f>
        <v>0</v>
      </c>
      <c r="R163" s="74">
        <f>R164</f>
        <v>0</v>
      </c>
      <c r="T163" s="75">
        <f>T164</f>
        <v>0</v>
      </c>
      <c r="V163" s="75">
        <f>V164</f>
        <v>0</v>
      </c>
      <c r="X163" s="76">
        <f>X164</f>
        <v>0</v>
      </c>
      <c r="AR163" s="70" t="s">
        <v>44</v>
      </c>
      <c r="AT163" s="77" t="s">
        <v>42</v>
      </c>
      <c r="AU163" s="77" t="s">
        <v>44</v>
      </c>
      <c r="AY163" s="70" t="s">
        <v>77</v>
      </c>
      <c r="BK163" s="78">
        <f>BK164</f>
        <v>0</v>
      </c>
    </row>
    <row r="164" spans="2:65" s="1" customFormat="1" ht="24" customHeight="1" x14ac:dyDescent="0.2">
      <c r="B164" s="81"/>
      <c r="C164" s="82" t="s">
        <v>221</v>
      </c>
      <c r="D164" s="82" t="s">
        <v>79</v>
      </c>
      <c r="E164" s="83" t="s">
        <v>222</v>
      </c>
      <c r="F164" s="84" t="s">
        <v>242</v>
      </c>
      <c r="G164" s="85" t="s">
        <v>126</v>
      </c>
      <c r="H164" s="86"/>
      <c r="I164" s="86">
        <v>0</v>
      </c>
      <c r="J164" s="86"/>
      <c r="K164" s="86">
        <f>ROUND(P164*H164,3)</f>
        <v>0</v>
      </c>
      <c r="L164" s="87"/>
      <c r="M164" s="15"/>
      <c r="N164" s="104" t="s">
        <v>0</v>
      </c>
      <c r="O164" s="105" t="s">
        <v>26</v>
      </c>
      <c r="P164" s="106">
        <f>I164+J164</f>
        <v>0</v>
      </c>
      <c r="Q164" s="106">
        <f>ROUND(I164*H164,3)</f>
        <v>0</v>
      </c>
      <c r="R164" s="106">
        <f>ROUND(J164*H164,3)</f>
        <v>0</v>
      </c>
      <c r="S164" s="107">
        <v>0.35899999999999999</v>
      </c>
      <c r="T164" s="107">
        <f>S164*H164</f>
        <v>0</v>
      </c>
      <c r="U164" s="107">
        <v>0</v>
      </c>
      <c r="V164" s="107">
        <f>U164*H164</f>
        <v>0</v>
      </c>
      <c r="W164" s="107">
        <v>0</v>
      </c>
      <c r="X164" s="108">
        <f>W164*H164</f>
        <v>0</v>
      </c>
      <c r="AR164" s="93" t="s">
        <v>82</v>
      </c>
      <c r="AT164" s="93" t="s">
        <v>79</v>
      </c>
      <c r="AU164" s="93" t="s">
        <v>83</v>
      </c>
      <c r="AY164" s="7" t="s">
        <v>77</v>
      </c>
      <c r="BE164" s="94">
        <f>IF(O164="základná",K164,0)</f>
        <v>0</v>
      </c>
      <c r="BF164" s="94">
        <f>IF(O164="znížená",K164,0)</f>
        <v>0</v>
      </c>
      <c r="BG164" s="94">
        <f>IF(O164="zákl. prenesená",K164,0)</f>
        <v>0</v>
      </c>
      <c r="BH164" s="94">
        <f>IF(O164="zníž. prenesená",K164,0)</f>
        <v>0</v>
      </c>
      <c r="BI164" s="94">
        <f>IF(O164="nulová",K164,0)</f>
        <v>0</v>
      </c>
      <c r="BJ164" s="7" t="s">
        <v>83</v>
      </c>
      <c r="BK164" s="95">
        <f>ROUND(P164*H164,3)</f>
        <v>0</v>
      </c>
      <c r="BL164" s="7" t="s">
        <v>82</v>
      </c>
      <c r="BM164" s="93" t="s">
        <v>223</v>
      </c>
    </row>
    <row r="165" spans="2:65" s="1" customFormat="1" ht="6.95" customHeight="1" x14ac:dyDescent="0.2"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15"/>
    </row>
  </sheetData>
  <autoFilter ref="C118:L164" xr:uid="{00000000-0009-0000-0000-000000000000}"/>
  <mergeCells count="11">
    <mergeCell ref="J116:K116"/>
    <mergeCell ref="J115:K115"/>
    <mergeCell ref="E111:H111"/>
    <mergeCell ref="M2:Z2"/>
    <mergeCell ref="E7:H7"/>
    <mergeCell ref="E16:H16"/>
    <mergeCell ref="E25:H25"/>
    <mergeCell ref="E85:H85"/>
    <mergeCell ref="H48:J48"/>
    <mergeCell ref="J90:K90"/>
    <mergeCell ref="J89:K8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11170823K - Betónový nadz...</vt:lpstr>
      <vt:lpstr>'11170823K - Betónový nadz...'!Názvy_tlače</vt:lpstr>
      <vt:lpstr>'11170823K - Betónový nadz...'!Oblasť_tlače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DESKTOP-HKOENPO\Asus</dc:creator>
  <cp:lastModifiedBy>Lukáš Krempaský</cp:lastModifiedBy>
  <cp:lastPrinted>2025-04-14T10:37:14Z</cp:lastPrinted>
  <dcterms:created xsi:type="dcterms:W3CDTF">2025-04-14T10:20:38Z</dcterms:created>
  <dcterms:modified xsi:type="dcterms:W3CDTF">2025-04-14T15:20:17Z</dcterms:modified>
</cp:coreProperties>
</file>