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40" windowWidth="18855" windowHeight="11190" tabRatio="876"/>
  </bookViews>
  <sheets>
    <sheet name="Rekapitulácia stavby" sheetId="1" r:id="rId1"/>
    <sheet name="1-1 - Stavebná časť - Nad..." sheetId="2" r:id="rId2"/>
    <sheet name="1-2 - Stavebná časť - Obnova" sheetId="3" r:id="rId3"/>
    <sheet name="2 - Vonkajšie žalúzie" sheetId="4" r:id="rId4"/>
    <sheet name="3 - Vzduchotechnika" sheetId="5" r:id="rId5"/>
    <sheet name="4 - Plynoinštalácia" sheetId="6" r:id="rId6"/>
    <sheet name="5 - Zdravotechnika" sheetId="7" r:id="rId7"/>
    <sheet name="6 - Vykurovanie" sheetId="8" r:id="rId8"/>
    <sheet name="7 - Elektroinštalácia" sheetId="9" r:id="rId9"/>
  </sheets>
  <definedNames>
    <definedName name="_xlnm._FilterDatabase" localSheetId="1" hidden="1">'1-1 - Stavebná časť - Nad...'!$C$144:$K$940</definedName>
    <definedName name="_xlnm._FilterDatabase" localSheetId="2" hidden="1">'1-2 - Stavebná časť - Obnova'!$C$127:$K$253</definedName>
    <definedName name="_xlnm._FilterDatabase" localSheetId="3" hidden="1">'2 - Vonkajšie žalúzie'!$C$117:$K$129</definedName>
    <definedName name="_xlnm._FilterDatabase" localSheetId="4" hidden="1">'3 - Vzduchotechnika'!$C$117:$K$134</definedName>
    <definedName name="_xlnm._FilterDatabase" localSheetId="5" hidden="1">'4 - Plynoinštalácia'!$C$124:$K$156</definedName>
    <definedName name="_xlnm._FilterDatabase" localSheetId="6" hidden="1">'5 - Zdravotechnika'!$C$125:$K$237</definedName>
    <definedName name="_xlnm._FilterDatabase" localSheetId="7" hidden="1">'6 - Vykurovanie'!$C$125:$K$210</definedName>
    <definedName name="_xlnm._FilterDatabase" localSheetId="8" hidden="1">'7 - Elektroinštalácia'!$C$134:$K$451</definedName>
    <definedName name="_xlnm.Print_Titles" localSheetId="1">'1-1 - Stavebná časť - Nad...'!$144:$144</definedName>
    <definedName name="_xlnm.Print_Titles" localSheetId="2">'1-2 - Stavebná časť - Obnova'!$127:$127</definedName>
    <definedName name="_xlnm.Print_Titles" localSheetId="3">'2 - Vonkajšie žalúzie'!$117:$117</definedName>
    <definedName name="_xlnm.Print_Titles" localSheetId="4">'3 - Vzduchotechnika'!$117:$117</definedName>
    <definedName name="_xlnm.Print_Titles" localSheetId="5">'4 - Plynoinštalácia'!$124:$124</definedName>
    <definedName name="_xlnm.Print_Titles" localSheetId="6">'5 - Zdravotechnika'!$125:$125</definedName>
    <definedName name="_xlnm.Print_Titles" localSheetId="7">'6 - Vykurovanie'!$125:$125</definedName>
    <definedName name="_xlnm.Print_Titles" localSheetId="8">'7 - Elektroinštalácia'!$134:$134</definedName>
    <definedName name="_xlnm.Print_Titles" localSheetId="0">'Rekapitulácia stavby'!$92:$92</definedName>
    <definedName name="_xlnm.Print_Area" localSheetId="1">'1-1 - Stavebná časť - Nad...'!$C$4:$J$76,'1-1 - Stavebná časť - Nad...'!$C$82:$J$124,'1-1 - Stavebná časť - Nad...'!$C$130:$K$940</definedName>
    <definedName name="_xlnm.Print_Area" localSheetId="2">'1-2 - Stavebná časť - Obnova'!$C$4:$J$76,'1-2 - Stavebná časť - Obnova'!$C$82:$J$107,'1-2 - Stavebná časť - Obnova'!$C$113:$K$253</definedName>
    <definedName name="_xlnm.Print_Area" localSheetId="3">'2 - Vonkajšie žalúzie'!$C$4:$J$76,'2 - Vonkajšie žalúzie'!$C$82:$J$99,'2 - Vonkajšie žalúzie'!$C$105:$K$129</definedName>
    <definedName name="_xlnm.Print_Area" localSheetId="4">'3 - Vzduchotechnika'!$C$4:$J$76,'3 - Vzduchotechnika'!$C$82:$J$99,'3 - Vzduchotechnika'!$C$105:$K$134</definedName>
    <definedName name="_xlnm.Print_Area" localSheetId="5">'4 - Plynoinštalácia'!$C$4:$J$76,'4 - Plynoinštalácia'!$C$82:$J$106,'4 - Plynoinštalácia'!$C$112:$K$156</definedName>
    <definedName name="_xlnm.Print_Area" localSheetId="6">'5 - Zdravotechnika'!$C$4:$J$76,'5 - Zdravotechnika'!$C$82:$J$107,'5 - Zdravotechnika'!$C$113:$K$237</definedName>
    <definedName name="_xlnm.Print_Area" localSheetId="7">'6 - Vykurovanie'!$C$4:$J$76,'6 - Vykurovanie'!$C$82:$J$107,'6 - Vykurovanie'!$C$113:$K$210</definedName>
    <definedName name="_xlnm.Print_Area" localSheetId="8">'7 - Elektroinštalácia'!$C$4:$J$76,'7 - Elektroinštalácia'!$C$82:$J$116,'7 - Elektroinštalácia'!$C$122:$K$451</definedName>
    <definedName name="_xlnm.Print_Area" localSheetId="0">'Rekapitulácia stavby'!$D$4:$AO$76,'Rekapitulácia stavby'!$C$82:$AQ$104</definedName>
  </definedNames>
  <calcPr calcId="125725"/>
</workbook>
</file>

<file path=xl/calcChain.xml><?xml version="1.0" encoding="utf-8"?>
<calcChain xmlns="http://schemas.openxmlformats.org/spreadsheetml/2006/main">
  <c r="J37" i="9"/>
  <c r="J36"/>
  <c r="AY103" i="1" s="1"/>
  <c r="J35" i="9"/>
  <c r="AX103" i="1" s="1"/>
  <c r="BI451" i="9"/>
  <c r="BH451"/>
  <c r="BG451"/>
  <c r="BE451"/>
  <c r="T451"/>
  <c r="R451"/>
  <c r="P451"/>
  <c r="BK451"/>
  <c r="J451"/>
  <c r="BF451" s="1"/>
  <c r="BI450"/>
  <c r="BH450"/>
  <c r="BG450"/>
  <c r="BE450"/>
  <c r="T450"/>
  <c r="R450"/>
  <c r="P450"/>
  <c r="BK450"/>
  <c r="J450"/>
  <c r="BF450" s="1"/>
  <c r="BI449"/>
  <c r="BH449"/>
  <c r="BG449"/>
  <c r="BE449"/>
  <c r="T449"/>
  <c r="R449"/>
  <c r="P449"/>
  <c r="BK449"/>
  <c r="J449"/>
  <c r="BF449" s="1"/>
  <c r="BI448"/>
  <c r="BH448"/>
  <c r="BG448"/>
  <c r="BE448"/>
  <c r="T448"/>
  <c r="R448"/>
  <c r="P448"/>
  <c r="BK448"/>
  <c r="J448"/>
  <c r="BF448" s="1"/>
  <c r="BI447"/>
  <c r="BH447"/>
  <c r="BG447"/>
  <c r="BE447"/>
  <c r="T447"/>
  <c r="R447"/>
  <c r="P447"/>
  <c r="BK447"/>
  <c r="J447"/>
  <c r="BF447" s="1"/>
  <c r="BI446"/>
  <c r="BH446"/>
  <c r="BG446"/>
  <c r="BE446"/>
  <c r="T446"/>
  <c r="R446"/>
  <c r="P446"/>
  <c r="BK446"/>
  <c r="J446"/>
  <c r="BF446" s="1"/>
  <c r="BI445"/>
  <c r="BH445"/>
  <c r="BG445"/>
  <c r="BE445"/>
  <c r="T445"/>
  <c r="R445"/>
  <c r="P445"/>
  <c r="BK445"/>
  <c r="J445"/>
  <c r="BF445" s="1"/>
  <c r="BI444"/>
  <c r="BH444"/>
  <c r="BG444"/>
  <c r="BE444"/>
  <c r="T444"/>
  <c r="R444"/>
  <c r="P444"/>
  <c r="BK444"/>
  <c r="J444"/>
  <c r="BF444" s="1"/>
  <c r="BI443"/>
  <c r="BH443"/>
  <c r="BG443"/>
  <c r="BE443"/>
  <c r="T443"/>
  <c r="R443"/>
  <c r="P443"/>
  <c r="BK443"/>
  <c r="J443"/>
  <c r="BF443" s="1"/>
  <c r="BI442"/>
  <c r="BH442"/>
  <c r="BG442"/>
  <c r="BE442"/>
  <c r="T442"/>
  <c r="R442"/>
  <c r="P442"/>
  <c r="BK442"/>
  <c r="J442"/>
  <c r="BF442" s="1"/>
  <c r="BI441"/>
  <c r="BH441"/>
  <c r="BG441"/>
  <c r="BE441"/>
  <c r="T441"/>
  <c r="R441"/>
  <c r="P441"/>
  <c r="BK441"/>
  <c r="J441"/>
  <c r="BF441" s="1"/>
  <c r="BI440"/>
  <c r="BH440"/>
  <c r="BG440"/>
  <c r="BE440"/>
  <c r="T440"/>
  <c r="R440"/>
  <c r="R439" s="1"/>
  <c r="P440"/>
  <c r="P439" s="1"/>
  <c r="BK440"/>
  <c r="BK439" s="1"/>
  <c r="J439" s="1"/>
  <c r="J115" s="1"/>
  <c r="J440"/>
  <c r="BF440"/>
  <c r="BI438"/>
  <c r="BH438"/>
  <c r="BG438"/>
  <c r="BE438"/>
  <c r="T438"/>
  <c r="R438"/>
  <c r="P438"/>
  <c r="BK438"/>
  <c r="J438"/>
  <c r="BF438" s="1"/>
  <c r="BI437"/>
  <c r="BH437"/>
  <c r="BG437"/>
  <c r="BE437"/>
  <c r="T437"/>
  <c r="R437"/>
  <c r="P437"/>
  <c r="BK437"/>
  <c r="J437"/>
  <c r="BF437" s="1"/>
  <c r="BI436"/>
  <c r="BH436"/>
  <c r="BG436"/>
  <c r="BE436"/>
  <c r="T436"/>
  <c r="R436"/>
  <c r="P436"/>
  <c r="BK436"/>
  <c r="J436"/>
  <c r="BF436" s="1"/>
  <c r="BI435"/>
  <c r="BH435"/>
  <c r="BG435"/>
  <c r="BE435"/>
  <c r="T435"/>
  <c r="T434" s="1"/>
  <c r="R435"/>
  <c r="R434" s="1"/>
  <c r="P435"/>
  <c r="BK435"/>
  <c r="BK434" s="1"/>
  <c r="J434"/>
  <c r="J114" s="1"/>
  <c r="J435"/>
  <c r="BF435"/>
  <c r="BI433"/>
  <c r="BH433"/>
  <c r="BG433"/>
  <c r="BE433"/>
  <c r="T433"/>
  <c r="R433"/>
  <c r="P433"/>
  <c r="BK433"/>
  <c r="J433"/>
  <c r="BF433" s="1"/>
  <c r="BI432"/>
  <c r="BH432"/>
  <c r="BG432"/>
  <c r="BE432"/>
  <c r="T432"/>
  <c r="R432"/>
  <c r="P432"/>
  <c r="BK432"/>
  <c r="J432"/>
  <c r="BF432" s="1"/>
  <c r="BI431"/>
  <c r="BH431"/>
  <c r="BG431"/>
  <c r="BE431"/>
  <c r="T431"/>
  <c r="R431"/>
  <c r="P431"/>
  <c r="BK431"/>
  <c r="J431"/>
  <c r="BF431" s="1"/>
  <c r="BI430"/>
  <c r="BH430"/>
  <c r="BG430"/>
  <c r="BE430"/>
  <c r="T430"/>
  <c r="R430"/>
  <c r="P430"/>
  <c r="BK430"/>
  <c r="J430"/>
  <c r="BF430" s="1"/>
  <c r="BI429"/>
  <c r="BH429"/>
  <c r="BG429"/>
  <c r="BE429"/>
  <c r="T429"/>
  <c r="R429"/>
  <c r="P429"/>
  <c r="BK429"/>
  <c r="J429"/>
  <c r="BF429" s="1"/>
  <c r="BI428"/>
  <c r="BH428"/>
  <c r="BG428"/>
  <c r="BE428"/>
  <c r="T428"/>
  <c r="R428"/>
  <c r="P428"/>
  <c r="BK428"/>
  <c r="J428"/>
  <c r="BF428" s="1"/>
  <c r="BI427"/>
  <c r="BH427"/>
  <c r="BG427"/>
  <c r="BE427"/>
  <c r="T427"/>
  <c r="R427"/>
  <c r="P427"/>
  <c r="BK427"/>
  <c r="J427"/>
  <c r="BF427" s="1"/>
  <c r="BI426"/>
  <c r="BH426"/>
  <c r="BG426"/>
  <c r="BE426"/>
  <c r="T426"/>
  <c r="R426"/>
  <c r="R425" s="1"/>
  <c r="P426"/>
  <c r="P425" s="1"/>
  <c r="BK426"/>
  <c r="BK425" s="1"/>
  <c r="J425" s="1"/>
  <c r="J113" s="1"/>
  <c r="J426"/>
  <c r="BF426"/>
  <c r="BI424"/>
  <c r="BH424"/>
  <c r="BG424"/>
  <c r="BE424"/>
  <c r="T424"/>
  <c r="R424"/>
  <c r="P424"/>
  <c r="BK424"/>
  <c r="J424"/>
  <c r="BF424" s="1"/>
  <c r="BI423"/>
  <c r="BH423"/>
  <c r="BG423"/>
  <c r="BE423"/>
  <c r="T423"/>
  <c r="R423"/>
  <c r="P423"/>
  <c r="BK423"/>
  <c r="J423"/>
  <c r="BF423" s="1"/>
  <c r="BI422"/>
  <c r="BH422"/>
  <c r="BG422"/>
  <c r="BE422"/>
  <c r="T422"/>
  <c r="R422"/>
  <c r="P422"/>
  <c r="BK422"/>
  <c r="J422"/>
  <c r="BF422" s="1"/>
  <c r="BI421"/>
  <c r="BH421"/>
  <c r="BG421"/>
  <c r="BE421"/>
  <c r="T421"/>
  <c r="T420" s="1"/>
  <c r="R421"/>
  <c r="R420" s="1"/>
  <c r="P421"/>
  <c r="BK421"/>
  <c r="BK420" s="1"/>
  <c r="J420"/>
  <c r="J112" s="1"/>
  <c r="J421"/>
  <c r="BF421"/>
  <c r="BI418"/>
  <c r="BH418"/>
  <c r="BG418"/>
  <c r="BE418"/>
  <c r="T418"/>
  <c r="R418"/>
  <c r="P418"/>
  <c r="BK418"/>
  <c r="J418"/>
  <c r="BF418" s="1"/>
  <c r="BI417"/>
  <c r="BH417"/>
  <c r="BG417"/>
  <c r="BE417"/>
  <c r="T417"/>
  <c r="R417"/>
  <c r="P417"/>
  <c r="BK417"/>
  <c r="J417"/>
  <c r="BF417" s="1"/>
  <c r="BI416"/>
  <c r="BH416"/>
  <c r="BG416"/>
  <c r="BE416"/>
  <c r="T416"/>
  <c r="R416"/>
  <c r="P416"/>
  <c r="BK416"/>
  <c r="J416"/>
  <c r="BF416" s="1"/>
  <c r="BI414"/>
  <c r="BH414"/>
  <c r="BG414"/>
  <c r="BE414"/>
  <c r="T414"/>
  <c r="R414"/>
  <c r="P414"/>
  <c r="BK414"/>
  <c r="J414"/>
  <c r="BF414" s="1"/>
  <c r="BI413"/>
  <c r="BH413"/>
  <c r="BG413"/>
  <c r="BE413"/>
  <c r="T413"/>
  <c r="R413"/>
  <c r="P413"/>
  <c r="BK413"/>
  <c r="J413"/>
  <c r="BF413" s="1"/>
  <c r="BI411"/>
  <c r="BH411"/>
  <c r="BG411"/>
  <c r="BE411"/>
  <c r="T411"/>
  <c r="R411"/>
  <c r="P411"/>
  <c r="BK411"/>
  <c r="J411"/>
  <c r="BF411" s="1"/>
  <c r="BI409"/>
  <c r="BH409"/>
  <c r="BG409"/>
  <c r="BE409"/>
  <c r="T409"/>
  <c r="R409"/>
  <c r="P409"/>
  <c r="BK409"/>
  <c r="J409"/>
  <c r="BF409" s="1"/>
  <c r="BI408"/>
  <c r="BH408"/>
  <c r="BG408"/>
  <c r="BE408"/>
  <c r="T408"/>
  <c r="R408"/>
  <c r="P408"/>
  <c r="BK408"/>
  <c r="BK407" s="1"/>
  <c r="J407" s="1"/>
  <c r="J111" s="1"/>
  <c r="J408"/>
  <c r="BF408"/>
  <c r="BI406"/>
  <c r="BH406"/>
  <c r="BG406"/>
  <c r="BE406"/>
  <c r="T406"/>
  <c r="R406"/>
  <c r="P406"/>
  <c r="BK406"/>
  <c r="J406"/>
  <c r="BF406" s="1"/>
  <c r="BI405"/>
  <c r="BH405"/>
  <c r="BG405"/>
  <c r="BE405"/>
  <c r="T405"/>
  <c r="R405"/>
  <c r="P405"/>
  <c r="BK405"/>
  <c r="J405"/>
  <c r="BF405" s="1"/>
  <c r="BI404"/>
  <c r="BH404"/>
  <c r="BG404"/>
  <c r="BE404"/>
  <c r="T404"/>
  <c r="R404"/>
  <c r="P404"/>
  <c r="BK404"/>
  <c r="J404"/>
  <c r="BF404" s="1"/>
  <c r="BI403"/>
  <c r="BH403"/>
  <c r="BG403"/>
  <c r="BE403"/>
  <c r="T403"/>
  <c r="R403"/>
  <c r="P403"/>
  <c r="BK403"/>
  <c r="J403"/>
  <c r="BF403" s="1"/>
  <c r="BI402"/>
  <c r="BH402"/>
  <c r="BG402"/>
  <c r="BE402"/>
  <c r="T402"/>
  <c r="R402"/>
  <c r="P402"/>
  <c r="BK402"/>
  <c r="J402"/>
  <c r="BF402" s="1"/>
  <c r="BI401"/>
  <c r="BH401"/>
  <c r="BG401"/>
  <c r="BE401"/>
  <c r="T401"/>
  <c r="R401"/>
  <c r="P401"/>
  <c r="BK401"/>
  <c r="J401"/>
  <c r="BF401" s="1"/>
  <c r="BI400"/>
  <c r="BH400"/>
  <c r="BG400"/>
  <c r="BE400"/>
  <c r="T400"/>
  <c r="R400"/>
  <c r="P400"/>
  <c r="BK400"/>
  <c r="J400"/>
  <c r="BF400" s="1"/>
  <c r="BI399"/>
  <c r="BH399"/>
  <c r="BG399"/>
  <c r="BE399"/>
  <c r="T399"/>
  <c r="R399"/>
  <c r="P399"/>
  <c r="BK399"/>
  <c r="J399"/>
  <c r="BF399" s="1"/>
  <c r="BI398"/>
  <c r="BH398"/>
  <c r="BG398"/>
  <c r="BE398"/>
  <c r="T398"/>
  <c r="R398"/>
  <c r="P398"/>
  <c r="BK398"/>
  <c r="J398"/>
  <c r="BF398" s="1"/>
  <c r="BI397"/>
  <c r="BH397"/>
  <c r="BG397"/>
  <c r="BE397"/>
  <c r="T397"/>
  <c r="R397"/>
  <c r="P397"/>
  <c r="BK397"/>
  <c r="J397"/>
  <c r="BF397" s="1"/>
  <c r="BI396"/>
  <c r="BH396"/>
  <c r="BG396"/>
  <c r="BE396"/>
  <c r="T396"/>
  <c r="R396"/>
  <c r="R395" s="1"/>
  <c r="P396"/>
  <c r="BK396"/>
  <c r="BK395" s="1"/>
  <c r="J395" s="1"/>
  <c r="J110" s="1"/>
  <c r="J396"/>
  <c r="BF396"/>
  <c r="BI393"/>
  <c r="BH393"/>
  <c r="BG393"/>
  <c r="BE393"/>
  <c r="T393"/>
  <c r="R393"/>
  <c r="P393"/>
  <c r="BK393"/>
  <c r="J393"/>
  <c r="BF393" s="1"/>
  <c r="BI391"/>
  <c r="BH391"/>
  <c r="BG391"/>
  <c r="BE391"/>
  <c r="T391"/>
  <c r="R391"/>
  <c r="P391"/>
  <c r="BK391"/>
  <c r="J391"/>
  <c r="BF391" s="1"/>
  <c r="BI389"/>
  <c r="BH389"/>
  <c r="BG389"/>
  <c r="BE389"/>
  <c r="T389"/>
  <c r="R389"/>
  <c r="P389"/>
  <c r="BK389"/>
  <c r="J389"/>
  <c r="BF389" s="1"/>
  <c r="BI388"/>
  <c r="BH388"/>
  <c r="BG388"/>
  <c r="BE388"/>
  <c r="T388"/>
  <c r="R388"/>
  <c r="P388"/>
  <c r="BK388"/>
  <c r="J388"/>
  <c r="BF388" s="1"/>
  <c r="BI387"/>
  <c r="BH387"/>
  <c r="BG387"/>
  <c r="BE387"/>
  <c r="T387"/>
  <c r="R387"/>
  <c r="P387"/>
  <c r="BK387"/>
  <c r="J387"/>
  <c r="BF387" s="1"/>
  <c r="BI385"/>
  <c r="BH385"/>
  <c r="BG385"/>
  <c r="BE385"/>
  <c r="T385"/>
  <c r="R385"/>
  <c r="P385"/>
  <c r="BK385"/>
  <c r="J385"/>
  <c r="BF385" s="1"/>
  <c r="BI383"/>
  <c r="BH383"/>
  <c r="BG383"/>
  <c r="BE383"/>
  <c r="T383"/>
  <c r="R383"/>
  <c r="P383"/>
  <c r="BK383"/>
  <c r="J383"/>
  <c r="BF383" s="1"/>
  <c r="BI381"/>
  <c r="BH381"/>
  <c r="BG381"/>
  <c r="BE381"/>
  <c r="T381"/>
  <c r="R381"/>
  <c r="P381"/>
  <c r="BK381"/>
  <c r="J381"/>
  <c r="BF381" s="1"/>
  <c r="BI379"/>
  <c r="BH379"/>
  <c r="BG379"/>
  <c r="BE379"/>
  <c r="T379"/>
  <c r="R379"/>
  <c r="P379"/>
  <c r="BK379"/>
  <c r="J379"/>
  <c r="BF379" s="1"/>
  <c r="BI377"/>
  <c r="BH377"/>
  <c r="BG377"/>
  <c r="BE377"/>
  <c r="T377"/>
  <c r="R377"/>
  <c r="P377"/>
  <c r="BK377"/>
  <c r="J377"/>
  <c r="BF377" s="1"/>
  <c r="BI376"/>
  <c r="BH376"/>
  <c r="BG376"/>
  <c r="BE376"/>
  <c r="T376"/>
  <c r="R376"/>
  <c r="P376"/>
  <c r="BK376"/>
  <c r="J376"/>
  <c r="BF376" s="1"/>
  <c r="BI374"/>
  <c r="BH374"/>
  <c r="BG374"/>
  <c r="BE374"/>
  <c r="T374"/>
  <c r="R374"/>
  <c r="P374"/>
  <c r="BK374"/>
  <c r="J374"/>
  <c r="BF374" s="1"/>
  <c r="BI372"/>
  <c r="BH372"/>
  <c r="BG372"/>
  <c r="BE372"/>
  <c r="T372"/>
  <c r="R372"/>
  <c r="P372"/>
  <c r="BK372"/>
  <c r="J372"/>
  <c r="BF372" s="1"/>
  <c r="BI370"/>
  <c r="BH370"/>
  <c r="BG370"/>
  <c r="BE370"/>
  <c r="T370"/>
  <c r="R370"/>
  <c r="P370"/>
  <c r="BK370"/>
  <c r="J370"/>
  <c r="BF370" s="1"/>
  <c r="BI368"/>
  <c r="BH368"/>
  <c r="BG368"/>
  <c r="BE368"/>
  <c r="T368"/>
  <c r="R368"/>
  <c r="P368"/>
  <c r="BK368"/>
  <c r="J368"/>
  <c r="BF368" s="1"/>
  <c r="BI366"/>
  <c r="BH366"/>
  <c r="BG366"/>
  <c r="BE366"/>
  <c r="T366"/>
  <c r="R366"/>
  <c r="P366"/>
  <c r="BK366"/>
  <c r="J366"/>
  <c r="BF366" s="1"/>
  <c r="BI364"/>
  <c r="BH364"/>
  <c r="BG364"/>
  <c r="BE364"/>
  <c r="T364"/>
  <c r="R364"/>
  <c r="P364"/>
  <c r="BK364"/>
  <c r="J364"/>
  <c r="BF364" s="1"/>
  <c r="BI362"/>
  <c r="BH362"/>
  <c r="BG362"/>
  <c r="BE362"/>
  <c r="T362"/>
  <c r="R362"/>
  <c r="P362"/>
  <c r="BK362"/>
  <c r="J362"/>
  <c r="BF362" s="1"/>
  <c r="BI360"/>
  <c r="BH360"/>
  <c r="BG360"/>
  <c r="BE360"/>
  <c r="T360"/>
  <c r="R360"/>
  <c r="P360"/>
  <c r="BK360"/>
  <c r="J360"/>
  <c r="BF360" s="1"/>
  <c r="BI358"/>
  <c r="BH358"/>
  <c r="BG358"/>
  <c r="BE358"/>
  <c r="T358"/>
  <c r="R358"/>
  <c r="P358"/>
  <c r="BK358"/>
  <c r="J358"/>
  <c r="BF358" s="1"/>
  <c r="BI356"/>
  <c r="BH356"/>
  <c r="BG356"/>
  <c r="BE356"/>
  <c r="T356"/>
  <c r="R356"/>
  <c r="P356"/>
  <c r="BK356"/>
  <c r="BK355" s="1"/>
  <c r="J355" s="1"/>
  <c r="J109" s="1"/>
  <c r="J356"/>
  <c r="BF356"/>
  <c r="BI354"/>
  <c r="BH354"/>
  <c r="BG354"/>
  <c r="BE354"/>
  <c r="T354"/>
  <c r="R354"/>
  <c r="P354"/>
  <c r="BK354"/>
  <c r="J354"/>
  <c r="BF354" s="1"/>
  <c r="BI353"/>
  <c r="BH353"/>
  <c r="BG353"/>
  <c r="BE353"/>
  <c r="T353"/>
  <c r="R353"/>
  <c r="P353"/>
  <c r="BK353"/>
  <c r="J353"/>
  <c r="BF353" s="1"/>
  <c r="BI352"/>
  <c r="BH352"/>
  <c r="BG352"/>
  <c r="BE352"/>
  <c r="T352"/>
  <c r="R352"/>
  <c r="P352"/>
  <c r="BK352"/>
  <c r="J352"/>
  <c r="BF352" s="1"/>
  <c r="BI351"/>
  <c r="BH351"/>
  <c r="BG351"/>
  <c r="BE351"/>
  <c r="T351"/>
  <c r="R351"/>
  <c r="P351"/>
  <c r="BK351"/>
  <c r="J351"/>
  <c r="BF351" s="1"/>
  <c r="BI350"/>
  <c r="BH350"/>
  <c r="BG350"/>
  <c r="BE350"/>
  <c r="T350"/>
  <c r="R350"/>
  <c r="P350"/>
  <c r="BK350"/>
  <c r="J350"/>
  <c r="BF350" s="1"/>
  <c r="BI349"/>
  <c r="BH349"/>
  <c r="BG349"/>
  <c r="BE349"/>
  <c r="T349"/>
  <c r="R349"/>
  <c r="P349"/>
  <c r="BK349"/>
  <c r="J349"/>
  <c r="BF349" s="1"/>
  <c r="BI348"/>
  <c r="BH348"/>
  <c r="BG348"/>
  <c r="BE348"/>
  <c r="T348"/>
  <c r="R348"/>
  <c r="P348"/>
  <c r="BK348"/>
  <c r="J348"/>
  <c r="BF348" s="1"/>
  <c r="BI347"/>
  <c r="BH347"/>
  <c r="BG347"/>
  <c r="BE347"/>
  <c r="T347"/>
  <c r="R347"/>
  <c r="P347"/>
  <c r="BK347"/>
  <c r="J347"/>
  <c r="BF347" s="1"/>
  <c r="BI346"/>
  <c r="BH346"/>
  <c r="BG346"/>
  <c r="BE346"/>
  <c r="T346"/>
  <c r="R346"/>
  <c r="P346"/>
  <c r="BK346"/>
  <c r="J346"/>
  <c r="BF346" s="1"/>
  <c r="BI345"/>
  <c r="BH345"/>
  <c r="BG345"/>
  <c r="BE345"/>
  <c r="T345"/>
  <c r="R345"/>
  <c r="P345"/>
  <c r="BK345"/>
  <c r="J345"/>
  <c r="BF345" s="1"/>
  <c r="BI344"/>
  <c r="BH344"/>
  <c r="BG344"/>
  <c r="BE344"/>
  <c r="T344"/>
  <c r="R344"/>
  <c r="P344"/>
  <c r="BK344"/>
  <c r="J344"/>
  <c r="BF344" s="1"/>
  <c r="BI343"/>
  <c r="BH343"/>
  <c r="BG343"/>
  <c r="BE343"/>
  <c r="T343"/>
  <c r="R343"/>
  <c r="P343"/>
  <c r="BK343"/>
  <c r="J343"/>
  <c r="BF343" s="1"/>
  <c r="BI342"/>
  <c r="BH342"/>
  <c r="BG342"/>
  <c r="BE342"/>
  <c r="T342"/>
  <c r="T341" s="1"/>
  <c r="R342"/>
  <c r="R341" s="1"/>
  <c r="P342"/>
  <c r="BK342"/>
  <c r="BK341" s="1"/>
  <c r="J341"/>
  <c r="J108" s="1"/>
  <c r="J342"/>
  <c r="BF342"/>
  <c r="BI339"/>
  <c r="BH339"/>
  <c r="BG339"/>
  <c r="BE339"/>
  <c r="T339"/>
  <c r="R339"/>
  <c r="P339"/>
  <c r="BK339"/>
  <c r="J339"/>
  <c r="BF339" s="1"/>
  <c r="BI337"/>
  <c r="BH337"/>
  <c r="BG337"/>
  <c r="BE337"/>
  <c r="T337"/>
  <c r="R337"/>
  <c r="P337"/>
  <c r="BK337"/>
  <c r="J337"/>
  <c r="BF337" s="1"/>
  <c r="BI336"/>
  <c r="BH336"/>
  <c r="BG336"/>
  <c r="BE336"/>
  <c r="T336"/>
  <c r="R336"/>
  <c r="P336"/>
  <c r="BK336"/>
  <c r="J336"/>
  <c r="BF336" s="1"/>
  <c r="BI335"/>
  <c r="BH335"/>
  <c r="BG335"/>
  <c r="BE335"/>
  <c r="T335"/>
  <c r="R335"/>
  <c r="P335"/>
  <c r="BK335"/>
  <c r="J335"/>
  <c r="BF335" s="1"/>
  <c r="BI334"/>
  <c r="BH334"/>
  <c r="BG334"/>
  <c r="BE334"/>
  <c r="T334"/>
  <c r="R334"/>
  <c r="P334"/>
  <c r="BK334"/>
  <c r="J334"/>
  <c r="BF334" s="1"/>
  <c r="BI332"/>
  <c r="BH332"/>
  <c r="BG332"/>
  <c r="BE332"/>
  <c r="T332"/>
  <c r="R332"/>
  <c r="P332"/>
  <c r="BK332"/>
  <c r="J332"/>
  <c r="BF332" s="1"/>
  <c r="BI330"/>
  <c r="BH330"/>
  <c r="BG330"/>
  <c r="BE330"/>
  <c r="T330"/>
  <c r="R330"/>
  <c r="P330"/>
  <c r="BK330"/>
  <c r="J330"/>
  <c r="BF330" s="1"/>
  <c r="BI329"/>
  <c r="BH329"/>
  <c r="BG329"/>
  <c r="BE329"/>
  <c r="T329"/>
  <c r="R329"/>
  <c r="P329"/>
  <c r="BK329"/>
  <c r="J329"/>
  <c r="BF329" s="1"/>
  <c r="BI328"/>
  <c r="BH328"/>
  <c r="BG328"/>
  <c r="BE328"/>
  <c r="T328"/>
  <c r="R328"/>
  <c r="P328"/>
  <c r="BK328"/>
  <c r="J328"/>
  <c r="BF328" s="1"/>
  <c r="BI327"/>
  <c r="BH327"/>
  <c r="BG327"/>
  <c r="BE327"/>
  <c r="T327"/>
  <c r="R327"/>
  <c r="P327"/>
  <c r="BK327"/>
  <c r="J327"/>
  <c r="BF327" s="1"/>
  <c r="BI325"/>
  <c r="BH325"/>
  <c r="BG325"/>
  <c r="BE325"/>
  <c r="T325"/>
  <c r="R325"/>
  <c r="P325"/>
  <c r="BK325"/>
  <c r="J325"/>
  <c r="BF325" s="1"/>
  <c r="BI323"/>
  <c r="BH323"/>
  <c r="BG323"/>
  <c r="BE323"/>
  <c r="T323"/>
  <c r="R323"/>
  <c r="P323"/>
  <c r="BK323"/>
  <c r="J323"/>
  <c r="BF323" s="1"/>
  <c r="BI321"/>
  <c r="BH321"/>
  <c r="BG321"/>
  <c r="BE321"/>
  <c r="T321"/>
  <c r="R321"/>
  <c r="P321"/>
  <c r="BK321"/>
  <c r="J321"/>
  <c r="BF321" s="1"/>
  <c r="BI320"/>
  <c r="BH320"/>
  <c r="BG320"/>
  <c r="BE320"/>
  <c r="T320"/>
  <c r="R320"/>
  <c r="P320"/>
  <c r="BK320"/>
  <c r="J320"/>
  <c r="BF320" s="1"/>
  <c r="BI319"/>
  <c r="BH319"/>
  <c r="BG319"/>
  <c r="BE319"/>
  <c r="T319"/>
  <c r="R319"/>
  <c r="P319"/>
  <c r="BK319"/>
  <c r="J319"/>
  <c r="BF319" s="1"/>
  <c r="BI317"/>
  <c r="BH317"/>
  <c r="BG317"/>
  <c r="BE317"/>
  <c r="T317"/>
  <c r="R317"/>
  <c r="P317"/>
  <c r="BK317"/>
  <c r="J317"/>
  <c r="BF317" s="1"/>
  <c r="BI315"/>
  <c r="BH315"/>
  <c r="BG315"/>
  <c r="BE315"/>
  <c r="T315"/>
  <c r="R315"/>
  <c r="P315"/>
  <c r="BK315"/>
  <c r="J315"/>
  <c r="BF315" s="1"/>
  <c r="BI314"/>
  <c r="BH314"/>
  <c r="BG314"/>
  <c r="BE314"/>
  <c r="T314"/>
  <c r="R314"/>
  <c r="P314"/>
  <c r="BK314"/>
  <c r="J314"/>
  <c r="BF314" s="1"/>
  <c r="BI313"/>
  <c r="BH313"/>
  <c r="BG313"/>
  <c r="BE313"/>
  <c r="T313"/>
  <c r="R313"/>
  <c r="P313"/>
  <c r="BK313"/>
  <c r="J313"/>
  <c r="BF313" s="1"/>
  <c r="BI312"/>
  <c r="BH312"/>
  <c r="BG312"/>
  <c r="BE312"/>
  <c r="T312"/>
  <c r="R312"/>
  <c r="P312"/>
  <c r="BK312"/>
  <c r="J312"/>
  <c r="BF312" s="1"/>
  <c r="BI311"/>
  <c r="BH311"/>
  <c r="BG311"/>
  <c r="BE311"/>
  <c r="T311"/>
  <c r="R311"/>
  <c r="P311"/>
  <c r="BK311"/>
  <c r="J311"/>
  <c r="BF311" s="1"/>
  <c r="BI310"/>
  <c r="BH310"/>
  <c r="BG310"/>
  <c r="BE310"/>
  <c r="T310"/>
  <c r="R310"/>
  <c r="P310"/>
  <c r="BK310"/>
  <c r="J310"/>
  <c r="BF310" s="1"/>
  <c r="BI309"/>
  <c r="BH309"/>
  <c r="BG309"/>
  <c r="BE309"/>
  <c r="T309"/>
  <c r="R309"/>
  <c r="P309"/>
  <c r="BK309"/>
  <c r="J309"/>
  <c r="BF309" s="1"/>
  <c r="BI308"/>
  <c r="BH308"/>
  <c r="BG308"/>
  <c r="BE308"/>
  <c r="T308"/>
  <c r="R308"/>
  <c r="P308"/>
  <c r="BK308"/>
  <c r="J308"/>
  <c r="BF308" s="1"/>
  <c r="BI307"/>
  <c r="BH307"/>
  <c r="BG307"/>
  <c r="BE307"/>
  <c r="T307"/>
  <c r="R307"/>
  <c r="P307"/>
  <c r="BK307"/>
  <c r="J307"/>
  <c r="BF307" s="1"/>
  <c r="BI306"/>
  <c r="BH306"/>
  <c r="BG306"/>
  <c r="BE306"/>
  <c r="T306"/>
  <c r="R306"/>
  <c r="P306"/>
  <c r="BK306"/>
  <c r="J306"/>
  <c r="BF306" s="1"/>
  <c r="BI305"/>
  <c r="BH305"/>
  <c r="BG305"/>
  <c r="BE305"/>
  <c r="T305"/>
  <c r="R305"/>
  <c r="P305"/>
  <c r="BK305"/>
  <c r="J305"/>
  <c r="BF305" s="1"/>
  <c r="BI304"/>
  <c r="BH304"/>
  <c r="BG304"/>
  <c r="BE304"/>
  <c r="T304"/>
  <c r="R304"/>
  <c r="P304"/>
  <c r="BK304"/>
  <c r="J304"/>
  <c r="BF304" s="1"/>
  <c r="BI303"/>
  <c r="BH303"/>
  <c r="BG303"/>
  <c r="BE303"/>
  <c r="T303"/>
  <c r="R303"/>
  <c r="P303"/>
  <c r="BK303"/>
  <c r="J303"/>
  <c r="BF303" s="1"/>
  <c r="BI302"/>
  <c r="BH302"/>
  <c r="BG302"/>
  <c r="BE302"/>
  <c r="T302"/>
  <c r="T301" s="1"/>
  <c r="R302"/>
  <c r="R301" s="1"/>
  <c r="P302"/>
  <c r="BK302"/>
  <c r="BK301" s="1"/>
  <c r="J301"/>
  <c r="J107" s="1"/>
  <c r="J302"/>
  <c r="BF302"/>
  <c r="BI300"/>
  <c r="BH300"/>
  <c r="BG300"/>
  <c r="BE300"/>
  <c r="T300"/>
  <c r="R300"/>
  <c r="P300"/>
  <c r="BK300"/>
  <c r="J300"/>
  <c r="BF300" s="1"/>
  <c r="BI299"/>
  <c r="BH299"/>
  <c r="BG299"/>
  <c r="BE299"/>
  <c r="T299"/>
  <c r="R299"/>
  <c r="P299"/>
  <c r="BK299"/>
  <c r="J299"/>
  <c r="BF299" s="1"/>
  <c r="BI298"/>
  <c r="BH298"/>
  <c r="BG298"/>
  <c r="BE298"/>
  <c r="T298"/>
  <c r="R298"/>
  <c r="P298"/>
  <c r="BK298"/>
  <c r="J298"/>
  <c r="BF298" s="1"/>
  <c r="BI297"/>
  <c r="BH297"/>
  <c r="BG297"/>
  <c r="BE297"/>
  <c r="T297"/>
  <c r="R297"/>
  <c r="P297"/>
  <c r="BK297"/>
  <c r="J297"/>
  <c r="BF297" s="1"/>
  <c r="BI295"/>
  <c r="BH295"/>
  <c r="BG295"/>
  <c r="BE295"/>
  <c r="T295"/>
  <c r="R295"/>
  <c r="P295"/>
  <c r="BK295"/>
  <c r="J295"/>
  <c r="BF295" s="1"/>
  <c r="BI294"/>
  <c r="BH294"/>
  <c r="BG294"/>
  <c r="BE294"/>
  <c r="T294"/>
  <c r="R294"/>
  <c r="P294"/>
  <c r="BK294"/>
  <c r="J294"/>
  <c r="BF294" s="1"/>
  <c r="BI293"/>
  <c r="BH293"/>
  <c r="BG293"/>
  <c r="BE293"/>
  <c r="T293"/>
  <c r="R293"/>
  <c r="P293"/>
  <c r="BK293"/>
  <c r="J293"/>
  <c r="BF293" s="1"/>
  <c r="BI292"/>
  <c r="BH292"/>
  <c r="BG292"/>
  <c r="BE292"/>
  <c r="T292"/>
  <c r="R292"/>
  <c r="P292"/>
  <c r="BK292"/>
  <c r="J292"/>
  <c r="BF292" s="1"/>
  <c r="BI291"/>
  <c r="BH291"/>
  <c r="BG291"/>
  <c r="BE291"/>
  <c r="T291"/>
  <c r="R291"/>
  <c r="R290" s="1"/>
  <c r="P291"/>
  <c r="BK291"/>
  <c r="BK290" s="1"/>
  <c r="J290"/>
  <c r="J106" s="1"/>
  <c r="J291"/>
  <c r="BF291"/>
  <c r="BI288"/>
  <c r="BH288"/>
  <c r="BG288"/>
  <c r="BE288"/>
  <c r="T288"/>
  <c r="R288"/>
  <c r="P288"/>
  <c r="BK288"/>
  <c r="J288"/>
  <c r="BF288" s="1"/>
  <c r="BI286"/>
  <c r="BH286"/>
  <c r="BG286"/>
  <c r="BE286"/>
  <c r="T286"/>
  <c r="R286"/>
  <c r="P286"/>
  <c r="BK286"/>
  <c r="J286"/>
  <c r="BF286" s="1"/>
  <c r="BI284"/>
  <c r="BH284"/>
  <c r="BG284"/>
  <c r="BE284"/>
  <c r="T284"/>
  <c r="R284"/>
  <c r="P284"/>
  <c r="BK284"/>
  <c r="J284"/>
  <c r="BF284" s="1"/>
  <c r="BI282"/>
  <c r="BH282"/>
  <c r="BG282"/>
  <c r="BE282"/>
  <c r="T282"/>
  <c r="R282"/>
  <c r="P282"/>
  <c r="BK282"/>
  <c r="J282"/>
  <c r="BF282" s="1"/>
  <c r="BI280"/>
  <c r="BH280"/>
  <c r="BG280"/>
  <c r="BE280"/>
  <c r="T280"/>
  <c r="R280"/>
  <c r="P280"/>
  <c r="BK280"/>
  <c r="J280"/>
  <c r="BF280" s="1"/>
  <c r="BI279"/>
  <c r="BH279"/>
  <c r="BG279"/>
  <c r="BE279"/>
  <c r="T279"/>
  <c r="R279"/>
  <c r="P279"/>
  <c r="BK279"/>
  <c r="J279"/>
  <c r="BF279" s="1"/>
  <c r="BI277"/>
  <c r="BH277"/>
  <c r="BG277"/>
  <c r="BE277"/>
  <c r="T277"/>
  <c r="R277"/>
  <c r="P277"/>
  <c r="BK277"/>
  <c r="J277"/>
  <c r="BF277" s="1"/>
  <c r="BI276"/>
  <c r="BH276"/>
  <c r="BG276"/>
  <c r="BE276"/>
  <c r="T276"/>
  <c r="R276"/>
  <c r="P276"/>
  <c r="BK276"/>
  <c r="J276"/>
  <c r="BF276" s="1"/>
  <c r="BI275"/>
  <c r="BH275"/>
  <c r="BG275"/>
  <c r="BE275"/>
  <c r="T275"/>
  <c r="R275"/>
  <c r="P275"/>
  <c r="BK275"/>
  <c r="J275"/>
  <c r="BF275" s="1"/>
  <c r="BI274"/>
  <c r="BH274"/>
  <c r="BG274"/>
  <c r="BE274"/>
  <c r="T274"/>
  <c r="R274"/>
  <c r="P274"/>
  <c r="BK274"/>
  <c r="J274"/>
  <c r="BF274" s="1"/>
  <c r="BI273"/>
  <c r="BH273"/>
  <c r="BG273"/>
  <c r="BE273"/>
  <c r="T273"/>
  <c r="R273"/>
  <c r="P273"/>
  <c r="BK273"/>
  <c r="J273"/>
  <c r="BF273" s="1"/>
  <c r="BI271"/>
  <c r="BH271"/>
  <c r="BG271"/>
  <c r="BE271"/>
  <c r="T271"/>
  <c r="R271"/>
  <c r="P271"/>
  <c r="BK271"/>
  <c r="J271"/>
  <c r="BF271" s="1"/>
  <c r="BI269"/>
  <c r="BH269"/>
  <c r="BG269"/>
  <c r="BE269"/>
  <c r="T269"/>
  <c r="R269"/>
  <c r="P269"/>
  <c r="BK269"/>
  <c r="BK268" s="1"/>
  <c r="J268" s="1"/>
  <c r="J105" s="1"/>
  <c r="J269"/>
  <c r="BF269"/>
  <c r="BI267"/>
  <c r="BH267"/>
  <c r="BG267"/>
  <c r="BE267"/>
  <c r="T267"/>
  <c r="R267"/>
  <c r="P267"/>
  <c r="BK267"/>
  <c r="J267"/>
  <c r="BF267" s="1"/>
  <c r="BI266"/>
  <c r="BH266"/>
  <c r="BG266"/>
  <c r="BE266"/>
  <c r="T266"/>
  <c r="R266"/>
  <c r="P266"/>
  <c r="BK266"/>
  <c r="J266"/>
  <c r="BF266" s="1"/>
  <c r="BI265"/>
  <c r="BH265"/>
  <c r="BG265"/>
  <c r="BE265"/>
  <c r="T265"/>
  <c r="R265"/>
  <c r="P265"/>
  <c r="BK265"/>
  <c r="J265"/>
  <c r="BF265" s="1"/>
  <c r="BI264"/>
  <c r="BH264"/>
  <c r="BG264"/>
  <c r="BE264"/>
  <c r="T264"/>
  <c r="R264"/>
  <c r="P264"/>
  <c r="BK264"/>
  <c r="J264"/>
  <c r="BF264" s="1"/>
  <c r="BI263"/>
  <c r="BH263"/>
  <c r="BG263"/>
  <c r="BE263"/>
  <c r="T263"/>
  <c r="R263"/>
  <c r="P263"/>
  <c r="BK263"/>
  <c r="J263"/>
  <c r="BF263" s="1"/>
  <c r="BI262"/>
  <c r="BH262"/>
  <c r="BG262"/>
  <c r="BE262"/>
  <c r="T262"/>
  <c r="R262"/>
  <c r="P262"/>
  <c r="BK262"/>
  <c r="J262"/>
  <c r="BF262" s="1"/>
  <c r="BI261"/>
  <c r="BH261"/>
  <c r="BG261"/>
  <c r="BE261"/>
  <c r="T261"/>
  <c r="R261"/>
  <c r="P261"/>
  <c r="BK261"/>
  <c r="J261"/>
  <c r="BF261" s="1"/>
  <c r="BI260"/>
  <c r="BH260"/>
  <c r="BG260"/>
  <c r="BE260"/>
  <c r="T260"/>
  <c r="R260"/>
  <c r="P260"/>
  <c r="BK260"/>
  <c r="J260"/>
  <c r="BF260" s="1"/>
  <c r="BI259"/>
  <c r="BH259"/>
  <c r="BG259"/>
  <c r="BE259"/>
  <c r="T259"/>
  <c r="R259"/>
  <c r="P259"/>
  <c r="BK259"/>
  <c r="J259"/>
  <c r="BF259" s="1"/>
  <c r="BI258"/>
  <c r="BH258"/>
  <c r="BG258"/>
  <c r="BE258"/>
  <c r="T258"/>
  <c r="R258"/>
  <c r="P258"/>
  <c r="BK258"/>
  <c r="J258"/>
  <c r="BF258" s="1"/>
  <c r="BI257"/>
  <c r="BH257"/>
  <c r="BG257"/>
  <c r="BE257"/>
  <c r="T257"/>
  <c r="R257"/>
  <c r="P257"/>
  <c r="BK257"/>
  <c r="J257"/>
  <c r="BF257" s="1"/>
  <c r="BI256"/>
  <c r="BH256"/>
  <c r="BG256"/>
  <c r="BE256"/>
  <c r="T256"/>
  <c r="R256"/>
  <c r="R255" s="1"/>
  <c r="P256"/>
  <c r="BK256"/>
  <c r="BK255" s="1"/>
  <c r="J255"/>
  <c r="J104" s="1"/>
  <c r="J256"/>
  <c r="BF256"/>
  <c r="BI254"/>
  <c r="BH254"/>
  <c r="BG254"/>
  <c r="BE254"/>
  <c r="T254"/>
  <c r="R254"/>
  <c r="P254"/>
  <c r="BK254"/>
  <c r="J254"/>
  <c r="BF254" s="1"/>
  <c r="BI253"/>
  <c r="BH253"/>
  <c r="BG253"/>
  <c r="BE253"/>
  <c r="T253"/>
  <c r="R253"/>
  <c r="P253"/>
  <c r="BK253"/>
  <c r="J253"/>
  <c r="BF253" s="1"/>
  <c r="BI252"/>
  <c r="BH252"/>
  <c r="BG252"/>
  <c r="BE252"/>
  <c r="T252"/>
  <c r="R252"/>
  <c r="P252"/>
  <c r="BK252"/>
  <c r="J252"/>
  <c r="BF252" s="1"/>
  <c r="BI250"/>
  <c r="BH250"/>
  <c r="BG250"/>
  <c r="BE250"/>
  <c r="T250"/>
  <c r="R250"/>
  <c r="P250"/>
  <c r="BK250"/>
  <c r="J250"/>
  <c r="BF250" s="1"/>
  <c r="BI249"/>
  <c r="BH249"/>
  <c r="BG249"/>
  <c r="BE249"/>
  <c r="T249"/>
  <c r="R249"/>
  <c r="P249"/>
  <c r="BK249"/>
  <c r="J249"/>
  <c r="BF249" s="1"/>
  <c r="BI248"/>
  <c r="BH248"/>
  <c r="BG248"/>
  <c r="BE248"/>
  <c r="T248"/>
  <c r="R248"/>
  <c r="P248"/>
  <c r="BK248"/>
  <c r="J248"/>
  <c r="BF248" s="1"/>
  <c r="BI247"/>
  <c r="BH247"/>
  <c r="BG247"/>
  <c r="BE247"/>
  <c r="T247"/>
  <c r="R247"/>
  <c r="P247"/>
  <c r="BK247"/>
  <c r="J247"/>
  <c r="BF247" s="1"/>
  <c r="BI246"/>
  <c r="BH246"/>
  <c r="BG246"/>
  <c r="BE246"/>
  <c r="T246"/>
  <c r="R246"/>
  <c r="P246"/>
  <c r="BK246"/>
  <c r="J246"/>
  <c r="BF246" s="1"/>
  <c r="BI245"/>
  <c r="BH245"/>
  <c r="BG245"/>
  <c r="BE245"/>
  <c r="T245"/>
  <c r="R245"/>
  <c r="P245"/>
  <c r="BK245"/>
  <c r="J245"/>
  <c r="BF245" s="1"/>
  <c r="BI244"/>
  <c r="BH244"/>
  <c r="BG244"/>
  <c r="BE244"/>
  <c r="T244"/>
  <c r="R244"/>
  <c r="P244"/>
  <c r="BK244"/>
  <c r="J244"/>
  <c r="BF244" s="1"/>
  <c r="BI243"/>
  <c r="BH243"/>
  <c r="BG243"/>
  <c r="BE243"/>
  <c r="T243"/>
  <c r="R243"/>
  <c r="P243"/>
  <c r="BK243"/>
  <c r="J243"/>
  <c r="BF243" s="1"/>
  <c r="BI242"/>
  <c r="BH242"/>
  <c r="BG242"/>
  <c r="BE242"/>
  <c r="T242"/>
  <c r="R242"/>
  <c r="P242"/>
  <c r="BK242"/>
  <c r="J242"/>
  <c r="BF242" s="1"/>
  <c r="BI240"/>
  <c r="BH240"/>
  <c r="BG240"/>
  <c r="BE240"/>
  <c r="T240"/>
  <c r="R240"/>
  <c r="P240"/>
  <c r="BK240"/>
  <c r="J240"/>
  <c r="BF240" s="1"/>
  <c r="BI238"/>
  <c r="BH238"/>
  <c r="BG238"/>
  <c r="BE238"/>
  <c r="T238"/>
  <c r="R238"/>
  <c r="P238"/>
  <c r="BK238"/>
  <c r="J238"/>
  <c r="BF238" s="1"/>
  <c r="BI236"/>
  <c r="BH236"/>
  <c r="BG236"/>
  <c r="BE236"/>
  <c r="T236"/>
  <c r="R236"/>
  <c r="P236"/>
  <c r="BK236"/>
  <c r="J236"/>
  <c r="BF236" s="1"/>
  <c r="BI235"/>
  <c r="BH235"/>
  <c r="BG235"/>
  <c r="BE235"/>
  <c r="T235"/>
  <c r="R235"/>
  <c r="P235"/>
  <c r="BK235"/>
  <c r="J235"/>
  <c r="BF235" s="1"/>
  <c r="BI233"/>
  <c r="BH233"/>
  <c r="BG233"/>
  <c r="BE233"/>
  <c r="T233"/>
  <c r="R233"/>
  <c r="P233"/>
  <c r="BK233"/>
  <c r="J233"/>
  <c r="BF233" s="1"/>
  <c r="BI231"/>
  <c r="BH231"/>
  <c r="BG231"/>
  <c r="BE231"/>
  <c r="T231"/>
  <c r="R231"/>
  <c r="P231"/>
  <c r="BK231"/>
  <c r="J231"/>
  <c r="BF231" s="1"/>
  <c r="BI229"/>
  <c r="BH229"/>
  <c r="BG229"/>
  <c r="BE229"/>
  <c r="T229"/>
  <c r="R229"/>
  <c r="P229"/>
  <c r="BK229"/>
  <c r="J229"/>
  <c r="BF229" s="1"/>
  <c r="BI227"/>
  <c r="BH227"/>
  <c r="BG227"/>
  <c r="BE227"/>
  <c r="T227"/>
  <c r="R227"/>
  <c r="P227"/>
  <c r="BK227"/>
  <c r="J227"/>
  <c r="BF227" s="1"/>
  <c r="BI225"/>
  <c r="BH225"/>
  <c r="BG225"/>
  <c r="BE225"/>
  <c r="T225"/>
  <c r="R225"/>
  <c r="P225"/>
  <c r="BK225"/>
  <c r="J225"/>
  <c r="BF225"/>
  <c r="BI222"/>
  <c r="BH222"/>
  <c r="BG222"/>
  <c r="BE222"/>
  <c r="T222"/>
  <c r="T221" s="1"/>
  <c r="R222"/>
  <c r="R221" s="1"/>
  <c r="P222"/>
  <c r="P221" s="1"/>
  <c r="BK222"/>
  <c r="BK221" s="1"/>
  <c r="J221" s="1"/>
  <c r="J102" s="1"/>
  <c r="J222"/>
  <c r="BF222"/>
  <c r="BI219"/>
  <c r="BH219"/>
  <c r="BG219"/>
  <c r="BE219"/>
  <c r="T219"/>
  <c r="R219"/>
  <c r="P219"/>
  <c r="BK219"/>
  <c r="J219"/>
  <c r="BF219" s="1"/>
  <c r="BI217"/>
  <c r="BH217"/>
  <c r="BG217"/>
  <c r="BE217"/>
  <c r="T217"/>
  <c r="R217"/>
  <c r="P217"/>
  <c r="BK217"/>
  <c r="J217"/>
  <c r="BF217" s="1"/>
  <c r="BI215"/>
  <c r="BH215"/>
  <c r="BG215"/>
  <c r="BE215"/>
  <c r="T215"/>
  <c r="R215"/>
  <c r="P215"/>
  <c r="BK215"/>
  <c r="J215"/>
  <c r="BF215" s="1"/>
  <c r="BI213"/>
  <c r="BH213"/>
  <c r="BG213"/>
  <c r="BE213"/>
  <c r="T213"/>
  <c r="R213"/>
  <c r="P213"/>
  <c r="BK213"/>
  <c r="J213"/>
  <c r="BF213" s="1"/>
  <c r="BI211"/>
  <c r="BH211"/>
  <c r="BG211"/>
  <c r="BE211"/>
  <c r="T211"/>
  <c r="R211"/>
  <c r="P211"/>
  <c r="BK211"/>
  <c r="J211"/>
  <c r="BF211" s="1"/>
  <c r="BI209"/>
  <c r="BH209"/>
  <c r="BG209"/>
  <c r="BE209"/>
  <c r="T209"/>
  <c r="R209"/>
  <c r="P209"/>
  <c r="BK209"/>
  <c r="J209"/>
  <c r="BF209" s="1"/>
  <c r="BI207"/>
  <c r="BH207"/>
  <c r="BG207"/>
  <c r="BE207"/>
  <c r="T207"/>
  <c r="R207"/>
  <c r="P207"/>
  <c r="BK207"/>
  <c r="J207"/>
  <c r="BF207" s="1"/>
  <c r="BI205"/>
  <c r="BH205"/>
  <c r="BG205"/>
  <c r="BE205"/>
  <c r="T205"/>
  <c r="R205"/>
  <c r="P205"/>
  <c r="BK205"/>
  <c r="J205"/>
  <c r="BF205" s="1"/>
  <c r="BI203"/>
  <c r="BH203"/>
  <c r="BG203"/>
  <c r="BE203"/>
  <c r="T203"/>
  <c r="R203"/>
  <c r="P203"/>
  <c r="BK203"/>
  <c r="J203"/>
  <c r="BF203" s="1"/>
  <c r="BI201"/>
  <c r="BH201"/>
  <c r="BG201"/>
  <c r="BE201"/>
  <c r="T201"/>
  <c r="R201"/>
  <c r="P201"/>
  <c r="BK201"/>
  <c r="J201"/>
  <c r="BF201" s="1"/>
  <c r="BI199"/>
  <c r="BH199"/>
  <c r="BG199"/>
  <c r="BE199"/>
  <c r="T199"/>
  <c r="R199"/>
  <c r="P199"/>
  <c r="BK199"/>
  <c r="J199"/>
  <c r="BF199" s="1"/>
  <c r="BI197"/>
  <c r="BH197"/>
  <c r="BG197"/>
  <c r="BE197"/>
  <c r="T197"/>
  <c r="R197"/>
  <c r="P197"/>
  <c r="BK197"/>
  <c r="J197"/>
  <c r="BF197" s="1"/>
  <c r="BI195"/>
  <c r="BH195"/>
  <c r="BG195"/>
  <c r="BE195"/>
  <c r="T195"/>
  <c r="R195"/>
  <c r="P195"/>
  <c r="BK195"/>
  <c r="J195"/>
  <c r="BF195" s="1"/>
  <c r="BI193"/>
  <c r="BH193"/>
  <c r="BG193"/>
  <c r="BE193"/>
  <c r="T193"/>
  <c r="R193"/>
  <c r="P193"/>
  <c r="BK193"/>
  <c r="J193"/>
  <c r="BF193" s="1"/>
  <c r="BI191"/>
  <c r="BH191"/>
  <c r="BG191"/>
  <c r="BE191"/>
  <c r="T191"/>
  <c r="R191"/>
  <c r="P191"/>
  <c r="BK191"/>
  <c r="J191"/>
  <c r="BF191" s="1"/>
  <c r="BI189"/>
  <c r="BH189"/>
  <c r="BG189"/>
  <c r="BE189"/>
  <c r="T189"/>
  <c r="R189"/>
  <c r="P189"/>
  <c r="BK189"/>
  <c r="J189"/>
  <c r="BF189" s="1"/>
  <c r="BI187"/>
  <c r="BH187"/>
  <c r="BG187"/>
  <c r="BE187"/>
  <c r="T187"/>
  <c r="R187"/>
  <c r="R186" s="1"/>
  <c r="P187"/>
  <c r="P186" s="1"/>
  <c r="BK187"/>
  <c r="BK186" s="1"/>
  <c r="J186"/>
  <c r="J101" s="1"/>
  <c r="J187"/>
  <c r="BF187"/>
  <c r="BI184"/>
  <c r="BH184"/>
  <c r="BG184"/>
  <c r="BE184"/>
  <c r="T184"/>
  <c r="R184"/>
  <c r="P184"/>
  <c r="BK184"/>
  <c r="J184"/>
  <c r="BF184" s="1"/>
  <c r="BI182"/>
  <c r="BH182"/>
  <c r="BG182"/>
  <c r="BE182"/>
  <c r="T182"/>
  <c r="R182"/>
  <c r="P182"/>
  <c r="BK182"/>
  <c r="J182"/>
  <c r="BF182" s="1"/>
  <c r="BI180"/>
  <c r="BH180"/>
  <c r="BG180"/>
  <c r="BE180"/>
  <c r="T180"/>
  <c r="R180"/>
  <c r="P180"/>
  <c r="BK180"/>
  <c r="J180"/>
  <c r="BF180" s="1"/>
  <c r="BI178"/>
  <c r="BH178"/>
  <c r="BG178"/>
  <c r="BE178"/>
  <c r="T178"/>
  <c r="R178"/>
  <c r="P178"/>
  <c r="BK178"/>
  <c r="J178"/>
  <c r="BF178" s="1"/>
  <c r="BI176"/>
  <c r="BH176"/>
  <c r="BG176"/>
  <c r="BE176"/>
  <c r="T176"/>
  <c r="R176"/>
  <c r="P176"/>
  <c r="BK176"/>
  <c r="J176"/>
  <c r="BF176" s="1"/>
  <c r="BI174"/>
  <c r="BH174"/>
  <c r="BG174"/>
  <c r="BE174"/>
  <c r="T174"/>
  <c r="R174"/>
  <c r="P174"/>
  <c r="P173" s="1"/>
  <c r="BK174"/>
  <c r="J174"/>
  <c r="BF174"/>
  <c r="BI171"/>
  <c r="BH171"/>
  <c r="BG171"/>
  <c r="BE171"/>
  <c r="T171"/>
  <c r="T170" s="1"/>
  <c r="R171"/>
  <c r="R170" s="1"/>
  <c r="P171"/>
  <c r="P170" s="1"/>
  <c r="BK171"/>
  <c r="BK170" s="1"/>
  <c r="J170" s="1"/>
  <c r="J99" s="1"/>
  <c r="J171"/>
  <c r="BF171"/>
  <c r="BI168"/>
  <c r="BH168"/>
  <c r="BG168"/>
  <c r="BE168"/>
  <c r="T168"/>
  <c r="R168"/>
  <c r="P168"/>
  <c r="BK168"/>
  <c r="J168"/>
  <c r="BF168" s="1"/>
  <c r="BI166"/>
  <c r="BH166"/>
  <c r="BG166"/>
  <c r="BE166"/>
  <c r="T166"/>
  <c r="R166"/>
  <c r="P166"/>
  <c r="BK166"/>
  <c r="J166"/>
  <c r="BF166" s="1"/>
  <c r="BI164"/>
  <c r="BH164"/>
  <c r="BG164"/>
  <c r="BE164"/>
  <c r="T164"/>
  <c r="R164"/>
  <c r="P164"/>
  <c r="BK164"/>
  <c r="J164"/>
  <c r="BF164" s="1"/>
  <c r="BI162"/>
  <c r="BH162"/>
  <c r="BG162"/>
  <c r="BE162"/>
  <c r="T162"/>
  <c r="R162"/>
  <c r="P162"/>
  <c r="BK162"/>
  <c r="J162"/>
  <c r="BF162" s="1"/>
  <c r="BI160"/>
  <c r="BH160"/>
  <c r="BG160"/>
  <c r="BE160"/>
  <c r="T160"/>
  <c r="R160"/>
  <c r="P160"/>
  <c r="BK160"/>
  <c r="J160"/>
  <c r="BF160" s="1"/>
  <c r="BI158"/>
  <c r="BH158"/>
  <c r="BG158"/>
  <c r="BE158"/>
  <c r="T158"/>
  <c r="R158"/>
  <c r="P158"/>
  <c r="BK158"/>
  <c r="J158"/>
  <c r="BF158" s="1"/>
  <c r="BI156"/>
  <c r="BH156"/>
  <c r="BG156"/>
  <c r="BE156"/>
  <c r="T156"/>
  <c r="R156"/>
  <c r="P156"/>
  <c r="BK156"/>
  <c r="J156"/>
  <c r="BF156" s="1"/>
  <c r="BI154"/>
  <c r="BH154"/>
  <c r="BG154"/>
  <c r="BE154"/>
  <c r="T154"/>
  <c r="R154"/>
  <c r="P154"/>
  <c r="BK154"/>
  <c r="J154"/>
  <c r="BF154" s="1"/>
  <c r="BI152"/>
  <c r="BH152"/>
  <c r="BG152"/>
  <c r="BE152"/>
  <c r="T152"/>
  <c r="R152"/>
  <c r="P152"/>
  <c r="BK152"/>
  <c r="J152"/>
  <c r="BF152" s="1"/>
  <c r="BI150"/>
  <c r="BH150"/>
  <c r="BG150"/>
  <c r="BE150"/>
  <c r="T150"/>
  <c r="R150"/>
  <c r="P150"/>
  <c r="BK150"/>
  <c r="J150"/>
  <c r="BF150" s="1"/>
  <c r="BI148"/>
  <c r="BH148"/>
  <c r="BG148"/>
  <c r="BE148"/>
  <c r="T148"/>
  <c r="R148"/>
  <c r="P148"/>
  <c r="BK148"/>
  <c r="J148"/>
  <c r="BF148" s="1"/>
  <c r="BI146"/>
  <c r="BH146"/>
  <c r="BG146"/>
  <c r="BE146"/>
  <c r="T146"/>
  <c r="R146"/>
  <c r="P146"/>
  <c r="BK146"/>
  <c r="J146"/>
  <c r="BF146" s="1"/>
  <c r="BI144"/>
  <c r="BH144"/>
  <c r="BG144"/>
  <c r="BE144"/>
  <c r="T144"/>
  <c r="R144"/>
  <c r="P144"/>
  <c r="BK144"/>
  <c r="J144"/>
  <c r="BF144" s="1"/>
  <c r="BI142"/>
  <c r="BH142"/>
  <c r="BG142"/>
  <c r="BE142"/>
  <c r="T142"/>
  <c r="R142"/>
  <c r="P142"/>
  <c r="BK142"/>
  <c r="J142"/>
  <c r="BF142" s="1"/>
  <c r="BI140"/>
  <c r="BH140"/>
  <c r="BG140"/>
  <c r="BE140"/>
  <c r="T140"/>
  <c r="R140"/>
  <c r="P140"/>
  <c r="BK140"/>
  <c r="J140"/>
  <c r="BF140" s="1"/>
  <c r="BI138"/>
  <c r="BH138"/>
  <c r="F36"/>
  <c r="BC103" i="1" s="1"/>
  <c r="BG138" i="9"/>
  <c r="BE138"/>
  <c r="J33"/>
  <c r="AV103" i="1" s="1"/>
  <c r="F33" i="9"/>
  <c r="AZ103" i="1" s="1"/>
  <c r="T138" i="9"/>
  <c r="T137" s="1"/>
  <c r="T136" s="1"/>
  <c r="R138"/>
  <c r="R137" s="1"/>
  <c r="R136" s="1"/>
  <c r="P138"/>
  <c r="P137" s="1"/>
  <c r="P136" s="1"/>
  <c r="BK138"/>
  <c r="BK137"/>
  <c r="J137" s="1"/>
  <c r="J98" s="1"/>
  <c r="J138"/>
  <c r="BF138"/>
  <c r="F129"/>
  <c r="E127"/>
  <c r="F89"/>
  <c r="E87"/>
  <c r="J24"/>
  <c r="E24"/>
  <c r="J92" s="1"/>
  <c r="J132"/>
  <c r="J23"/>
  <c r="J21"/>
  <c r="E21"/>
  <c r="J131" s="1"/>
  <c r="J91"/>
  <c r="J20"/>
  <c r="J18"/>
  <c r="E18"/>
  <c r="F132"/>
  <c r="F92"/>
  <c r="J17"/>
  <c r="J15"/>
  <c r="E15"/>
  <c r="F131" s="1"/>
  <c r="F91"/>
  <c r="J14"/>
  <c r="J129"/>
  <c r="E7"/>
  <c r="E125"/>
  <c r="E85"/>
  <c r="J37" i="8"/>
  <c r="J36"/>
  <c r="AY102" i="1"/>
  <c r="J35" i="8"/>
  <c r="AX102" i="1"/>
  <c r="BI210" i="8"/>
  <c r="BH210"/>
  <c r="BG210"/>
  <c r="BE210"/>
  <c r="T210"/>
  <c r="R210"/>
  <c r="P210"/>
  <c r="BK210"/>
  <c r="J210"/>
  <c r="BF210"/>
  <c r="BI209"/>
  <c r="BH209"/>
  <c r="BG209"/>
  <c r="BE209"/>
  <c r="T209"/>
  <c r="T208"/>
  <c r="R209"/>
  <c r="R208"/>
  <c r="P209"/>
  <c r="P208"/>
  <c r="BK209"/>
  <c r="BK208"/>
  <c r="J208" s="1"/>
  <c r="J106" s="1"/>
  <c r="J209"/>
  <c r="BF209" s="1"/>
  <c r="BI207"/>
  <c r="BH207"/>
  <c r="BG207"/>
  <c r="BE207"/>
  <c r="T207"/>
  <c r="R207"/>
  <c r="R204" s="1"/>
  <c r="P207"/>
  <c r="BK207"/>
  <c r="J207"/>
  <c r="BF207"/>
  <c r="BI206"/>
  <c r="BH206"/>
  <c r="BG206"/>
  <c r="BE206"/>
  <c r="T206"/>
  <c r="R206"/>
  <c r="P206"/>
  <c r="BK206"/>
  <c r="BK204" s="1"/>
  <c r="J204" s="1"/>
  <c r="J105" s="1"/>
  <c r="J206"/>
  <c r="BF206"/>
  <c r="BI205"/>
  <c r="BH205"/>
  <c r="BG205"/>
  <c r="BE205"/>
  <c r="T205"/>
  <c r="T204"/>
  <c r="R205"/>
  <c r="P205"/>
  <c r="P204"/>
  <c r="BK205"/>
  <c r="J205"/>
  <c r="BF205" s="1"/>
  <c r="BI203"/>
  <c r="BH203"/>
  <c r="BG203"/>
  <c r="BE203"/>
  <c r="T203"/>
  <c r="R203"/>
  <c r="P203"/>
  <c r="BK203"/>
  <c r="J203"/>
  <c r="BF203"/>
  <c r="BI202"/>
  <c r="BH202"/>
  <c r="BG202"/>
  <c r="BE202"/>
  <c r="T202"/>
  <c r="R202"/>
  <c r="P202"/>
  <c r="BK202"/>
  <c r="J202"/>
  <c r="BF202"/>
  <c r="BI201"/>
  <c r="BH201"/>
  <c r="BG201"/>
  <c r="BE201"/>
  <c r="T201"/>
  <c r="R201"/>
  <c r="P201"/>
  <c r="BK201"/>
  <c r="J201"/>
  <c r="BF201"/>
  <c r="BI200"/>
  <c r="BH200"/>
  <c r="BG200"/>
  <c r="BE200"/>
  <c r="T200"/>
  <c r="R200"/>
  <c r="P200"/>
  <c r="BK200"/>
  <c r="J200"/>
  <c r="BF200"/>
  <c r="BI199"/>
  <c r="BH199"/>
  <c r="BG199"/>
  <c r="BE199"/>
  <c r="T199"/>
  <c r="R199"/>
  <c r="P199"/>
  <c r="BK199"/>
  <c r="J199"/>
  <c r="BF199"/>
  <c r="BI198"/>
  <c r="BH198"/>
  <c r="BG198"/>
  <c r="BE198"/>
  <c r="T198"/>
  <c r="R198"/>
  <c r="P198"/>
  <c r="BK198"/>
  <c r="J198"/>
  <c r="BF198"/>
  <c r="BI197"/>
  <c r="BH197"/>
  <c r="BG197"/>
  <c r="BE197"/>
  <c r="T197"/>
  <c r="R197"/>
  <c r="P197"/>
  <c r="BK197"/>
  <c r="J197"/>
  <c r="BF197"/>
  <c r="BI196"/>
  <c r="BH196"/>
  <c r="BG196"/>
  <c r="BE196"/>
  <c r="T196"/>
  <c r="R196"/>
  <c r="P196"/>
  <c r="BK196"/>
  <c r="J196"/>
  <c r="BF196"/>
  <c r="BI195"/>
  <c r="BH195"/>
  <c r="BG195"/>
  <c r="BE195"/>
  <c r="T195"/>
  <c r="R195"/>
  <c r="P195"/>
  <c r="BK195"/>
  <c r="J195"/>
  <c r="BF195"/>
  <c r="BI194"/>
  <c r="BH194"/>
  <c r="BG194"/>
  <c r="BE194"/>
  <c r="T194"/>
  <c r="R194"/>
  <c r="R191" s="1"/>
  <c r="P194"/>
  <c r="BK194"/>
  <c r="J194"/>
  <c r="BF194"/>
  <c r="BI193"/>
  <c r="BH193"/>
  <c r="BG193"/>
  <c r="BE193"/>
  <c r="T193"/>
  <c r="R193"/>
  <c r="P193"/>
  <c r="BK193"/>
  <c r="BK191" s="1"/>
  <c r="J191" s="1"/>
  <c r="J104" s="1"/>
  <c r="J193"/>
  <c r="BF193"/>
  <c r="BI192"/>
  <c r="BH192"/>
  <c r="BG192"/>
  <c r="BE192"/>
  <c r="T192"/>
  <c r="T191"/>
  <c r="R192"/>
  <c r="P192"/>
  <c r="P191"/>
  <c r="BK192"/>
  <c r="J192"/>
  <c r="BF192" s="1"/>
  <c r="BI190"/>
  <c r="BH190"/>
  <c r="BG190"/>
  <c r="BE190"/>
  <c r="T190"/>
  <c r="R190"/>
  <c r="P190"/>
  <c r="BK190"/>
  <c r="J190"/>
  <c r="BF190"/>
  <c r="BI189"/>
  <c r="BH189"/>
  <c r="BG189"/>
  <c r="BE189"/>
  <c r="T189"/>
  <c r="R189"/>
  <c r="P189"/>
  <c r="BK189"/>
  <c r="J189"/>
  <c r="BF189"/>
  <c r="BI188"/>
  <c r="BH188"/>
  <c r="BG188"/>
  <c r="BE188"/>
  <c r="T188"/>
  <c r="R188"/>
  <c r="P188"/>
  <c r="BK188"/>
  <c r="J188"/>
  <c r="BF188"/>
  <c r="BI187"/>
  <c r="BH187"/>
  <c r="BG187"/>
  <c r="BE187"/>
  <c r="T187"/>
  <c r="R187"/>
  <c r="P187"/>
  <c r="BK187"/>
  <c r="J187"/>
  <c r="BF187"/>
  <c r="BI186"/>
  <c r="BH186"/>
  <c r="BG186"/>
  <c r="BE186"/>
  <c r="T186"/>
  <c r="R186"/>
  <c r="P186"/>
  <c r="BK186"/>
  <c r="J186"/>
  <c r="BF186"/>
  <c r="BI185"/>
  <c r="BH185"/>
  <c r="BG185"/>
  <c r="BE185"/>
  <c r="T185"/>
  <c r="R185"/>
  <c r="P185"/>
  <c r="BK185"/>
  <c r="J185"/>
  <c r="BF185"/>
  <c r="BI184"/>
  <c r="BH184"/>
  <c r="BG184"/>
  <c r="BE184"/>
  <c r="T184"/>
  <c r="R184"/>
  <c r="P184"/>
  <c r="BK184"/>
  <c r="J184"/>
  <c r="BF184"/>
  <c r="BI183"/>
  <c r="BH183"/>
  <c r="BG183"/>
  <c r="BE183"/>
  <c r="T183"/>
  <c r="R183"/>
  <c r="P183"/>
  <c r="BK183"/>
  <c r="J183"/>
  <c r="BF183"/>
  <c r="BI182"/>
  <c r="BH182"/>
  <c r="BG182"/>
  <c r="BE182"/>
  <c r="T182"/>
  <c r="R182"/>
  <c r="P182"/>
  <c r="BK182"/>
  <c r="J182"/>
  <c r="BF182"/>
  <c r="BI181"/>
  <c r="BH181"/>
  <c r="BG181"/>
  <c r="BE181"/>
  <c r="T181"/>
  <c r="R181"/>
  <c r="P181"/>
  <c r="BK181"/>
  <c r="J181"/>
  <c r="BF181"/>
  <c r="BI180"/>
  <c r="BH180"/>
  <c r="BG180"/>
  <c r="BE180"/>
  <c r="T180"/>
  <c r="R180"/>
  <c r="P180"/>
  <c r="BK180"/>
  <c r="J180"/>
  <c r="BF180"/>
  <c r="BI179"/>
  <c r="BH179"/>
  <c r="BG179"/>
  <c r="BE179"/>
  <c r="T179"/>
  <c r="R179"/>
  <c r="P179"/>
  <c r="BK179"/>
  <c r="J179"/>
  <c r="BF179"/>
  <c r="BI178"/>
  <c r="BH178"/>
  <c r="BG178"/>
  <c r="BE178"/>
  <c r="T178"/>
  <c r="R178"/>
  <c r="P178"/>
  <c r="BK178"/>
  <c r="J178"/>
  <c r="BF178"/>
  <c r="BI177"/>
  <c r="BH177"/>
  <c r="BG177"/>
  <c r="BE177"/>
  <c r="T177"/>
  <c r="R177"/>
  <c r="P177"/>
  <c r="BK177"/>
  <c r="J177"/>
  <c r="BF177"/>
  <c r="BI176"/>
  <c r="BH176"/>
  <c r="BG176"/>
  <c r="BE176"/>
  <c r="T176"/>
  <c r="R176"/>
  <c r="P176"/>
  <c r="BK176"/>
  <c r="J176"/>
  <c r="BF176"/>
  <c r="BI175"/>
  <c r="BH175"/>
  <c r="BG175"/>
  <c r="BE175"/>
  <c r="T175"/>
  <c r="R175"/>
  <c r="P175"/>
  <c r="BK175"/>
  <c r="J175"/>
  <c r="BF175"/>
  <c r="BI174"/>
  <c r="BH174"/>
  <c r="BG174"/>
  <c r="BE174"/>
  <c r="T174"/>
  <c r="T173"/>
  <c r="R174"/>
  <c r="R173"/>
  <c r="P174"/>
  <c r="P173"/>
  <c r="BK174"/>
  <c r="BK173"/>
  <c r="J173" s="1"/>
  <c r="J103" s="1"/>
  <c r="J174"/>
  <c r="BF174" s="1"/>
  <c r="BI172"/>
  <c r="BH172"/>
  <c r="BG172"/>
  <c r="BE172"/>
  <c r="T172"/>
  <c r="R172"/>
  <c r="P172"/>
  <c r="BK172"/>
  <c r="J172"/>
  <c r="BF172"/>
  <c r="BI171"/>
  <c r="BH171"/>
  <c r="BG171"/>
  <c r="BE171"/>
  <c r="T171"/>
  <c r="R171"/>
  <c r="P171"/>
  <c r="BK171"/>
  <c r="J171"/>
  <c r="BF171"/>
  <c r="BI170"/>
  <c r="BH170"/>
  <c r="BG170"/>
  <c r="BE170"/>
  <c r="T170"/>
  <c r="R170"/>
  <c r="P170"/>
  <c r="BK170"/>
  <c r="J170"/>
  <c r="BF170"/>
  <c r="BI169"/>
  <c r="BH169"/>
  <c r="BG169"/>
  <c r="BE169"/>
  <c r="T169"/>
  <c r="R169"/>
  <c r="P169"/>
  <c r="BK169"/>
  <c r="J169"/>
  <c r="BF169"/>
  <c r="BI168"/>
  <c r="BH168"/>
  <c r="BG168"/>
  <c r="BE168"/>
  <c r="T168"/>
  <c r="R168"/>
  <c r="P168"/>
  <c r="BK168"/>
  <c r="J168"/>
  <c r="BF168"/>
  <c r="BI167"/>
  <c r="BH167"/>
  <c r="BG167"/>
  <c r="BE167"/>
  <c r="T167"/>
  <c r="R167"/>
  <c r="P167"/>
  <c r="BK167"/>
  <c r="J167"/>
  <c r="BF167"/>
  <c r="BI166"/>
  <c r="BH166"/>
  <c r="BG166"/>
  <c r="BE166"/>
  <c r="T166"/>
  <c r="R166"/>
  <c r="P166"/>
  <c r="BK166"/>
  <c r="J166"/>
  <c r="BF166"/>
  <c r="BI165"/>
  <c r="BH165"/>
  <c r="BG165"/>
  <c r="BE165"/>
  <c r="T165"/>
  <c r="R165"/>
  <c r="P165"/>
  <c r="BK165"/>
  <c r="J165"/>
  <c r="BF165"/>
  <c r="BI164"/>
  <c r="BH164"/>
  <c r="BG164"/>
  <c r="BE164"/>
  <c r="T164"/>
  <c r="R164"/>
  <c r="P164"/>
  <c r="BK164"/>
  <c r="J164"/>
  <c r="BF164"/>
  <c r="BI163"/>
  <c r="BH163"/>
  <c r="BG163"/>
  <c r="BE163"/>
  <c r="T163"/>
  <c r="R163"/>
  <c r="P163"/>
  <c r="BK163"/>
  <c r="J163"/>
  <c r="BF163"/>
  <c r="BI162"/>
  <c r="BH162"/>
  <c r="BG162"/>
  <c r="BE162"/>
  <c r="T162"/>
  <c r="R162"/>
  <c r="P162"/>
  <c r="BK162"/>
  <c r="J162"/>
  <c r="BF162"/>
  <c r="BI161"/>
  <c r="BH161"/>
  <c r="BG161"/>
  <c r="BE161"/>
  <c r="T161"/>
  <c r="R161"/>
  <c r="P161"/>
  <c r="BK161"/>
  <c r="J161"/>
  <c r="BF161"/>
  <c r="BI160"/>
  <c r="BH160"/>
  <c r="BG160"/>
  <c r="BE160"/>
  <c r="T160"/>
  <c r="R160"/>
  <c r="P160"/>
  <c r="BK160"/>
  <c r="J160"/>
  <c r="BF160"/>
  <c r="BI159"/>
  <c r="BH159"/>
  <c r="BG159"/>
  <c r="BE159"/>
  <c r="T159"/>
  <c r="R159"/>
  <c r="P159"/>
  <c r="BK159"/>
  <c r="J159"/>
  <c r="BF159"/>
  <c r="BI158"/>
  <c r="BH158"/>
  <c r="BG158"/>
  <c r="BE158"/>
  <c r="T158"/>
  <c r="R158"/>
  <c r="R155" s="1"/>
  <c r="P158"/>
  <c r="BK158"/>
  <c r="J158"/>
  <c r="BF158"/>
  <c r="BI157"/>
  <c r="BH157"/>
  <c r="BG157"/>
  <c r="BE157"/>
  <c r="T157"/>
  <c r="R157"/>
  <c r="P157"/>
  <c r="BK157"/>
  <c r="BK155" s="1"/>
  <c r="J155" s="1"/>
  <c r="J102" s="1"/>
  <c r="J157"/>
  <c r="BF157"/>
  <c r="BI156"/>
  <c r="BH156"/>
  <c r="BG156"/>
  <c r="BE156"/>
  <c r="T156"/>
  <c r="T155"/>
  <c r="R156"/>
  <c r="P156"/>
  <c r="P155"/>
  <c r="BK156"/>
  <c r="J156"/>
  <c r="BF156" s="1"/>
  <c r="BI154"/>
  <c r="BH154"/>
  <c r="BG154"/>
  <c r="BE154"/>
  <c r="T154"/>
  <c r="R154"/>
  <c r="P154"/>
  <c r="BK154"/>
  <c r="J154"/>
  <c r="BF154"/>
  <c r="BI153"/>
  <c r="BH153"/>
  <c r="BG153"/>
  <c r="BE153"/>
  <c r="T153"/>
  <c r="R153"/>
  <c r="P153"/>
  <c r="BK153"/>
  <c r="J153"/>
  <c r="BF153"/>
  <c r="BI152"/>
  <c r="BH152"/>
  <c r="BG152"/>
  <c r="BE152"/>
  <c r="T152"/>
  <c r="R152"/>
  <c r="P152"/>
  <c r="BK152"/>
  <c r="J152"/>
  <c r="BF152"/>
  <c r="BI151"/>
  <c r="BH151"/>
  <c r="BG151"/>
  <c r="BE151"/>
  <c r="T151"/>
  <c r="R151"/>
  <c r="P151"/>
  <c r="BK151"/>
  <c r="J151"/>
  <c r="BF151"/>
  <c r="BI150"/>
  <c r="BH150"/>
  <c r="BG150"/>
  <c r="BE150"/>
  <c r="T150"/>
  <c r="R150"/>
  <c r="P150"/>
  <c r="BK150"/>
  <c r="J150"/>
  <c r="BF150"/>
  <c r="BI149"/>
  <c r="BH149"/>
  <c r="BG149"/>
  <c r="BE149"/>
  <c r="T149"/>
  <c r="R149"/>
  <c r="P149"/>
  <c r="BK149"/>
  <c r="J149"/>
  <c r="BF149"/>
  <c r="BI148"/>
  <c r="BH148"/>
  <c r="BG148"/>
  <c r="BE148"/>
  <c r="T148"/>
  <c r="R148"/>
  <c r="P148"/>
  <c r="BK148"/>
  <c r="J148"/>
  <c r="BF148"/>
  <c r="BI147"/>
  <c r="BH147"/>
  <c r="BG147"/>
  <c r="BE147"/>
  <c r="T147"/>
  <c r="R147"/>
  <c r="P147"/>
  <c r="BK147"/>
  <c r="J147"/>
  <c r="BF147"/>
  <c r="BI146"/>
  <c r="BH146"/>
  <c r="BG146"/>
  <c r="BE146"/>
  <c r="T146"/>
  <c r="R146"/>
  <c r="P146"/>
  <c r="BK146"/>
  <c r="J146"/>
  <c r="BF146"/>
  <c r="BI145"/>
  <c r="BH145"/>
  <c r="BG145"/>
  <c r="BE145"/>
  <c r="T145"/>
  <c r="R145"/>
  <c r="P145"/>
  <c r="BK145"/>
  <c r="J145"/>
  <c r="BF145"/>
  <c r="BI144"/>
  <c r="BH144"/>
  <c r="BG144"/>
  <c r="BE144"/>
  <c r="T144"/>
  <c r="R144"/>
  <c r="P144"/>
  <c r="BK144"/>
  <c r="J144"/>
  <c r="BF144"/>
  <c r="BI143"/>
  <c r="BH143"/>
  <c r="BG143"/>
  <c r="BE143"/>
  <c r="T143"/>
  <c r="R143"/>
  <c r="P143"/>
  <c r="BK143"/>
  <c r="J143"/>
  <c r="BF143"/>
  <c r="BI142"/>
  <c r="BH142"/>
  <c r="BG142"/>
  <c r="BE142"/>
  <c r="T142"/>
  <c r="R142"/>
  <c r="P142"/>
  <c r="BK142"/>
  <c r="J142"/>
  <c r="BF142"/>
  <c r="BI141"/>
  <c r="BH141"/>
  <c r="BG141"/>
  <c r="BE141"/>
  <c r="T141"/>
  <c r="R141"/>
  <c r="R138" s="1"/>
  <c r="P141"/>
  <c r="BK141"/>
  <c r="J141"/>
  <c r="BF141"/>
  <c r="BI140"/>
  <c r="BH140"/>
  <c r="BG140"/>
  <c r="BE140"/>
  <c r="T140"/>
  <c r="R140"/>
  <c r="P140"/>
  <c r="BK140"/>
  <c r="BK138" s="1"/>
  <c r="J138" s="1"/>
  <c r="J101" s="1"/>
  <c r="J140"/>
  <c r="BF140"/>
  <c r="BI139"/>
  <c r="BH139"/>
  <c r="BG139"/>
  <c r="BE139"/>
  <c r="T139"/>
  <c r="T138"/>
  <c r="R139"/>
  <c r="P139"/>
  <c r="P138"/>
  <c r="BK139"/>
  <c r="J139"/>
  <c r="BF139" s="1"/>
  <c r="BI137"/>
  <c r="BH137"/>
  <c r="BG137"/>
  <c r="BE137"/>
  <c r="T137"/>
  <c r="R137"/>
  <c r="P137"/>
  <c r="BK137"/>
  <c r="J137"/>
  <c r="BF137"/>
  <c r="BI136"/>
  <c r="BH136"/>
  <c r="BG136"/>
  <c r="BE136"/>
  <c r="T136"/>
  <c r="R136"/>
  <c r="P136"/>
  <c r="BK136"/>
  <c r="J136"/>
  <c r="BF136"/>
  <c r="BI135"/>
  <c r="BH135"/>
  <c r="BG135"/>
  <c r="BE135"/>
  <c r="T135"/>
  <c r="R135"/>
  <c r="P135"/>
  <c r="BK135"/>
  <c r="J135"/>
  <c r="BF135"/>
  <c r="BI134"/>
  <c r="BH134"/>
  <c r="BG134"/>
  <c r="BE134"/>
  <c r="T134"/>
  <c r="R134"/>
  <c r="P134"/>
  <c r="BK134"/>
  <c r="J134"/>
  <c r="BF134"/>
  <c r="BI133"/>
  <c r="BH133"/>
  <c r="BG133"/>
  <c r="BE133"/>
  <c r="T133"/>
  <c r="R133"/>
  <c r="P133"/>
  <c r="BK133"/>
  <c r="J133"/>
  <c r="BF133"/>
  <c r="BI132"/>
  <c r="BH132"/>
  <c r="BG132"/>
  <c r="BE132"/>
  <c r="T132"/>
  <c r="T131"/>
  <c r="T130" s="1"/>
  <c r="T126" s="1"/>
  <c r="R132"/>
  <c r="P132"/>
  <c r="P131"/>
  <c r="P130" s="1"/>
  <c r="P126" s="1"/>
  <c r="AU102" i="1" s="1"/>
  <c r="BK132" i="8"/>
  <c r="J132"/>
  <c r="BF132"/>
  <c r="BI129"/>
  <c r="F37"/>
  <c r="BD102" i="1" s="1"/>
  <c r="BH129" i="8"/>
  <c r="BG129"/>
  <c r="F35"/>
  <c r="BB102" i="1" s="1"/>
  <c r="BE129" i="8"/>
  <c r="T129"/>
  <c r="T128"/>
  <c r="T127" s="1"/>
  <c r="R129"/>
  <c r="R128"/>
  <c r="R127" s="1"/>
  <c r="P129"/>
  <c r="P128"/>
  <c r="P127" s="1"/>
  <c r="BK129"/>
  <c r="BK128" s="1"/>
  <c r="BK127" s="1"/>
  <c r="J128"/>
  <c r="J98" s="1"/>
  <c r="J127"/>
  <c r="J97" s="1"/>
  <c r="J129"/>
  <c r="BF129" s="1"/>
  <c r="F34" s="1"/>
  <c r="BA102" i="1" s="1"/>
  <c r="F120" i="8"/>
  <c r="E118"/>
  <c r="F89"/>
  <c r="E87"/>
  <c r="J24"/>
  <c r="E24"/>
  <c r="J23"/>
  <c r="J21"/>
  <c r="E21"/>
  <c r="J122"/>
  <c r="J91"/>
  <c r="J20"/>
  <c r="J18"/>
  <c r="E18"/>
  <c r="F123" s="1"/>
  <c r="F92"/>
  <c r="J17"/>
  <c r="J15"/>
  <c r="E15"/>
  <c r="F91" s="1"/>
  <c r="F122"/>
  <c r="J14"/>
  <c r="J89"/>
  <c r="E7"/>
  <c r="E116" s="1"/>
  <c r="E85"/>
  <c r="J37" i="7"/>
  <c r="J36"/>
  <c r="AY101" i="1" s="1"/>
  <c r="J35" i="7"/>
  <c r="AX101" i="1" s="1"/>
  <c r="BI237" i="7"/>
  <c r="BH237"/>
  <c r="BG237"/>
  <c r="BE237"/>
  <c r="T237"/>
  <c r="R237"/>
  <c r="P237"/>
  <c r="BK237"/>
  <c r="J237"/>
  <c r="BF237" s="1"/>
  <c r="BI236"/>
  <c r="BH236"/>
  <c r="BG236"/>
  <c r="BE236"/>
  <c r="T236"/>
  <c r="R236"/>
  <c r="P236"/>
  <c r="BK236"/>
  <c r="J236"/>
  <c r="BF236" s="1"/>
  <c r="BI235"/>
  <c r="BH235"/>
  <c r="BG235"/>
  <c r="BE235"/>
  <c r="T235"/>
  <c r="R235"/>
  <c r="P235"/>
  <c r="BK235"/>
  <c r="J235"/>
  <c r="BF235" s="1"/>
  <c r="BI234"/>
  <c r="BH234"/>
  <c r="BG234"/>
  <c r="BE234"/>
  <c r="T234"/>
  <c r="R234"/>
  <c r="P234"/>
  <c r="BK234"/>
  <c r="J234"/>
  <c r="BF234" s="1"/>
  <c r="BI233"/>
  <c r="BH233"/>
  <c r="BG233"/>
  <c r="BE233"/>
  <c r="T233"/>
  <c r="R233"/>
  <c r="P233"/>
  <c r="BK233"/>
  <c r="J233"/>
  <c r="BF233" s="1"/>
  <c r="BI232"/>
  <c r="BH232"/>
  <c r="BG232"/>
  <c r="BE232"/>
  <c r="T232"/>
  <c r="R232"/>
  <c r="P232"/>
  <c r="BK232"/>
  <c r="J232"/>
  <c r="BF232" s="1"/>
  <c r="BI231"/>
  <c r="BH231"/>
  <c r="BG231"/>
  <c r="BE231"/>
  <c r="T231"/>
  <c r="R231"/>
  <c r="P231"/>
  <c r="BK231"/>
  <c r="J231"/>
  <c r="BF231" s="1"/>
  <c r="BI230"/>
  <c r="BH230"/>
  <c r="BG230"/>
  <c r="BE230"/>
  <c r="T230"/>
  <c r="R230"/>
  <c r="P230"/>
  <c r="BK230"/>
  <c r="J230"/>
  <c r="BF230" s="1"/>
  <c r="BI229"/>
  <c r="BH229"/>
  <c r="BG229"/>
  <c r="BE229"/>
  <c r="T229"/>
  <c r="R229"/>
  <c r="R228" s="1"/>
  <c r="P229"/>
  <c r="BK229"/>
  <c r="BK228" s="1"/>
  <c r="J228"/>
  <c r="J106" s="1"/>
  <c r="J229"/>
  <c r="BF229"/>
  <c r="BI227"/>
  <c r="BH227"/>
  <c r="BG227"/>
  <c r="BE227"/>
  <c r="T227"/>
  <c r="R227"/>
  <c r="P227"/>
  <c r="BK227"/>
  <c r="J227"/>
  <c r="BF227" s="1"/>
  <c r="BI226"/>
  <c r="BH226"/>
  <c r="BG226"/>
  <c r="BE226"/>
  <c r="T226"/>
  <c r="R226"/>
  <c r="P226"/>
  <c r="BK226"/>
  <c r="J226"/>
  <c r="BF226" s="1"/>
  <c r="BI225"/>
  <c r="BH225"/>
  <c r="BG225"/>
  <c r="BE225"/>
  <c r="T225"/>
  <c r="R225"/>
  <c r="P225"/>
  <c r="BK225"/>
  <c r="J225"/>
  <c r="BF225" s="1"/>
  <c r="BI224"/>
  <c r="BH224"/>
  <c r="BG224"/>
  <c r="BE224"/>
  <c r="T224"/>
  <c r="R224"/>
  <c r="P224"/>
  <c r="BK224"/>
  <c r="J224"/>
  <c r="BF224" s="1"/>
  <c r="BI223"/>
  <c r="BH223"/>
  <c r="BG223"/>
  <c r="BE223"/>
  <c r="T223"/>
  <c r="R223"/>
  <c r="P223"/>
  <c r="BK223"/>
  <c r="J223"/>
  <c r="BF223" s="1"/>
  <c r="BI222"/>
  <c r="BH222"/>
  <c r="BG222"/>
  <c r="BE222"/>
  <c r="T222"/>
  <c r="R222"/>
  <c r="P222"/>
  <c r="BK222"/>
  <c r="J222"/>
  <c r="BF222" s="1"/>
  <c r="BI221"/>
  <c r="BH221"/>
  <c r="BG221"/>
  <c r="BE221"/>
  <c r="T221"/>
  <c r="R221"/>
  <c r="P221"/>
  <c r="BK221"/>
  <c r="J221"/>
  <c r="BF221" s="1"/>
  <c r="BI220"/>
  <c r="BH220"/>
  <c r="BG220"/>
  <c r="BE220"/>
  <c r="T220"/>
  <c r="R220"/>
  <c r="P220"/>
  <c r="BK220"/>
  <c r="J220"/>
  <c r="BF220" s="1"/>
  <c r="BI219"/>
  <c r="BH219"/>
  <c r="BG219"/>
  <c r="BE219"/>
  <c r="T219"/>
  <c r="R219"/>
  <c r="P219"/>
  <c r="BK219"/>
  <c r="J219"/>
  <c r="BF219" s="1"/>
  <c r="BI218"/>
  <c r="BH218"/>
  <c r="BG218"/>
  <c r="BE218"/>
  <c r="T218"/>
  <c r="R218"/>
  <c r="P218"/>
  <c r="BK218"/>
  <c r="J218"/>
  <c r="BF218" s="1"/>
  <c r="BI217"/>
  <c r="BH217"/>
  <c r="BG217"/>
  <c r="BE217"/>
  <c r="T217"/>
  <c r="R217"/>
  <c r="P217"/>
  <c r="BK217"/>
  <c r="J217"/>
  <c r="BF217" s="1"/>
  <c r="BI216"/>
  <c r="BH216"/>
  <c r="BG216"/>
  <c r="BE216"/>
  <c r="T216"/>
  <c r="R216"/>
  <c r="P216"/>
  <c r="BK216"/>
  <c r="J216"/>
  <c r="BF216" s="1"/>
  <c r="BI215"/>
  <c r="BH215"/>
  <c r="BG215"/>
  <c r="BE215"/>
  <c r="T215"/>
  <c r="R215"/>
  <c r="P215"/>
  <c r="BK215"/>
  <c r="J215"/>
  <c r="BF215" s="1"/>
  <c r="BI214"/>
  <c r="BH214"/>
  <c r="BG214"/>
  <c r="BE214"/>
  <c r="T214"/>
  <c r="R214"/>
  <c r="P214"/>
  <c r="BK214"/>
  <c r="J214"/>
  <c r="BF214" s="1"/>
  <c r="BI213"/>
  <c r="BH213"/>
  <c r="BG213"/>
  <c r="BE213"/>
  <c r="T213"/>
  <c r="R213"/>
  <c r="P213"/>
  <c r="BK213"/>
  <c r="J213"/>
  <c r="BF213" s="1"/>
  <c r="BI212"/>
  <c r="BH212"/>
  <c r="BG212"/>
  <c r="BE212"/>
  <c r="T212"/>
  <c r="R212"/>
  <c r="P212"/>
  <c r="BK212"/>
  <c r="J212"/>
  <c r="BF212" s="1"/>
  <c r="BI211"/>
  <c r="BH211"/>
  <c r="BG211"/>
  <c r="BE211"/>
  <c r="T211"/>
  <c r="R211"/>
  <c r="P211"/>
  <c r="BK211"/>
  <c r="J211"/>
  <c r="BF211" s="1"/>
  <c r="BI210"/>
  <c r="BH210"/>
  <c r="BG210"/>
  <c r="BE210"/>
  <c r="T210"/>
  <c r="R210"/>
  <c r="P210"/>
  <c r="BK210"/>
  <c r="J210"/>
  <c r="BF210" s="1"/>
  <c r="BI209"/>
  <c r="BH209"/>
  <c r="BG209"/>
  <c r="BE209"/>
  <c r="T209"/>
  <c r="R209"/>
  <c r="P209"/>
  <c r="BK209"/>
  <c r="J209"/>
  <c r="BF209" s="1"/>
  <c r="BI208"/>
  <c r="BH208"/>
  <c r="BG208"/>
  <c r="BE208"/>
  <c r="T208"/>
  <c r="R208"/>
  <c r="P208"/>
  <c r="BK208"/>
  <c r="J208"/>
  <c r="BF208" s="1"/>
  <c r="BI207"/>
  <c r="BH207"/>
  <c r="BG207"/>
  <c r="BE207"/>
  <c r="T207"/>
  <c r="R207"/>
  <c r="P207"/>
  <c r="BK207"/>
  <c r="J207"/>
  <c r="BF207" s="1"/>
  <c r="BI206"/>
  <c r="BH206"/>
  <c r="BG206"/>
  <c r="BE206"/>
  <c r="T206"/>
  <c r="R206"/>
  <c r="P206"/>
  <c r="BK206"/>
  <c r="J206"/>
  <c r="BF206" s="1"/>
  <c r="BI205"/>
  <c r="BH205"/>
  <c r="BG205"/>
  <c r="BE205"/>
  <c r="T205"/>
  <c r="R205"/>
  <c r="P205"/>
  <c r="BK205"/>
  <c r="J205"/>
  <c r="BF205" s="1"/>
  <c r="BI204"/>
  <c r="BH204"/>
  <c r="BG204"/>
  <c r="BE204"/>
  <c r="T204"/>
  <c r="R204"/>
  <c r="P204"/>
  <c r="BK204"/>
  <c r="J204"/>
  <c r="BF204" s="1"/>
  <c r="BI203"/>
  <c r="BH203"/>
  <c r="BG203"/>
  <c r="BE203"/>
  <c r="T203"/>
  <c r="R203"/>
  <c r="P203"/>
  <c r="BK203"/>
  <c r="J203"/>
  <c r="BF203" s="1"/>
  <c r="BI202"/>
  <c r="BH202"/>
  <c r="BG202"/>
  <c r="BE202"/>
  <c r="T202"/>
  <c r="R202"/>
  <c r="P202"/>
  <c r="BK202"/>
  <c r="J202"/>
  <c r="BF202" s="1"/>
  <c r="BI201"/>
  <c r="BH201"/>
  <c r="BG201"/>
  <c r="BE201"/>
  <c r="T201"/>
  <c r="R201"/>
  <c r="P201"/>
  <c r="BK201"/>
  <c r="J201"/>
  <c r="BF201" s="1"/>
  <c r="BI200"/>
  <c r="BH200"/>
  <c r="BG200"/>
  <c r="BE200"/>
  <c r="T200"/>
  <c r="R200"/>
  <c r="R199" s="1"/>
  <c r="P200"/>
  <c r="BK200"/>
  <c r="BK199" s="1"/>
  <c r="J199" s="1"/>
  <c r="J105" s="1"/>
  <c r="J200"/>
  <c r="BF200"/>
  <c r="BI198"/>
  <c r="BH198"/>
  <c r="BG198"/>
  <c r="BE198"/>
  <c r="T198"/>
  <c r="R198"/>
  <c r="P198"/>
  <c r="BK198"/>
  <c r="J198"/>
  <c r="BF198" s="1"/>
  <c r="BI197"/>
  <c r="BH197"/>
  <c r="BG197"/>
  <c r="BE197"/>
  <c r="T197"/>
  <c r="R197"/>
  <c r="P197"/>
  <c r="BK197"/>
  <c r="J197"/>
  <c r="BF197" s="1"/>
  <c r="BI196"/>
  <c r="BH196"/>
  <c r="BG196"/>
  <c r="BE196"/>
  <c r="T196"/>
  <c r="R196"/>
  <c r="P196"/>
  <c r="BK196"/>
  <c r="J196"/>
  <c r="BF196" s="1"/>
  <c r="BI195"/>
  <c r="BH195"/>
  <c r="BG195"/>
  <c r="BE195"/>
  <c r="T195"/>
  <c r="R195"/>
  <c r="P195"/>
  <c r="BK195"/>
  <c r="J195"/>
  <c r="BF195" s="1"/>
  <c r="BI194"/>
  <c r="BH194"/>
  <c r="BG194"/>
  <c r="BE194"/>
  <c r="T194"/>
  <c r="R194"/>
  <c r="P194"/>
  <c r="BK194"/>
  <c r="J194"/>
  <c r="BF194" s="1"/>
  <c r="BI193"/>
  <c r="BH193"/>
  <c r="BG193"/>
  <c r="BE193"/>
  <c r="T193"/>
  <c r="R193"/>
  <c r="R192" s="1"/>
  <c r="P193"/>
  <c r="BK193"/>
  <c r="BK192" s="1"/>
  <c r="J192" s="1"/>
  <c r="J104" s="1"/>
  <c r="J193"/>
  <c r="BF193"/>
  <c r="BI191"/>
  <c r="BH191"/>
  <c r="BG191"/>
  <c r="BE191"/>
  <c r="T191"/>
  <c r="R191"/>
  <c r="P191"/>
  <c r="BK191"/>
  <c r="J191"/>
  <c r="BF191" s="1"/>
  <c r="BI190"/>
  <c r="BH190"/>
  <c r="BG190"/>
  <c r="BE190"/>
  <c r="T190"/>
  <c r="R190"/>
  <c r="P190"/>
  <c r="BK190"/>
  <c r="J190"/>
  <c r="BF190" s="1"/>
  <c r="BI189"/>
  <c r="BH189"/>
  <c r="BG189"/>
  <c r="BE189"/>
  <c r="T189"/>
  <c r="R189"/>
  <c r="P189"/>
  <c r="BK189"/>
  <c r="J189"/>
  <c r="BF189" s="1"/>
  <c r="BI188"/>
  <c r="BH188"/>
  <c r="BG188"/>
  <c r="BE188"/>
  <c r="T188"/>
  <c r="R188"/>
  <c r="P188"/>
  <c r="BK188"/>
  <c r="J188"/>
  <c r="BF188" s="1"/>
  <c r="BI187"/>
  <c r="BH187"/>
  <c r="BG187"/>
  <c r="BE187"/>
  <c r="T187"/>
  <c r="R187"/>
  <c r="P187"/>
  <c r="BK187"/>
  <c r="J187"/>
  <c r="BF187" s="1"/>
  <c r="BI186"/>
  <c r="BH186"/>
  <c r="BG186"/>
  <c r="BE186"/>
  <c r="T186"/>
  <c r="R186"/>
  <c r="P186"/>
  <c r="BK186"/>
  <c r="J186"/>
  <c r="BF186" s="1"/>
  <c r="BI185"/>
  <c r="BH185"/>
  <c r="BG185"/>
  <c r="BE185"/>
  <c r="T185"/>
  <c r="R185"/>
  <c r="P185"/>
  <c r="BK185"/>
  <c r="J185"/>
  <c r="BF185" s="1"/>
  <c r="BI184"/>
  <c r="BH184"/>
  <c r="BG184"/>
  <c r="BE184"/>
  <c r="T184"/>
  <c r="R184"/>
  <c r="P184"/>
  <c r="BK184"/>
  <c r="J184"/>
  <c r="BF184" s="1"/>
  <c r="BI183"/>
  <c r="BH183"/>
  <c r="BG183"/>
  <c r="BE183"/>
  <c r="T183"/>
  <c r="R183"/>
  <c r="P183"/>
  <c r="BK183"/>
  <c r="J183"/>
  <c r="BF183" s="1"/>
  <c r="BI182"/>
  <c r="BH182"/>
  <c r="BG182"/>
  <c r="BE182"/>
  <c r="T182"/>
  <c r="R182"/>
  <c r="P182"/>
  <c r="BK182"/>
  <c r="J182"/>
  <c r="BF182" s="1"/>
  <c r="BI181"/>
  <c r="BH181"/>
  <c r="BG181"/>
  <c r="BE181"/>
  <c r="T181"/>
  <c r="R181"/>
  <c r="P181"/>
  <c r="BK181"/>
  <c r="J181"/>
  <c r="BF181" s="1"/>
  <c r="BI180"/>
  <c r="BH180"/>
  <c r="BG180"/>
  <c r="BE180"/>
  <c r="T180"/>
  <c r="R180"/>
  <c r="P180"/>
  <c r="BK180"/>
  <c r="J180"/>
  <c r="BF180" s="1"/>
  <c r="BI179"/>
  <c r="BH179"/>
  <c r="BG179"/>
  <c r="BE179"/>
  <c r="T179"/>
  <c r="R179"/>
  <c r="P179"/>
  <c r="BK179"/>
  <c r="J179"/>
  <c r="BF179" s="1"/>
  <c r="BI178"/>
  <c r="BH178"/>
  <c r="BG178"/>
  <c r="BE178"/>
  <c r="T178"/>
  <c r="R178"/>
  <c r="P178"/>
  <c r="BK178"/>
  <c r="J178"/>
  <c r="BF178" s="1"/>
  <c r="BI177"/>
  <c r="BH177"/>
  <c r="BG177"/>
  <c r="BE177"/>
  <c r="T177"/>
  <c r="R177"/>
  <c r="P177"/>
  <c r="BK177"/>
  <c r="J177"/>
  <c r="BF177" s="1"/>
  <c r="BI176"/>
  <c r="BH176"/>
  <c r="BG176"/>
  <c r="BE176"/>
  <c r="T176"/>
  <c r="R176"/>
  <c r="P176"/>
  <c r="BK176"/>
  <c r="J176"/>
  <c r="BF176" s="1"/>
  <c r="BI175"/>
  <c r="BH175"/>
  <c r="BG175"/>
  <c r="BE175"/>
  <c r="T175"/>
  <c r="R175"/>
  <c r="P175"/>
  <c r="BK175"/>
  <c r="J175"/>
  <c r="BF175" s="1"/>
  <c r="BI174"/>
  <c r="BH174"/>
  <c r="BG174"/>
  <c r="BE174"/>
  <c r="T174"/>
  <c r="R174"/>
  <c r="P174"/>
  <c r="BK174"/>
  <c r="J174"/>
  <c r="BF174" s="1"/>
  <c r="BI173"/>
  <c r="BH173"/>
  <c r="BG173"/>
  <c r="BE173"/>
  <c r="T173"/>
  <c r="R173"/>
  <c r="P173"/>
  <c r="BK173"/>
  <c r="J173"/>
  <c r="BF173" s="1"/>
  <c r="BI172"/>
  <c r="BH172"/>
  <c r="BG172"/>
  <c r="BE172"/>
  <c r="T172"/>
  <c r="R172"/>
  <c r="P172"/>
  <c r="BK172"/>
  <c r="J172"/>
  <c r="BF172" s="1"/>
  <c r="BI171"/>
  <c r="BH171"/>
  <c r="BG171"/>
  <c r="BE171"/>
  <c r="T171"/>
  <c r="R171"/>
  <c r="P171"/>
  <c r="BK171"/>
  <c r="J171"/>
  <c r="BF171" s="1"/>
  <c r="BI170"/>
  <c r="BH170"/>
  <c r="BG170"/>
  <c r="BE170"/>
  <c r="T170"/>
  <c r="R170"/>
  <c r="P170"/>
  <c r="BK170"/>
  <c r="J170"/>
  <c r="BF170" s="1"/>
  <c r="BI169"/>
  <c r="BH169"/>
  <c r="BG169"/>
  <c r="BE169"/>
  <c r="T169"/>
  <c r="R169"/>
  <c r="P169"/>
  <c r="BK169"/>
  <c r="J169"/>
  <c r="BF169" s="1"/>
  <c r="BI168"/>
  <c r="BH168"/>
  <c r="BG168"/>
  <c r="BE168"/>
  <c r="T168"/>
  <c r="R168"/>
  <c r="P168"/>
  <c r="BK168"/>
  <c r="J168"/>
  <c r="BF168" s="1"/>
  <c r="BI167"/>
  <c r="BH167"/>
  <c r="BG167"/>
  <c r="BE167"/>
  <c r="T167"/>
  <c r="R167"/>
  <c r="P167"/>
  <c r="BK167"/>
  <c r="J167"/>
  <c r="BF167" s="1"/>
  <c r="BI166"/>
  <c r="BH166"/>
  <c r="BG166"/>
  <c r="BE166"/>
  <c r="T166"/>
  <c r="R166"/>
  <c r="P166"/>
  <c r="BK166"/>
  <c r="J166"/>
  <c r="BF166" s="1"/>
  <c r="BI165"/>
  <c r="BH165"/>
  <c r="BG165"/>
  <c r="BE165"/>
  <c r="T165"/>
  <c r="T164" s="1"/>
  <c r="R165"/>
  <c r="R164" s="1"/>
  <c r="P165"/>
  <c r="BK165"/>
  <c r="BK164" s="1"/>
  <c r="J164"/>
  <c r="J103" s="1"/>
  <c r="J165"/>
  <c r="BF165"/>
  <c r="BI163"/>
  <c r="BH163"/>
  <c r="BG163"/>
  <c r="BE163"/>
  <c r="T163"/>
  <c r="R163"/>
  <c r="P163"/>
  <c r="BK163"/>
  <c r="J163"/>
  <c r="BF163" s="1"/>
  <c r="BI162"/>
  <c r="BH162"/>
  <c r="BG162"/>
  <c r="BE162"/>
  <c r="T162"/>
  <c r="R162"/>
  <c r="P162"/>
  <c r="BK162"/>
  <c r="J162"/>
  <c r="BF162" s="1"/>
  <c r="BI161"/>
  <c r="BH161"/>
  <c r="BG161"/>
  <c r="BE161"/>
  <c r="T161"/>
  <c r="R161"/>
  <c r="P161"/>
  <c r="BK161"/>
  <c r="J161"/>
  <c r="BF161" s="1"/>
  <c r="BI160"/>
  <c r="BH160"/>
  <c r="BG160"/>
  <c r="BE160"/>
  <c r="T160"/>
  <c r="R160"/>
  <c r="P160"/>
  <c r="BK160"/>
  <c r="J160"/>
  <c r="BF160" s="1"/>
  <c r="BI159"/>
  <c r="BH159"/>
  <c r="BG159"/>
  <c r="BE159"/>
  <c r="T159"/>
  <c r="R159"/>
  <c r="P159"/>
  <c r="BK159"/>
  <c r="J159"/>
  <c r="BF159" s="1"/>
  <c r="BI158"/>
  <c r="BH158"/>
  <c r="BG158"/>
  <c r="BE158"/>
  <c r="T158"/>
  <c r="R158"/>
  <c r="P158"/>
  <c r="BK158"/>
  <c r="J158"/>
  <c r="BF158" s="1"/>
  <c r="BI157"/>
  <c r="BH157"/>
  <c r="BG157"/>
  <c r="BE157"/>
  <c r="T157"/>
  <c r="R157"/>
  <c r="P157"/>
  <c r="BK157"/>
  <c r="J157"/>
  <c r="BF157" s="1"/>
  <c r="BI156"/>
  <c r="BH156"/>
  <c r="BG156"/>
  <c r="BE156"/>
  <c r="T156"/>
  <c r="R156"/>
  <c r="P156"/>
  <c r="BK156"/>
  <c r="J156"/>
  <c r="BF156" s="1"/>
  <c r="BI155"/>
  <c r="BH155"/>
  <c r="BG155"/>
  <c r="BE155"/>
  <c r="T155"/>
  <c r="R155"/>
  <c r="P155"/>
  <c r="BK155"/>
  <c r="J155"/>
  <c r="BF155" s="1"/>
  <c r="BI154"/>
  <c r="BH154"/>
  <c r="BG154"/>
  <c r="BE154"/>
  <c r="T154"/>
  <c r="R154"/>
  <c r="P154"/>
  <c r="BK154"/>
  <c r="J154"/>
  <c r="BF154" s="1"/>
  <c r="BI153"/>
  <c r="BH153"/>
  <c r="BG153"/>
  <c r="BE153"/>
  <c r="T153"/>
  <c r="R153"/>
  <c r="P153"/>
  <c r="BK153"/>
  <c r="J153"/>
  <c r="BF153" s="1"/>
  <c r="BI152"/>
  <c r="BH152"/>
  <c r="BG152"/>
  <c r="BE152"/>
  <c r="T152"/>
  <c r="R152"/>
  <c r="P152"/>
  <c r="BK152"/>
  <c r="J152"/>
  <c r="BF152" s="1"/>
  <c r="BI151"/>
  <c r="BH151"/>
  <c r="BG151"/>
  <c r="BE151"/>
  <c r="T151"/>
  <c r="R151"/>
  <c r="P151"/>
  <c r="BK151"/>
  <c r="J151"/>
  <c r="BF151" s="1"/>
  <c r="BI150"/>
  <c r="BH150"/>
  <c r="BG150"/>
  <c r="BE150"/>
  <c r="T150"/>
  <c r="R150"/>
  <c r="P150"/>
  <c r="BK150"/>
  <c r="J150"/>
  <c r="BF150" s="1"/>
  <c r="BI149"/>
  <c r="BH149"/>
  <c r="BG149"/>
  <c r="BE149"/>
  <c r="T149"/>
  <c r="R149"/>
  <c r="P149"/>
  <c r="BK149"/>
  <c r="J149"/>
  <c r="BF149" s="1"/>
  <c r="BI148"/>
  <c r="BH148"/>
  <c r="BG148"/>
  <c r="BE148"/>
  <c r="T148"/>
  <c r="R148"/>
  <c r="P148"/>
  <c r="BK148"/>
  <c r="J148"/>
  <c r="BF148" s="1"/>
  <c r="BI147"/>
  <c r="BH147"/>
  <c r="BG147"/>
  <c r="BE147"/>
  <c r="T147"/>
  <c r="R147"/>
  <c r="P147"/>
  <c r="BK147"/>
  <c r="J147"/>
  <c r="BF147" s="1"/>
  <c r="BI146"/>
  <c r="BH146"/>
  <c r="BG146"/>
  <c r="BE146"/>
  <c r="T146"/>
  <c r="R146"/>
  <c r="P146"/>
  <c r="BK146"/>
  <c r="J146"/>
  <c r="BF146" s="1"/>
  <c r="BI145"/>
  <c r="BH145"/>
  <c r="BG145"/>
  <c r="BE145"/>
  <c r="T145"/>
  <c r="R145"/>
  <c r="P145"/>
  <c r="BK145"/>
  <c r="J145"/>
  <c r="BF145" s="1"/>
  <c r="BI144"/>
  <c r="BH144"/>
  <c r="BG144"/>
  <c r="BE144"/>
  <c r="T144"/>
  <c r="R144"/>
  <c r="P144"/>
  <c r="BK144"/>
  <c r="J144"/>
  <c r="BF144" s="1"/>
  <c r="BI143"/>
  <c r="BH143"/>
  <c r="BG143"/>
  <c r="BE143"/>
  <c r="T143"/>
  <c r="R143"/>
  <c r="R142" s="1"/>
  <c r="P143"/>
  <c r="BK143"/>
  <c r="BK142" s="1"/>
  <c r="J142" s="1"/>
  <c r="J102" s="1"/>
  <c r="J143"/>
  <c r="BF143"/>
  <c r="BI141"/>
  <c r="BH141"/>
  <c r="BG141"/>
  <c r="BE141"/>
  <c r="T141"/>
  <c r="R141"/>
  <c r="P141"/>
  <c r="BK141"/>
  <c r="J141"/>
  <c r="BF141" s="1"/>
  <c r="BI140"/>
  <c r="BH140"/>
  <c r="BG140"/>
  <c r="BE140"/>
  <c r="T140"/>
  <c r="R140"/>
  <c r="P140"/>
  <c r="BK140"/>
  <c r="J140"/>
  <c r="BF140" s="1"/>
  <c r="BI139"/>
  <c r="BH139"/>
  <c r="BG139"/>
  <c r="BE139"/>
  <c r="T139"/>
  <c r="R139"/>
  <c r="P139"/>
  <c r="BK139"/>
  <c r="J139"/>
  <c r="BF139" s="1"/>
  <c r="BI138"/>
  <c r="BH138"/>
  <c r="BG138"/>
  <c r="BE138"/>
  <c r="T138"/>
  <c r="R138"/>
  <c r="P138"/>
  <c r="BK138"/>
  <c r="J138"/>
  <c r="BF138" s="1"/>
  <c r="BI137"/>
  <c r="BH137"/>
  <c r="BG137"/>
  <c r="BE137"/>
  <c r="T137"/>
  <c r="R137"/>
  <c r="P137"/>
  <c r="BK137"/>
  <c r="J137"/>
  <c r="BF137" s="1"/>
  <c r="BI136"/>
  <c r="BH136"/>
  <c r="BG136"/>
  <c r="BE136"/>
  <c r="T136"/>
  <c r="R136"/>
  <c r="P136"/>
  <c r="BK136"/>
  <c r="J136"/>
  <c r="BF136" s="1"/>
  <c r="BI135"/>
  <c r="BH135"/>
  <c r="BG135"/>
  <c r="BE135"/>
  <c r="T135"/>
  <c r="R135"/>
  <c r="P135"/>
  <c r="BK135"/>
  <c r="J135"/>
  <c r="BF135" s="1"/>
  <c r="BI134"/>
  <c r="BH134"/>
  <c r="BG134"/>
  <c r="BE134"/>
  <c r="T134"/>
  <c r="T133" s="1"/>
  <c r="R134"/>
  <c r="R133"/>
  <c r="P134"/>
  <c r="P133" s="1"/>
  <c r="BK134"/>
  <c r="BK133"/>
  <c r="J133" s="1"/>
  <c r="J101" s="1"/>
  <c r="BK132"/>
  <c r="J132" s="1"/>
  <c r="J100" s="1"/>
  <c r="J134"/>
  <c r="BF134" s="1"/>
  <c r="BI131"/>
  <c r="BH131"/>
  <c r="BG131"/>
  <c r="BE131"/>
  <c r="T131"/>
  <c r="T130" s="1"/>
  <c r="R131"/>
  <c r="R130" s="1"/>
  <c r="P131"/>
  <c r="P130" s="1"/>
  <c r="BK131"/>
  <c r="BK130" s="1"/>
  <c r="J130"/>
  <c r="J99" s="1"/>
  <c r="J131"/>
  <c r="BF131"/>
  <c r="BI129"/>
  <c r="BH129"/>
  <c r="F36"/>
  <c r="BC101" i="1" s="1"/>
  <c r="BG129" i="7"/>
  <c r="BE129"/>
  <c r="J33"/>
  <c r="AV101" i="1" s="1"/>
  <c r="F33" i="7"/>
  <c r="AZ101" i="1" s="1"/>
  <c r="T129" i="7"/>
  <c r="T128" s="1"/>
  <c r="T127" s="1"/>
  <c r="R129"/>
  <c r="R128" s="1"/>
  <c r="R127" s="1"/>
  <c r="P129"/>
  <c r="P128" s="1"/>
  <c r="P127" s="1"/>
  <c r="BK129"/>
  <c r="BK128"/>
  <c r="J128" s="1"/>
  <c r="J98" s="1"/>
  <c r="J129"/>
  <c r="BF129"/>
  <c r="F120"/>
  <c r="E118"/>
  <c r="F89"/>
  <c r="E87"/>
  <c r="J24"/>
  <c r="E24"/>
  <c r="J123"/>
  <c r="J92"/>
  <c r="J23"/>
  <c r="J21"/>
  <c r="E21"/>
  <c r="J122" s="1"/>
  <c r="J91"/>
  <c r="J20"/>
  <c r="J18"/>
  <c r="E18"/>
  <c r="F92" s="1"/>
  <c r="F123"/>
  <c r="J17"/>
  <c r="J15"/>
  <c r="E15"/>
  <c r="F122" s="1"/>
  <c r="F91"/>
  <c r="J14"/>
  <c r="J120"/>
  <c r="E7"/>
  <c r="E85" s="1"/>
  <c r="E116"/>
  <c r="J37" i="6"/>
  <c r="J36"/>
  <c r="AY100" i="1"/>
  <c r="J35" i="6"/>
  <c r="AX100" i="1"/>
  <c r="BI156" i="6"/>
  <c r="BH156"/>
  <c r="BG156"/>
  <c r="BE156"/>
  <c r="T156"/>
  <c r="R156"/>
  <c r="R153" s="1"/>
  <c r="P156"/>
  <c r="BK156"/>
  <c r="J156"/>
  <c r="BF156"/>
  <c r="BI155"/>
  <c r="BH155"/>
  <c r="BG155"/>
  <c r="BE155"/>
  <c r="T155"/>
  <c r="R155"/>
  <c r="P155"/>
  <c r="BK155"/>
  <c r="BK153" s="1"/>
  <c r="J153" s="1"/>
  <c r="J105" s="1"/>
  <c r="J155"/>
  <c r="BF155"/>
  <c r="BI154"/>
  <c r="BH154"/>
  <c r="BG154"/>
  <c r="BE154"/>
  <c r="T154"/>
  <c r="T153"/>
  <c r="R154"/>
  <c r="P154"/>
  <c r="P153"/>
  <c r="BK154"/>
  <c r="J154"/>
  <c r="BF154" s="1"/>
  <c r="BI152"/>
  <c r="BH152"/>
  <c r="BG152"/>
  <c r="BE152"/>
  <c r="T152"/>
  <c r="R152"/>
  <c r="P152"/>
  <c r="BK152"/>
  <c r="J152"/>
  <c r="BF152"/>
  <c r="BI151"/>
  <c r="BH151"/>
  <c r="BG151"/>
  <c r="BE151"/>
  <c r="T151"/>
  <c r="R151"/>
  <c r="P151"/>
  <c r="BK151"/>
  <c r="J151"/>
  <c r="BF151"/>
  <c r="BI150"/>
  <c r="BH150"/>
  <c r="BG150"/>
  <c r="BE150"/>
  <c r="T150"/>
  <c r="R150"/>
  <c r="P150"/>
  <c r="BK150"/>
  <c r="J150"/>
  <c r="BF150"/>
  <c r="BI149"/>
  <c r="BH149"/>
  <c r="BG149"/>
  <c r="BE149"/>
  <c r="T149"/>
  <c r="R149"/>
  <c r="P149"/>
  <c r="BK149"/>
  <c r="J149"/>
  <c r="BF149"/>
  <c r="BI148"/>
  <c r="BH148"/>
  <c r="BG148"/>
  <c r="BE148"/>
  <c r="T148"/>
  <c r="R148"/>
  <c r="P148"/>
  <c r="BK148"/>
  <c r="J148"/>
  <c r="BF148"/>
  <c r="BI147"/>
  <c r="BH147"/>
  <c r="BG147"/>
  <c r="BE147"/>
  <c r="T147"/>
  <c r="T146"/>
  <c r="T145" s="1"/>
  <c r="R147"/>
  <c r="P147"/>
  <c r="P146"/>
  <c r="P145" s="1"/>
  <c r="BK147"/>
  <c r="BK146"/>
  <c r="BK145" s="1"/>
  <c r="J145" s="1"/>
  <c r="J103" s="1"/>
  <c r="J147"/>
  <c r="BF147"/>
  <c r="BI144"/>
  <c r="BH144"/>
  <c r="BG144"/>
  <c r="BE144"/>
  <c r="T144"/>
  <c r="T143" s="1"/>
  <c r="R144"/>
  <c r="R143" s="1"/>
  <c r="P144"/>
  <c r="P143" s="1"/>
  <c r="BK144"/>
  <c r="BK143" s="1"/>
  <c r="J143"/>
  <c r="J102" s="1"/>
  <c r="J144"/>
  <c r="BF144" s="1"/>
  <c r="BI142"/>
  <c r="BH142"/>
  <c r="BG142"/>
  <c r="BE142"/>
  <c r="T142"/>
  <c r="R142"/>
  <c r="P142"/>
  <c r="BK142"/>
  <c r="J142"/>
  <c r="BF142"/>
  <c r="BI141"/>
  <c r="BH141"/>
  <c r="BG141"/>
  <c r="BE141"/>
  <c r="T141"/>
  <c r="R141"/>
  <c r="P141"/>
  <c r="BK141"/>
  <c r="J141"/>
  <c r="BF141" s="1"/>
  <c r="BI140"/>
  <c r="BH140"/>
  <c r="BG140"/>
  <c r="BE140"/>
  <c r="T140"/>
  <c r="T139" s="1"/>
  <c r="R140"/>
  <c r="R139" s="1"/>
  <c r="P140"/>
  <c r="P139" s="1"/>
  <c r="BK140"/>
  <c r="J140"/>
  <c r="BF140" s="1"/>
  <c r="BI138"/>
  <c r="BH138"/>
  <c r="BG138"/>
  <c r="BE138"/>
  <c r="T138"/>
  <c r="R138"/>
  <c r="P138"/>
  <c r="BK138"/>
  <c r="J138"/>
  <c r="BF138"/>
  <c r="BI137"/>
  <c r="BH137"/>
  <c r="BG137"/>
  <c r="BE137"/>
  <c r="T137"/>
  <c r="R137"/>
  <c r="P137"/>
  <c r="BK137"/>
  <c r="BK130" s="1"/>
  <c r="J137"/>
  <c r="BF137" s="1"/>
  <c r="BI136"/>
  <c r="BH136"/>
  <c r="BG136"/>
  <c r="BE136"/>
  <c r="T136"/>
  <c r="R136"/>
  <c r="P136"/>
  <c r="BK136"/>
  <c r="J136"/>
  <c r="BF136" s="1"/>
  <c r="BI135"/>
  <c r="BH135"/>
  <c r="BG135"/>
  <c r="BE135"/>
  <c r="T135"/>
  <c r="R135"/>
  <c r="P135"/>
  <c r="BK135"/>
  <c r="J135"/>
  <c r="BF135" s="1"/>
  <c r="BI134"/>
  <c r="BH134"/>
  <c r="BG134"/>
  <c r="BE134"/>
  <c r="T134"/>
  <c r="R134"/>
  <c r="P134"/>
  <c r="BK134"/>
  <c r="J134"/>
  <c r="BF134" s="1"/>
  <c r="BI133"/>
  <c r="BH133"/>
  <c r="BG133"/>
  <c r="BE133"/>
  <c r="T133"/>
  <c r="R133"/>
  <c r="P133"/>
  <c r="BK133"/>
  <c r="J133"/>
  <c r="BF133" s="1"/>
  <c r="BI132"/>
  <c r="BH132"/>
  <c r="BG132"/>
  <c r="BE132"/>
  <c r="T132"/>
  <c r="R132"/>
  <c r="P132"/>
  <c r="BK132"/>
  <c r="J132"/>
  <c r="BF132" s="1"/>
  <c r="BI131"/>
  <c r="BH131"/>
  <c r="BG131"/>
  <c r="BE131"/>
  <c r="T131"/>
  <c r="R131"/>
  <c r="R130" s="1"/>
  <c r="R129" s="1"/>
  <c r="P131"/>
  <c r="P130" s="1"/>
  <c r="BK131"/>
  <c r="J131"/>
  <c r="BF131" s="1"/>
  <c r="BI128"/>
  <c r="F37" s="1"/>
  <c r="BD100" i="1" s="1"/>
  <c r="BH128" i="6"/>
  <c r="F36"/>
  <c r="BC100" i="1" s="1"/>
  <c r="BG128" i="6"/>
  <c r="BE128"/>
  <c r="F33" s="1"/>
  <c r="AZ100" i="1" s="1"/>
  <c r="T128" i="6"/>
  <c r="T127" s="1"/>
  <c r="T126" s="1"/>
  <c r="R128"/>
  <c r="R127" s="1"/>
  <c r="R126"/>
  <c r="P128"/>
  <c r="P127" s="1"/>
  <c r="P126" s="1"/>
  <c r="BK128"/>
  <c r="BK127"/>
  <c r="J127"/>
  <c r="J98" s="1"/>
  <c r="BK126"/>
  <c r="J126" s="1"/>
  <c r="J97" s="1"/>
  <c r="J128"/>
  <c r="BF128" s="1"/>
  <c r="F119"/>
  <c r="E117"/>
  <c r="F89"/>
  <c r="E87"/>
  <c r="J24"/>
  <c r="E24"/>
  <c r="J122"/>
  <c r="J92"/>
  <c r="J23"/>
  <c r="J21"/>
  <c r="E21"/>
  <c r="J121"/>
  <c r="J91"/>
  <c r="J20"/>
  <c r="J18"/>
  <c r="E18"/>
  <c r="F92" s="1"/>
  <c r="J17"/>
  <c r="J15"/>
  <c r="E15"/>
  <c r="F121" s="1"/>
  <c r="J14"/>
  <c r="J119"/>
  <c r="E7"/>
  <c r="E85" s="1"/>
  <c r="J37" i="5"/>
  <c r="J36"/>
  <c r="AY99" i="1" s="1"/>
  <c r="J35" i="5"/>
  <c r="AX99" i="1"/>
  <c r="BI134" i="5"/>
  <c r="BH134"/>
  <c r="BG134"/>
  <c r="BE134"/>
  <c r="T134"/>
  <c r="R134"/>
  <c r="P134"/>
  <c r="BK134"/>
  <c r="J134"/>
  <c r="BF134" s="1"/>
  <c r="BI133"/>
  <c r="BH133"/>
  <c r="BG133"/>
  <c r="BE133"/>
  <c r="T133"/>
  <c r="R133"/>
  <c r="P133"/>
  <c r="BK133"/>
  <c r="J133"/>
  <c r="BF133"/>
  <c r="BI132"/>
  <c r="BH132"/>
  <c r="BG132"/>
  <c r="BE132"/>
  <c r="T132"/>
  <c r="R132"/>
  <c r="P132"/>
  <c r="BK132"/>
  <c r="J132"/>
  <c r="BF132" s="1"/>
  <c r="BI131"/>
  <c r="BH131"/>
  <c r="BG131"/>
  <c r="BE131"/>
  <c r="T131"/>
  <c r="R131"/>
  <c r="P131"/>
  <c r="BK131"/>
  <c r="J131"/>
  <c r="BF131"/>
  <c r="BI130"/>
  <c r="BH130"/>
  <c r="BG130"/>
  <c r="BE130"/>
  <c r="T130"/>
  <c r="R130"/>
  <c r="P130"/>
  <c r="BK130"/>
  <c r="J130"/>
  <c r="BF130" s="1"/>
  <c r="BI129"/>
  <c r="BH129"/>
  <c r="BG129"/>
  <c r="BE129"/>
  <c r="T129"/>
  <c r="R129"/>
  <c r="P129"/>
  <c r="BK129"/>
  <c r="J129"/>
  <c r="BF129"/>
  <c r="BI128"/>
  <c r="BH128"/>
  <c r="BG128"/>
  <c r="BE128"/>
  <c r="T128"/>
  <c r="R128"/>
  <c r="P128"/>
  <c r="BK128"/>
  <c r="J128"/>
  <c r="BF128" s="1"/>
  <c r="BI127"/>
  <c r="BH127"/>
  <c r="BG127"/>
  <c r="BE127"/>
  <c r="T127"/>
  <c r="R127"/>
  <c r="P127"/>
  <c r="BK127"/>
  <c r="J127"/>
  <c r="BF127"/>
  <c r="BI126"/>
  <c r="BH126"/>
  <c r="BG126"/>
  <c r="BE126"/>
  <c r="T126"/>
  <c r="R126"/>
  <c r="P126"/>
  <c r="BK126"/>
  <c r="J126"/>
  <c r="BF126" s="1"/>
  <c r="BI125"/>
  <c r="BH125"/>
  <c r="BG125"/>
  <c r="BE125"/>
  <c r="T125"/>
  <c r="R125"/>
  <c r="P125"/>
  <c r="BK125"/>
  <c r="J125"/>
  <c r="BF125"/>
  <c r="BI124"/>
  <c r="BH124"/>
  <c r="BG124"/>
  <c r="BE124"/>
  <c r="T124"/>
  <c r="R124"/>
  <c r="P124"/>
  <c r="BK124"/>
  <c r="J124"/>
  <c r="BF124" s="1"/>
  <c r="BI123"/>
  <c r="BH123"/>
  <c r="BG123"/>
  <c r="BE123"/>
  <c r="T123"/>
  <c r="R123"/>
  <c r="P123"/>
  <c r="BK123"/>
  <c r="J123"/>
  <c r="BF123"/>
  <c r="BI122"/>
  <c r="F37" s="1"/>
  <c r="BD99" i="1" s="1"/>
  <c r="BH122" i="5"/>
  <c r="BG122"/>
  <c r="BE122"/>
  <c r="T122"/>
  <c r="R122"/>
  <c r="P122"/>
  <c r="BK122"/>
  <c r="J122"/>
  <c r="BF122" s="1"/>
  <c r="BI121"/>
  <c r="BH121"/>
  <c r="F36" s="1"/>
  <c r="BC99" i="1" s="1"/>
  <c r="BG121" i="5"/>
  <c r="F35"/>
  <c r="BB99" i="1" s="1"/>
  <c r="BE121" i="5"/>
  <c r="F33" s="1"/>
  <c r="AZ99" i="1"/>
  <c r="T121" i="5"/>
  <c r="T120" s="1"/>
  <c r="T119" s="1"/>
  <c r="T118" s="1"/>
  <c r="R121"/>
  <c r="R120" s="1"/>
  <c r="R119" s="1"/>
  <c r="R118" s="1"/>
  <c r="P121"/>
  <c r="P120"/>
  <c r="P119" s="1"/>
  <c r="P118" s="1"/>
  <c r="AU99" i="1" s="1"/>
  <c r="BK121" i="5"/>
  <c r="J121"/>
  <c r="BF121" s="1"/>
  <c r="F112"/>
  <c r="E110"/>
  <c r="F89"/>
  <c r="E87"/>
  <c r="J24"/>
  <c r="E24"/>
  <c r="J115" s="1"/>
  <c r="J23"/>
  <c r="J21"/>
  <c r="E21"/>
  <c r="J114"/>
  <c r="J91"/>
  <c r="J20"/>
  <c r="J18"/>
  <c r="E18"/>
  <c r="F115"/>
  <c r="F92"/>
  <c r="J17"/>
  <c r="J15"/>
  <c r="E15"/>
  <c r="F91" s="1"/>
  <c r="J14"/>
  <c r="J89"/>
  <c r="E7"/>
  <c r="E85" s="1"/>
  <c r="J37" i="4"/>
  <c r="J36"/>
  <c r="AY98" i="1" s="1"/>
  <c r="J35" i="4"/>
  <c r="AX98" i="1" s="1"/>
  <c r="BI129" i="4"/>
  <c r="BH129"/>
  <c r="BG129"/>
  <c r="BE129"/>
  <c r="T129"/>
  <c r="R129"/>
  <c r="P129"/>
  <c r="BK129"/>
  <c r="J129"/>
  <c r="BF129" s="1"/>
  <c r="BI127"/>
  <c r="BH127"/>
  <c r="BG127"/>
  <c r="BE127"/>
  <c r="T127"/>
  <c r="R127"/>
  <c r="P127"/>
  <c r="BK127"/>
  <c r="J127"/>
  <c r="BF127" s="1"/>
  <c r="BI125"/>
  <c r="BH125"/>
  <c r="F36" s="1"/>
  <c r="BC98" i="1" s="1"/>
  <c r="BG125" i="4"/>
  <c r="BE125"/>
  <c r="T125"/>
  <c r="R125"/>
  <c r="P125"/>
  <c r="BK125"/>
  <c r="J125"/>
  <c r="BF125"/>
  <c r="BI123"/>
  <c r="BH123"/>
  <c r="BG123"/>
  <c r="BE123"/>
  <c r="T123"/>
  <c r="R123"/>
  <c r="P123"/>
  <c r="BK123"/>
  <c r="BK120" s="1"/>
  <c r="J123"/>
  <c r="BF123" s="1"/>
  <c r="BI121"/>
  <c r="F37" s="1"/>
  <c r="BD98" i="1" s="1"/>
  <c r="BH121" i="4"/>
  <c r="BG121"/>
  <c r="F35" s="1"/>
  <c r="BB98" i="1" s="1"/>
  <c r="BE121" i="4"/>
  <c r="J33" s="1"/>
  <c r="AV98" i="1" s="1"/>
  <c r="F33" i="4"/>
  <c r="AZ98" i="1" s="1"/>
  <c r="T121" i="4"/>
  <c r="R121"/>
  <c r="P121"/>
  <c r="P120" s="1"/>
  <c r="P119" s="1"/>
  <c r="P118" s="1"/>
  <c r="AU98" i="1" s="1"/>
  <c r="BK121" i="4"/>
  <c r="J121"/>
  <c r="BF121" s="1"/>
  <c r="F112"/>
  <c r="E110"/>
  <c r="F89"/>
  <c r="E87"/>
  <c r="J24"/>
  <c r="E24"/>
  <c r="J115"/>
  <c r="J92"/>
  <c r="J23"/>
  <c r="J21"/>
  <c r="E21"/>
  <c r="J91" s="1"/>
  <c r="J20"/>
  <c r="J18"/>
  <c r="E18"/>
  <c r="F92" s="1"/>
  <c r="J17"/>
  <c r="J15"/>
  <c r="E15"/>
  <c r="F114" s="1"/>
  <c r="J14"/>
  <c r="J112"/>
  <c r="E7"/>
  <c r="E85" s="1"/>
  <c r="E108"/>
  <c r="J39" i="3"/>
  <c r="J38"/>
  <c r="AY97" i="1" s="1"/>
  <c r="J37" i="3"/>
  <c r="AX97" i="1"/>
  <c r="BI253" i="3"/>
  <c r="BH253"/>
  <c r="BG253"/>
  <c r="BE253"/>
  <c r="T253"/>
  <c r="R253"/>
  <c r="P253"/>
  <c r="BK253"/>
  <c r="J253"/>
  <c r="BF253" s="1"/>
  <c r="BI251"/>
  <c r="BH251"/>
  <c r="BG251"/>
  <c r="BE251"/>
  <c r="T251"/>
  <c r="R251"/>
  <c r="P251"/>
  <c r="BK251"/>
  <c r="J251"/>
  <c r="BF251"/>
  <c r="BI250"/>
  <c r="BH250"/>
  <c r="BG250"/>
  <c r="BE250"/>
  <c r="T250"/>
  <c r="R250"/>
  <c r="P250"/>
  <c r="BK250"/>
  <c r="J250"/>
  <c r="BF250" s="1"/>
  <c r="BI248"/>
  <c r="BH248"/>
  <c r="BG248"/>
  <c r="BE248"/>
  <c r="T248"/>
  <c r="R248"/>
  <c r="P248"/>
  <c r="BK248"/>
  <c r="J248"/>
  <c r="BF248"/>
  <c r="BI246"/>
  <c r="BH246"/>
  <c r="BG246"/>
  <c r="BE246"/>
  <c r="T246"/>
  <c r="R246"/>
  <c r="P246"/>
  <c r="BK246"/>
  <c r="J246"/>
  <c r="BF246" s="1"/>
  <c r="BI235"/>
  <c r="BH235"/>
  <c r="BG235"/>
  <c r="BE235"/>
  <c r="T235"/>
  <c r="R235"/>
  <c r="P235"/>
  <c r="BK235"/>
  <c r="J235"/>
  <c r="BF235"/>
  <c r="BI233"/>
  <c r="BH233"/>
  <c r="BG233"/>
  <c r="BE233"/>
  <c r="T233"/>
  <c r="R233"/>
  <c r="P233"/>
  <c r="BK233"/>
  <c r="J233"/>
  <c r="BF233" s="1"/>
  <c r="BI231"/>
  <c r="BH231"/>
  <c r="BG231"/>
  <c r="BE231"/>
  <c r="T231"/>
  <c r="T230"/>
  <c r="R231"/>
  <c r="R230" s="1"/>
  <c r="P231"/>
  <c r="P230"/>
  <c r="BK231"/>
  <c r="BK230" s="1"/>
  <c r="J230" s="1"/>
  <c r="J106" s="1"/>
  <c r="J231"/>
  <c r="BF231" s="1"/>
  <c r="BI229"/>
  <c r="BH229"/>
  <c r="BG229"/>
  <c r="BE229"/>
  <c r="T229"/>
  <c r="R229"/>
  <c r="P229"/>
  <c r="BK229"/>
  <c r="J229"/>
  <c r="BF229"/>
  <c r="BI223"/>
  <c r="BH223"/>
  <c r="BG223"/>
  <c r="BE223"/>
  <c r="T223"/>
  <c r="R223"/>
  <c r="P223"/>
  <c r="BK223"/>
  <c r="J223"/>
  <c r="BF223" s="1"/>
  <c r="BI219"/>
  <c r="BH219"/>
  <c r="BG219"/>
  <c r="BE219"/>
  <c r="T219"/>
  <c r="R219"/>
  <c r="P219"/>
  <c r="BK219"/>
  <c r="J219"/>
  <c r="BF219"/>
  <c r="BI215"/>
  <c r="BH215"/>
  <c r="BG215"/>
  <c r="BE215"/>
  <c r="T215"/>
  <c r="R215"/>
  <c r="P215"/>
  <c r="BK215"/>
  <c r="J215"/>
  <c r="BF215" s="1"/>
  <c r="BI211"/>
  <c r="BH211"/>
  <c r="BG211"/>
  <c r="BE211"/>
  <c r="T211"/>
  <c r="R211"/>
  <c r="P211"/>
  <c r="BK211"/>
  <c r="J211"/>
  <c r="BF211"/>
  <c r="BI208"/>
  <c r="BH208"/>
  <c r="BG208"/>
  <c r="BE208"/>
  <c r="T208"/>
  <c r="R208"/>
  <c r="P208"/>
  <c r="BK208"/>
  <c r="J208"/>
  <c r="BF208" s="1"/>
  <c r="BI204"/>
  <c r="BH204"/>
  <c r="BG204"/>
  <c r="BE204"/>
  <c r="T204"/>
  <c r="R204"/>
  <c r="P204"/>
  <c r="BK204"/>
  <c r="J204"/>
  <c r="BF204"/>
  <c r="BI201"/>
  <c r="BH201"/>
  <c r="BG201"/>
  <c r="BE201"/>
  <c r="T201"/>
  <c r="R201"/>
  <c r="P201"/>
  <c r="BK201"/>
  <c r="J201"/>
  <c r="BF201" s="1"/>
  <c r="BI197"/>
  <c r="BH197"/>
  <c r="BG197"/>
  <c r="BE197"/>
  <c r="T197"/>
  <c r="R197"/>
  <c r="P197"/>
  <c r="BK197"/>
  <c r="J197"/>
  <c r="BF197"/>
  <c r="BI196"/>
  <c r="BH196"/>
  <c r="BG196"/>
  <c r="BE196"/>
  <c r="T196"/>
  <c r="R196"/>
  <c r="P196"/>
  <c r="BK196"/>
  <c r="J196"/>
  <c r="BF196" s="1"/>
  <c r="BI194"/>
  <c r="BH194"/>
  <c r="BG194"/>
  <c r="BE194"/>
  <c r="T194"/>
  <c r="R194"/>
  <c r="P194"/>
  <c r="BK194"/>
  <c r="J194"/>
  <c r="BF194"/>
  <c r="BI193"/>
  <c r="BH193"/>
  <c r="BG193"/>
  <c r="BE193"/>
  <c r="T193"/>
  <c r="R193"/>
  <c r="P193"/>
  <c r="BK193"/>
  <c r="J193"/>
  <c r="BF193" s="1"/>
  <c r="BI192"/>
  <c r="BH192"/>
  <c r="BG192"/>
  <c r="BE192"/>
  <c r="T192"/>
  <c r="R192"/>
  <c r="P192"/>
  <c r="BK192"/>
  <c r="J192"/>
  <c r="BF192"/>
  <c r="BI190"/>
  <c r="BH190"/>
  <c r="BG190"/>
  <c r="BE190"/>
  <c r="T190"/>
  <c r="R190"/>
  <c r="P190"/>
  <c r="BK190"/>
  <c r="J190"/>
  <c r="BF190" s="1"/>
  <c r="BI189"/>
  <c r="BH189"/>
  <c r="BG189"/>
  <c r="BE189"/>
  <c r="T189"/>
  <c r="T188"/>
  <c r="R189"/>
  <c r="R188" s="1"/>
  <c r="P189"/>
  <c r="P188"/>
  <c r="BK189"/>
  <c r="BK188" s="1"/>
  <c r="J188" s="1"/>
  <c r="J105" s="1"/>
  <c r="J189"/>
  <c r="BF189"/>
  <c r="BI187"/>
  <c r="BH187"/>
  <c r="BG187"/>
  <c r="BE187"/>
  <c r="T187"/>
  <c r="R187"/>
  <c r="P187"/>
  <c r="P167" s="1"/>
  <c r="BK187"/>
  <c r="J187"/>
  <c r="BF187"/>
  <c r="BI170"/>
  <c r="BH170"/>
  <c r="BG170"/>
  <c r="BE170"/>
  <c r="T170"/>
  <c r="T167" s="1"/>
  <c r="R170"/>
  <c r="P170"/>
  <c r="BK170"/>
  <c r="J170"/>
  <c r="BF170" s="1"/>
  <c r="BI168"/>
  <c r="BH168"/>
  <c r="BG168"/>
  <c r="BE168"/>
  <c r="T168"/>
  <c r="R168"/>
  <c r="R167" s="1"/>
  <c r="P168"/>
  <c r="BK168"/>
  <c r="BK167" s="1"/>
  <c r="J167" s="1"/>
  <c r="J104" s="1"/>
  <c r="J168"/>
  <c r="BF168" s="1"/>
  <c r="BI166"/>
  <c r="BH166"/>
  <c r="BG166"/>
  <c r="BE166"/>
  <c r="T166"/>
  <c r="R166"/>
  <c r="P166"/>
  <c r="BK166"/>
  <c r="J166"/>
  <c r="BF166"/>
  <c r="BI162"/>
  <c r="BH162"/>
  <c r="BG162"/>
  <c r="BE162"/>
  <c r="T162"/>
  <c r="R162"/>
  <c r="P162"/>
  <c r="BK162"/>
  <c r="J162"/>
  <c r="BF162"/>
  <c r="BI158"/>
  <c r="BH158"/>
  <c r="BG158"/>
  <c r="BE158"/>
  <c r="T158"/>
  <c r="R158"/>
  <c r="P158"/>
  <c r="BK158"/>
  <c r="J158"/>
  <c r="BF158"/>
  <c r="BI153"/>
  <c r="BH153"/>
  <c r="BG153"/>
  <c r="BE153"/>
  <c r="T153"/>
  <c r="R153"/>
  <c r="R148" s="1"/>
  <c r="P153"/>
  <c r="BK153"/>
  <c r="J153"/>
  <c r="BF153"/>
  <c r="BI150"/>
  <c r="BH150"/>
  <c r="BG150"/>
  <c r="BE150"/>
  <c r="T150"/>
  <c r="R150"/>
  <c r="P150"/>
  <c r="BK150"/>
  <c r="BK148" s="1"/>
  <c r="J148" s="1"/>
  <c r="J103" s="1"/>
  <c r="J150"/>
  <c r="BF150"/>
  <c r="BI149"/>
  <c r="BH149"/>
  <c r="BG149"/>
  <c r="BE149"/>
  <c r="T149"/>
  <c r="T148"/>
  <c r="R149"/>
  <c r="P149"/>
  <c r="P148"/>
  <c r="BK149"/>
  <c r="J149"/>
  <c r="BF149" s="1"/>
  <c r="BI147"/>
  <c r="BH147"/>
  <c r="BG147"/>
  <c r="BE147"/>
  <c r="T147"/>
  <c r="R147"/>
  <c r="P147"/>
  <c r="BK147"/>
  <c r="J147"/>
  <c r="BF147" s="1"/>
  <c r="BI145"/>
  <c r="BH145"/>
  <c r="BG145"/>
  <c r="BE145"/>
  <c r="T145"/>
  <c r="R145"/>
  <c r="P145"/>
  <c r="BK145"/>
  <c r="J145"/>
  <c r="BF145"/>
  <c r="BI142"/>
  <c r="BH142"/>
  <c r="BG142"/>
  <c r="BE142"/>
  <c r="T142"/>
  <c r="T141" s="1"/>
  <c r="T140" s="1"/>
  <c r="R142"/>
  <c r="R141" s="1"/>
  <c r="P142"/>
  <c r="P141"/>
  <c r="BK142"/>
  <c r="J142"/>
  <c r="BF142"/>
  <c r="BI139"/>
  <c r="BH139"/>
  <c r="BG139"/>
  <c r="BE139"/>
  <c r="T139"/>
  <c r="R139"/>
  <c r="P139"/>
  <c r="BK139"/>
  <c r="J139"/>
  <c r="BF139"/>
  <c r="BI138"/>
  <c r="BH138"/>
  <c r="BG138"/>
  <c r="BE138"/>
  <c r="T138"/>
  <c r="R138"/>
  <c r="P138"/>
  <c r="BK138"/>
  <c r="J138"/>
  <c r="BF138" s="1"/>
  <c r="BI137"/>
  <c r="BH137"/>
  <c r="BG137"/>
  <c r="BE137"/>
  <c r="T137"/>
  <c r="R137"/>
  <c r="P137"/>
  <c r="BK137"/>
  <c r="J137"/>
  <c r="BF137"/>
  <c r="BI135"/>
  <c r="BH135"/>
  <c r="BG135"/>
  <c r="BE135"/>
  <c r="T135"/>
  <c r="R135"/>
  <c r="P135"/>
  <c r="BK135"/>
  <c r="J135"/>
  <c r="BF135" s="1"/>
  <c r="BI134"/>
  <c r="BH134"/>
  <c r="BG134"/>
  <c r="BE134"/>
  <c r="T134"/>
  <c r="R134"/>
  <c r="P134"/>
  <c r="BK134"/>
  <c r="J134"/>
  <c r="BF134"/>
  <c r="BI133"/>
  <c r="BH133"/>
  <c r="BG133"/>
  <c r="BE133"/>
  <c r="T133"/>
  <c r="T130" s="1"/>
  <c r="T129" s="1"/>
  <c r="R133"/>
  <c r="P133"/>
  <c r="BK133"/>
  <c r="J133"/>
  <c r="BF133" s="1"/>
  <c r="BI132"/>
  <c r="BH132"/>
  <c r="BG132"/>
  <c r="F37" s="1"/>
  <c r="BB97" i="1" s="1"/>
  <c r="BE132" i="3"/>
  <c r="T132"/>
  <c r="R132"/>
  <c r="P132"/>
  <c r="P130" s="1"/>
  <c r="P129" s="1"/>
  <c r="BK132"/>
  <c r="J132"/>
  <c r="BF132"/>
  <c r="BI131"/>
  <c r="F39" s="1"/>
  <c r="BD97" i="1" s="1"/>
  <c r="BH131" i="3"/>
  <c r="F38" s="1"/>
  <c r="BC97" i="1" s="1"/>
  <c r="BG131" i="3"/>
  <c r="BE131"/>
  <c r="J35" s="1"/>
  <c r="AV97" i="1" s="1"/>
  <c r="T131" i="3"/>
  <c r="R131"/>
  <c r="R130"/>
  <c r="R129" s="1"/>
  <c r="P131"/>
  <c r="BK131"/>
  <c r="BK130" s="1"/>
  <c r="J131"/>
  <c r="BF131" s="1"/>
  <c r="F122"/>
  <c r="E120"/>
  <c r="F91"/>
  <c r="E89"/>
  <c r="J26"/>
  <c r="E26"/>
  <c r="J94" s="1"/>
  <c r="J25"/>
  <c r="J23"/>
  <c r="E23"/>
  <c r="J93" s="1"/>
  <c r="J22"/>
  <c r="J20"/>
  <c r="E20"/>
  <c r="F125" s="1"/>
  <c r="J19"/>
  <c r="J17"/>
  <c r="E17"/>
  <c r="F124"/>
  <c r="F93"/>
  <c r="J16"/>
  <c r="J122"/>
  <c r="J91"/>
  <c r="E7"/>
  <c r="E116" s="1"/>
  <c r="J39" i="2"/>
  <c r="J38"/>
  <c r="AY96" i="1" s="1"/>
  <c r="J37" i="2"/>
  <c r="AX96" i="1" s="1"/>
  <c r="BI927" i="2"/>
  <c r="BH927"/>
  <c r="BG927"/>
  <c r="BE927"/>
  <c r="T927"/>
  <c r="T926" s="1"/>
  <c r="R927"/>
  <c r="R926"/>
  <c r="P927"/>
  <c r="P926" s="1"/>
  <c r="BK927"/>
  <c r="BK926" s="1"/>
  <c r="J926" s="1"/>
  <c r="J123" s="1"/>
  <c r="J927"/>
  <c r="BF927"/>
  <c r="BI922"/>
  <c r="BH922"/>
  <c r="BG922"/>
  <c r="BE922"/>
  <c r="T922"/>
  <c r="R922"/>
  <c r="P922"/>
  <c r="BK922"/>
  <c r="J922"/>
  <c r="BF922" s="1"/>
  <c r="BI917"/>
  <c r="BH917"/>
  <c r="BG917"/>
  <c r="BE917"/>
  <c r="T917"/>
  <c r="T916" s="1"/>
  <c r="R917"/>
  <c r="R916" s="1"/>
  <c r="P917"/>
  <c r="P916" s="1"/>
  <c r="BK917"/>
  <c r="BK916" s="1"/>
  <c r="J916" s="1"/>
  <c r="J122" s="1"/>
  <c r="J917"/>
  <c r="BF917" s="1"/>
  <c r="BI915"/>
  <c r="BH915"/>
  <c r="BG915"/>
  <c r="BE915"/>
  <c r="T915"/>
  <c r="R915"/>
  <c r="P915"/>
  <c r="BK915"/>
  <c r="J915"/>
  <c r="BF915" s="1"/>
  <c r="BI912"/>
  <c r="BH912"/>
  <c r="BG912"/>
  <c r="BE912"/>
  <c r="T912"/>
  <c r="R912"/>
  <c r="P912"/>
  <c r="BK912"/>
  <c r="J912"/>
  <c r="BF912" s="1"/>
  <c r="BI910"/>
  <c r="BH910"/>
  <c r="BG910"/>
  <c r="BE910"/>
  <c r="T910"/>
  <c r="R910"/>
  <c r="P910"/>
  <c r="BK910"/>
  <c r="J910"/>
  <c r="BF910" s="1"/>
  <c r="BI903"/>
  <c r="BH903"/>
  <c r="BG903"/>
  <c r="BE903"/>
  <c r="T903"/>
  <c r="R903"/>
  <c r="R902" s="1"/>
  <c r="P903"/>
  <c r="BK903"/>
  <c r="BK902"/>
  <c r="J902" s="1"/>
  <c r="J121" s="1"/>
  <c r="J903"/>
  <c r="BF903"/>
  <c r="BI901"/>
  <c r="BH901"/>
  <c r="BG901"/>
  <c r="BE901"/>
  <c r="T901"/>
  <c r="R901"/>
  <c r="P901"/>
  <c r="BK901"/>
  <c r="J901"/>
  <c r="BF901" s="1"/>
  <c r="BI900"/>
  <c r="BH900"/>
  <c r="BG900"/>
  <c r="BE900"/>
  <c r="T900"/>
  <c r="R900"/>
  <c r="P900"/>
  <c r="BK900"/>
  <c r="J900"/>
  <c r="BF900" s="1"/>
  <c r="BI898"/>
  <c r="BH898"/>
  <c r="BG898"/>
  <c r="BE898"/>
  <c r="T898"/>
  <c r="R898"/>
  <c r="P898"/>
  <c r="BK898"/>
  <c r="J898"/>
  <c r="BF898" s="1"/>
  <c r="BI895"/>
  <c r="BH895"/>
  <c r="BG895"/>
  <c r="BE895"/>
  <c r="T895"/>
  <c r="R895"/>
  <c r="P895"/>
  <c r="BK895"/>
  <c r="J895"/>
  <c r="BF895" s="1"/>
  <c r="BI893"/>
  <c r="BH893"/>
  <c r="BG893"/>
  <c r="BE893"/>
  <c r="T893"/>
  <c r="R893"/>
  <c r="P893"/>
  <c r="BK893"/>
  <c r="J893"/>
  <c r="BF893" s="1"/>
  <c r="BI890"/>
  <c r="BH890"/>
  <c r="BG890"/>
  <c r="BE890"/>
  <c r="T890"/>
  <c r="R890"/>
  <c r="P890"/>
  <c r="BK890"/>
  <c r="J890"/>
  <c r="BF890" s="1"/>
  <c r="BI885"/>
  <c r="BH885"/>
  <c r="BG885"/>
  <c r="BE885"/>
  <c r="T885"/>
  <c r="R885"/>
  <c r="P885"/>
  <c r="BK885"/>
  <c r="J885"/>
  <c r="BF885" s="1"/>
  <c r="BI881"/>
  <c r="BH881"/>
  <c r="BG881"/>
  <c r="BE881"/>
  <c r="T881"/>
  <c r="T880"/>
  <c r="R881"/>
  <c r="R880" s="1"/>
  <c r="P881"/>
  <c r="P880" s="1"/>
  <c r="BK881"/>
  <c r="BK880" s="1"/>
  <c r="J880" s="1"/>
  <c r="J120" s="1"/>
  <c r="J881"/>
  <c r="BF881" s="1"/>
  <c r="BI879"/>
  <c r="BH879"/>
  <c r="BG879"/>
  <c r="BE879"/>
  <c r="T879"/>
  <c r="R879"/>
  <c r="P879"/>
  <c r="BK879"/>
  <c r="J879"/>
  <c r="BF879" s="1"/>
  <c r="BI878"/>
  <c r="BH878"/>
  <c r="BG878"/>
  <c r="BE878"/>
  <c r="T878"/>
  <c r="R878"/>
  <c r="P878"/>
  <c r="BK878"/>
  <c r="J878"/>
  <c r="BF878" s="1"/>
  <c r="BI876"/>
  <c r="BH876"/>
  <c r="BG876"/>
  <c r="BE876"/>
  <c r="T876"/>
  <c r="R876"/>
  <c r="P876"/>
  <c r="BK876"/>
  <c r="J876"/>
  <c r="BF876"/>
  <c r="BI873"/>
  <c r="BH873"/>
  <c r="BG873"/>
  <c r="BE873"/>
  <c r="T873"/>
  <c r="R873"/>
  <c r="P873"/>
  <c r="BK873"/>
  <c r="J873"/>
  <c r="BF873" s="1"/>
  <c r="BI871"/>
  <c r="BH871"/>
  <c r="BG871"/>
  <c r="BE871"/>
  <c r="T871"/>
  <c r="R871"/>
  <c r="P871"/>
  <c r="BK871"/>
  <c r="J871"/>
  <c r="BF871" s="1"/>
  <c r="BI868"/>
  <c r="BH868"/>
  <c r="BG868"/>
  <c r="BE868"/>
  <c r="T868"/>
  <c r="T867" s="1"/>
  <c r="R868"/>
  <c r="R867" s="1"/>
  <c r="P868"/>
  <c r="BK868"/>
  <c r="BK867" s="1"/>
  <c r="J867" s="1"/>
  <c r="J119" s="1"/>
  <c r="J868"/>
  <c r="BF868"/>
  <c r="BI866"/>
  <c r="BH866"/>
  <c r="BG866"/>
  <c r="BE866"/>
  <c r="T866"/>
  <c r="R866"/>
  <c r="P866"/>
  <c r="BK866"/>
  <c r="J866"/>
  <c r="BF866" s="1"/>
  <c r="BI864"/>
  <c r="BH864"/>
  <c r="BG864"/>
  <c r="BE864"/>
  <c r="T864"/>
  <c r="R864"/>
  <c r="P864"/>
  <c r="BK864"/>
  <c r="J864"/>
  <c r="BF864"/>
  <c r="BI862"/>
  <c r="BH862"/>
  <c r="BG862"/>
  <c r="BE862"/>
  <c r="T862"/>
  <c r="R862"/>
  <c r="P862"/>
  <c r="BK862"/>
  <c r="J862"/>
  <c r="BF862" s="1"/>
  <c r="BI860"/>
  <c r="BH860"/>
  <c r="BG860"/>
  <c r="BE860"/>
  <c r="T860"/>
  <c r="R860"/>
  <c r="P860"/>
  <c r="BK860"/>
  <c r="J860"/>
  <c r="BF860" s="1"/>
  <c r="BI849"/>
  <c r="BH849"/>
  <c r="BG849"/>
  <c r="BE849"/>
  <c r="T849"/>
  <c r="R849"/>
  <c r="P849"/>
  <c r="BK849"/>
  <c r="J849"/>
  <c r="BF849" s="1"/>
  <c r="BI841"/>
  <c r="BH841"/>
  <c r="BG841"/>
  <c r="BE841"/>
  <c r="T841"/>
  <c r="R841"/>
  <c r="P841"/>
  <c r="BK841"/>
  <c r="J841"/>
  <c r="BF841" s="1"/>
  <c r="BI827"/>
  <c r="BH827"/>
  <c r="BG827"/>
  <c r="BE827"/>
  <c r="T827"/>
  <c r="R827"/>
  <c r="P827"/>
  <c r="BK827"/>
  <c r="J827"/>
  <c r="BF827" s="1"/>
  <c r="BI816"/>
  <c r="BH816"/>
  <c r="BG816"/>
  <c r="BE816"/>
  <c r="T816"/>
  <c r="R816"/>
  <c r="P816"/>
  <c r="BK816"/>
  <c r="J816"/>
  <c r="BF816" s="1"/>
  <c r="BI813"/>
  <c r="BH813"/>
  <c r="BG813"/>
  <c r="BE813"/>
  <c r="T813"/>
  <c r="R813"/>
  <c r="P813"/>
  <c r="BK813"/>
  <c r="J813"/>
  <c r="BF813" s="1"/>
  <c r="BI811"/>
  <c r="BH811"/>
  <c r="BG811"/>
  <c r="BE811"/>
  <c r="T811"/>
  <c r="R811"/>
  <c r="P811"/>
  <c r="BK811"/>
  <c r="J811"/>
  <c r="BF811"/>
  <c r="BI810"/>
  <c r="BH810"/>
  <c r="BG810"/>
  <c r="BE810"/>
  <c r="T810"/>
  <c r="R810"/>
  <c r="P810"/>
  <c r="BK810"/>
  <c r="J810"/>
  <c r="BF810" s="1"/>
  <c r="BI808"/>
  <c r="BH808"/>
  <c r="BG808"/>
  <c r="BE808"/>
  <c r="T808"/>
  <c r="R808"/>
  <c r="P808"/>
  <c r="BK808"/>
  <c r="J808"/>
  <c r="BF808"/>
  <c r="BI807"/>
  <c r="BH807"/>
  <c r="BG807"/>
  <c r="BE807"/>
  <c r="T807"/>
  <c r="R807"/>
  <c r="P807"/>
  <c r="BK807"/>
  <c r="J807"/>
  <c r="BF807" s="1"/>
  <c r="BI806"/>
  <c r="BH806"/>
  <c r="BG806"/>
  <c r="BE806"/>
  <c r="T806"/>
  <c r="R806"/>
  <c r="P806"/>
  <c r="BK806"/>
  <c r="J806"/>
  <c r="BF806" s="1"/>
  <c r="BI782"/>
  <c r="BH782"/>
  <c r="BG782"/>
  <c r="BE782"/>
  <c r="T782"/>
  <c r="R782"/>
  <c r="P782"/>
  <c r="BK782"/>
  <c r="J782"/>
  <c r="BF782" s="1"/>
  <c r="BI780"/>
  <c r="BH780"/>
  <c r="BG780"/>
  <c r="BE780"/>
  <c r="T780"/>
  <c r="R780"/>
  <c r="P780"/>
  <c r="BK780"/>
  <c r="J780"/>
  <c r="BF780" s="1"/>
  <c r="BI779"/>
  <c r="BH779"/>
  <c r="BG779"/>
  <c r="BE779"/>
  <c r="T779"/>
  <c r="R779"/>
  <c r="P779"/>
  <c r="BK779"/>
  <c r="J779"/>
  <c r="BF779" s="1"/>
  <c r="BI777"/>
  <c r="BH777"/>
  <c r="BG777"/>
  <c r="BE777"/>
  <c r="T777"/>
  <c r="R777"/>
  <c r="P777"/>
  <c r="BK777"/>
  <c r="J777"/>
  <c r="BF777"/>
  <c r="BI776"/>
  <c r="BH776"/>
  <c r="BG776"/>
  <c r="BE776"/>
  <c r="T776"/>
  <c r="R776"/>
  <c r="P776"/>
  <c r="BK776"/>
  <c r="J776"/>
  <c r="BF776" s="1"/>
  <c r="BI775"/>
  <c r="BH775"/>
  <c r="BG775"/>
  <c r="BE775"/>
  <c r="T775"/>
  <c r="R775"/>
  <c r="P775"/>
  <c r="BK775"/>
  <c r="J775"/>
  <c r="BF775"/>
  <c r="BI751"/>
  <c r="BH751"/>
  <c r="BG751"/>
  <c r="BE751"/>
  <c r="T751"/>
  <c r="R751"/>
  <c r="P751"/>
  <c r="BK751"/>
  <c r="J751"/>
  <c r="BF751" s="1"/>
  <c r="BI749"/>
  <c r="BH749"/>
  <c r="BG749"/>
  <c r="BE749"/>
  <c r="T749"/>
  <c r="R749"/>
  <c r="P749"/>
  <c r="BK749"/>
  <c r="J749"/>
  <c r="BF749" s="1"/>
  <c r="BI748"/>
  <c r="BH748"/>
  <c r="BG748"/>
  <c r="BE748"/>
  <c r="T748"/>
  <c r="R748"/>
  <c r="P748"/>
  <c r="BK748"/>
  <c r="J748"/>
  <c r="BF748" s="1"/>
  <c r="BI747"/>
  <c r="BH747"/>
  <c r="BG747"/>
  <c r="BE747"/>
  <c r="T747"/>
  <c r="R747"/>
  <c r="P747"/>
  <c r="BK747"/>
  <c r="J747"/>
  <c r="BF747" s="1"/>
  <c r="BI745"/>
  <c r="BH745"/>
  <c r="BG745"/>
  <c r="BE745"/>
  <c r="T745"/>
  <c r="R745"/>
  <c r="P745"/>
  <c r="P742" s="1"/>
  <c r="BK745"/>
  <c r="J745"/>
  <c r="BF745" s="1"/>
  <c r="BI743"/>
  <c r="BH743"/>
  <c r="BG743"/>
  <c r="BE743"/>
  <c r="T743"/>
  <c r="T742"/>
  <c r="R743"/>
  <c r="P743"/>
  <c r="BK743"/>
  <c r="BK742" s="1"/>
  <c r="J742" s="1"/>
  <c r="J118" s="1"/>
  <c r="J743"/>
  <c r="BF743"/>
  <c r="BI741"/>
  <c r="BH741"/>
  <c r="BG741"/>
  <c r="BE741"/>
  <c r="T741"/>
  <c r="R741"/>
  <c r="P741"/>
  <c r="BK741"/>
  <c r="J741"/>
  <c r="BF741" s="1"/>
  <c r="BI739"/>
  <c r="BH739"/>
  <c r="BG739"/>
  <c r="BE739"/>
  <c r="T739"/>
  <c r="R739"/>
  <c r="P739"/>
  <c r="BK739"/>
  <c r="J739"/>
  <c r="BF739" s="1"/>
  <c r="BI737"/>
  <c r="BH737"/>
  <c r="BG737"/>
  <c r="BE737"/>
  <c r="T737"/>
  <c r="R737"/>
  <c r="P737"/>
  <c r="BK737"/>
  <c r="J737"/>
  <c r="BF737"/>
  <c r="BI735"/>
  <c r="BH735"/>
  <c r="BG735"/>
  <c r="BE735"/>
  <c r="T735"/>
  <c r="R735"/>
  <c r="P735"/>
  <c r="BK735"/>
  <c r="J735"/>
  <c r="BF735" s="1"/>
  <c r="BI733"/>
  <c r="BH733"/>
  <c r="BG733"/>
  <c r="BE733"/>
  <c r="T733"/>
  <c r="R733"/>
  <c r="P733"/>
  <c r="BK733"/>
  <c r="J733"/>
  <c r="BF733"/>
  <c r="BI731"/>
  <c r="BH731"/>
  <c r="BG731"/>
  <c r="BE731"/>
  <c r="T731"/>
  <c r="R731"/>
  <c r="P731"/>
  <c r="BK731"/>
  <c r="J731"/>
  <c r="BF731" s="1"/>
  <c r="BI729"/>
  <c r="BH729"/>
  <c r="BG729"/>
  <c r="BE729"/>
  <c r="T729"/>
  <c r="R729"/>
  <c r="P729"/>
  <c r="BK729"/>
  <c r="J729"/>
  <c r="BF729" s="1"/>
  <c r="BI727"/>
  <c r="BH727"/>
  <c r="BG727"/>
  <c r="BE727"/>
  <c r="T727"/>
  <c r="R727"/>
  <c r="P727"/>
  <c r="BK727"/>
  <c r="J727"/>
  <c r="BF727" s="1"/>
  <c r="BI725"/>
  <c r="BH725"/>
  <c r="BG725"/>
  <c r="BE725"/>
  <c r="T725"/>
  <c r="R725"/>
  <c r="P725"/>
  <c r="BK725"/>
  <c r="J725"/>
  <c r="BF725" s="1"/>
  <c r="BI723"/>
  <c r="BH723"/>
  <c r="BG723"/>
  <c r="BE723"/>
  <c r="T723"/>
  <c r="R723"/>
  <c r="P723"/>
  <c r="BK723"/>
  <c r="J723"/>
  <c r="BF723" s="1"/>
  <c r="BI721"/>
  <c r="BH721"/>
  <c r="BG721"/>
  <c r="BE721"/>
  <c r="T721"/>
  <c r="R721"/>
  <c r="P721"/>
  <c r="BK721"/>
  <c r="J721"/>
  <c r="BF721"/>
  <c r="BI719"/>
  <c r="BH719"/>
  <c r="BG719"/>
  <c r="BE719"/>
  <c r="T719"/>
  <c r="R719"/>
  <c r="P719"/>
  <c r="BK719"/>
  <c r="J719"/>
  <c r="BF719" s="1"/>
  <c r="BI717"/>
  <c r="BH717"/>
  <c r="BG717"/>
  <c r="BE717"/>
  <c r="T717"/>
  <c r="R717"/>
  <c r="P717"/>
  <c r="BK717"/>
  <c r="J717"/>
  <c r="BF717"/>
  <c r="BI715"/>
  <c r="BH715"/>
  <c r="BG715"/>
  <c r="BE715"/>
  <c r="T715"/>
  <c r="R715"/>
  <c r="P715"/>
  <c r="BK715"/>
  <c r="J715"/>
  <c r="BF715" s="1"/>
  <c r="BI713"/>
  <c r="BH713"/>
  <c r="BG713"/>
  <c r="BE713"/>
  <c r="T713"/>
  <c r="R713"/>
  <c r="P713"/>
  <c r="BK713"/>
  <c r="J713"/>
  <c r="BF713" s="1"/>
  <c r="BI711"/>
  <c r="BH711"/>
  <c r="BG711"/>
  <c r="BE711"/>
  <c r="T711"/>
  <c r="R711"/>
  <c r="R710" s="1"/>
  <c r="P711"/>
  <c r="BK711"/>
  <c r="BK710"/>
  <c r="J710" s="1"/>
  <c r="J117" s="1"/>
  <c r="J711"/>
  <c r="BF711"/>
  <c r="BI709"/>
  <c r="BH709"/>
  <c r="BG709"/>
  <c r="BE709"/>
  <c r="T709"/>
  <c r="T706" s="1"/>
  <c r="R709"/>
  <c r="P709"/>
  <c r="BK709"/>
  <c r="J709"/>
  <c r="BF709" s="1"/>
  <c r="BI707"/>
  <c r="BH707"/>
  <c r="BG707"/>
  <c r="BE707"/>
  <c r="T707"/>
  <c r="R707"/>
  <c r="R706" s="1"/>
  <c r="P707"/>
  <c r="P706" s="1"/>
  <c r="BK707"/>
  <c r="J707"/>
  <c r="BF707" s="1"/>
  <c r="BI705"/>
  <c r="BH705"/>
  <c r="BG705"/>
  <c r="BE705"/>
  <c r="T705"/>
  <c r="R705"/>
  <c r="P705"/>
  <c r="BK705"/>
  <c r="J705"/>
  <c r="BF705"/>
  <c r="BI698"/>
  <c r="BH698"/>
  <c r="BG698"/>
  <c r="BE698"/>
  <c r="T698"/>
  <c r="R698"/>
  <c r="P698"/>
  <c r="BK698"/>
  <c r="J698"/>
  <c r="BF698" s="1"/>
  <c r="BI696"/>
  <c r="BH696"/>
  <c r="BG696"/>
  <c r="BE696"/>
  <c r="T696"/>
  <c r="R696"/>
  <c r="P696"/>
  <c r="BK696"/>
  <c r="J696"/>
  <c r="BF696"/>
  <c r="BI694"/>
  <c r="BH694"/>
  <c r="BG694"/>
  <c r="BE694"/>
  <c r="T694"/>
  <c r="R694"/>
  <c r="P694"/>
  <c r="BK694"/>
  <c r="J694"/>
  <c r="BF694" s="1"/>
  <c r="BI689"/>
  <c r="BH689"/>
  <c r="BG689"/>
  <c r="BE689"/>
  <c r="T689"/>
  <c r="R689"/>
  <c r="P689"/>
  <c r="BK689"/>
  <c r="J689"/>
  <c r="BF689" s="1"/>
  <c r="BI684"/>
  <c r="BH684"/>
  <c r="BG684"/>
  <c r="BE684"/>
  <c r="T684"/>
  <c r="R684"/>
  <c r="P684"/>
  <c r="BK684"/>
  <c r="J684"/>
  <c r="BF684" s="1"/>
  <c r="BI679"/>
  <c r="BH679"/>
  <c r="BG679"/>
  <c r="BE679"/>
  <c r="T679"/>
  <c r="R679"/>
  <c r="P679"/>
  <c r="BK679"/>
  <c r="J679"/>
  <c r="BF679" s="1"/>
  <c r="BI676"/>
  <c r="BH676"/>
  <c r="BG676"/>
  <c r="BE676"/>
  <c r="T676"/>
  <c r="R676"/>
  <c r="P676"/>
  <c r="BK676"/>
  <c r="J676"/>
  <c r="BF676" s="1"/>
  <c r="BI671"/>
  <c r="BH671"/>
  <c r="BG671"/>
  <c r="BE671"/>
  <c r="T671"/>
  <c r="R671"/>
  <c r="P671"/>
  <c r="BK671"/>
  <c r="J671"/>
  <c r="BF671"/>
  <c r="BI668"/>
  <c r="BH668"/>
  <c r="BG668"/>
  <c r="BE668"/>
  <c r="T668"/>
  <c r="R668"/>
  <c r="P668"/>
  <c r="BK668"/>
  <c r="J668"/>
  <c r="BF668" s="1"/>
  <c r="BI663"/>
  <c r="BH663"/>
  <c r="BG663"/>
  <c r="BE663"/>
  <c r="T663"/>
  <c r="R663"/>
  <c r="P663"/>
  <c r="BK663"/>
  <c r="J663"/>
  <c r="BF663"/>
  <c r="BI661"/>
  <c r="BH661"/>
  <c r="BG661"/>
  <c r="BE661"/>
  <c r="T661"/>
  <c r="R661"/>
  <c r="P661"/>
  <c r="BK661"/>
  <c r="J661"/>
  <c r="BF661" s="1"/>
  <c r="BI659"/>
  <c r="BH659"/>
  <c r="BG659"/>
  <c r="BE659"/>
  <c r="T659"/>
  <c r="R659"/>
  <c r="P659"/>
  <c r="BK659"/>
  <c r="J659"/>
  <c r="BF659" s="1"/>
  <c r="BI658"/>
  <c r="BH658"/>
  <c r="BG658"/>
  <c r="BE658"/>
  <c r="T658"/>
  <c r="R658"/>
  <c r="P658"/>
  <c r="BK658"/>
  <c r="J658"/>
  <c r="BF658" s="1"/>
  <c r="BI656"/>
  <c r="BH656"/>
  <c r="BG656"/>
  <c r="BE656"/>
  <c r="T656"/>
  <c r="R656"/>
  <c r="P656"/>
  <c r="BK656"/>
  <c r="J656"/>
  <c r="BF656" s="1"/>
  <c r="BI655"/>
  <c r="BH655"/>
  <c r="BG655"/>
  <c r="BE655"/>
  <c r="T655"/>
  <c r="R655"/>
  <c r="P655"/>
  <c r="BK655"/>
  <c r="J655"/>
  <c r="BF655" s="1"/>
  <c r="BI654"/>
  <c r="BH654"/>
  <c r="BG654"/>
  <c r="BE654"/>
  <c r="T654"/>
  <c r="R654"/>
  <c r="P654"/>
  <c r="BK654"/>
  <c r="J654"/>
  <c r="BF654"/>
  <c r="BI652"/>
  <c r="BH652"/>
  <c r="BG652"/>
  <c r="BE652"/>
  <c r="T652"/>
  <c r="T650" s="1"/>
  <c r="R652"/>
  <c r="P652"/>
  <c r="BK652"/>
  <c r="J652"/>
  <c r="BF652" s="1"/>
  <c r="BI651"/>
  <c r="BH651"/>
  <c r="BG651"/>
  <c r="BE651"/>
  <c r="T651"/>
  <c r="R651"/>
  <c r="R650" s="1"/>
  <c r="P651"/>
  <c r="P650" s="1"/>
  <c r="BK651"/>
  <c r="J651"/>
  <c r="BF651" s="1"/>
  <c r="BI649"/>
  <c r="BH649"/>
  <c r="BG649"/>
  <c r="BE649"/>
  <c r="T649"/>
  <c r="R649"/>
  <c r="P649"/>
  <c r="BK649"/>
  <c r="J649"/>
  <c r="BF649"/>
  <c r="BI647"/>
  <c r="BH647"/>
  <c r="BG647"/>
  <c r="BE647"/>
  <c r="T647"/>
  <c r="R647"/>
  <c r="P647"/>
  <c r="BK647"/>
  <c r="J647"/>
  <c r="BF647" s="1"/>
  <c r="BI645"/>
  <c r="BH645"/>
  <c r="BG645"/>
  <c r="BE645"/>
  <c r="T645"/>
  <c r="R645"/>
  <c r="P645"/>
  <c r="BK645"/>
  <c r="J645"/>
  <c r="BF645"/>
  <c r="BI642"/>
  <c r="BH642"/>
  <c r="BG642"/>
  <c r="BE642"/>
  <c r="T642"/>
  <c r="R642"/>
  <c r="P642"/>
  <c r="BK642"/>
  <c r="J642"/>
  <c r="BF642" s="1"/>
  <c r="BI640"/>
  <c r="BH640"/>
  <c r="BG640"/>
  <c r="BE640"/>
  <c r="T640"/>
  <c r="R640"/>
  <c r="P640"/>
  <c r="BK640"/>
  <c r="J640"/>
  <c r="BF640" s="1"/>
  <c r="BI638"/>
  <c r="BH638"/>
  <c r="BG638"/>
  <c r="BE638"/>
  <c r="T638"/>
  <c r="R638"/>
  <c r="P638"/>
  <c r="BK638"/>
  <c r="J638"/>
  <c r="BF638" s="1"/>
  <c r="BI635"/>
  <c r="BH635"/>
  <c r="BG635"/>
  <c r="BE635"/>
  <c r="T635"/>
  <c r="R635"/>
  <c r="P635"/>
  <c r="BK635"/>
  <c r="J635"/>
  <c r="BF635" s="1"/>
  <c r="BI632"/>
  <c r="BH632"/>
  <c r="BG632"/>
  <c r="BE632"/>
  <c r="T632"/>
  <c r="R632"/>
  <c r="P632"/>
  <c r="BK632"/>
  <c r="J632"/>
  <c r="BF632" s="1"/>
  <c r="BI629"/>
  <c r="BH629"/>
  <c r="BG629"/>
  <c r="BE629"/>
  <c r="T629"/>
  <c r="R629"/>
  <c r="P629"/>
  <c r="BK629"/>
  <c r="J629"/>
  <c r="BF629"/>
  <c r="BI627"/>
  <c r="BH627"/>
  <c r="BG627"/>
  <c r="BE627"/>
  <c r="T627"/>
  <c r="R627"/>
  <c r="P627"/>
  <c r="BK627"/>
  <c r="J627"/>
  <c r="BF627" s="1"/>
  <c r="BI625"/>
  <c r="BH625"/>
  <c r="BG625"/>
  <c r="BE625"/>
  <c r="T625"/>
  <c r="R625"/>
  <c r="P625"/>
  <c r="BK625"/>
  <c r="J625"/>
  <c r="BF625"/>
  <c r="BI620"/>
  <c r="BH620"/>
  <c r="BG620"/>
  <c r="BE620"/>
  <c r="T620"/>
  <c r="R620"/>
  <c r="P620"/>
  <c r="BK620"/>
  <c r="J620"/>
  <c r="BF620" s="1"/>
  <c r="BI617"/>
  <c r="BH617"/>
  <c r="BG617"/>
  <c r="BE617"/>
  <c r="T617"/>
  <c r="R617"/>
  <c r="P617"/>
  <c r="BK617"/>
  <c r="J617"/>
  <c r="BF617" s="1"/>
  <c r="BI613"/>
  <c r="BH613"/>
  <c r="BG613"/>
  <c r="BE613"/>
  <c r="T613"/>
  <c r="R613"/>
  <c r="P613"/>
  <c r="BK613"/>
  <c r="J613"/>
  <c r="BF613" s="1"/>
  <c r="BI609"/>
  <c r="BH609"/>
  <c r="BG609"/>
  <c r="BE609"/>
  <c r="T609"/>
  <c r="R609"/>
  <c r="P609"/>
  <c r="BK609"/>
  <c r="J609"/>
  <c r="BF609" s="1"/>
  <c r="BI604"/>
  <c r="BH604"/>
  <c r="BG604"/>
  <c r="BE604"/>
  <c r="T604"/>
  <c r="R604"/>
  <c r="P604"/>
  <c r="BK604"/>
  <c r="J604"/>
  <c r="BF604" s="1"/>
  <c r="BI602"/>
  <c r="BH602"/>
  <c r="BG602"/>
  <c r="BE602"/>
  <c r="T602"/>
  <c r="R602"/>
  <c r="R599" s="1"/>
  <c r="P602"/>
  <c r="BK602"/>
  <c r="J602"/>
  <c r="BF602"/>
  <c r="BI600"/>
  <c r="BH600"/>
  <c r="BG600"/>
  <c r="BE600"/>
  <c r="T600"/>
  <c r="R600"/>
  <c r="P600"/>
  <c r="P599" s="1"/>
  <c r="BK600"/>
  <c r="BK599" s="1"/>
  <c r="J599" s="1"/>
  <c r="J114" s="1"/>
  <c r="J600"/>
  <c r="BF600"/>
  <c r="BI598"/>
  <c r="BH598"/>
  <c r="BG598"/>
  <c r="BE598"/>
  <c r="T598"/>
  <c r="R598"/>
  <c r="P598"/>
  <c r="BK598"/>
  <c r="J598"/>
  <c r="BF598" s="1"/>
  <c r="BI596"/>
  <c r="BH596"/>
  <c r="BG596"/>
  <c r="BE596"/>
  <c r="T596"/>
  <c r="R596"/>
  <c r="P596"/>
  <c r="BK596"/>
  <c r="J596"/>
  <c r="BF596" s="1"/>
  <c r="BI594"/>
  <c r="BH594"/>
  <c r="BG594"/>
  <c r="BE594"/>
  <c r="T594"/>
  <c r="R594"/>
  <c r="P594"/>
  <c r="BK594"/>
  <c r="J594"/>
  <c r="BF594" s="1"/>
  <c r="BI578"/>
  <c r="BH578"/>
  <c r="BG578"/>
  <c r="BE578"/>
  <c r="T578"/>
  <c r="R578"/>
  <c r="P578"/>
  <c r="BK578"/>
  <c r="J578"/>
  <c r="BF578"/>
  <c r="BI557"/>
  <c r="BH557"/>
  <c r="BG557"/>
  <c r="BE557"/>
  <c r="T557"/>
  <c r="R557"/>
  <c r="P557"/>
  <c r="BK557"/>
  <c r="J557"/>
  <c r="BF557" s="1"/>
  <c r="BI540"/>
  <c r="BH540"/>
  <c r="BG540"/>
  <c r="BE540"/>
  <c r="T540"/>
  <c r="R540"/>
  <c r="P540"/>
  <c r="BK540"/>
  <c r="J540"/>
  <c r="BF540"/>
  <c r="BI538"/>
  <c r="BH538"/>
  <c r="BG538"/>
  <c r="BE538"/>
  <c r="T538"/>
  <c r="R538"/>
  <c r="P538"/>
  <c r="BK538"/>
  <c r="J538"/>
  <c r="BF538" s="1"/>
  <c r="BI536"/>
  <c r="BH536"/>
  <c r="BG536"/>
  <c r="BE536"/>
  <c r="T536"/>
  <c r="R536"/>
  <c r="P536"/>
  <c r="BK536"/>
  <c r="J536"/>
  <c r="BF536" s="1"/>
  <c r="BI534"/>
  <c r="BH534"/>
  <c r="BG534"/>
  <c r="BE534"/>
  <c r="T534"/>
  <c r="R534"/>
  <c r="P534"/>
  <c r="BK534"/>
  <c r="J534"/>
  <c r="BF534" s="1"/>
  <c r="BI531"/>
  <c r="BH531"/>
  <c r="BG531"/>
  <c r="BE531"/>
  <c r="T531"/>
  <c r="R531"/>
  <c r="P531"/>
  <c r="BK531"/>
  <c r="J531"/>
  <c r="BF531" s="1"/>
  <c r="BI528"/>
  <c r="BH528"/>
  <c r="BG528"/>
  <c r="BE528"/>
  <c r="T528"/>
  <c r="R528"/>
  <c r="P528"/>
  <c r="P512" s="1"/>
  <c r="BK528"/>
  <c r="J528"/>
  <c r="BF528" s="1"/>
  <c r="BI513"/>
  <c r="BH513"/>
  <c r="BG513"/>
  <c r="BE513"/>
  <c r="T513"/>
  <c r="T512"/>
  <c r="R513"/>
  <c r="P513"/>
  <c r="BK513"/>
  <c r="BK512" s="1"/>
  <c r="J512" s="1"/>
  <c r="J113" s="1"/>
  <c r="J513"/>
  <c r="BF513"/>
  <c r="BI511"/>
  <c r="BH511"/>
  <c r="BG511"/>
  <c r="BE511"/>
  <c r="T511"/>
  <c r="R511"/>
  <c r="P511"/>
  <c r="BK511"/>
  <c r="J511"/>
  <c r="BF511" s="1"/>
  <c r="BI510"/>
  <c r="BH510"/>
  <c r="BG510"/>
  <c r="BE510"/>
  <c r="T510"/>
  <c r="R510"/>
  <c r="P510"/>
  <c r="P508" s="1"/>
  <c r="BK510"/>
  <c r="J510"/>
  <c r="BF510" s="1"/>
  <c r="BI509"/>
  <c r="BH509"/>
  <c r="BG509"/>
  <c r="BE509"/>
  <c r="T509"/>
  <c r="T508"/>
  <c r="R509"/>
  <c r="R508" s="1"/>
  <c r="P509"/>
  <c r="BK509"/>
  <c r="BK508" s="1"/>
  <c r="J508" s="1"/>
  <c r="J112" s="1"/>
  <c r="J509"/>
  <c r="BF509"/>
  <c r="BI507"/>
  <c r="BH507"/>
  <c r="BG507"/>
  <c r="BE507"/>
  <c r="T507"/>
  <c r="R507"/>
  <c r="P507"/>
  <c r="BK507"/>
  <c r="J507"/>
  <c r="BF507" s="1"/>
  <c r="BI501"/>
  <c r="BH501"/>
  <c r="BG501"/>
  <c r="BE501"/>
  <c r="T501"/>
  <c r="R501"/>
  <c r="P501"/>
  <c r="BK501"/>
  <c r="J501"/>
  <c r="BF501" s="1"/>
  <c r="BI497"/>
  <c r="BH497"/>
  <c r="BG497"/>
  <c r="BE497"/>
  <c r="T497"/>
  <c r="R497"/>
  <c r="P497"/>
  <c r="BK497"/>
  <c r="J497"/>
  <c r="BF497"/>
  <c r="BI493"/>
  <c r="BH493"/>
  <c r="BG493"/>
  <c r="BE493"/>
  <c r="T493"/>
  <c r="R493"/>
  <c r="P493"/>
  <c r="BK493"/>
  <c r="J493"/>
  <c r="BF493" s="1"/>
  <c r="BI489"/>
  <c r="BH489"/>
  <c r="BG489"/>
  <c r="BE489"/>
  <c r="T489"/>
  <c r="R489"/>
  <c r="P489"/>
  <c r="BK489"/>
  <c r="J489"/>
  <c r="BF489"/>
  <c r="BI485"/>
  <c r="BH485"/>
  <c r="BG485"/>
  <c r="BE485"/>
  <c r="T485"/>
  <c r="R485"/>
  <c r="P485"/>
  <c r="BK485"/>
  <c r="J485"/>
  <c r="BF485" s="1"/>
  <c r="BI481"/>
  <c r="BH481"/>
  <c r="BG481"/>
  <c r="BE481"/>
  <c r="T481"/>
  <c r="R481"/>
  <c r="P481"/>
  <c r="BK481"/>
  <c r="J481"/>
  <c r="BF481" s="1"/>
  <c r="BI477"/>
  <c r="BH477"/>
  <c r="BG477"/>
  <c r="BE477"/>
  <c r="T477"/>
  <c r="R477"/>
  <c r="P477"/>
  <c r="BK477"/>
  <c r="J477"/>
  <c r="BF477" s="1"/>
  <c r="BI473"/>
  <c r="BH473"/>
  <c r="BG473"/>
  <c r="BE473"/>
  <c r="T473"/>
  <c r="R473"/>
  <c r="P473"/>
  <c r="BK473"/>
  <c r="J473"/>
  <c r="BF473" s="1"/>
  <c r="BI469"/>
  <c r="BH469"/>
  <c r="BG469"/>
  <c r="BE469"/>
  <c r="T469"/>
  <c r="R469"/>
  <c r="P469"/>
  <c r="BK469"/>
  <c r="J469"/>
  <c r="BF469" s="1"/>
  <c r="BI465"/>
  <c r="BH465"/>
  <c r="BG465"/>
  <c r="BE465"/>
  <c r="T465"/>
  <c r="R465"/>
  <c r="P465"/>
  <c r="BK465"/>
  <c r="J465"/>
  <c r="BF465"/>
  <c r="BI460"/>
  <c r="BH460"/>
  <c r="BG460"/>
  <c r="BE460"/>
  <c r="T460"/>
  <c r="R460"/>
  <c r="P460"/>
  <c r="BK460"/>
  <c r="J460"/>
  <c r="BF460" s="1"/>
  <c r="BI457"/>
  <c r="BH457"/>
  <c r="BG457"/>
  <c r="BE457"/>
  <c r="T457"/>
  <c r="R457"/>
  <c r="P457"/>
  <c r="BK457"/>
  <c r="J457"/>
  <c r="BF457"/>
  <c r="BI455"/>
  <c r="BH455"/>
  <c r="BG455"/>
  <c r="BE455"/>
  <c r="T455"/>
  <c r="R455"/>
  <c r="P455"/>
  <c r="BK455"/>
  <c r="J455"/>
  <c r="BF455" s="1"/>
  <c r="BI454"/>
  <c r="BH454"/>
  <c r="BG454"/>
  <c r="BE454"/>
  <c r="T454"/>
  <c r="T453" s="1"/>
  <c r="R454"/>
  <c r="P454"/>
  <c r="P453" s="1"/>
  <c r="BK454"/>
  <c r="J454"/>
  <c r="BF454" s="1"/>
  <c r="BI452"/>
  <c r="BH452"/>
  <c r="BG452"/>
  <c r="BE452"/>
  <c r="T452"/>
  <c r="R452"/>
  <c r="P452"/>
  <c r="BK452"/>
  <c r="J452"/>
  <c r="BF452"/>
  <c r="BI450"/>
  <c r="BH450"/>
  <c r="BG450"/>
  <c r="BE450"/>
  <c r="T450"/>
  <c r="R450"/>
  <c r="P450"/>
  <c r="BK450"/>
  <c r="J450"/>
  <c r="BF450" s="1"/>
  <c r="BI446"/>
  <c r="BH446"/>
  <c r="BG446"/>
  <c r="BE446"/>
  <c r="T446"/>
  <c r="R446"/>
  <c r="P446"/>
  <c r="BK446"/>
  <c r="J446"/>
  <c r="BF446" s="1"/>
  <c r="BI444"/>
  <c r="BH444"/>
  <c r="BG444"/>
  <c r="BE444"/>
  <c r="T444"/>
  <c r="R444"/>
  <c r="R443" s="1"/>
  <c r="P444"/>
  <c r="BK444"/>
  <c r="BK443"/>
  <c r="J443" s="1"/>
  <c r="J110" s="1"/>
  <c r="J444"/>
  <c r="BF444"/>
  <c r="BI442"/>
  <c r="BH442"/>
  <c r="BG442"/>
  <c r="BE442"/>
  <c r="T442"/>
  <c r="R442"/>
  <c r="P442"/>
  <c r="BK442"/>
  <c r="J442"/>
  <c r="BF442" s="1"/>
  <c r="BI440"/>
  <c r="BH440"/>
  <c r="BG440"/>
  <c r="BE440"/>
  <c r="T440"/>
  <c r="R440"/>
  <c r="P440"/>
  <c r="BK440"/>
  <c r="J440"/>
  <c r="BF440"/>
  <c r="BI438"/>
  <c r="BH438"/>
  <c r="BG438"/>
  <c r="BE438"/>
  <c r="T438"/>
  <c r="R438"/>
  <c r="P438"/>
  <c r="BK438"/>
  <c r="BK428" s="1"/>
  <c r="J438"/>
  <c r="BF438" s="1"/>
  <c r="BI436"/>
  <c r="BH436"/>
  <c r="BG436"/>
  <c r="BE436"/>
  <c r="T436"/>
  <c r="R436"/>
  <c r="P436"/>
  <c r="BK436"/>
  <c r="J436"/>
  <c r="BF436" s="1"/>
  <c r="BI434"/>
  <c r="BH434"/>
  <c r="BG434"/>
  <c r="BE434"/>
  <c r="T434"/>
  <c r="R434"/>
  <c r="P434"/>
  <c r="P428" s="1"/>
  <c r="BK434"/>
  <c r="J434"/>
  <c r="BF434" s="1"/>
  <c r="BI431"/>
  <c r="BH431"/>
  <c r="BG431"/>
  <c r="BE431"/>
  <c r="T431"/>
  <c r="R431"/>
  <c r="P431"/>
  <c r="BK431"/>
  <c r="J431"/>
  <c r="BF431" s="1"/>
  <c r="BI429"/>
  <c r="BH429"/>
  <c r="BG429"/>
  <c r="BE429"/>
  <c r="T429"/>
  <c r="R429"/>
  <c r="R428" s="1"/>
  <c r="P429"/>
  <c r="BK429"/>
  <c r="J429"/>
  <c r="BF429" s="1"/>
  <c r="BI426"/>
  <c r="BH426"/>
  <c r="BG426"/>
  <c r="BE426"/>
  <c r="T426"/>
  <c r="T425" s="1"/>
  <c r="R426"/>
  <c r="R425" s="1"/>
  <c r="P426"/>
  <c r="P425"/>
  <c r="BK426"/>
  <c r="BK425" s="1"/>
  <c r="J425" s="1"/>
  <c r="J107" s="1"/>
  <c r="J426"/>
  <c r="BF426"/>
  <c r="BI424"/>
  <c r="BH424"/>
  <c r="BG424"/>
  <c r="BE424"/>
  <c r="T424"/>
  <c r="R424"/>
  <c r="P424"/>
  <c r="BK424"/>
  <c r="J424"/>
  <c r="BF424" s="1"/>
  <c r="BI423"/>
  <c r="BH423"/>
  <c r="BG423"/>
  <c r="BE423"/>
  <c r="T423"/>
  <c r="R423"/>
  <c r="P423"/>
  <c r="BK423"/>
  <c r="J423"/>
  <c r="BF423" s="1"/>
  <c r="BI422"/>
  <c r="BH422"/>
  <c r="BG422"/>
  <c r="BE422"/>
  <c r="T422"/>
  <c r="R422"/>
  <c r="P422"/>
  <c r="BK422"/>
  <c r="J422"/>
  <c r="BF422" s="1"/>
  <c r="BI420"/>
  <c r="BH420"/>
  <c r="BG420"/>
  <c r="BE420"/>
  <c r="T420"/>
  <c r="R420"/>
  <c r="P420"/>
  <c r="BK420"/>
  <c r="J420"/>
  <c r="BF420" s="1"/>
  <c r="BI419"/>
  <c r="BH419"/>
  <c r="BG419"/>
  <c r="BE419"/>
  <c r="T419"/>
  <c r="R419"/>
  <c r="P419"/>
  <c r="BK419"/>
  <c r="J419"/>
  <c r="BF419"/>
  <c r="BI418"/>
  <c r="BH418"/>
  <c r="BG418"/>
  <c r="BE418"/>
  <c r="T418"/>
  <c r="R418"/>
  <c r="P418"/>
  <c r="BK418"/>
  <c r="J418"/>
  <c r="BF418" s="1"/>
  <c r="BI417"/>
  <c r="BH417"/>
  <c r="BG417"/>
  <c r="BE417"/>
  <c r="T417"/>
  <c r="R417"/>
  <c r="P417"/>
  <c r="BK417"/>
  <c r="J417"/>
  <c r="BF417"/>
  <c r="BI414"/>
  <c r="BH414"/>
  <c r="BG414"/>
  <c r="BE414"/>
  <c r="T414"/>
  <c r="R414"/>
  <c r="P414"/>
  <c r="BK414"/>
  <c r="J414"/>
  <c r="BF414" s="1"/>
  <c r="BI411"/>
  <c r="BH411"/>
  <c r="BG411"/>
  <c r="BE411"/>
  <c r="T411"/>
  <c r="R411"/>
  <c r="P411"/>
  <c r="BK411"/>
  <c r="J411"/>
  <c r="BF411" s="1"/>
  <c r="BI409"/>
  <c r="BH409"/>
  <c r="BG409"/>
  <c r="BE409"/>
  <c r="T409"/>
  <c r="R409"/>
  <c r="P409"/>
  <c r="BK409"/>
  <c r="J409"/>
  <c r="BF409" s="1"/>
  <c r="BI407"/>
  <c r="BH407"/>
  <c r="BG407"/>
  <c r="BE407"/>
  <c r="T407"/>
  <c r="R407"/>
  <c r="P407"/>
  <c r="BK407"/>
  <c r="J407"/>
  <c r="BF407" s="1"/>
  <c r="BI403"/>
  <c r="BH403"/>
  <c r="BG403"/>
  <c r="BE403"/>
  <c r="T403"/>
  <c r="R403"/>
  <c r="P403"/>
  <c r="BK403"/>
  <c r="J403"/>
  <c r="BF403" s="1"/>
  <c r="BI402"/>
  <c r="BH402"/>
  <c r="BG402"/>
  <c r="BE402"/>
  <c r="T402"/>
  <c r="R402"/>
  <c r="P402"/>
  <c r="BK402"/>
  <c r="J402"/>
  <c r="BF402"/>
  <c r="BI401"/>
  <c r="BH401"/>
  <c r="BG401"/>
  <c r="BE401"/>
  <c r="T401"/>
  <c r="R401"/>
  <c r="P401"/>
  <c r="BK401"/>
  <c r="J401"/>
  <c r="BF401" s="1"/>
  <c r="BI399"/>
  <c r="BH399"/>
  <c r="BG399"/>
  <c r="BE399"/>
  <c r="T399"/>
  <c r="R399"/>
  <c r="P399"/>
  <c r="BK399"/>
  <c r="J399"/>
  <c r="BF399"/>
  <c r="BI397"/>
  <c r="BH397"/>
  <c r="BG397"/>
  <c r="BE397"/>
  <c r="T397"/>
  <c r="R397"/>
  <c r="P397"/>
  <c r="BK397"/>
  <c r="J397"/>
  <c r="BF397" s="1"/>
  <c r="BI395"/>
  <c r="BH395"/>
  <c r="BG395"/>
  <c r="BE395"/>
  <c r="T395"/>
  <c r="R395"/>
  <c r="P395"/>
  <c r="BK395"/>
  <c r="J395"/>
  <c r="BF395" s="1"/>
  <c r="BI394"/>
  <c r="BH394"/>
  <c r="BG394"/>
  <c r="BE394"/>
  <c r="T394"/>
  <c r="R394"/>
  <c r="P394"/>
  <c r="BK394"/>
  <c r="J394"/>
  <c r="BF394" s="1"/>
  <c r="BI393"/>
  <c r="BH393"/>
  <c r="BG393"/>
  <c r="BE393"/>
  <c r="T393"/>
  <c r="R393"/>
  <c r="P393"/>
  <c r="BK393"/>
  <c r="J393"/>
  <c r="BF393" s="1"/>
  <c r="BI391"/>
  <c r="BH391"/>
  <c r="BG391"/>
  <c r="BE391"/>
  <c r="T391"/>
  <c r="R391"/>
  <c r="P391"/>
  <c r="BK391"/>
  <c r="J391"/>
  <c r="BF391" s="1"/>
  <c r="BI389"/>
  <c r="BH389"/>
  <c r="BG389"/>
  <c r="BE389"/>
  <c r="T389"/>
  <c r="R389"/>
  <c r="P389"/>
  <c r="BK389"/>
  <c r="J389"/>
  <c r="BF389"/>
  <c r="BI388"/>
  <c r="BH388"/>
  <c r="BG388"/>
  <c r="BE388"/>
  <c r="T388"/>
  <c r="R388"/>
  <c r="P388"/>
  <c r="BK388"/>
  <c r="J388"/>
  <c r="BF388" s="1"/>
  <c r="BI387"/>
  <c r="BH387"/>
  <c r="BG387"/>
  <c r="BE387"/>
  <c r="T387"/>
  <c r="R387"/>
  <c r="P387"/>
  <c r="BK387"/>
  <c r="J387"/>
  <c r="BF387"/>
  <c r="BI386"/>
  <c r="BH386"/>
  <c r="BG386"/>
  <c r="BE386"/>
  <c r="T386"/>
  <c r="R386"/>
  <c r="P386"/>
  <c r="BK386"/>
  <c r="J386"/>
  <c r="BF386" s="1"/>
  <c r="BI385"/>
  <c r="BH385"/>
  <c r="BG385"/>
  <c r="BE385"/>
  <c r="T385"/>
  <c r="R385"/>
  <c r="P385"/>
  <c r="BK385"/>
  <c r="J385"/>
  <c r="BF385" s="1"/>
  <c r="BI384"/>
  <c r="BH384"/>
  <c r="BG384"/>
  <c r="BE384"/>
  <c r="T384"/>
  <c r="R384"/>
  <c r="P384"/>
  <c r="BK384"/>
  <c r="J384"/>
  <c r="BF384" s="1"/>
  <c r="BI383"/>
  <c r="BH383"/>
  <c r="BG383"/>
  <c r="BE383"/>
  <c r="T383"/>
  <c r="R383"/>
  <c r="P383"/>
  <c r="BK383"/>
  <c r="J383"/>
  <c r="BF383" s="1"/>
  <c r="BI381"/>
  <c r="BH381"/>
  <c r="BG381"/>
  <c r="BE381"/>
  <c r="T381"/>
  <c r="R381"/>
  <c r="P381"/>
  <c r="BK381"/>
  <c r="J381"/>
  <c r="BF381" s="1"/>
  <c r="BI379"/>
  <c r="BH379"/>
  <c r="BG379"/>
  <c r="BE379"/>
  <c r="T379"/>
  <c r="R379"/>
  <c r="P379"/>
  <c r="BK379"/>
  <c r="J379"/>
  <c r="BF379"/>
  <c r="BI377"/>
  <c r="BH377"/>
  <c r="BG377"/>
  <c r="BE377"/>
  <c r="T377"/>
  <c r="R377"/>
  <c r="P377"/>
  <c r="BK377"/>
  <c r="J377"/>
  <c r="BF377" s="1"/>
  <c r="BI372"/>
  <c r="BH372"/>
  <c r="BG372"/>
  <c r="BE372"/>
  <c r="T372"/>
  <c r="R372"/>
  <c r="P372"/>
  <c r="BK372"/>
  <c r="J372"/>
  <c r="BF372"/>
  <c r="BI371"/>
  <c r="BH371"/>
  <c r="BG371"/>
  <c r="BE371"/>
  <c r="T371"/>
  <c r="T370" s="1"/>
  <c r="R371"/>
  <c r="R370" s="1"/>
  <c r="P371"/>
  <c r="BK371"/>
  <c r="BK370" s="1"/>
  <c r="J370" s="1"/>
  <c r="J106" s="1"/>
  <c r="J371"/>
  <c r="BF371"/>
  <c r="BI365"/>
  <c r="BH365"/>
  <c r="BG365"/>
  <c r="BE365"/>
  <c r="T365"/>
  <c r="R365"/>
  <c r="P365"/>
  <c r="BK365"/>
  <c r="J365"/>
  <c r="BF365" s="1"/>
  <c r="BI363"/>
  <c r="BH363"/>
  <c r="BG363"/>
  <c r="BE363"/>
  <c r="T363"/>
  <c r="R363"/>
  <c r="P363"/>
  <c r="BK363"/>
  <c r="J363"/>
  <c r="BF363"/>
  <c r="BI354"/>
  <c r="BH354"/>
  <c r="BG354"/>
  <c r="BE354"/>
  <c r="T354"/>
  <c r="R354"/>
  <c r="P354"/>
  <c r="BK354"/>
  <c r="J354"/>
  <c r="BF354" s="1"/>
  <c r="BI352"/>
  <c r="BH352"/>
  <c r="BG352"/>
  <c r="BE352"/>
  <c r="T352"/>
  <c r="R352"/>
  <c r="P352"/>
  <c r="BK352"/>
  <c r="J352"/>
  <c r="BF352"/>
  <c r="BI350"/>
  <c r="BH350"/>
  <c r="BG350"/>
  <c r="BE350"/>
  <c r="T350"/>
  <c r="R350"/>
  <c r="P350"/>
  <c r="BK350"/>
  <c r="J350"/>
  <c r="BF350" s="1"/>
  <c r="BI346"/>
  <c r="BH346"/>
  <c r="BG346"/>
  <c r="BE346"/>
  <c r="T346"/>
  <c r="R346"/>
  <c r="P346"/>
  <c r="BK346"/>
  <c r="J346"/>
  <c r="BF346" s="1"/>
  <c r="BI342"/>
  <c r="BH342"/>
  <c r="BG342"/>
  <c r="BE342"/>
  <c r="T342"/>
  <c r="R342"/>
  <c r="P342"/>
  <c r="BK342"/>
  <c r="J342"/>
  <c r="BF342" s="1"/>
  <c r="BI334"/>
  <c r="BH334"/>
  <c r="BG334"/>
  <c r="BE334"/>
  <c r="T334"/>
  <c r="R334"/>
  <c r="P334"/>
  <c r="BK334"/>
  <c r="J334"/>
  <c r="BF334" s="1"/>
  <c r="BI330"/>
  <c r="BH330"/>
  <c r="BG330"/>
  <c r="BE330"/>
  <c r="T330"/>
  <c r="R330"/>
  <c r="P330"/>
  <c r="BK330"/>
  <c r="J330"/>
  <c r="BF330" s="1"/>
  <c r="BI326"/>
  <c r="BH326"/>
  <c r="BG326"/>
  <c r="BE326"/>
  <c r="T326"/>
  <c r="R326"/>
  <c r="P326"/>
  <c r="BK326"/>
  <c r="J326"/>
  <c r="BF326"/>
  <c r="BI321"/>
  <c r="BH321"/>
  <c r="BG321"/>
  <c r="BE321"/>
  <c r="T321"/>
  <c r="R321"/>
  <c r="P321"/>
  <c r="BK321"/>
  <c r="J321"/>
  <c r="BF321" s="1"/>
  <c r="BI316"/>
  <c r="BH316"/>
  <c r="BG316"/>
  <c r="BE316"/>
  <c r="T316"/>
  <c r="R316"/>
  <c r="P316"/>
  <c r="BK316"/>
  <c r="J316"/>
  <c r="BF316"/>
  <c r="BI311"/>
  <c r="BH311"/>
  <c r="BG311"/>
  <c r="BE311"/>
  <c r="T311"/>
  <c r="R311"/>
  <c r="P311"/>
  <c r="BK311"/>
  <c r="J311"/>
  <c r="BF311" s="1"/>
  <c r="BI310"/>
  <c r="BH310"/>
  <c r="BG310"/>
  <c r="BE310"/>
  <c r="T310"/>
  <c r="R310"/>
  <c r="P310"/>
  <c r="BK310"/>
  <c r="J310"/>
  <c r="BF310" s="1"/>
  <c r="BI308"/>
  <c r="BH308"/>
  <c r="BG308"/>
  <c r="BE308"/>
  <c r="T308"/>
  <c r="R308"/>
  <c r="P308"/>
  <c r="BK308"/>
  <c r="J308"/>
  <c r="BF308" s="1"/>
  <c r="BI306"/>
  <c r="BH306"/>
  <c r="BG306"/>
  <c r="BE306"/>
  <c r="T306"/>
  <c r="R306"/>
  <c r="P306"/>
  <c r="BK306"/>
  <c r="J306"/>
  <c r="BF306" s="1"/>
  <c r="BI304"/>
  <c r="BH304"/>
  <c r="BG304"/>
  <c r="BE304"/>
  <c r="T304"/>
  <c r="R304"/>
  <c r="P304"/>
  <c r="BK304"/>
  <c r="J304"/>
  <c r="BF304" s="1"/>
  <c r="BI302"/>
  <c r="BH302"/>
  <c r="BG302"/>
  <c r="BE302"/>
  <c r="T302"/>
  <c r="R302"/>
  <c r="P302"/>
  <c r="BK302"/>
  <c r="J302"/>
  <c r="BF302"/>
  <c r="BI299"/>
  <c r="BH299"/>
  <c r="BG299"/>
  <c r="BE299"/>
  <c r="T299"/>
  <c r="R299"/>
  <c r="P299"/>
  <c r="BK299"/>
  <c r="BK281" s="1"/>
  <c r="J281" s="1"/>
  <c r="J105" s="1"/>
  <c r="J299"/>
  <c r="BF299" s="1"/>
  <c r="BI297"/>
  <c r="BH297"/>
  <c r="BG297"/>
  <c r="BE297"/>
  <c r="T297"/>
  <c r="R297"/>
  <c r="P297"/>
  <c r="BK297"/>
  <c r="J297"/>
  <c r="BF297"/>
  <c r="BI295"/>
  <c r="BH295"/>
  <c r="BG295"/>
  <c r="BE295"/>
  <c r="T295"/>
  <c r="R295"/>
  <c r="P295"/>
  <c r="BK295"/>
  <c r="J295"/>
  <c r="BF295" s="1"/>
  <c r="BI290"/>
  <c r="BH290"/>
  <c r="BG290"/>
  <c r="BE290"/>
  <c r="T290"/>
  <c r="R290"/>
  <c r="P290"/>
  <c r="BK290"/>
  <c r="J290"/>
  <c r="BF290" s="1"/>
  <c r="BI285"/>
  <c r="BH285"/>
  <c r="BG285"/>
  <c r="BE285"/>
  <c r="T285"/>
  <c r="R285"/>
  <c r="P285"/>
  <c r="BK285"/>
  <c r="J285"/>
  <c r="BF285" s="1"/>
  <c r="BI284"/>
  <c r="BH284"/>
  <c r="BG284"/>
  <c r="BE284"/>
  <c r="T284"/>
  <c r="R284"/>
  <c r="P284"/>
  <c r="BK284"/>
  <c r="J284"/>
  <c r="BF284" s="1"/>
  <c r="BI282"/>
  <c r="BH282"/>
  <c r="BG282"/>
  <c r="BE282"/>
  <c r="T282"/>
  <c r="R282"/>
  <c r="R281"/>
  <c r="P282"/>
  <c r="BK282"/>
  <c r="J282"/>
  <c r="BF282"/>
  <c r="BI279"/>
  <c r="BH279"/>
  <c r="BG279"/>
  <c r="BE279"/>
  <c r="T279"/>
  <c r="R279"/>
  <c r="P279"/>
  <c r="BK279"/>
  <c r="J279"/>
  <c r="BF279" s="1"/>
  <c r="BI276"/>
  <c r="BH276"/>
  <c r="BG276"/>
  <c r="BE276"/>
  <c r="T276"/>
  <c r="R276"/>
  <c r="P276"/>
  <c r="BK276"/>
  <c r="J276"/>
  <c r="BF276" s="1"/>
  <c r="BI273"/>
  <c r="BH273"/>
  <c r="BG273"/>
  <c r="BE273"/>
  <c r="T273"/>
  <c r="R273"/>
  <c r="P273"/>
  <c r="BK273"/>
  <c r="J273"/>
  <c r="BF273"/>
  <c r="BI270"/>
  <c r="BH270"/>
  <c r="BG270"/>
  <c r="BE270"/>
  <c r="T270"/>
  <c r="T269" s="1"/>
  <c r="R270"/>
  <c r="R269"/>
  <c r="P270"/>
  <c r="P269" s="1"/>
  <c r="BK270"/>
  <c r="BK269"/>
  <c r="J269" s="1"/>
  <c r="J104" s="1"/>
  <c r="J270"/>
  <c r="BF270"/>
  <c r="BI268"/>
  <c r="BH268"/>
  <c r="BG268"/>
  <c r="BE268"/>
  <c r="T268"/>
  <c r="R268"/>
  <c r="P268"/>
  <c r="BK268"/>
  <c r="J268"/>
  <c r="BF268" s="1"/>
  <c r="BI264"/>
  <c r="BH264"/>
  <c r="BG264"/>
  <c r="BE264"/>
  <c r="T264"/>
  <c r="R264"/>
  <c r="P264"/>
  <c r="BK264"/>
  <c r="J264"/>
  <c r="BF264"/>
  <c r="BI262"/>
  <c r="BH262"/>
  <c r="BG262"/>
  <c r="BE262"/>
  <c r="T262"/>
  <c r="R262"/>
  <c r="P262"/>
  <c r="BK262"/>
  <c r="J262"/>
  <c r="BF262" s="1"/>
  <c r="BI260"/>
  <c r="BH260"/>
  <c r="BG260"/>
  <c r="BE260"/>
  <c r="T260"/>
  <c r="R260"/>
  <c r="P260"/>
  <c r="BK260"/>
  <c r="J260"/>
  <c r="BF260"/>
  <c r="BI259"/>
  <c r="BH259"/>
  <c r="BG259"/>
  <c r="BE259"/>
  <c r="T259"/>
  <c r="R259"/>
  <c r="P259"/>
  <c r="BK259"/>
  <c r="J259"/>
  <c r="BF259" s="1"/>
  <c r="BI255"/>
  <c r="BH255"/>
  <c r="BG255"/>
  <c r="BE255"/>
  <c r="T255"/>
  <c r="R255"/>
  <c r="P255"/>
  <c r="BK255"/>
  <c r="J255"/>
  <c r="BF255"/>
  <c r="BI239"/>
  <c r="BH239"/>
  <c r="BG239"/>
  <c r="BE239"/>
  <c r="T239"/>
  <c r="R239"/>
  <c r="P239"/>
  <c r="BK239"/>
  <c r="J239"/>
  <c r="BF239" s="1"/>
  <c r="BI235"/>
  <c r="BH235"/>
  <c r="BG235"/>
  <c r="BE235"/>
  <c r="T235"/>
  <c r="R235"/>
  <c r="P235"/>
  <c r="BK235"/>
  <c r="J235"/>
  <c r="BF235"/>
  <c r="BI234"/>
  <c r="BH234"/>
  <c r="BG234"/>
  <c r="BE234"/>
  <c r="T234"/>
  <c r="R234"/>
  <c r="P234"/>
  <c r="BK234"/>
  <c r="J234"/>
  <c r="BF234" s="1"/>
  <c r="BI232"/>
  <c r="BH232"/>
  <c r="BG232"/>
  <c r="BE232"/>
  <c r="T232"/>
  <c r="R232"/>
  <c r="P232"/>
  <c r="BK232"/>
  <c r="J232"/>
  <c r="BF232"/>
  <c r="BI230"/>
  <c r="BH230"/>
  <c r="BG230"/>
  <c r="BE230"/>
  <c r="T230"/>
  <c r="R230"/>
  <c r="P230"/>
  <c r="BK230"/>
  <c r="J230"/>
  <c r="BF230" s="1"/>
  <c r="BI226"/>
  <c r="BH226"/>
  <c r="BG226"/>
  <c r="BE226"/>
  <c r="T226"/>
  <c r="R226"/>
  <c r="P226"/>
  <c r="BK226"/>
  <c r="J226"/>
  <c r="BF226"/>
  <c r="BI224"/>
  <c r="BH224"/>
  <c r="BG224"/>
  <c r="BE224"/>
  <c r="T224"/>
  <c r="R224"/>
  <c r="P224"/>
  <c r="BK224"/>
  <c r="J224"/>
  <c r="BF224" s="1"/>
  <c r="BI221"/>
  <c r="BH221"/>
  <c r="BG221"/>
  <c r="BE221"/>
  <c r="T221"/>
  <c r="T220"/>
  <c r="R221"/>
  <c r="R220" s="1"/>
  <c r="P221"/>
  <c r="P220"/>
  <c r="BK221"/>
  <c r="BK220" s="1"/>
  <c r="J220" s="1"/>
  <c r="J103" s="1"/>
  <c r="J221"/>
  <c r="BF221" s="1"/>
  <c r="BI219"/>
  <c r="BH219"/>
  <c r="BG219"/>
  <c r="BE219"/>
  <c r="T219"/>
  <c r="R219"/>
  <c r="P219"/>
  <c r="BK219"/>
  <c r="J219"/>
  <c r="BF219"/>
  <c r="BI218"/>
  <c r="BH218"/>
  <c r="BG218"/>
  <c r="BE218"/>
  <c r="T218"/>
  <c r="R218"/>
  <c r="P218"/>
  <c r="BK218"/>
  <c r="J218"/>
  <c r="BF218" s="1"/>
  <c r="BI217"/>
  <c r="BH217"/>
  <c r="BG217"/>
  <c r="BE217"/>
  <c r="T217"/>
  <c r="R217"/>
  <c r="P217"/>
  <c r="BK217"/>
  <c r="J217"/>
  <c r="BF217"/>
  <c r="BI215"/>
  <c r="BH215"/>
  <c r="BG215"/>
  <c r="BE215"/>
  <c r="T215"/>
  <c r="R215"/>
  <c r="P215"/>
  <c r="BK215"/>
  <c r="J215"/>
  <c r="BF215" s="1"/>
  <c r="BI213"/>
  <c r="BH213"/>
  <c r="BG213"/>
  <c r="BE213"/>
  <c r="T213"/>
  <c r="R213"/>
  <c r="P213"/>
  <c r="BK213"/>
  <c r="J213"/>
  <c r="BF213"/>
  <c r="BI211"/>
  <c r="BH211"/>
  <c r="BG211"/>
  <c r="BE211"/>
  <c r="T211"/>
  <c r="R211"/>
  <c r="P211"/>
  <c r="BK211"/>
  <c r="J211"/>
  <c r="BF211" s="1"/>
  <c r="BI209"/>
  <c r="BH209"/>
  <c r="BG209"/>
  <c r="BE209"/>
  <c r="T209"/>
  <c r="R209"/>
  <c r="P209"/>
  <c r="BK209"/>
  <c r="J209"/>
  <c r="BF209"/>
  <c r="BI207"/>
  <c r="BH207"/>
  <c r="BG207"/>
  <c r="BE207"/>
  <c r="T207"/>
  <c r="R207"/>
  <c r="P207"/>
  <c r="BK207"/>
  <c r="J207"/>
  <c r="BF207" s="1"/>
  <c r="BI206"/>
  <c r="BH206"/>
  <c r="BG206"/>
  <c r="BE206"/>
  <c r="T206"/>
  <c r="R206"/>
  <c r="P206"/>
  <c r="BK206"/>
  <c r="J206"/>
  <c r="BF206"/>
  <c r="BI205"/>
  <c r="BH205"/>
  <c r="BG205"/>
  <c r="BE205"/>
  <c r="T205"/>
  <c r="R205"/>
  <c r="P205"/>
  <c r="BK205"/>
  <c r="J205"/>
  <c r="BF205" s="1"/>
  <c r="BI199"/>
  <c r="BH199"/>
  <c r="BG199"/>
  <c r="BE199"/>
  <c r="T199"/>
  <c r="T198"/>
  <c r="R199"/>
  <c r="R198" s="1"/>
  <c r="P199"/>
  <c r="P198"/>
  <c r="BK199"/>
  <c r="BK198" s="1"/>
  <c r="J198" s="1"/>
  <c r="J102" s="1"/>
  <c r="J199"/>
  <c r="BF199" s="1"/>
  <c r="BI194"/>
  <c r="BH194"/>
  <c r="BG194"/>
  <c r="BE194"/>
  <c r="T194"/>
  <c r="R194"/>
  <c r="P194"/>
  <c r="BK194"/>
  <c r="J194"/>
  <c r="BF194"/>
  <c r="BI188"/>
  <c r="BH188"/>
  <c r="BG188"/>
  <c r="BE188"/>
  <c r="T188"/>
  <c r="T187" s="1"/>
  <c r="R188"/>
  <c r="R187"/>
  <c r="P188"/>
  <c r="P187" s="1"/>
  <c r="BK188"/>
  <c r="BK187"/>
  <c r="J187" s="1"/>
  <c r="J101" s="1"/>
  <c r="J188"/>
  <c r="BF188"/>
  <c r="BI185"/>
  <c r="BH185"/>
  <c r="BG185"/>
  <c r="BE185"/>
  <c r="T185"/>
  <c r="R185"/>
  <c r="P185"/>
  <c r="BK185"/>
  <c r="J185"/>
  <c r="BF185" s="1"/>
  <c r="BI184"/>
  <c r="BH184"/>
  <c r="BG184"/>
  <c r="BE184"/>
  <c r="T184"/>
  <c r="R184"/>
  <c r="P184"/>
  <c r="BK184"/>
  <c r="J184"/>
  <c r="BF184"/>
  <c r="BI182"/>
  <c r="BH182"/>
  <c r="BG182"/>
  <c r="BE182"/>
  <c r="T182"/>
  <c r="R182"/>
  <c r="P182"/>
  <c r="BK182"/>
  <c r="J182"/>
  <c r="BF182" s="1"/>
  <c r="BI180"/>
  <c r="BH180"/>
  <c r="BG180"/>
  <c r="BE180"/>
  <c r="T180"/>
  <c r="R180"/>
  <c r="P180"/>
  <c r="BK180"/>
  <c r="J180"/>
  <c r="BF180"/>
  <c r="BI178"/>
  <c r="BH178"/>
  <c r="BG178"/>
  <c r="BE178"/>
  <c r="T178"/>
  <c r="R178"/>
  <c r="P178"/>
  <c r="BK178"/>
  <c r="J178"/>
  <c r="BF178" s="1"/>
  <c r="BI176"/>
  <c r="BH176"/>
  <c r="BG176"/>
  <c r="BE176"/>
  <c r="T176"/>
  <c r="R176"/>
  <c r="P176"/>
  <c r="BK176"/>
  <c r="J176"/>
  <c r="BF176"/>
  <c r="BI174"/>
  <c r="BH174"/>
  <c r="BG174"/>
  <c r="BE174"/>
  <c r="T174"/>
  <c r="R174"/>
  <c r="P174"/>
  <c r="BK174"/>
  <c r="J174"/>
  <c r="BF174" s="1"/>
  <c r="BI168"/>
  <c r="BH168"/>
  <c r="BG168"/>
  <c r="BE168"/>
  <c r="T168"/>
  <c r="R168"/>
  <c r="P168"/>
  <c r="BK168"/>
  <c r="J168"/>
  <c r="BF168"/>
  <c r="BI164"/>
  <c r="BH164"/>
  <c r="BG164"/>
  <c r="BE164"/>
  <c r="T164"/>
  <c r="R164"/>
  <c r="P164"/>
  <c r="BK164"/>
  <c r="J164"/>
  <c r="BF164" s="1"/>
  <c r="BI161"/>
  <c r="BH161"/>
  <c r="BG161"/>
  <c r="BE161"/>
  <c r="T161"/>
  <c r="R161"/>
  <c r="P161"/>
  <c r="BK161"/>
  <c r="J161"/>
  <c r="BF161"/>
  <c r="BI160"/>
  <c r="BH160"/>
  <c r="BG160"/>
  <c r="BE160"/>
  <c r="T160"/>
  <c r="R160"/>
  <c r="P160"/>
  <c r="BK160"/>
  <c r="J160"/>
  <c r="BF160" s="1"/>
  <c r="BI155"/>
  <c r="BH155"/>
  <c r="BG155"/>
  <c r="BE155"/>
  <c r="T155"/>
  <c r="R155"/>
  <c r="P155"/>
  <c r="BK155"/>
  <c r="J155"/>
  <c r="BF155"/>
  <c r="BI153"/>
  <c r="BH153"/>
  <c r="BG153"/>
  <c r="BE153"/>
  <c r="T153"/>
  <c r="R153"/>
  <c r="P153"/>
  <c r="BK153"/>
  <c r="J153"/>
  <c r="BF153" s="1"/>
  <c r="BI152"/>
  <c r="BH152"/>
  <c r="F38" s="1"/>
  <c r="BC96" i="1" s="1"/>
  <c r="BC95" s="1"/>
  <c r="BG152" i="2"/>
  <c r="BE152"/>
  <c r="T152"/>
  <c r="R152"/>
  <c r="P152"/>
  <c r="BK152"/>
  <c r="J152"/>
  <c r="BF152"/>
  <c r="BI150"/>
  <c r="BH150"/>
  <c r="BG150"/>
  <c r="BE150"/>
  <c r="T150"/>
  <c r="R150"/>
  <c r="P150"/>
  <c r="BK150"/>
  <c r="BK147" s="1"/>
  <c r="J150"/>
  <c r="BF150" s="1"/>
  <c r="BI148"/>
  <c r="F39"/>
  <c r="BD96" i="1" s="1"/>
  <c r="BD95" s="1"/>
  <c r="BH148" i="2"/>
  <c r="BG148"/>
  <c r="F37" s="1"/>
  <c r="BB96" i="1" s="1"/>
  <c r="BB95" s="1"/>
  <c r="BE148" i="2"/>
  <c r="F35" s="1"/>
  <c r="AZ96" i="1" s="1"/>
  <c r="T148" i="2"/>
  <c r="T147" s="1"/>
  <c r="R148"/>
  <c r="R147" s="1"/>
  <c r="R146" s="1"/>
  <c r="P148"/>
  <c r="P147" s="1"/>
  <c r="BK148"/>
  <c r="J148"/>
  <c r="BF148" s="1"/>
  <c r="F139"/>
  <c r="E137"/>
  <c r="F91"/>
  <c r="E89"/>
  <c r="J26"/>
  <c r="E26"/>
  <c r="J142"/>
  <c r="J94"/>
  <c r="J25"/>
  <c r="J23"/>
  <c r="E23"/>
  <c r="J141"/>
  <c r="J93"/>
  <c r="J22"/>
  <c r="J20"/>
  <c r="E20"/>
  <c r="F94" s="1"/>
  <c r="J19"/>
  <c r="J17"/>
  <c r="E17"/>
  <c r="F93" s="1"/>
  <c r="J16"/>
  <c r="J91"/>
  <c r="E7"/>
  <c r="E85" s="1"/>
  <c r="AS95" i="1"/>
  <c r="AS94"/>
  <c r="L90"/>
  <c r="AM90"/>
  <c r="AM89"/>
  <c r="L89"/>
  <c r="AM87"/>
  <c r="L87"/>
  <c r="L85"/>
  <c r="J89" i="9" l="1"/>
  <c r="J112" i="5"/>
  <c r="J120" i="8"/>
  <c r="J89" i="6"/>
  <c r="J89" i="7"/>
  <c r="AY95" i="1"/>
  <c r="J34" i="4"/>
  <c r="AW98" i="1" s="1"/>
  <c r="F34" i="4"/>
  <c r="BA98" i="1" s="1"/>
  <c r="J130" i="6"/>
  <c r="J100" s="1"/>
  <c r="AX95" i="1"/>
  <c r="BK119" i="4"/>
  <c r="J120"/>
  <c r="J98" s="1"/>
  <c r="J34" i="6"/>
  <c r="AW100" i="1" s="1"/>
  <c r="F34" i="6"/>
  <c r="BA100" i="1" s="1"/>
  <c r="R140" i="3"/>
  <c r="R128" s="1"/>
  <c r="P129" i="6"/>
  <c r="P125" s="1"/>
  <c r="AU100" i="1" s="1"/>
  <c r="BK129" i="3"/>
  <c r="J130"/>
  <c r="J100" s="1"/>
  <c r="P128"/>
  <c r="AU97" i="1" s="1"/>
  <c r="AT98"/>
  <c r="BK146" i="2"/>
  <c r="J147"/>
  <c r="J100" s="1"/>
  <c r="F36"/>
  <c r="BA96" i="1" s="1"/>
  <c r="BA95" s="1"/>
  <c r="J36" i="2"/>
  <c r="AW96" i="1" s="1"/>
  <c r="J428" i="2"/>
  <c r="J109" s="1"/>
  <c r="F34" i="5"/>
  <c r="BA99" i="1" s="1"/>
  <c r="J34" i="5"/>
  <c r="AW99" i="1" s="1"/>
  <c r="F36" i="3"/>
  <c r="BA97" i="1" s="1"/>
  <c r="T128" i="3"/>
  <c r="P140"/>
  <c r="R125" i="6"/>
  <c r="J123" i="8"/>
  <c r="J92"/>
  <c r="J34" i="9"/>
  <c r="AW103" i="1" s="1"/>
  <c r="AT103" s="1"/>
  <c r="F34" i="9"/>
  <c r="BA103" i="1" s="1"/>
  <c r="P224" i="9"/>
  <c r="P407"/>
  <c r="T599" i="2"/>
  <c r="E85" i="3"/>
  <c r="J125"/>
  <c r="J36"/>
  <c r="AW97" i="1" s="1"/>
  <c r="AT97" s="1"/>
  <c r="F114" i="5"/>
  <c r="F91" i="6"/>
  <c r="F122"/>
  <c r="J33"/>
  <c r="AV100" i="1" s="1"/>
  <c r="AT100" s="1"/>
  <c r="J146" i="6"/>
  <c r="J104" s="1"/>
  <c r="P142" i="7"/>
  <c r="P132" s="1"/>
  <c r="P126" s="1"/>
  <c r="AU101" i="1" s="1"/>
  <c r="J34" i="8"/>
  <c r="AW102" i="1" s="1"/>
  <c r="BK136" i="9"/>
  <c r="P290"/>
  <c r="P268" s="1"/>
  <c r="P395"/>
  <c r="J34" i="7"/>
  <c r="AW101" i="1" s="1"/>
  <c r="AT101" s="1"/>
  <c r="F34" i="7"/>
  <c r="BA101" i="1" s="1"/>
  <c r="E133" i="2"/>
  <c r="F142"/>
  <c r="J35"/>
  <c r="AV96" i="1" s="1"/>
  <c r="AT96" s="1"/>
  <c r="P281" i="2"/>
  <c r="P146" s="1"/>
  <c r="R512"/>
  <c r="R742"/>
  <c r="R120" i="4"/>
  <c r="R119" s="1"/>
  <c r="R118" s="1"/>
  <c r="J139" i="2"/>
  <c r="F141"/>
  <c r="T281"/>
  <c r="T146" s="1"/>
  <c r="T428"/>
  <c r="P443"/>
  <c r="P427" s="1"/>
  <c r="BK453"/>
  <c r="J453" s="1"/>
  <c r="J111" s="1"/>
  <c r="P710"/>
  <c r="P902"/>
  <c r="F94" i="3"/>
  <c r="J124"/>
  <c r="F35"/>
  <c r="AZ97" i="1" s="1"/>
  <c r="AZ95" s="1"/>
  <c r="BK141" i="3"/>
  <c r="J89" i="4"/>
  <c r="J114"/>
  <c r="T120"/>
  <c r="T119" s="1"/>
  <c r="T118" s="1"/>
  <c r="E108" i="5"/>
  <c r="J33"/>
  <c r="AV99" i="1" s="1"/>
  <c r="AT99" s="1"/>
  <c r="E115" i="6"/>
  <c r="F35"/>
  <c r="BB100" i="1" s="1"/>
  <c r="BB94" s="1"/>
  <c r="T130" i="6"/>
  <c r="T129" s="1"/>
  <c r="T125" s="1"/>
  <c r="BK127" i="7"/>
  <c r="P164"/>
  <c r="P192"/>
  <c r="BK173" i="9"/>
  <c r="J173" s="1"/>
  <c r="J100" s="1"/>
  <c r="P420"/>
  <c r="T425"/>
  <c r="P434"/>
  <c r="T439"/>
  <c r="T407" s="1"/>
  <c r="P370" i="2"/>
  <c r="T443"/>
  <c r="R453"/>
  <c r="R427" s="1"/>
  <c r="R145" s="1"/>
  <c r="BK650"/>
  <c r="J650" s="1"/>
  <c r="J115" s="1"/>
  <c r="BK706"/>
  <c r="J706" s="1"/>
  <c r="J116" s="1"/>
  <c r="T710"/>
  <c r="P867"/>
  <c r="T902"/>
  <c r="F91" i="4"/>
  <c r="F115"/>
  <c r="J92" i="5"/>
  <c r="BK120"/>
  <c r="BK139" i="6"/>
  <c r="J139" s="1"/>
  <c r="J101" s="1"/>
  <c r="R146"/>
  <c r="R145" s="1"/>
  <c r="R132" i="7"/>
  <c r="R126" s="1"/>
  <c r="P199"/>
  <c r="T228"/>
  <c r="T173" i="9"/>
  <c r="T135" s="1"/>
  <c r="T186"/>
  <c r="R224"/>
  <c r="T255"/>
  <c r="T224" s="1"/>
  <c r="R268"/>
  <c r="T290"/>
  <c r="P355"/>
  <c r="F33" i="8"/>
  <c r="AZ102" i="1" s="1"/>
  <c r="J33" i="8"/>
  <c r="AV102" i="1" s="1"/>
  <c r="AT102" s="1"/>
  <c r="F35" i="7"/>
  <c r="BB101" i="1" s="1"/>
  <c r="F37" i="7"/>
  <c r="BD101" i="1" s="1"/>
  <c r="BD94" s="1"/>
  <c r="W33" s="1"/>
  <c r="T142" i="7"/>
  <c r="T132" s="1"/>
  <c r="T126" s="1"/>
  <c r="T192"/>
  <c r="T199"/>
  <c r="P228"/>
  <c r="F36" i="8"/>
  <c r="BC102" i="1" s="1"/>
  <c r="BC94" s="1"/>
  <c r="BK131" i="8"/>
  <c r="R131"/>
  <c r="R130" s="1"/>
  <c r="R126" s="1"/>
  <c r="F35" i="9"/>
  <c r="BB103" i="1" s="1"/>
  <c r="F37" i="9"/>
  <c r="BD103" i="1" s="1"/>
  <c r="R173" i="9"/>
  <c r="R135" s="1"/>
  <c r="BK224"/>
  <c r="J224" s="1"/>
  <c r="J103" s="1"/>
  <c r="P255"/>
  <c r="T268"/>
  <c r="P341"/>
  <c r="P301" s="1"/>
  <c r="R355"/>
  <c r="T395"/>
  <c r="T355" s="1"/>
  <c r="R407"/>
  <c r="AX94" i="1" l="1"/>
  <c r="W31"/>
  <c r="AV95"/>
  <c r="AZ94"/>
  <c r="T145" i="2"/>
  <c r="P135" i="9"/>
  <c r="AU103" i="1" s="1"/>
  <c r="W32"/>
  <c r="AY94"/>
  <c r="P145" i="2"/>
  <c r="AU96" i="1" s="1"/>
  <c r="AU95" s="1"/>
  <c r="AU94" s="1"/>
  <c r="J146" i="2"/>
  <c r="J99" s="1"/>
  <c r="J119" i="4"/>
  <c r="J97" s="1"/>
  <c r="BK118"/>
  <c r="J118" s="1"/>
  <c r="J127" i="7"/>
  <c r="J97" s="1"/>
  <c r="BK126"/>
  <c r="J126" s="1"/>
  <c r="J129" i="3"/>
  <c r="J99" s="1"/>
  <c r="BK427" i="2"/>
  <c r="J427" s="1"/>
  <c r="J108" s="1"/>
  <c r="BK129" i="6"/>
  <c r="J136" i="9"/>
  <c r="J97" s="1"/>
  <c r="BK135"/>
  <c r="J135" s="1"/>
  <c r="AW95" i="1"/>
  <c r="BA94"/>
  <c r="BK130" i="8"/>
  <c r="J131"/>
  <c r="J100" s="1"/>
  <c r="BK119" i="5"/>
  <c r="J120"/>
  <c r="J98" s="1"/>
  <c r="J141" i="3"/>
  <c r="J102" s="1"/>
  <c r="BK140"/>
  <c r="J140" s="1"/>
  <c r="J101" s="1"/>
  <c r="T427" i="2"/>
  <c r="J30" i="9" l="1"/>
  <c r="J96"/>
  <c r="J30" i="4"/>
  <c r="J96"/>
  <c r="AT95" i="1"/>
  <c r="BK118" i="5"/>
  <c r="J118" s="1"/>
  <c r="J119"/>
  <c r="J97" s="1"/>
  <c r="W30" i="1"/>
  <c r="AW94"/>
  <c r="AK30" s="1"/>
  <c r="J129" i="6"/>
  <c r="J99" s="1"/>
  <c r="BK125"/>
  <c r="J125" s="1"/>
  <c r="J30" i="7"/>
  <c r="J96"/>
  <c r="J130" i="8"/>
  <c r="J99" s="1"/>
  <c r="BK126"/>
  <c r="J126" s="1"/>
  <c r="AV94" i="1"/>
  <c r="W29"/>
  <c r="BK128" i="3"/>
  <c r="J128" s="1"/>
  <c r="BK145" i="2"/>
  <c r="J145" s="1"/>
  <c r="J39" i="9" l="1"/>
  <c r="AG103" i="1"/>
  <c r="AN103" s="1"/>
  <c r="J98" i="3"/>
  <c r="J32"/>
  <c r="J96" i="5"/>
  <c r="J30"/>
  <c r="J32" i="2"/>
  <c r="J98"/>
  <c r="J96" i="8"/>
  <c r="J30"/>
  <c r="J30" i="6"/>
  <c r="J96"/>
  <c r="AG98" i="1"/>
  <c r="AN98" s="1"/>
  <c r="J39" i="4"/>
  <c r="AK29" i="1"/>
  <c r="AT94"/>
  <c r="J39" i="7"/>
  <c r="AG101" i="1"/>
  <c r="AN101" s="1"/>
  <c r="AG99" l="1"/>
  <c r="AN99" s="1"/>
  <c r="J39" i="5"/>
  <c r="AG102" i="1"/>
  <c r="AN102" s="1"/>
  <c r="J39" i="8"/>
  <c r="AG100" i="1"/>
  <c r="AN100" s="1"/>
  <c r="J39" i="6"/>
  <c r="AG96" i="1"/>
  <c r="J41" i="2"/>
  <c r="AG97" i="1"/>
  <c r="AN97" s="1"/>
  <c r="J41" i="3"/>
  <c r="AG95" i="1" l="1"/>
  <c r="AN96"/>
  <c r="AG94" l="1"/>
  <c r="AN95"/>
  <c r="AK26" l="1"/>
  <c r="AK35" s="1"/>
  <c r="AN94"/>
</calcChain>
</file>

<file path=xl/sharedStrings.xml><?xml version="1.0" encoding="utf-8"?>
<sst xmlns="http://schemas.openxmlformats.org/spreadsheetml/2006/main" count="17735" uniqueCount="2771">
  <si>
    <t>Export Komplet</t>
  </si>
  <si>
    <t/>
  </si>
  <si>
    <t>2.0</t>
  </si>
  <si>
    <t>False</t>
  </si>
  <si>
    <t>{62fbbad5-df50-41a3-83de-54bdb46f9bfa}</t>
  </si>
  <si>
    <t>&gt;&gt;  skryté stĺpce  &lt;&lt;</t>
  </si>
  <si>
    <t>0,01</t>
  </si>
  <si>
    <t>20</t>
  </si>
  <si>
    <t>REKAPITULÁCIA STAVBY</t>
  </si>
  <si>
    <t>v ---  nižšie sa nachádzajú doplnkové a pomocné údaje k zostavám  --- v</t>
  </si>
  <si>
    <t>Návod na vyplnenie</t>
  </si>
  <si>
    <t>0,001</t>
  </si>
  <si>
    <t>Kód:</t>
  </si>
  <si>
    <t>Meniť je možné iba bunky so žltým podfarbením!_x000D_
_x000D_
1) na prvom liste Rekapitulácie stavby vyplňte v zostave_x000D_
_x000D_
    a) Rekapitulácia stavby_x000D_
       - údaje o Zhotoviteľovi_x000D_
         (prenesú sa do ostatných zostáv aj v iných listoch)_x000D_
_x000D_
    b) Rekapitulácia objektov stavby_x000D_
       - potrebné Ostatné náklady_x000D_
_x000D_
2) na vybraných listoch vyplňte v zostave_x000D_
_x000D_
    a) Krycí list_x000D_
       - údaje o Zhotoviteľovi, pokiaľ sa líšia od údajov o Zhotoviteľovi na Rekapitulácii stavby_x000D_
         (údaje se prenesú do ostatných zostav v danom liste)_x000D_
_x000D_
    b) Rekapitulácia rozpočtu_x000D_
       - potrebné Ostatné náklady_x000D_
_x000D_
    c) Celkové náklady za stavbu_x000D_
       - ceny na položkách_x000D_
       - množstvo, pokiaľ má žlté podfarbenie_x000D_
       - a v prípade potreby poznámku (tá je v skrytom stĺpci)</t>
  </si>
  <si>
    <t>Stavba:</t>
  </si>
  <si>
    <t>Obnova a nadstavba Materskej školy Hrubá Borša</t>
  </si>
  <si>
    <t>JKSO:</t>
  </si>
  <si>
    <t>KS:</t>
  </si>
  <si>
    <t>Miesto:</t>
  </si>
  <si>
    <t xml:space="preserve"> </t>
  </si>
  <si>
    <t>Dátum:</t>
  </si>
  <si>
    <t>Objednávateľ:</t>
  </si>
  <si>
    <t>IČO:</t>
  </si>
  <si>
    <t>IČ DPH:</t>
  </si>
  <si>
    <t>Zhotoviteľ:</t>
  </si>
  <si>
    <t>Vyplň údaj</t>
  </si>
  <si>
    <t>Projektant:</t>
  </si>
  <si>
    <t>True</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</si>
  <si>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</si>
  <si>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</si>
  <si>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</si>
  <si>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</si>
  <si>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</si>
  <si>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</si>
  <si>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</si>
  <si>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</si>
  <si>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</si>
  <si>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</si>
  <si>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</si>
  <si>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</si>
  <si>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</si>
  <si>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</si>
  <si>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</si>
  <si>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</si>
  <si>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</si>
  <si>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</si>
  <si>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</si>
  <si>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</si>
  <si>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</si>
  <si>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</si>
  <si>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</si>
  <si>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</si>
  <si>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</si>
  <si>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</si>
  <si>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</si>
  <si>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</si>
  <si>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</si>
  <si>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</si>
  <si>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</si>
  <si>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</si>
  <si>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</si>
  <si>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</si>
  <si>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</si>
  <si>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</si>
  <si>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</si>
  <si>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</si>
  <si>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</si>
  <si>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</si>
  <si>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</si>
  <si>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</si>
  <si>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</si>
  <si>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</si>
  <si>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</si>
  <si>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</si>
  <si>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1</t>
  </si>
  <si>
    <t>Stavebná časť</t>
  </si>
  <si>
    <t>STA</t>
  </si>
  <si>
    <t>{a3906524-1fdf-42fe-a261-e4ea73abe75d}</t>
  </si>
  <si>
    <t>/</t>
  </si>
  <si>
    <t>1-1</t>
  </si>
  <si>
    <t>Stavebná časť - Nadstavba</t>
  </si>
  <si>
    <t>Časť</t>
  </si>
  <si>
    <t>2</t>
  </si>
  <si>
    <t>{99f5dd54-7765-4f47-aa9a-b26d6e2bb298}</t>
  </si>
  <si>
    <t>1-2</t>
  </si>
  <si>
    <t>Stavebná časť - Obnova</t>
  </si>
  <si>
    <t>{fe0bc8a9-eb1e-4e85-abd4-cfda0e53596b}</t>
  </si>
  <si>
    <t>Vonkajšie žalúzie</t>
  </si>
  <si>
    <t>{118dd4bf-82f5-443d-9c5c-f3114a67df5c}</t>
  </si>
  <si>
    <t>3</t>
  </si>
  <si>
    <t>Vzduchotechnika</t>
  </si>
  <si>
    <t>{2ddf7d0f-0185-4f19-ad9a-b03d83d9f356}</t>
  </si>
  <si>
    <t>4</t>
  </si>
  <si>
    <t>Plynoinštalácia</t>
  </si>
  <si>
    <t>{b468c9c0-bc41-4b0e-a891-122627f9c63c}</t>
  </si>
  <si>
    <t>5</t>
  </si>
  <si>
    <t>Zdravotechnika</t>
  </si>
  <si>
    <t>{bf05d9c9-1d7b-44d6-8578-c88498802328}</t>
  </si>
  <si>
    <t>6</t>
  </si>
  <si>
    <t>Vykurovanie</t>
  </si>
  <si>
    <t>{5030c0df-906c-443a-a365-45cc73d9c527}</t>
  </si>
  <si>
    <t>7</t>
  </si>
  <si>
    <t>Elektroinštalácia</t>
  </si>
  <si>
    <t>{bef50a4b-b54f-4a35-8826-5aece4209026}</t>
  </si>
  <si>
    <t>KRYCÍ LIST ROZPOČTU</t>
  </si>
  <si>
    <t>Objekt:</t>
  </si>
  <si>
    <t>1 - Stavebná časť</t>
  </si>
  <si>
    <t>Časť:</t>
  </si>
  <si>
    <t>1-1 - Stavebná časť - Nadstavba</t>
  </si>
  <si>
    <t>REKAPITULÁCIA ROZPOČTU</t>
  </si>
  <si>
    <t>Kód dielu - Popis</t>
  </si>
  <si>
    <t>Cena celkom [EUR]</t>
  </si>
  <si>
    <t>Náklady z rozpočtu</t>
  </si>
  <si>
    <t>-1</t>
  </si>
  <si>
    <t>HSV - Práce a dodávky HSV</t>
  </si>
  <si>
    <t xml:space="preserve">    1 - Zemné práce</t>
  </si>
  <si>
    <t xml:space="preserve">    2 - Zakladanie</t>
  </si>
  <si>
    <t xml:space="preserve">    3 - Zvislé a kompletné konštrukcie</t>
  </si>
  <si>
    <t xml:space="preserve">    4 - Vodorovné konštrukcie</t>
  </si>
  <si>
    <t xml:space="preserve">    5 - Komunikácie</t>
  </si>
  <si>
    <t xml:space="preserve">    6 - Úpravy povrchov, podlahy, osadenie</t>
  </si>
  <si>
    <t xml:space="preserve">    9 - Ostatné konštrukcie a práce-búranie</t>
  </si>
  <si>
    <t xml:space="preserve">    99 - Presun hmôt HSV</t>
  </si>
  <si>
    <t>PSV - Práce a dodávky PSV</t>
  </si>
  <si>
    <t xml:space="preserve">    711 - Izolácie proti vode a vlhkosti</t>
  </si>
  <si>
    <t xml:space="preserve">    712 - Izolácie striech, povlakové krytiny</t>
  </si>
  <si>
    <t xml:space="preserve">    713 - Izolácie tepelné</t>
  </si>
  <si>
    <t xml:space="preserve">    725 - Zdravotechnika - zariaď. predmety</t>
  </si>
  <si>
    <t xml:space="preserve">    762 - Konštrukcie tesárske</t>
  </si>
  <si>
    <t xml:space="preserve">    763 - Konštrukcie - drevostavby</t>
  </si>
  <si>
    <t xml:space="preserve">    764 - Konštrukcie klampiarske</t>
  </si>
  <si>
    <t xml:space="preserve">    765 - Konštrukcie - krytiny tvrdé</t>
  </si>
  <si>
    <t xml:space="preserve">    766 - Konštrukcie stolárske</t>
  </si>
  <si>
    <t xml:space="preserve">    767 - Konštrukcie doplnkové kovové</t>
  </si>
  <si>
    <t xml:space="preserve">    771 - Podlahy z dlaždíc</t>
  </si>
  <si>
    <t xml:space="preserve">    776 - Podlahy povlakové</t>
  </si>
  <si>
    <t xml:space="preserve">    781 - Obklady</t>
  </si>
  <si>
    <t xml:space="preserve">    783 - Nátery</t>
  </si>
  <si>
    <t xml:space="preserve">    784 - Maľby</t>
  </si>
  <si>
    <t>ROZPOČET</t>
  </si>
  <si>
    <t>PČ</t>
  </si>
  <si>
    <t>MJ</t>
  </si>
  <si>
    <t>Množstvo</t>
  </si>
  <si>
    <t>J.cena [EUR]</t>
  </si>
  <si>
    <t>Cenová sústava</t>
  </si>
  <si>
    <t>J. Nh [h]</t>
  </si>
  <si>
    <t>Nh celkom [h]</t>
  </si>
  <si>
    <t>J. hmotnosť [t]</t>
  </si>
  <si>
    <t>Hmotnosť celkom [t]</t>
  </si>
  <si>
    <t>J. suť [t]</t>
  </si>
  <si>
    <t>Suť Celkom [t]</t>
  </si>
  <si>
    <t>HSV</t>
  </si>
  <si>
    <t>Práce a dodávky HSV</t>
  </si>
  <si>
    <t>ROZPOCET</t>
  </si>
  <si>
    <t>Zemné práce</t>
  </si>
  <si>
    <t>K</t>
  </si>
  <si>
    <t>113107141</t>
  </si>
  <si>
    <t>Vybúranie a odstránenie asfaltového podkladu spevnených plôch hr. do 50 mm - vonkajšie oceľové schodiská</t>
  </si>
  <si>
    <t>m2</t>
  </si>
  <si>
    <t>CS CENEKON 2019 01</t>
  </si>
  <si>
    <t>1012227287</t>
  </si>
  <si>
    <t>VV</t>
  </si>
  <si>
    <t>1*1,8*4</t>
  </si>
  <si>
    <t>113307131</t>
  </si>
  <si>
    <t>Vybúranie a odstránenie betónového podkladu spevnených plôch hr. do 150 mm - vonkajšie oceľové schodiská</t>
  </si>
  <si>
    <t>1375369</t>
  </si>
  <si>
    <t>113206111</t>
  </si>
  <si>
    <t>Vybúranie betónového obrubníka vsakovacieho chodníka šírky 50 mm, výšky 250 mm, vrátane osadzovacieho lôžka - uvažuje sa jeho spätné osadenie po realizácii vonkajšieho oceľového schodiska</t>
  </si>
  <si>
    <t>m</t>
  </si>
  <si>
    <t>1954910127</t>
  </si>
  <si>
    <t>113107124</t>
  </si>
  <si>
    <t>Vybúranie a odstránenie konštrukcie vsakovacieho chodníka zo štrkodrviny priemernej hr. do 350 mm</t>
  </si>
  <si>
    <t>-1065929383</t>
  </si>
  <si>
    <t>1,1*4</t>
  </si>
  <si>
    <t>132201202</t>
  </si>
  <si>
    <t>Výkop ryhy šírky 600-2000mm horn.3 od 100 do 1000 m3</t>
  </si>
  <si>
    <t>m3</t>
  </si>
  <si>
    <t>CS Cenekon 2016 01</t>
  </si>
  <si>
    <t>1089160489</t>
  </si>
  <si>
    <t>"spodná stavba, výkop pre základove pásy vonkajších oceľových schodísk"</t>
  </si>
  <si>
    <t>"objem SCH1" 0,5*1,544*0,7*4*1,1</t>
  </si>
  <si>
    <t>"objem SCH2" 0,5*1,544*1,95*4*1,1</t>
  </si>
  <si>
    <t>Súčet</t>
  </si>
  <si>
    <t>132201209</t>
  </si>
  <si>
    <t>Príplatok k cenám za lepivosť pri hĺbení rýh š. nad 600 do 2 000 mm zapaž. i nezapažených, s urovnaním dna v hornine 3</t>
  </si>
  <si>
    <t>-304448253</t>
  </si>
  <si>
    <t>174101001</t>
  </si>
  <si>
    <t>Zásyp sypaninou so zhutnením jám, šachiet, rýh, zárezov alebo okolo objektov do 100 m3</t>
  </si>
  <si>
    <t>2092882040</t>
  </si>
  <si>
    <t>"spodna stavba, spätný zásyp základových konštrukcií vonkajšieho schodiska"1</t>
  </si>
  <si>
    <t>8</t>
  </si>
  <si>
    <t>1741010-1</t>
  </si>
  <si>
    <t>Zahumusovanie</t>
  </si>
  <si>
    <t>-1412211417</t>
  </si>
  <si>
    <t>"spodna stavba, zahumusovanie hr. do 150 mm, finálna úprava terénu v okolí vonkajšieho oceľového schodiska SCH1 "</t>
  </si>
  <si>
    <t>"a prislúchajúcich vsakovacích chodníkov"150*0,15/2</t>
  </si>
  <si>
    <t>9</t>
  </si>
  <si>
    <t>17410100-2</t>
  </si>
  <si>
    <t>-1708114422</t>
  </si>
  <si>
    <t>"štrkodrvina frakcie 8-32, zhutnené podkladné lôžko pod betónový obrubník chodníkový, lôžko hr. 100 mm - vsakovacie chodníky a spevnené plochy"</t>
  </si>
  <si>
    <t>10*0,35*0,1*1,03</t>
  </si>
  <si>
    <t>"spätný zásyp vsakovacieho chodníka, štrkodrvina frakcie 16-32, zásyp vsakovacieho chodníka hr. 250 mm"4,4*0,25</t>
  </si>
  <si>
    <t>"spätný zásyp vsakovacieho chodníka, vrchný zásyp okruhliakovym kamenivom fr. 32-64 mm, prípadne plavený štrk, hr. 100 mm"4,4*0,1*1,03</t>
  </si>
  <si>
    <t>10</t>
  </si>
  <si>
    <t>M</t>
  </si>
  <si>
    <t>58341000220-1</t>
  </si>
  <si>
    <t>Štrkodrvina frakcie 8-32, zhutnené podkladné lôžko pod betónový obrubník chodníkový, lôžko hr. 100 mm - vsakovacie chodníky a spevnené plochy</t>
  </si>
  <si>
    <t>t</t>
  </si>
  <si>
    <t>-302844332</t>
  </si>
  <si>
    <t>(10*0,35*0,1*1,03)*2,1</t>
  </si>
  <si>
    <t>11</t>
  </si>
  <si>
    <t>58341000300-1</t>
  </si>
  <si>
    <t>Spätný zásyp vsakovacieho chodníka, štrkodrvina frakcie 16-32, zásyp vsakovacieho chodníka hr. 250 mm</t>
  </si>
  <si>
    <t>27345550</t>
  </si>
  <si>
    <t>4,4*0,25*2,1</t>
  </si>
  <si>
    <t>12</t>
  </si>
  <si>
    <t>58341000350-1</t>
  </si>
  <si>
    <t>Spätný zásyp vsakovacieho chodníka, vrchný zásyp okruhliakovym kamenivom fr. 32-64 mm, prípadne plavený štrk, hr. 100 mm</t>
  </si>
  <si>
    <t>-2146859264</t>
  </si>
  <si>
    <t>4,4*0,1*1,03*2,1</t>
  </si>
  <si>
    <t>13</t>
  </si>
  <si>
    <t>162501122</t>
  </si>
  <si>
    <t xml:space="preserve">Vodorovné premiestnenie výkopku  po spevnenej ceste z  horniny tr.1-4, nad 100 do 1000 m3 na vzdialenosť do 3000 m </t>
  </si>
  <si>
    <t>1948989147</t>
  </si>
  <si>
    <t>9,002-1</t>
  </si>
  <si>
    <t>14</t>
  </si>
  <si>
    <t>162501123</t>
  </si>
  <si>
    <t>Vodorovné premiestnenie výkopku  po spevnenej ceste z  horniny tr.1-4, nad 100 do 1000 m3, príplatok k cene za každých ďalšich a začatých 1000 m</t>
  </si>
  <si>
    <t>-175589425</t>
  </si>
  <si>
    <t>8,002*17</t>
  </si>
  <si>
    <t>15</t>
  </si>
  <si>
    <t>171201202</t>
  </si>
  <si>
    <t>Uloženie sypaniny na skládky nad 100 do 1000 m3</t>
  </si>
  <si>
    <t>1946741693</t>
  </si>
  <si>
    <t>16</t>
  </si>
  <si>
    <t>171209002</t>
  </si>
  <si>
    <t>Poplatok za skladovanie - zemina a kamenivo (17 05) ostatné</t>
  </si>
  <si>
    <t>1282659522</t>
  </si>
  <si>
    <t>8,002*1,8</t>
  </si>
  <si>
    <t>Zakladanie</t>
  </si>
  <si>
    <t>17</t>
  </si>
  <si>
    <t>274321312</t>
  </si>
  <si>
    <t>Betón základových pásov, železový (bez výstuže), tr.C 20/25</t>
  </si>
  <si>
    <t>1065217079</t>
  </si>
  <si>
    <t>"spodná stavba, betón základových pásov vonkajších oceľových schodísk - betón C20/25, prostý - bude vystužený"</t>
  </si>
  <si>
    <t>"bez potreby debnenia pod úrovňou terénu"</t>
  </si>
  <si>
    <t>"objem SCH1"0,5*1,544*0,7*4*1,1</t>
  </si>
  <si>
    <t>"objem SCH2"0,5*1,544*1,85*4*1,1</t>
  </si>
  <si>
    <t>18</t>
  </si>
  <si>
    <t>274361821</t>
  </si>
  <si>
    <t>Výstuž základových pásov z ocele 10505</t>
  </si>
  <si>
    <t>-487518478</t>
  </si>
  <si>
    <t>"spodna stavba, výstuž základov - základové pásy vonkajšieho oceľového schodiska, stupeň vystuženia 3% - konštrukčná výstuž"</t>
  </si>
  <si>
    <t>8,66*0,03</t>
  </si>
  <si>
    <t>Zvislé a kompletné konštrukcie</t>
  </si>
  <si>
    <t>19</t>
  </si>
  <si>
    <t>311273116</t>
  </si>
  <si>
    <t>Obvodové nosné steny hr. 300 mm z pórobetónových tvárnic, trieda P2-400, tvárnice na úchytné kapsy, murivo na systémovú  tenkovrstvú lepiacu maltu, deklarovaný súčiniteľ tepelnej vodivosti 0,100 W/m.K, objemová hmotnosť cca. 400 kg/m3  - materiál + práca</t>
  </si>
  <si>
    <t>-1801062109</t>
  </si>
  <si>
    <t>"objem vrátane otvorov a prekladov" ((12+11,55+8,4+1)*2,75+(0,41+0,76)/2*8)*0,3*1,03</t>
  </si>
  <si>
    <t>" objem otvorov"-(1,125*1,65*1+2,25*1,65*3+1,125*2,45*1+1,25*0,9*2+0,64*0,395*2+1,2*2,25)*0,3</t>
  </si>
  <si>
    <t>"objem prekladov" -(11,5*0,25*1+1,3*0,25*2+1,75*0,25*2)*0,3</t>
  </si>
  <si>
    <t>"objem železobetónových stĺpov" -(0,5*2,5)*0,3*2</t>
  </si>
  <si>
    <t>317165221</t>
  </si>
  <si>
    <t>Nosný systémový porobetónový preklad prierezu 300x249 mm (š. x v.) napr. od spol. Ytong dl. 1300 mm - materiál + práca</t>
  </si>
  <si>
    <t>ks</t>
  </si>
  <si>
    <t>1546173236</t>
  </si>
  <si>
    <t>21</t>
  </si>
  <si>
    <t>317165223</t>
  </si>
  <si>
    <t>Nosný systémový porobetónový preklad prierezu 300x249 mm (š. x v.) napr. od spol. Ytong dl. 1750 mm - materiál + práca</t>
  </si>
  <si>
    <t>515486984</t>
  </si>
  <si>
    <t>22</t>
  </si>
  <si>
    <t>34227210-1</t>
  </si>
  <si>
    <t>Prímurovka obvodovej steny steny hr. 150 mm z pórobetónových tvárnic, trieda P2-500, tvárnice hladké, murivo na systémovú  tenkovrstvú lepiacu maltu, deklarovaný súčiniteľ tepelnej vodivosti 0,130 W/m.K, objemová hmotnosť cca. 500 kg/m3  - materiál +práca</t>
  </si>
  <si>
    <t>-1821002690</t>
  </si>
  <si>
    <t>0,7*2,5*1,03</t>
  </si>
  <si>
    <t>23</t>
  </si>
  <si>
    <t>31123114-1</t>
  </si>
  <si>
    <t>Murivo z plnej pálenej tehly na maltu MVC 5 - domurovanie pôvodných nosných stien po spodnú hranu žb venca a úprava poškodených častí muriva</t>
  </si>
  <si>
    <t>313426596</t>
  </si>
  <si>
    <t>"zvislé konštr murované"(11,25*0,3*0,25+10*0,45*0,15)*1,05</t>
  </si>
  <si>
    <t>24</t>
  </si>
  <si>
    <t>331321315</t>
  </si>
  <si>
    <t>Betón železobetónových stĺpov, betón STN-EN 206-1-C20/25-XC1(Sk)-Cl0,4- Dmax16-S3</t>
  </si>
  <si>
    <t>-956761950</t>
  </si>
  <si>
    <t>"zvislé konštr ŽB, murovaná stavba"(0,25*0,5*2,52*2)*1,02</t>
  </si>
  <si>
    <t>25</t>
  </si>
  <si>
    <t>331361821</t>
  </si>
  <si>
    <t>Výstuž železobetónových stĺpov, oceľ 10 505 R - viď. projekt statiky</t>
  </si>
  <si>
    <t>-983526345</t>
  </si>
  <si>
    <t>"zvislé konštr ŽB, murovaná stavba"((6*0,8878+2*0,6165+7*1,5*0,222)*1,3)*2,52*2/1000</t>
  </si>
  <si>
    <t>26</t>
  </si>
  <si>
    <t>331351101</t>
  </si>
  <si>
    <t>Zhotovenie, zvislé debnenie železobetónových stĺpov vrátane oporných konštrukcií</t>
  </si>
  <si>
    <t>214646806</t>
  </si>
  <si>
    <t>"zvislé konštr ŽB, murovaná stavba"(0,5*2+0,3*2)*2*2,52</t>
  </si>
  <si>
    <t>27</t>
  </si>
  <si>
    <t>331351102</t>
  </si>
  <si>
    <t>Odstránenie, zvislé debnenie železobetónových stĺpov vrátane oporných konštrukcií</t>
  </si>
  <si>
    <t>-1160411250</t>
  </si>
  <si>
    <t>28</t>
  </si>
  <si>
    <t>3413214-1</t>
  </si>
  <si>
    <t>Zhotovenie a osadenie novej železobetónovej komínovej hlavice pôdorysných rozmerov 600x900 mm, výšky 60-70 mm, s dvojícou prieduchov - spresniť priamo na stavbe podľa overených rozmerov komínového telesa</t>
  </si>
  <si>
    <t>1606172130</t>
  </si>
  <si>
    <t>29</t>
  </si>
  <si>
    <t>3142314-1</t>
  </si>
  <si>
    <t>Dodávka a montáž novej nerezovej striešky komínového telesa pôdorysných rozm. cca. 600x900 mm</t>
  </si>
  <si>
    <t>1488894349</t>
  </si>
  <si>
    <t>Vodorovné konštrukcie</t>
  </si>
  <si>
    <t>30</t>
  </si>
  <si>
    <t>451577877</t>
  </si>
  <si>
    <t>Podklad pod dlažbu v ploche vodorovnej alebo v sklone do 1:5 hr. od 30 do 100 mm zo štrkopiesku</t>
  </si>
  <si>
    <t>1684496725</t>
  </si>
  <si>
    <t>"PB - vyhotovenie vonkajšej spevnenej plochy, štrkopiesok fr. 4-8 mm hr. 30 mm"</t>
  </si>
  <si>
    <t xml:space="preserve">"plocha spevnenej plochy pred vonkajším oceľovým schodiskom SCH1"1,8 </t>
  </si>
  <si>
    <t>31</t>
  </si>
  <si>
    <t>411321414</t>
  </si>
  <si>
    <t>Betón železobetónových stropných dosiek, betón STN-EN 206-1-C25/30-XC1(Sk)-Cl0,4- Dmax8-S3 - zmonolitnenie oceľobetónového stropu - materiál + práca - murovaná nadstavba</t>
  </si>
  <si>
    <t>-486422056</t>
  </si>
  <si>
    <t>"VODOROVNÉ KONŠTRUKCIE ŽELEZOBETÓNOVÉ A OCEĽOBETÓNOVÉ:"(15,82*0,05+79,78*0,058+29*0,0045*10,8)*1,03</t>
  </si>
  <si>
    <t>32</t>
  </si>
  <si>
    <t>41136244-1</t>
  </si>
  <si>
    <t>Siete KY50, priemer drôtu 8 mm, oká 150x150 mm, výstuž betónovej zálievky stropu - murovaná nadstavba</t>
  </si>
  <si>
    <t>kg</t>
  </si>
  <si>
    <t>-139307575</t>
  </si>
  <si>
    <t>"VODOROVNÉ KONŠTRUKCIE ŽELEZOBETÓNOVÉ A OCEĽOBETÓNOVÉ:"</t>
  </si>
  <si>
    <t>"plocha: 96,3*1,3 m2, hmotnosť siete 5,4 kg/m2, celková hmotnosť 96,3*1,3*5,4 kg"96,3*1,3*5,4</t>
  </si>
  <si>
    <t>33</t>
  </si>
  <si>
    <t>411351101</t>
  </si>
  <si>
    <t>Debnenie stropov doskových zhotovenie-dielce</t>
  </si>
  <si>
    <t>-904726108</t>
  </si>
  <si>
    <t>"Zhotovenie, zvislé debnenie zvislých hrán železobetónových dosiek vrátane oporných konštrukcií - murovaná nadstavba"36,2*0,05*1,05</t>
  </si>
  <si>
    <t>34</t>
  </si>
  <si>
    <t>411351102</t>
  </si>
  <si>
    <t>Debnenie stropov doskových odstránenie-dielce</t>
  </si>
  <si>
    <t>-2017064702</t>
  </si>
  <si>
    <t>"Odstránenie, zvislé debnenie zvislých hrán železobetónových dosiek vrátane oporných konštrukcií - murovaná nadstavba"36,2*0,05*1,05</t>
  </si>
  <si>
    <t>35</t>
  </si>
  <si>
    <t>41135412-1</t>
  </si>
  <si>
    <t>Zhotovenie, vodorovné debnenie spodných hrán železobetónových stropných dosiek - dodebnenie okrajových častí oceľobetónových stropov vo forme skrytého debnenia - murovaná nadstavba</t>
  </si>
  <si>
    <t>1387816155</t>
  </si>
  <si>
    <t>36</t>
  </si>
  <si>
    <t>417321515</t>
  </si>
  <si>
    <t>Betón železobetónových stužujúcich vencov, betón STN-EN 206-1-C25/30-XC1(Sk)-Cl0,4- Dmax8-S3 - zmonolitnenie oceľobetónového stropu - materiál + práca - murovaná nadstavba</t>
  </si>
  <si>
    <t>941763856</t>
  </si>
  <si>
    <t>" objem nad 1.NP"(15,82*0,25)*1,02</t>
  </si>
  <si>
    <t>"objem nad 2.NP" (8,3*0,25+1,36*0,25+0,245*0,4)*1,02</t>
  </si>
  <si>
    <t>37</t>
  </si>
  <si>
    <t>417361821</t>
  </si>
  <si>
    <t>Výstuž  železobetónového stužujúceho venca, oceľ 10 505 (R) - viď. projekt statiky - materiál + práca - murovaná nadstavba</t>
  </si>
  <si>
    <t>-38645790</t>
  </si>
  <si>
    <t>"hmotnosť nad 2.NP"</t>
  </si>
  <si>
    <t>"os A" (4*0,8878+7*1*0,2220)*1,3*11,9</t>
  </si>
  <si>
    <t>"od C" (4*0,8878+7*1*0,2220)*1,3*11,8</t>
  </si>
  <si>
    <t>"os 1"(4*0,8878+7*1,3*0,2220)*1,3*1,3</t>
  </si>
  <si>
    <t>"os 2" (4*0,8878+7*1*0,2220)*1,3*8,3</t>
  </si>
  <si>
    <t>"previazanie rohov"(2*0,8878*3*2)*1,3*3</t>
  </si>
  <si>
    <t>"horné šikmé vence" (4*0,8878+10*1*0,2220)*2*0,54*3+(4*0,8878+7*0,8*0,2220)*1,5*(4,17*2+1,26)</t>
  </si>
  <si>
    <t>"hmotnosť nad 1.NP"</t>
  </si>
  <si>
    <t>"os A" (5*0,8878+7*1,42*0,2220)*1,3*11,92</t>
  </si>
  <si>
    <t>"os B" (5*0,8878+7*1,2*0,2220)*1,3*11,81</t>
  </si>
  <si>
    <t>" os C"(5*0,8878+7*1,42*0,2220)*1,3*11,81</t>
  </si>
  <si>
    <t>"os 1" (4*0,8878+7*1,42*0,2220)*1,3*1,26</t>
  </si>
  <si>
    <t>"os 2" (4*0,8878+7*1,42*0,2220)*1,3*8,32</t>
  </si>
  <si>
    <t>"previazanie rohov" (2*0,8878*3*2)*1,3*4</t>
  </si>
  <si>
    <t>38</t>
  </si>
  <si>
    <t>417351115</t>
  </si>
  <si>
    <t>Zhotovenie, zvislé debnenie bočných hrán železobetónového stužujúceho venca - murovaná nadstavba</t>
  </si>
  <si>
    <t>-1256207137</t>
  </si>
  <si>
    <t>"plocha nad 2.NP" ((1+12+8,4+11,55+11,25*2+7,8+1)*0,25+1,4*2+0,55*0,3*3+0,24*2)*1,03</t>
  </si>
  <si>
    <t>"plocha nad 1.NP" (1+12+8,4+11,55+11,1*4+4,1+3,1+0,85)*0,25*1,03</t>
  </si>
  <si>
    <t>39</t>
  </si>
  <si>
    <t>417351116</t>
  </si>
  <si>
    <t>Odstránenie, zvislé debnenie bočných hrán železobetónového stužujúceho venca - murovaná nadstavba</t>
  </si>
  <si>
    <t>1330089697</t>
  </si>
  <si>
    <t>40</t>
  </si>
  <si>
    <t>317321411</t>
  </si>
  <si>
    <t>Betón železobetónových prekladov, betón STN-EN 206-1-C25/30-XC1(Sk)-Cl0,4- Dmax8-S3 - murovaná nadstavba</t>
  </si>
  <si>
    <t>1873609231</t>
  </si>
  <si>
    <t>11,5*0,25*0,25*1,02</t>
  </si>
  <si>
    <t>41</t>
  </si>
  <si>
    <t>317361821</t>
  </si>
  <si>
    <t>Výstuž železobetónových prekladov, oceľ 10 505 (R) - viď. projekt statiky - materiál + práca - murovaná nadstavba</t>
  </si>
  <si>
    <t>450265251</t>
  </si>
  <si>
    <t>(2*0,8878+2*0,3946+7*1*0,222)*1,3*11,5</t>
  </si>
  <si>
    <t>42</t>
  </si>
  <si>
    <t>317351107</t>
  </si>
  <si>
    <t>Debnenie prekladu  vrátane podpornej konštrukcie výšky do 4 m zhotovenie</t>
  </si>
  <si>
    <t>747761879</t>
  </si>
  <si>
    <t>"Zhotovenie, zvislé debnenie bočných hrán železobetónových prekladov - murovaná nadstavba"(11,5*0,25*2)*1,02</t>
  </si>
  <si>
    <t>"Zhotovenie, vodorvné debnenie spodných hrán železobetónových prekladov prátane podporných prvkov - murovaná nadstavba"(11,5-0,25-0,5*4-0,25)*0,3*1,02</t>
  </si>
  <si>
    <t>43</t>
  </si>
  <si>
    <t>317351108</t>
  </si>
  <si>
    <t>Debnenie prekladu  vrátane podpornej konštrukcie výšky do 4 m odstránenie</t>
  </si>
  <si>
    <t>-1707063745</t>
  </si>
  <si>
    <t>Komunikácie</t>
  </si>
  <si>
    <t>44</t>
  </si>
  <si>
    <t>564841111</t>
  </si>
  <si>
    <t>Podklad zo štrkodrviny fr. 8-16 s rozprestretím a zhutnením, po zhutnení hr. 120 mm</t>
  </si>
  <si>
    <t>-926763008</t>
  </si>
  <si>
    <t>"PB - vyhotovenie vonkajšej spevnenej plochy, štrkodrva fr. 8-16 hr. 120 mm"</t>
  </si>
  <si>
    <t>45</t>
  </si>
  <si>
    <t>564851113</t>
  </si>
  <si>
    <t>Podklad zo štrkodrviny  fr. 16-32 s rozprestretím a zhutnením, po zhutnení hr. 170 mm</t>
  </si>
  <si>
    <t>-978725875</t>
  </si>
  <si>
    <t>"PB - vyhotovenie vonkajšej spevnenej plochy, štrkodrva fr. 16-32 hr. 170 mm"</t>
  </si>
  <si>
    <t xml:space="preserve">" plocha spevnenej plochy pred vonkajším oceľovým schodiskom SCH1"1,8 </t>
  </si>
  <si>
    <t>46</t>
  </si>
  <si>
    <t>567124115</t>
  </si>
  <si>
    <t>Podklad z podkladového betónu PB I tr. C 20/25 hr. 150 mm</t>
  </si>
  <si>
    <t>-1485437143</t>
  </si>
  <si>
    <t>"dobetónovanie podkladu vybúranej časti asfaltovej plochy hr. do 150 mm v mieste osadenia vonkajšieho oceľového schodiska SCH2, betón C20/25"</t>
  </si>
  <si>
    <t>1*1,8*4*1,03</t>
  </si>
  <si>
    <t>47</t>
  </si>
  <si>
    <t>57714421-1</t>
  </si>
  <si>
    <t>Vyhotovenie asfaltového krytu hr. do 50 mm po osadení vonkajšieho oceľového schodiska SCH2, v mieste existujúcej asfaltovej plochy vrátane spojovacieho mostíka</t>
  </si>
  <si>
    <t>1507487369</t>
  </si>
  <si>
    <t>Úpravy povrchov, podlahy, osadenie</t>
  </si>
  <si>
    <t>48</t>
  </si>
  <si>
    <t>63292191-1</t>
  </si>
  <si>
    <t>PB - vyhotovenie vonkajšej spevnenej plochy betónová protišmyková mrazuvzdorná dlažba hr. 60 mm</t>
  </si>
  <si>
    <t>-155591986</t>
  </si>
  <si>
    <t xml:space="preserve">" plocha spevnenej plochy pred vonkajším oceľovým schodiskom SCH1" 1,8 </t>
  </si>
  <si>
    <t>49</t>
  </si>
  <si>
    <t>59246000250-1</t>
  </si>
  <si>
    <t>Betónová protišmyková mrazuvzdorná dlažba hr. 60 mm</t>
  </si>
  <si>
    <t>-1243640155</t>
  </si>
  <si>
    <t>50</t>
  </si>
  <si>
    <t>62525941-1</t>
  </si>
  <si>
    <t>Dodávka a montáž tepelnoizolačného kontaktného systému ETICS stien modulovej nadstavby s tepelnou izoláciou z minerálnej vlny hr. 160 mm - fasáda nadstavby modulovej prístavby</t>
  </si>
  <si>
    <t>-651085152</t>
  </si>
  <si>
    <t>P</t>
  </si>
  <si>
    <t>Poznámka k položke:_x000D_
Skladba v zmysle STN 73 2901:2015:_x000D_
- lepiaca stierka pre ETICS_x000D_
- tepelnoizolačná vrstva ETICS, izolačné dosky na báze minerálnej vlny (napr. Isover TF Profi), hr. 160 mm, súčiniteľ tepelnej vodivosti 0,036 W/m.K, izolácia mechanicky kotvená,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je vrátane kotvenia, kotvenie určí výrobca modulového systému na základe svojho systémového riešenia</t>
  </si>
  <si>
    <t>"celková plocha zateplenia vrátane otovrov" (24+24+7,32)*3,9*1,03</t>
  </si>
  <si>
    <t>"plocha otvorov v zateplení"-(1,2*0,85*4+2,5*0,85*6+1,01*2,85*1+2,5*2,05*5+1,44*0,85*1)</t>
  </si>
  <si>
    <t>51</t>
  </si>
  <si>
    <t>62525941-2</t>
  </si>
  <si>
    <t>Dodávka a montáž tepelnoizolačného kontaktného systému ETICS murovanej steny 2.NP s tepelnou izoláciou hr. 160 mm na báze minerálnej vlny - fasáda nadstavby murovanej časti stavby</t>
  </si>
  <si>
    <t>-1576812952</t>
  </si>
  <si>
    <t xml:space="preserve">Poznámka k položke:_x000D_
Skladba v zmysle STN 73 2901:2015:_x000D_
- penetrácia podkladu_x000D_
- lepiaca stierka pre ETICS_x000D_
- tepelnoizolačná vrstva ETICS, izolačné dosky na báze minerálnej vlny (napr. Isover TF Profi), hr. 160 mm, súčiniteľ tepelnej vodivosti 0,036 W/m.K, izolácia mechanicky kotvená,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je vrátane kotvenia, kotvenie určí dodávateľ stavby na základe svojho systémového riešenia a odtrhových skúšok_x000D_
</t>
  </si>
  <si>
    <t>"celková plocha zateplenia vrátane otovrov"((13,32+8,55)*4,36+0,46*4,45+1,16*4,45+8,72*0,67+(0,225+0,645)/2*4,49*2)*1,03</t>
  </si>
  <si>
    <t>"plocha otvorov v zateplení"-(1,025*1,6*1+2,15*1,6*3+1,025*2,4*1+1,15*0,85*2+0,58*0,335*2)</t>
  </si>
  <si>
    <t>52</t>
  </si>
  <si>
    <t>62525934-1</t>
  </si>
  <si>
    <t>Dodávka a montáž tepelnoizolačného kontaktného systému ETICS - tepelná izolácia z nenasiakavého polytyrénu hr. 160 mm - fasáda nadstavby modulovej prístavby</t>
  </si>
  <si>
    <t>-685595287</t>
  </si>
  <si>
    <t>Poznámka k položke:_x000D_
Skladba v zmysle STN 73 2901:2015:_x000D_
- lepiaca stierka pre ETICS_x000D_
- tepelnoizolačná vrstva ETICS, izolačné dosky z nenasiakavého polystyrénu, súčiniteľ tepelnej vodivosti 0,033W/m.K,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vrátane kotvenia, kotvenie určí výrobca modulového systému na základe svojho systémového riešenia_x000D_
_x000D_
poznámka: v mieste vstupov z vonkajšich oceľových schodísk</t>
  </si>
  <si>
    <t>53</t>
  </si>
  <si>
    <t>62525934-2</t>
  </si>
  <si>
    <t>Dodávka a montáž tepelnoizolačného kontaktného systému ETICS - tepelná izolácia z nenasiakavého polytyrénu hr. 160 mm - fasáda nadstavby murovanej časti stavby</t>
  </si>
  <si>
    <t>-1208604123</t>
  </si>
  <si>
    <t>Poznámka k položke:_x000D_
Skladba v zmysle STN 73 2901:2015:_x000D_
- penetrácia podkladu_x000D_
- lepiaca stierka pre ETICS_x000D_
- tepelnoizolačná vrstva ETICS, izolačné dosky z nenasiakavého polystyrénu, súčiniteľ tepelnej vodivosti 0,033W/m.K,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vrátane kotvenia, kotvenie určí dodávateľ stavby na základe svojho systémového riešenia a odtrhových skúšok_x000D_
_x000D_
poznámka: v mieste vstupov z vonkajšich oceľových schodísk</t>
  </si>
  <si>
    <t>54</t>
  </si>
  <si>
    <t>62525946-1</t>
  </si>
  <si>
    <t>Dodávka a montáž tepelnoizolačného kontaktného systému ETICS - tepelná izolácia z minerálnej vlny hr. 20 mm - vysadené časti ríms - murovaný nadstavba</t>
  </si>
  <si>
    <t>-164283011</t>
  </si>
  <si>
    <t>Poznámka k položke:_x000D_
Skladba v zmysle STN 73 2901:2015:_x000D_
- penetrácia podkladu_x000D_
- lepiaca stierka pre ETICS_x000D_
- tepelnoizolačná vrstva ETICS, izolačné dosky z čadičovej vlny s kolmou orintáciou vlákien, mechanicky kotvené, súčiniteľ tepelnej vodivosti 0,038 W/m.K, hr. 20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vrátane kotvenia, kotvenie určí dodávateľ stavby na základe svojho systémového riešenia a odtrhových skúšok_x000D_
_x000D_
poznámka: čelné a spodné hrany vysadených ríms</t>
  </si>
  <si>
    <t>((0,15+0,12)*(12,32+11,71))*1,03</t>
  </si>
  <si>
    <t>55</t>
  </si>
  <si>
    <t>62525940-1</t>
  </si>
  <si>
    <t>Dodávka a montáž tepelnoizolačného kontaktného systému ETICS s tepelnou izoláciou hr. 100 mm na báze minerálnej vlny - zateplenie podstrešnej časti štítových stien murovanej časti nadstavby - murovaná nadstavba</t>
  </si>
  <si>
    <t>325015117</t>
  </si>
  <si>
    <t>Poznámka k položke:_x000D_
Skladba v zmysle STN 73 2901:2015:_x000D_
- penetrácia podkladu_x000D_
- lepiaca stierka pre ETICS_x000D_
- tepelnoizolačná vrstva ETICS, izolačné dosky na báze minerálnej vlny (napr. Isover TF Profi), hr. 100 mm, súčiniteľ tepelnej vodivosti 0,036 W/m.K, izolácia mechanicky kotvená, hr. 100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je vrátane kotvenia, kotvenie určí dodávateľ stavby na základe svojho systémového riešenia a odtrhových skúšok</t>
  </si>
  <si>
    <t>56</t>
  </si>
  <si>
    <t>62525940-2</t>
  </si>
  <si>
    <t>Dodávka a montáž tepelnoizolačného kontaktného systému ETICS s tepelnou izoláciou hr. 50 mm na báze minerálnej vlny - komínové teleso nadstavby murovanej časti stavby - murovaná nadstavba</t>
  </si>
  <si>
    <t>255139208</t>
  </si>
  <si>
    <t>Poznámka k položke:_x000D_
Skladba v zmysle STN 73 2901:2015:_x000D_
- penetrácia podkladu_x000D_
- lepiaca stierka pre ETICS_x000D_
- tepelnoizolačná vrstva ETICS, izolačné dosky na báze minerálnej vlny (napr. Isover TF Profi), hr. 160 mm, súčiniteľ tepelnej vodivosti 0,036 W/m.K, izolácia mechanicky kotvená,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je vrátane kotvenia, kotvenie určí dodávateľ stavby na základe svojho systémového riešenia a odtrhových skúšok</t>
  </si>
  <si>
    <t>57</t>
  </si>
  <si>
    <t>6324526-1</t>
  </si>
  <si>
    <t>Dodávka a montáž nosnej časti podlahy 2.NP bez nášľapnej vrstvy z keramickej dlažby / celková hrúbka podlahy vrátane nášľapnej vrstvy je 200 mm - modulová nadstavba</t>
  </si>
  <si>
    <t>1261108930</t>
  </si>
  <si>
    <t>Poznámka k položke:_x000D_
Skladba:_x000D_
uvažuje sa nášľapná vrstva hr. 13 mm, protišmyková keramická dlažba hr. 8 mm + trvalopružné lepidlo pre lepenie interiérových dlažieb hr. 5 mm - nášľapná vrstva nie je súčasťou skladby, je vykázaná samostatne_x000D_
- samonivelačná stierka hr. 2 mm_x000D_
- liapor betónová doska hr. 60 mm_x000D_
- separačná a ochranná vrstva PE fólia_x000D_
- podlahová kamenná vlna hr. 80 mm, súčiniteľ tepelnej vodivosti 0,036 W/m.K_x000D_
- nosná konštrukcia podlahy, trapézový plech výšky 10 mm, obojstranne pozinkovaný, kotvený na nosné podlahové prvky modulového systému</t>
  </si>
  <si>
    <t>58</t>
  </si>
  <si>
    <t>6777531-2</t>
  </si>
  <si>
    <t>Dodávka a montáž nosnej časti podlahy 2.NP bez nášľapnej vrstvy z PVC alebo linolea / celková hrúbka podlahy vrátane nášľapnej vrstvy je 200 mm - modulová nadstavba</t>
  </si>
  <si>
    <t>422991240</t>
  </si>
  <si>
    <t>Poznámka k položke:_x000D_
Skladba:_x000D_
uvažuje sa nášľapná vrstva hr. 8 mm, protišmyková podlaha PVC alebo linoleum hr. 6 mm + lepidlo hr. 2 mm - nášľapná vrstva nie je súčasťou skladby, je vykázaná samostatne_x000D_
- samonivelačná stierka hr. 6 mm_x000D_
- liapor betónová doska hr. 60 mm_x000D_
- separačná a ochranná vrstva PE fólia_x000D_
- podlahová kamenná vlna hr. 80 mm, súčiniteľ tepelnej vodivosti 0,036 W/m.K_x000D_
- nosná konštrukcia podlahy, trapézový plech výšky 10 mm, obojstranne pozinkovaný, kotvený na nosné podlahové prvky modulového systému</t>
  </si>
  <si>
    <t>59</t>
  </si>
  <si>
    <t>6324522-1</t>
  </si>
  <si>
    <t>Doplnenie časti nášľapnej vrstvy suterénnej podlahy z cementového poteru hr. do 50 mm v mieste osadenie oceľovej podpery vrátane opravy hydroizolácie - murovaná stavba</t>
  </si>
  <si>
    <t>-306511188</t>
  </si>
  <si>
    <t>60</t>
  </si>
  <si>
    <t>622481119</t>
  </si>
  <si>
    <t xml:space="preserve">Potiahnutie vonkajších stien, sklotextílnou mriežkou </t>
  </si>
  <si>
    <t>470822133</t>
  </si>
  <si>
    <t>"sklotextilná mriežka vkladaná do lepiacej stierky - vonkajšie ostenia, nadpražia a parapety,  mriežka o plošnej hmotnosti min. 145 g/m2"</t>
  </si>
  <si>
    <t>" plocha modulová nadstavba"((1,2*4+2,5*6+1,01*1+2,5*5+1,44*1)+(0,85*2*4+0,85*2*6+2,85*2*1+2,05*2*5+0,85*2*1)+(1,2*4+2,5*6+2,5*5+1,44*1))*0,16*1,05</t>
  </si>
  <si>
    <t>"plocha murovaná nadstavba"((1,025*1+2,15*3+1,025*1+1,15*2)+(1,6*2*1+1,6*2*3+2,4*2*1+0,85*2*2)+(1,025*1+2,15*3+1,15*2))*0,16*1,05</t>
  </si>
  <si>
    <t>61</t>
  </si>
  <si>
    <t>6259911-5</t>
  </si>
  <si>
    <t>Základný náter</t>
  </si>
  <si>
    <t>269547936</t>
  </si>
  <si>
    <t>"vonkajšie ostenia a nadpražia"</t>
  </si>
  <si>
    <t>"plocha modulová nadstavba"((1,2*4+2,5*6+1,01*1+2,5*5+1,44*1)+(0,85*2*4+0,85*2*6+2,85*2*1+2,05*2*5+0,85*2*1))*0,16*1,05</t>
  </si>
  <si>
    <t>"plocha murovaná nadstavba"((1,025*1+2,15*3+1,025*1+1,15*2)+(1,6*2*1+1,6*2*3+2,4*2*1+0,85*2*2))*0,16*1,05</t>
  </si>
  <si>
    <t>62</t>
  </si>
  <si>
    <t>622464222</t>
  </si>
  <si>
    <t>Vonkajšia omietka stien  tenkovrstvová silikátová 2 mm,  príp. silikónová</t>
  </si>
  <si>
    <t>1020121475</t>
  </si>
  <si>
    <t>"plocha modulová nadstavba" ((1,2*4+2,5*6+1,01*1+2,5*5+1,44*1)+(0,85*2*4+0,85*2*6+2,85*2*1+2,05*2*5+0,85*2*1))*0,16*1,05</t>
  </si>
  <si>
    <t>63</t>
  </si>
  <si>
    <t>9539961-1</t>
  </si>
  <si>
    <t>Nadokenný odkvapový omietkový profil so sieťkou</t>
  </si>
  <si>
    <t>-1820238735</t>
  </si>
  <si>
    <t>"dĺžka modulová nadstavba"(1,2*4+2,5*6+1,01*1+2,5*5+1,44*1)*1,05</t>
  </si>
  <si>
    <t>"dĺžka murovaná nadstavba" (1,025*1+2,15*3+1,025*1+1,15*2)*1,05</t>
  </si>
  <si>
    <t>64</t>
  </si>
  <si>
    <t>9539450-1-1</t>
  </si>
  <si>
    <t>Odkvapový omietkový profil so sieťkou, fasáda</t>
  </si>
  <si>
    <t>1451455249</t>
  </si>
  <si>
    <t xml:space="preserve">"dĺžka modulová nadstavba"55,4*1,03 </t>
  </si>
  <si>
    <t xml:space="preserve">"dĺžka murovaná nadstavba"48,2*1,03 </t>
  </si>
  <si>
    <t>65</t>
  </si>
  <si>
    <t>9539461-2-</t>
  </si>
  <si>
    <t>Rohové omiekové profily so sieťkou</t>
  </si>
  <si>
    <t>1412325694</t>
  </si>
  <si>
    <t>" fasádne otvory - okná, zasklené steny a vonkajšie dvere"</t>
  </si>
  <si>
    <t>"dĺžka modulová nadstavba" (0,85*2*4+0,85*2*6+2,85*2*1+2,05*2*5+0,85*2*1)*1,03</t>
  </si>
  <si>
    <t>"dĺžka murovaná nadstavba" (1,6*2*1+1,6*2*3+2,4*2*1+0,85*2*2)*1,03</t>
  </si>
  <si>
    <t>"fasáda"</t>
  </si>
  <si>
    <t>"dĺžka modulová nadstavba" 8,6*1,03</t>
  </si>
  <si>
    <t>" dĺžka murovaná nadstavba" 9,5*1,03</t>
  </si>
  <si>
    <t>66</t>
  </si>
  <si>
    <t>9539461-3</t>
  </si>
  <si>
    <t>APU lišty</t>
  </si>
  <si>
    <t>1802793063</t>
  </si>
  <si>
    <t>"dĺžka modulová nadstavba"((1,2*4+2,5*6+1,01*1+2,5*5+1,44*1)+(0,85*2*4+0,85*2*6+2,85*2*1+2,05*2*5+0,85*2*1))*1,03</t>
  </si>
  <si>
    <t>"dĺžka murovaná nadstavba" ((1,025*1+2,15*3+1,025*1+1,15*2)+(1,6*2*1+1,6*2*3+2,4*2*1+0,85*2*2))*1,05</t>
  </si>
  <si>
    <t>67</t>
  </si>
  <si>
    <t>9530011-1</t>
  </si>
  <si>
    <t>Parapetný omietkový profil so sieťkou</t>
  </si>
  <si>
    <t>-1435134049</t>
  </si>
  <si>
    <t>"dĺžka modulová nadstavba" (1,2*4+2,5*6+2,5*5+1,44*1)*1,03</t>
  </si>
  <si>
    <t>"dĺžka murovaná nadstavba"(1,025*1+2,15*3+1,15*2)*1,03</t>
  </si>
  <si>
    <t>68</t>
  </si>
  <si>
    <t>9539961-2</t>
  </si>
  <si>
    <t>Parotesná páska - montáž okien, zo strany interiéru</t>
  </si>
  <si>
    <t>-1000417139</t>
  </si>
  <si>
    <t>((1,3*4+2,6*6+1,11*1+2,6*5+1,54*1)*2+(0,9*2*4+0,9*2*6+2,9*2*1+2,1*2*5+0,9*2*1))*1,03</t>
  </si>
  <si>
    <t>69</t>
  </si>
  <si>
    <t>9539961-3</t>
  </si>
  <si>
    <t>Paropriepustná páska -  poistná hydroizolačná páska - montáž okien, zo strany exteriéru</t>
  </si>
  <si>
    <t>1844556819</t>
  </si>
  <si>
    <t>70</t>
  </si>
  <si>
    <t>612491312</t>
  </si>
  <si>
    <t>Náter vnútorný umývateľný</t>
  </si>
  <si>
    <t>-270363576</t>
  </si>
  <si>
    <t xml:space="preserve">"plocha 2.03 - obnova maľby" (6,625*1,5-0,9*1,5)*1,03 </t>
  </si>
  <si>
    <t>" plocha 2.04" (13,10-(0,8+0,9*2+1*2))*1,5*1,03</t>
  </si>
  <si>
    <t>" plocha 2.05" 0</t>
  </si>
  <si>
    <t>"plocha 2.06" (10,2-0,9)*1,5*1,03</t>
  </si>
  <si>
    <t>" plocha 2.07" (12,35-0,9-1*2)*1,5*1,03</t>
  </si>
  <si>
    <t>"plocha 2.11" (44,96*1,5-(0,9+1+1,11)*1,5-(2,6*0,7)*5+(0,7*2+2,6*1)*0,1*5+1,5*2*0,1*1)*1,03</t>
  </si>
  <si>
    <t>"plocha 2.12"(38,52*1,5-(0,9+1,125)*1,5+(0,45*2+0,75*2)*1,5+0,14*4*1,5*6-(1,125+2,25*3)*0,7+0,7*2*4*0,22+1,5*2*1*0,22+(1,125*1+2,25*3)*0,22)*1,03</t>
  </si>
  <si>
    <t>71</t>
  </si>
  <si>
    <t>6274711-1</t>
  </si>
  <si>
    <t>Oprava podkladu v mieste osekaných častí nesúdržných omietok existujúcich murovaných stien reprofilačnou maltou s vhodnou úpravou podkladu v rozsahu 30 % predmetných plôch príprava podkladu pre aplikáciu ETICS, prípadne vnútorných omietkových systémov - m</t>
  </si>
  <si>
    <t>-1325424424</t>
  </si>
  <si>
    <t>((0,45*2+0,75*2)*5,15+23,5)*0,3*1,03</t>
  </si>
  <si>
    <t>72</t>
  </si>
  <si>
    <t>6124627-1</t>
  </si>
  <si>
    <t>Dodávka a zhotovenie vnútorného omietkového systému pórobetónových tvárnic - murovaná nadstavba</t>
  </si>
  <si>
    <t>1758481955</t>
  </si>
  <si>
    <t>Poznámka k položke:_x000D_
Skladba:_x000D_
- vrstva zo stavebného lepidla so zapracovanou výstužnou sklotextilnou mriežkou napr. Baumit Baukleber s celoplošne zapracovanou Baumit sklotextilnou mriežkou_x000D_
- jemná štuková omietka bielej farby hr. min. 3 mm napr. baumit maxima hr. 3-6 mm so zahladeným povrchom</t>
  </si>
  <si>
    <t>(38,52*2,55-0,9*2,02-1,125*1,65-1,125*2,45-2,25*1,65*3-1,25*0,9*2+1,65*2*0,22*4+2,45*2*0,22*1+1,125*2*0,22*1+1,125*1*0,22*1+2,25*2*0,22*3)*1,05</t>
  </si>
  <si>
    <t>(0,9*2*0,22*2+1,3*2*0,22*2+(0,75*2+0,45*2)*2,65)*1,05</t>
  </si>
  <si>
    <t>Ostatné konštrukcie a práce-búranie</t>
  </si>
  <si>
    <t>73</t>
  </si>
  <si>
    <t>96208413-1</t>
  </si>
  <si>
    <t>Demontáž a odstránenie časti sadrokartónového obkladu inštalačných predstien - modulová prístavba</t>
  </si>
  <si>
    <t>-1512738470</t>
  </si>
  <si>
    <t>74</t>
  </si>
  <si>
    <t>96208413-2</t>
  </si>
  <si>
    <t>Demontáž a odstránenie časti obvodovej steny hr. 157,5 mm s potrebnými konštrukčnými úpravami - modulová prístavba</t>
  </si>
  <si>
    <t>-809687258</t>
  </si>
  <si>
    <t xml:space="preserve">Poznámka k položke:_x000D_
Skladba obvodovej steny (hr. 157,5 mm)_x000D_
Konštrukcia modulárneho systému hr. 157,5 mm_x000D_
SD doska 12,5 mm_x000D_
parozábrana_x000D_
TI minerálna vlna hr. 130 mm, _x000D_
kovový rošt_x000D_
pozink. profilovaný plech </t>
  </si>
  <si>
    <t>"odstránenie parapetnej časti pôvodného okna"(1,3*1,1)*1,05</t>
  </si>
  <si>
    <t>" úprava stavebného otvoru pôvodných dverí"(0,35*2,32+1,1*0,35)*1,05</t>
  </si>
  <si>
    <t>75</t>
  </si>
  <si>
    <t>96304281-1</t>
  </si>
  <si>
    <t>Vybúranie a odstránenie vyrovnávajúcich schodov, 2x150x310 mm, šírka schodov 1000 mm - medzi modulovou prístavbou a murovanou stavbou</t>
  </si>
  <si>
    <t>kpl</t>
  </si>
  <si>
    <t>1237382440</t>
  </si>
  <si>
    <t>Poznámka k položke:_x000D_
podkladná konštrukcia z debneného betónu objemu cca. 0,25 m3 so zahladeným povrchom s nášlapnou vrstvou z linolea</t>
  </si>
  <si>
    <t>76</t>
  </si>
  <si>
    <t>97807141-1</t>
  </si>
  <si>
    <t>Demontáž a odstránenie tepelnoizolačného kontaktného systému ETICS s tepelnou izoláciou z minerálnej vlny hr. 100 mm s vyčistením podkladu - modulová stavba</t>
  </si>
  <si>
    <t>-297507032</t>
  </si>
  <si>
    <t>(3,25*2,5/2+3,6*2,82/2+4,1*3,65-1,2*1,9)*1,05</t>
  </si>
  <si>
    <t>77</t>
  </si>
  <si>
    <t>96806235-1</t>
  </si>
  <si>
    <t>Demontáž a odstránenie plastového okna vrátane vnútorného a vonkajšieho parapetu - modulová stavba</t>
  </si>
  <si>
    <t>-146662004</t>
  </si>
  <si>
    <t>"1x okno rozmerov 1,3*1,8 m (š. x v.)"1,3*1,8</t>
  </si>
  <si>
    <t>78</t>
  </si>
  <si>
    <t>9680611-2</t>
  </si>
  <si>
    <t>Demontáž vnútorných protipožiarmych dverí EW 30 C3-D3 rozmerov 800x1970 mm, uvažuje sa spätná montáž - medzi modulovou prístavbou a murovanou stavbou</t>
  </si>
  <si>
    <t>963935441</t>
  </si>
  <si>
    <t>81</t>
  </si>
  <si>
    <t>97805953-1</t>
  </si>
  <si>
    <t>Demontáž a odstránenie časti keramického obkladu vrátane lepidla - modulová prístavba</t>
  </si>
  <si>
    <t>1256870537</t>
  </si>
  <si>
    <t>82</t>
  </si>
  <si>
    <t>-1346140714</t>
  </si>
  <si>
    <t>83</t>
  </si>
  <si>
    <t>9210962-1</t>
  </si>
  <si>
    <t>Demontáž a odstránenie bleskozvodnej sústavy plochej strechy, komplet - modulová stavba</t>
  </si>
  <si>
    <t>-1496707164</t>
  </si>
  <si>
    <t>84</t>
  </si>
  <si>
    <t>9210962-2</t>
  </si>
  <si>
    <t>Demontáž a odstránenie bleskozvodnej sústavy šikmej strechy, komplet - murovaná stavba</t>
  </si>
  <si>
    <t>216544305</t>
  </si>
  <si>
    <t>85</t>
  </si>
  <si>
    <t>96806112-1</t>
  </si>
  <si>
    <t>Demontáž a odstránenie drevených strešných okien šikmej strechy so sklopným krídlom rozmeru do 800x1400 mm vrátane príslušných oplechovaní - murovaná stavba</t>
  </si>
  <si>
    <t>-470208389</t>
  </si>
  <si>
    <t>86</t>
  </si>
  <si>
    <t>96205221-2</t>
  </si>
  <si>
    <t>Vybúranie a odstránenie železobetónových vencov a vencov s vysadenými rímsami - murovaná stavba</t>
  </si>
  <si>
    <t>360643581</t>
  </si>
  <si>
    <t>((0,45*0,175+0,35*0,1)*(12+11,55+2)+(0,45*0,175)*8,4)*1,02</t>
  </si>
  <si>
    <t>87</t>
  </si>
  <si>
    <t>96203223-1</t>
  </si>
  <si>
    <t>Vybúranie a odstránenie murovaných stien hr. do 500 mm z tehlového muriva do požadovanej úrovne s úpravou styčnej ložnej škáry navrhovaných vencov do roviny - murovaná stavba</t>
  </si>
  <si>
    <t>-481671374</t>
  </si>
  <si>
    <t>(0,45*0,385*(12+11,55+2+8,4))*1,02</t>
  </si>
  <si>
    <t>88</t>
  </si>
  <si>
    <t>977611-1</t>
  </si>
  <si>
    <t>Demontáž a odstránenie nášľapnej vrstvy podlahy herene v podkroví, koberec hr. 3 mm - murovaná stavba</t>
  </si>
  <si>
    <t>2130120360</t>
  </si>
  <si>
    <t>89</t>
  </si>
  <si>
    <t>965081712</t>
  </si>
  <si>
    <t>Demontáž a odstránenie nášľapnej vrstvy podlahy WC v podkroví, keramická dlažba hr. 8 mm vrátane lepidla hr. 5 mm - murovaná stavba</t>
  </si>
  <si>
    <t>1348031113</t>
  </si>
  <si>
    <t>90</t>
  </si>
  <si>
    <t>965041341</t>
  </si>
  <si>
    <t>Vybúranie a odstránenie škvárového zásypu stropu nad 1.NP hr. do 100 mm až po horný drevený záklop - murovaná stavba</t>
  </si>
  <si>
    <t>95898786</t>
  </si>
  <si>
    <t>80*0,1</t>
  </si>
  <si>
    <t>91</t>
  </si>
  <si>
    <t>96203113-1</t>
  </si>
  <si>
    <t>Vybúranie a odstránenie tehlového priečkového muriva vrátane omietok celkovej hr. 100 mm - murovaná stavba</t>
  </si>
  <si>
    <t>465214143</t>
  </si>
  <si>
    <t>(2,5*1,18-0,7*2,02+1,93*(2,5+0,96)/2+2,75*(3,11+0,93)/2)*1,03</t>
  </si>
  <si>
    <t>92</t>
  </si>
  <si>
    <t>978013141</t>
  </si>
  <si>
    <t>Osekanie nesúdržných častí omietok existujúcich murovaných stien a konštrukciíi v rozsahu 30 % - murovaná stavba</t>
  </si>
  <si>
    <t>950563151</t>
  </si>
  <si>
    <t>93</t>
  </si>
  <si>
    <t>96807112-1</t>
  </si>
  <si>
    <t>Demontáž a odstránenie oceľových dverí vrátane oceľovej zabetónovanej zárubne v suteréne objektu, rozm. 800x1970 mm - murovaná stavba</t>
  </si>
  <si>
    <t>-1562121669</t>
  </si>
  <si>
    <t>94</t>
  </si>
  <si>
    <t>9632450-1</t>
  </si>
  <si>
    <t>Vybúranie a odstránenie časti nášľapnej vrstvy suterénnej podlahy zcementového poteru hr. do 50 mm v mieste osadenie oceľovej podpery - murovaná stavba</t>
  </si>
  <si>
    <t>527328359</t>
  </si>
  <si>
    <t>95</t>
  </si>
  <si>
    <t>917762111</t>
  </si>
  <si>
    <t>Osadenie chodník. obrubníka betónového ležatého do lôžka z betónu prosteho tr. C 12/15 s bočnou oporou</t>
  </si>
  <si>
    <t>833044161</t>
  </si>
  <si>
    <t>"spätné osadenie pôvodného betónovécho obrubníka, chodníkový betónový obrubník, 50x250x1000/500 mm - vsakovací chodník"4</t>
  </si>
  <si>
    <t>"chodníkový betónový obrubník, 50x250x1000/500 mm - spevnená plocha pred vonkajším oceľovým schodiskom SCH1"6</t>
  </si>
  <si>
    <t>96</t>
  </si>
  <si>
    <t>5921700018-1</t>
  </si>
  <si>
    <t>Chodníkový betónový obrubník, 50x250x1000/500 mm - spevnená plocha pred vonkajším oceľovým schodiskom SCH1</t>
  </si>
  <si>
    <t>-1534412339</t>
  </si>
  <si>
    <t>6*1,01 'Přepočítané koeficientom množstva</t>
  </si>
  <si>
    <t>97</t>
  </si>
  <si>
    <t>918101111</t>
  </si>
  <si>
    <t>Lôžko pod obrubníky, krajníky alebo obruby z dlažobných kociek z betónu prostého tr. C 12/15</t>
  </si>
  <si>
    <t>-462588372</t>
  </si>
  <si>
    <t>"betón pre lôžko betónového obrubníka chodníkového C12/16"(4+6)*0,07</t>
  </si>
  <si>
    <t>98</t>
  </si>
  <si>
    <t>941941041</t>
  </si>
  <si>
    <t>Montáž lešenia ľahkého pracovného radového s podlahami šírky nad 1, 00 do 1,20 m a výšky do 10 m</t>
  </si>
  <si>
    <t>-514962723</t>
  </si>
  <si>
    <t>"lešenie spolu na 2 mesiace"97,2*7,8</t>
  </si>
  <si>
    <t>99</t>
  </si>
  <si>
    <t>941941291</t>
  </si>
  <si>
    <t>Príplatok za prvý a každý ďalší i začatý mesiac použitia lešenia šírky nad 1,00 do 1,20 m, výšky do 10 m</t>
  </si>
  <si>
    <t>1401430738</t>
  </si>
  <si>
    <t>"lešenie spolu na 2 mesiace"(97,2*7,8)*2</t>
  </si>
  <si>
    <t>100</t>
  </si>
  <si>
    <t>941941841</t>
  </si>
  <si>
    <t>Demontáž lešenia ľahkého pracovného radového a s podlahami, šírky nad 1,00 do 1,20 m výšky do 10 m</t>
  </si>
  <si>
    <t>669146054</t>
  </si>
  <si>
    <t>101</t>
  </si>
  <si>
    <t>941955002</t>
  </si>
  <si>
    <t>Lešenie ľahké pracovné pomocné, s výškou lešeňovej podlahy nad 1,20 do 1,90 m</t>
  </si>
  <si>
    <t>240337706</t>
  </si>
  <si>
    <t>102</t>
  </si>
  <si>
    <t>979081111</t>
  </si>
  <si>
    <t>Odvoz sutiny a vybúraných hmôt na skládku do 1 km</t>
  </si>
  <si>
    <t>29775383</t>
  </si>
  <si>
    <t>103</t>
  </si>
  <si>
    <t>979081121</t>
  </si>
  <si>
    <t>Odvoz sutiny a vybúraných hmôt na skládku za každý ďalší 1 km</t>
  </si>
  <si>
    <t>408867984</t>
  </si>
  <si>
    <t>106,963*19</t>
  </si>
  <si>
    <t>104</t>
  </si>
  <si>
    <t>979082111</t>
  </si>
  <si>
    <t>Vnútrostavenisková doprava sutiny a vybúraných hmôt do 10 m</t>
  </si>
  <si>
    <t>777887077</t>
  </si>
  <si>
    <t>105</t>
  </si>
  <si>
    <t>979087213</t>
  </si>
  <si>
    <t>Nakladanie na dopravné prostriedky pre vodorovnú dopravu vybúraných hmôt</t>
  </si>
  <si>
    <t>-1494295982</t>
  </si>
  <si>
    <t>106</t>
  </si>
  <si>
    <t>979089012</t>
  </si>
  <si>
    <t>Poplatok za skladovanie - betón, tehly, dlaždice (17 01 ), ostatné</t>
  </si>
  <si>
    <t>61015134</t>
  </si>
  <si>
    <t>Presun hmôt HSV</t>
  </si>
  <si>
    <t>107</t>
  </si>
  <si>
    <t>998011032-</t>
  </si>
  <si>
    <t>Presun hmôt pre budovy 801, výšky do 12 m</t>
  </si>
  <si>
    <t>-1453521886</t>
  </si>
  <si>
    <t>PSV</t>
  </si>
  <si>
    <t>Práce a dodávky PSV</t>
  </si>
  <si>
    <t>711</t>
  </si>
  <si>
    <t>Izolácie proti vode a vlhkosti</t>
  </si>
  <si>
    <t>108</t>
  </si>
  <si>
    <t>711132107</t>
  </si>
  <si>
    <t>Zhotovenie izolácie proti zemnej vlhkosti nopovou fóloiu položenou voľne na ploche zvislej</t>
  </si>
  <si>
    <t>1289655057</t>
  </si>
  <si>
    <t>"nopová fólia, výška nopu 9 mm, medzi základové pásy a steny suterénu"(0,5*1,7*4)*1,05</t>
  </si>
  <si>
    <t>109</t>
  </si>
  <si>
    <t>28323000230-1</t>
  </si>
  <si>
    <t>Nopová fólia, výška nopu 9 mm, medzi základové pásy a steny suterénu</t>
  </si>
  <si>
    <t>-788671498</t>
  </si>
  <si>
    <t>Poznámka k položke:_x000D_
Drenážna ochranná profilovaná fólia s natavenou textíliou pre tlakovo zaťažované zvislé a vodorovné konštrukcie. S integrovanou samolepiacou páskou. Pevnosť v tlaku 400 kN/m2</t>
  </si>
  <si>
    <t>3,57*1,15 'Přepočítané koeficientom množstva</t>
  </si>
  <si>
    <t>110</t>
  </si>
  <si>
    <t>711112001</t>
  </si>
  <si>
    <t>Zhotovenie  izolácie proti zemnej vlhkosti penetračným náterom za studena</t>
  </si>
  <si>
    <t>-1522220015</t>
  </si>
  <si>
    <t>"penetračný náter, 2x"2*103,8</t>
  </si>
  <si>
    <t>111</t>
  </si>
  <si>
    <t>246170000900</t>
  </si>
  <si>
    <t>Lak asfaltový ALP-PENETRAL SN v sudoch</t>
  </si>
  <si>
    <t>698969910</t>
  </si>
  <si>
    <t>207,6*0,00035 'Přepočítané koeficientom množstva</t>
  </si>
  <si>
    <t>112</t>
  </si>
  <si>
    <t>711132101</t>
  </si>
  <si>
    <t>Zhotovenie  izolácie proti zemnej vlhkosti zvislá AIP na sucho</t>
  </si>
  <si>
    <t>147862684</t>
  </si>
  <si>
    <t>"hydroizolácia proti vlhkosti a vode, 2x asfaltový pás napr. hr. 2x4mm"2*103,8</t>
  </si>
  <si>
    <t>113</t>
  </si>
  <si>
    <t>62831000070-1</t>
  </si>
  <si>
    <t>Hydroizolácia proti vlhkosti a vode, 2x asfaltový pás napr. hr. 2x4mm</t>
  </si>
  <si>
    <t>1629509104</t>
  </si>
  <si>
    <t>207,6*1,15 'Přepočítané koeficientom množstva</t>
  </si>
  <si>
    <t>114</t>
  </si>
  <si>
    <t>998711202</t>
  </si>
  <si>
    <t>Presun hmôt pre izoláciu proti vode v objektoch výšky nad 6 do 12 m</t>
  </si>
  <si>
    <t>%</t>
  </si>
  <si>
    <t>94257278</t>
  </si>
  <si>
    <t>712</t>
  </si>
  <si>
    <t>Izolácie striech, povlakové krytiny</t>
  </si>
  <si>
    <t>115</t>
  </si>
  <si>
    <t>712111-1</t>
  </si>
  <si>
    <t>Demontáž a odstránenie parozábrany - murovaná stavba</t>
  </si>
  <si>
    <t>1054603415</t>
  </si>
  <si>
    <t>(5,6*11,55-0,6*1,2*6+0,4*2*6+0,4*0,7*6)*1,05</t>
  </si>
  <si>
    <t>116</t>
  </si>
  <si>
    <t>71247001-1</t>
  </si>
  <si>
    <t>Montáž poistnej hydroizolácie horného plášťa dvojvrstvovej prevetrávanej plochej strechy, paropriepustná vrstva</t>
  </si>
  <si>
    <t>1438285752</t>
  </si>
  <si>
    <t>"plocha modulová nadstavba: 179,93*1,1 - 10% rezerva na prekrytie a vypracovanei detailov záhybov a ukončenia poistnej hydroizolácie"179,93*1,1</t>
  </si>
  <si>
    <t>"plocha murovaná nadstavba: 108,50*1,1 - 10% rezerva na prekrytie a vypracovanei detailov záhybov a ukončenia poistnej hydroizolácie"108,5*1,1</t>
  </si>
  <si>
    <t>117</t>
  </si>
  <si>
    <t>283220801-1</t>
  </si>
  <si>
    <t>Dodávka poistnej hydroizolácie horného plášťa dvojvrstvovej prevetrávanej plochej strechy, paropriepustná vrstva</t>
  </si>
  <si>
    <t>916589147</t>
  </si>
  <si>
    <t>317,273*1,15 'Přepočítané koeficientom množstva</t>
  </si>
  <si>
    <t>118</t>
  </si>
  <si>
    <t>998712202</t>
  </si>
  <si>
    <t>Presun hmôt pre izoláciu povlakovej krytiny v objektoch výšky nad 6 do 12 m</t>
  </si>
  <si>
    <t>1150693534</t>
  </si>
  <si>
    <t>713</t>
  </si>
  <si>
    <t>Izolácie tepelné</t>
  </si>
  <si>
    <t>119</t>
  </si>
  <si>
    <t>71300004-1</t>
  </si>
  <si>
    <t>Demontáž dodatočného zateplenia plochej strechy nad systémovým stropom z izolácie z minerálnej vlny hr. 100 mm vrátane paropriepustnej fólie - uvažuje sa spätná montáž v rozsahu 70 % - modulová prístavba</t>
  </si>
  <si>
    <t>-1386203124</t>
  </si>
  <si>
    <t>120</t>
  </si>
  <si>
    <t>71300007-2</t>
  </si>
  <si>
    <t>Demontáž a odstránenie tepelnej izolácie krovu z minerálnej vlny celkovej hr. 200 mm</t>
  </si>
  <si>
    <t>1994735537</t>
  </si>
  <si>
    <t>(5,6*12,1*2-0,6*1,2*6+0,75*0,45)*1,05</t>
  </si>
  <si>
    <t>121</t>
  </si>
  <si>
    <t>71311112-1-1</t>
  </si>
  <si>
    <t>Spätná montáž dodatočného zateplenia stropu nad 2.NP, tepelná izolácia z minerálnej vlny hr. 100 mm v rozsahu 70 % pôvodnej výmery - modulová nadstavba</t>
  </si>
  <si>
    <t>227290797</t>
  </si>
  <si>
    <t xml:space="preserve">Poznámka k položke:_x000D_
poznámka: cca 30 % sa uvažuje ako nepoužiteľných vzhľadom na rozmerové korekcie, zmenu spádovej konštrucie a tiež poškodenie pri demontáži </t>
  </si>
  <si>
    <t>176,2*0,7</t>
  </si>
  <si>
    <t>122</t>
  </si>
  <si>
    <t>71311112-3-1</t>
  </si>
  <si>
    <t>Dodávka a montáž dodatočného zateplenia stropu nad 2.NP, tepelná izolácia z minerálnej vlny hr. 100 mm, súčiniteľ tepelnej vodivosti 0,039 W.m-1.K-1 - modulová nadstavba</t>
  </si>
  <si>
    <t>-1811745879</t>
  </si>
  <si>
    <t>Poznámka k položke:_x000D_
izolácia ukladaná ako prvá vrstva na hornú hranu stropu nad 2.NP medzi prvky spádovej konštrukcie horného plášťa dvojvrstvovej prevetrávanej plochej strechy   57,77m2_x000D_
_x000D_
izolácia ukladaná na prvú vrstvu tepelnej izolácie na hornú hranu stropu nad 2.NP medzi prvky spádovej konštrukcie horného plášťa dvojvrstvovej prevetrávanej plochej strechy 212,16 m2</t>
  </si>
  <si>
    <t>(168-(176,2*0,7))*1,02</t>
  </si>
  <si>
    <t>168*1,02</t>
  </si>
  <si>
    <t>123</t>
  </si>
  <si>
    <t>71311112-2-1</t>
  </si>
  <si>
    <t>Dodávka a montáž dodatočného zateplenia stropu nad 2.NP, tepelná izolácia z minerálnej vlny hr. 50 mm, súčiniteľ tepelnej vodivosti 0,039 W.m-1.K-1 - modulová nadstavba</t>
  </si>
  <si>
    <t>-338336227</t>
  </si>
  <si>
    <t>Poznámka k položke:_x000D_
tepelná izolácia z minerálnej vlny hr. 50 mm, súčiniteľ tepelnej vodivosti 0,039 W.m-1.K-1, izolácia ukladaná na druhú vrstvu tepelnej izolácie nad 2.NP medzi prvky spádovej konštrukcie horného plášťa dvojvrstvovej prevetrávanej plochej strechy</t>
  </si>
  <si>
    <t>176,5*1,02</t>
  </si>
  <si>
    <t>124</t>
  </si>
  <si>
    <t>71311112-2-2</t>
  </si>
  <si>
    <t>Dodávka a montáž dodatočného zateplenia stropu  nad 2.NP, izolačné dosky z minerálnej vlny hr. 50 mm, napr. ISOVER ORSIK, pás z minerálnej vlny hr. 50 mm, súčiniteľ tepelnej vodivosti 0,039 W/m.K - modulová nadstavba</t>
  </si>
  <si>
    <t>-655553438</t>
  </si>
  <si>
    <t>" izolácia pre zateplenie presahujúcich častí drevených pomúrnic a väzníc nad úroveň tepelnej izolácie"</t>
  </si>
  <si>
    <t>((0,15*2+0,22)*24,0+(0,1*2+0,22)*24+(0,22)*24)*1,02</t>
  </si>
  <si>
    <t>125</t>
  </si>
  <si>
    <t>71311112-2-3</t>
  </si>
  <si>
    <t>Dodávka a montáž tepelnej izolácie stropnej konštrukcie nad 2.NP v murovanej nadstavbe: tepelná izolácia minerálna vlna hr. 150 mm, súčiniteľ tepelnej vodivosti 0,038 W/m.K (napr. Isover Domo Plus) - murovaná nadstavba</t>
  </si>
  <si>
    <t>-1387011617</t>
  </si>
  <si>
    <t>" izolácia vkladaná nad zavesený dvojúrovňový krížový rošt medzi zavesené drevené kontrahranoly prierezu 80x150 mm"</t>
  </si>
  <si>
    <t>7,8*11,25*1,02</t>
  </si>
  <si>
    <t>126</t>
  </si>
  <si>
    <t>71311112-2-4</t>
  </si>
  <si>
    <t>1149315503</t>
  </si>
  <si>
    <t>" izolácia kladaná pod spodné pásnice drevených priehradových väzníkov v úrovni železobetónových stužujúcich vencov"</t>
  </si>
  <si>
    <t>127</t>
  </si>
  <si>
    <t>71311112-2-5</t>
  </si>
  <si>
    <t>-623861509</t>
  </si>
  <si>
    <t>" izolácia vkladaná pod spodné pásnice drevených priehradových väzníkov v úrovni drevených pomúrnic"</t>
  </si>
  <si>
    <t>7,88*11,25*1,02</t>
  </si>
  <si>
    <t>128</t>
  </si>
  <si>
    <t>71311112-2-6</t>
  </si>
  <si>
    <t>Dodávka a montáž tepelnej izolácie stropnej konštrukcie nad 2.NP v murovanej nadstavbe: tepelná izolácia minerálna vlna hr. 120 mm, súčiniteľ tepelnej vodivosti 0,038 W/m.K (napr. Isover Domo Plus) - murovaná nadstavba</t>
  </si>
  <si>
    <t>-1726286730</t>
  </si>
  <si>
    <t>" izolácia ukladaná iba nad železobetónovými vencami, šírky 600 mm nad obvodovými vencami a 900 mm nad vnútornou podpornou konštrukciou"</t>
  </si>
  <si>
    <t>(0,6+0,9+0,6)*11,25*1,02</t>
  </si>
  <si>
    <t>129</t>
  </si>
  <si>
    <t>71313112-1</t>
  </si>
  <si>
    <t>Dodávka a montáž, tepelná izolácia hr. 40 mm vkladaná do debnenia - vonkajšia strana železobetónových vencov a oceľobetónových stropov nad 1.NP - napr. extrudovaný polystyrén XPS alt. expandovaný polystyrén EPS - súčiniteľ tepelnej vodivosti = 0,033 W/m.K</t>
  </si>
  <si>
    <t>683472952</t>
  </si>
  <si>
    <t>Poznámka k položke:_x000D_
 (napr. Isover EPS Perimeter soklové dosky, príp. Styrodur 3000 CS - murovaná nadstavba</t>
  </si>
  <si>
    <t>(1,3+12+8,4+11,85)*0,25*1,03</t>
  </si>
  <si>
    <t>130</t>
  </si>
  <si>
    <t>71313112-2</t>
  </si>
  <si>
    <t>Dodávka a montáž, tepelná izolácia hr. 50 mm vkladaná do debnenia - vonkajšia strana železobetónových stĺpikov, železobetónových stužujúcich vencov a železobetónových nadokenných prekladov na 2.NP</t>
  </si>
  <si>
    <t>830421656</t>
  </si>
  <si>
    <t>Poznámka k položke:_x000D_
napr. extrudovaný polystyrén XPS alt. expandovaný polystyrén EPS - súčiniteľ tepelnej vodivosti = 0,033 W/m.K (napr. Isover EPS Perimeter soklové dosky, príp. Styrodur 3000 CS - murovaná nadstavba</t>
  </si>
  <si>
    <t>((1,3+12+8,4+11,85)*0,25+1,4+0,25+0,55*0,3*3+11,5*0,25)*1,03</t>
  </si>
  <si>
    <t>131</t>
  </si>
  <si>
    <t>71313112-3</t>
  </si>
  <si>
    <t>Dodávka a montáž, tepelná izolácia hr. 60 mm - horná hrana šikmých železobetónových vencov 2.NP</t>
  </si>
  <si>
    <t>-276663154</t>
  </si>
  <si>
    <t>Poznámka k položke:_x000D_
napr. extrudovaný polystyrén XPS alt. expandovaný polystyrén EPS, lepený k hornej strane venca - súčiniteľ tepelnej vodivosti = 0,033 W/m.K (napr. Isover EPS Perimeter soklové dosky, príp. Styrodur 3000 CS - murovaná nadstavba</t>
  </si>
  <si>
    <t>4,25*0,4*2*1,03</t>
  </si>
  <si>
    <t>132</t>
  </si>
  <si>
    <t>71313112-4</t>
  </si>
  <si>
    <t>Dodávka a montáž profilov z nenasiakavého polystyrénu ako skrytého debnenia okrajov samonosného oceľobetónového stropu</t>
  </si>
  <si>
    <t>-1426804910</t>
  </si>
  <si>
    <t>Poznámka k položke:_x000D_
napr. extrudovaný polystyrén XPS alt. expandovaný polystyrén EPS - súčiniteľ tepelnej vodivosti = 0,033 W/m.K (napr. Isover EPS Perimeter soklové dosky, príp. Styrodur 3000 CS) - zabezpečiť dôkladné utesnenie proti zatekaniu betónovej zálievky a ich fixáciu aby nedošlo pri betonáži k ich uvoľneniu - murovaná nadstavba</t>
  </si>
  <si>
    <t>"profil celkových rozmerov 0,195*4,1*0,16 m (š.*dl.*v.), počet 2ks"2</t>
  </si>
  <si>
    <t>"profil celkových rozmerov 0,150*3,1*0,14 m (š.*dl.*v.), počet 2 ks"2</t>
  </si>
  <si>
    <t>"poznámka: rozmery spresniť po zameraní na stavbe"</t>
  </si>
  <si>
    <t>133</t>
  </si>
  <si>
    <t>998713202</t>
  </si>
  <si>
    <t>Presun hmôt pre izolácie tepelné v objektoch výšky nad 6 m do 12 m</t>
  </si>
  <si>
    <t>1957119718</t>
  </si>
  <si>
    <t>725</t>
  </si>
  <si>
    <t>Zdravotechnika - zariaď. predmety</t>
  </si>
  <si>
    <t>134</t>
  </si>
  <si>
    <t>725110811</t>
  </si>
  <si>
    <t>Demontáž a odstránenie záchodovej misy vrátane nádržky a príslušenstva - murovaná stavba</t>
  </si>
  <si>
    <t>súb.</t>
  </si>
  <si>
    <t>1278989543</t>
  </si>
  <si>
    <t>135</t>
  </si>
  <si>
    <t>725210821</t>
  </si>
  <si>
    <t>Demontáž a odstránenie keramického umývadielka vrátane zápachovej uzávierky a príslušenstva - murovaná stavba</t>
  </si>
  <si>
    <t>-287824077</t>
  </si>
  <si>
    <t>136</t>
  </si>
  <si>
    <t>998725202</t>
  </si>
  <si>
    <t>Presun hmôt pre zariaďovacie predmety v objektoch výšky nad 6 do 12 m</t>
  </si>
  <si>
    <t>2015016506</t>
  </si>
  <si>
    <t>762</t>
  </si>
  <si>
    <t>Konštrukcie tesárske</t>
  </si>
  <si>
    <t>137</t>
  </si>
  <si>
    <t>76233181-2</t>
  </si>
  <si>
    <t>Demontáž a odstránenie drevených prvkov krovu - murovaná stavba</t>
  </si>
  <si>
    <t>-720386526</t>
  </si>
  <si>
    <t>Poznámka k položke:_x000D_
 poznámka: uvažuje sa spätná montáž drevených prvkov s výmenou poškodených prvkov v rozsahu 30 %</t>
  </si>
  <si>
    <t>"objem latovanie" (18*2*11,55+7*0,45-4*0,7*6-0,75*2)*0,05*0,03*1,02</t>
  </si>
  <si>
    <t>"objem kontralatovanie" (5,85*13*2+1,78)*0,05*0,05*1,02</t>
  </si>
  <si>
    <t>"objem krokvy"(5,65*13*2+1,58)*0,12*0,14*1,02</t>
  </si>
  <si>
    <t>"objem výmena" ((1*2*6)*0,12*0,14+(0,85*2)*0,12*0,14)*1,02</t>
  </si>
  <si>
    <t>" objem stredové väznice"(3,66*5+11,55*2)*0,16*0,16*1,02</t>
  </si>
  <si>
    <t>"objem stĺpiky" (2,1*10)*0,16*0,16*1,02</t>
  </si>
  <si>
    <t>"objem klieštiny"(4,35*2*4+2,55*2*2*4)*0,06*0,16*1,02</t>
  </si>
  <si>
    <t>"objem pásiky"(1,1*2*2*4)*0,1*0,12*1,02</t>
  </si>
  <si>
    <t>"objem vzpery" (2,35*2*4)*0,14*0,14*1,02</t>
  </si>
  <si>
    <t>"objem väzné trámy" (8*4)*0,16*0,2*1,02</t>
  </si>
  <si>
    <t>"objem pomúrnice"(12+11,55)*0,2*0,16*1,02</t>
  </si>
  <si>
    <t>"objem pomocné drevené konštrukcie pre vnútorné sadrokartónové obklady a pod."(8*11,55*2+3*11,55*2+1,25*13*2*2+50)*0,05*0,06*1,02</t>
  </si>
  <si>
    <t>138</t>
  </si>
  <si>
    <t>76281002-1</t>
  </si>
  <si>
    <t>Demontáž a odstránenie časti horného dreveného záklopu hr. 25 mm vrátane asfaltovej lepenky existujúceho dreveného trámového stropu nad 1.NP pre potreby domurovania nosnej stredovej steny za účelom realizácie nových podporných a stužujúcich vencov</t>
  </si>
  <si>
    <t>958535293</t>
  </si>
  <si>
    <t>" murovaná stavba"</t>
  </si>
  <si>
    <t>11,1*(0,35+0,3+0,35)</t>
  </si>
  <si>
    <t>139</t>
  </si>
  <si>
    <t>76281002-2</t>
  </si>
  <si>
    <t>Doplnenie časti horného dreveného záklopu hr. 25 mm vrátane asfaltovej lepenky existujúceho dreveného trámového stropu nad 1.NP v mieste domurovanej stredovej nosnej steny za účelom realizácie nových podporných a stužujúcich vencov - materiál + práca</t>
  </si>
  <si>
    <t>256393333</t>
  </si>
  <si>
    <t>Poznámka k položke:_x000D_
 murovaná stavba</t>
  </si>
  <si>
    <t>140</t>
  </si>
  <si>
    <t>762431347</t>
  </si>
  <si>
    <t>Dodávka a montáž podkladného debnenia z cementovláknitých dosiek hr. 18 mm (napr. dosky Cetris) - murovaná nadstavba</t>
  </si>
  <si>
    <t>2080742348</t>
  </si>
  <si>
    <t>((0,1+0,29)*(12+11,55))*1,03</t>
  </si>
  <si>
    <t>141</t>
  </si>
  <si>
    <t>76243131-1</t>
  </si>
  <si>
    <t>Dodávka a montáž podkladného debnenia z OSB 3 dosiek hr. 20 mm - murovaná nadstavba</t>
  </si>
  <si>
    <t>-1412167517</t>
  </si>
  <si>
    <t>"plocha, debnenie pod zateplenie stien v mieste strešnej konštrukcie" (0,605*11,25*2)*1,03</t>
  </si>
  <si>
    <t>142</t>
  </si>
  <si>
    <t>76243131-2</t>
  </si>
  <si>
    <t>Dodávka a montáž podkladného debnenia z OSB 3 dosiek hr. 16 mm - modulová nadstavba</t>
  </si>
  <si>
    <t>-1852337567</t>
  </si>
  <si>
    <t>"plocha, debnenie pod zateplenie stien v mieste strešnej konštrukcie"(0,35*24+0,16*24+(0,35+0,16)/2*7)*1,03</t>
  </si>
  <si>
    <t>143</t>
  </si>
  <si>
    <t>7623321-1</t>
  </si>
  <si>
    <t>Dodávka a montáž drevených prvkov horného plášťa prevetrávanej dvojvrstvovej plochej strechy nad modulovou nadstavbou - modulová nadstavba</t>
  </si>
  <si>
    <t>1586249725</t>
  </si>
  <si>
    <t>"Pomúrnica,  prierez 100x160 mm, dl. 24,3 m, počet 1 ks, celková dĺžka 24,3 m"</t>
  </si>
  <si>
    <t>"objem" 0,1*0,16*24,3*1,03</t>
  </si>
  <si>
    <t>"Väznica, prierez 100x160 mm, dl. 24,3 m, počet 2 ks, celková dĺžka 48,6 m"</t>
  </si>
  <si>
    <t>"objem" 0,1*0,16*48,6*1,03</t>
  </si>
  <si>
    <t>" Krokva, prierez 80x160 mm, dl. 7,31 m, počet 26 ks, celková dĺžka 190,06 m"</t>
  </si>
  <si>
    <t>" objem" 0,08*0,16*190,06*1,03</t>
  </si>
  <si>
    <t>"Kontralatovanie, prierez 50x50 mm, dl. 7,4 a 5,1 m, počet 26  "</t>
  </si>
  <si>
    <t>" objem" 0,05*0,05*(7,4*26)*1,03</t>
  </si>
  <si>
    <t>"Latovanie, prierez 80x30 mm, dl. 24,3 a 8,36 m, počet 25 "</t>
  </si>
  <si>
    <t>"objem"0,08*0,03*(24,3*25)*1,1</t>
  </si>
  <si>
    <t>"Drevené debnenie hr. 25 mm, plocha 7,365*24,24 m2"</t>
  </si>
  <si>
    <t>"objem"(7,365*24,24)*0,025*1,05</t>
  </si>
  <si>
    <t>" pomocné drevené konštrukcie vnútorných záklopov štítových stien a pod., prierez 60x40 mm, dĺžka 160 m"</t>
  </si>
  <si>
    <t>"objem" 0,06*0,04*160*0,75</t>
  </si>
  <si>
    <t>"poznámka: dodávka drevených prvkov vrátane ošetrenia proti hnilobe a škodcom tlakovou hĺbkovou impregnáciou, vlhkosť dreva max. 20 %"</t>
  </si>
  <si>
    <t>144</t>
  </si>
  <si>
    <t>7623321-2</t>
  </si>
  <si>
    <t>Dodávka a montáž drevených prvkov horného plášťa prevetrávanej dvojvrstvovej plochej strechy nad murovanou stavbou s výnimkou drevených priehradových väzníkov - murovaná nadstavba</t>
  </si>
  <si>
    <t>-794921478</t>
  </si>
  <si>
    <t>"Pomúrnica, prierez 180x150 mm, dl. 11,24 m, počet 2 ks, celková dĺžka 22,48 m"</t>
  </si>
  <si>
    <t>"objem" 0,18*0,15*22,48*1,03</t>
  </si>
  <si>
    <t>"Pomúrnica, prierez 150x150 mm, dl. 11,24 m, počet 1 ks, celková dĺžka 11,24 m"</t>
  </si>
  <si>
    <t>"objem"0,15*0,15*11,24*1,03</t>
  </si>
  <si>
    <t>"Krokvy nad šikmými vencami, prierez 60x160 mm, dl. 5,4 a1,35 m, počet 2 a 1ks, celková dĺžka 10,8 a 1,35 m"</t>
  </si>
  <si>
    <t>"objem" 0,06*0,16*(10,8+1,35)*1,03</t>
  </si>
  <si>
    <t>"Kontrahranoly, prierez 60x150 mm, dl. 11,25, počet 13 ks, celková dĺžka 146,25 m"</t>
  </si>
  <si>
    <t>"Objem"0,06*0,15*146,25*1,03</t>
  </si>
  <si>
    <t>" Kontralatovanie, prierez 50x50 mm, dl. 4,55 a 1,35 m, počet 28 a 1 ks, celková dĺžka 127,4+1,35 m"</t>
  </si>
  <si>
    <t>"objem"0,05*0,05*(127,4+1,35)*1,03</t>
  </si>
  <si>
    <t>"Latovanie, prierez 60x30 mm, dl. 11,745 a 0,645 m, počet 30 a 5 ks, celková dĺžka 352,35+3,225 m"</t>
  </si>
  <si>
    <t>"objem" 0,06*0,03*(352,35+3,225)*1,1</t>
  </si>
  <si>
    <t>"Drevené debnenie hr. 25 mm, plocha (4,53*2*11,745+1,315*0,645)=107,26 m2"</t>
  </si>
  <si>
    <t>"objem"107,26*0,025*1,05</t>
  </si>
  <si>
    <t>"Zavetrenie drevených priehradových väzníkov, prierez 120x40 mm, dl. 1,2 a 1,4 m, počet 48 a 23 ks, celková dĺžka 57,6+32,2 m"</t>
  </si>
  <si>
    <t>" objem" 0,12*0,04*(57,6+32,2)*1,03</t>
  </si>
  <si>
    <t>"pomocné drevené konštrukcie vnútorných záklopov štítových stien a pod., prierez 60x40 mm, dĺžka 190 m"</t>
  </si>
  <si>
    <t>"objem"0,06*0,04*190</t>
  </si>
  <si>
    <t>"poznámka: dodávka drevených prvkov vrátane ošetrenia proti hnilobe a škodcom tlakovou hĺbkovou impregnáciou, vlhkosť dreva max. 20 %."</t>
  </si>
  <si>
    <t>145</t>
  </si>
  <si>
    <t>7623321-3</t>
  </si>
  <si>
    <t>Dodávka a montáž drevených priehradových väzníkov so styčníkovými spojmi, celkový počet väzníkov 13 ks - murovaná nadstavba</t>
  </si>
  <si>
    <t>1511763898</t>
  </si>
  <si>
    <t>"Objem dreva na 1 ks väzníka"</t>
  </si>
  <si>
    <t>"spodná pásnica, prierez 60x120 mm, dl. 8,24 m, počet 1 ks, celková dĺžka 8,24 m"</t>
  </si>
  <si>
    <t>"objem"0,06*0,12*8,24*13</t>
  </si>
  <si>
    <t>"krajný zvislý profil, prierez 60x220 mm, dl. 0,355 m, počet 2 ks, celková dĺžka 0,71 m"</t>
  </si>
  <si>
    <t>"objem"0,06*0,22*0,71*13</t>
  </si>
  <si>
    <t>" výplet, prierez 60x80 mm, dl. 1,64 m, počet 2 ks, celková dĺžka 3,28 m"</t>
  </si>
  <si>
    <t>"objem"0,06*0,08*3,28*13</t>
  </si>
  <si>
    <t>"výplet, prierez 60x80 mm, dl. 0,491m, počet 2 ks, celková dĺžka 0,982 m"</t>
  </si>
  <si>
    <t>"objem" 0,06*0,08*0,982*13</t>
  </si>
  <si>
    <t>"výplet, prierez 60x80 mm, dl. 1,795 m, počet 2 ks, celková dĺžka 3,59 m"</t>
  </si>
  <si>
    <t>"objem"0,06*0,08*3,59*13</t>
  </si>
  <si>
    <t>"výplet, prierez 60x100 mm, dl. 0,88 m, počet 2 ks, celková dĺžka 1,76 m"</t>
  </si>
  <si>
    <t>"objem"0,06*0,1*1,76*13</t>
  </si>
  <si>
    <t>"poznámka: dodávka a montáž komplet väzníkov vrátane styšníkových dosiek, dodávka drevených prvkov vrátane ošetrenia proti hnilobe a škodcom tlakov"</t>
  </si>
  <si>
    <t>146</t>
  </si>
  <si>
    <t>76242133-1</t>
  </si>
  <si>
    <t>Dodávka a montáž podlahových vrstiev podlahy 2.NP bez nášľapnej vrstvy z PVC alebo linolea / celková hrúbka podlahy vrátane nášlapnej vrstvy je 60 mm - murovaná nadstavba</t>
  </si>
  <si>
    <t>-1590183281</t>
  </si>
  <si>
    <t>Poznámka k položke:_x000D_
Skladba:_x000D_
uvažuje sa nášľapná vrstva hr. 6 mm, protišmyková podlaha PVC alebo linoleum hr. 4 mm + lepidlo hr. 2 mm - nášľapná vrstva nie je súčasťou skladby, je vykázaná samostatne_x000D_
- sádrovláknité podlahové dosky hr. 20 mm, 2x 10 mm, napr. podlahové dosky Fermacell, realizácia na základe technologických predpisov a postupov zvoleného výrobcu_x000D_
- kročajová izolácia, podlahové dosky z minerálnej vlny hr. 30 mm, napr. Isover T-P, súčiniteľ tepelnej vodivosti 0,039 W/m.K, krajná hodnota zaťaženia je 5kN/m2, t.j. 500 kg/m2_x000D_
- samonivelačný poter hr. 4 mm_x000D_
- horná hrana nosnej časti podlahy, nový samonosný oceľobetónový strop</t>
  </si>
  <si>
    <t>147</t>
  </si>
  <si>
    <t>762111-1</t>
  </si>
  <si>
    <t>Dodávka a montáž vnútorných vyrovnávajúcich schodov, nosná konštrukcia z drevených hranolov prierezu 80x40 mm v celkovej dĺžke 25 m</t>
  </si>
  <si>
    <t>-1052652396</t>
  </si>
  <si>
    <t>Poznámka k položke:_x000D_
objem 0,08*0,04*25=0,08 m3, opláštená dvojitou vrstvou cementovláknitých dosiek hr. 12 mm o celkovej ploche 2*2,8 m2=5,6 m2 ako podkladu pre aplikáciu protišmykovej nášľapnej vrstvy z PVC alebo linolea. Hrany opatriť ochrannými kovovými L-profilmi</t>
  </si>
  <si>
    <t>148</t>
  </si>
  <si>
    <t>998762202</t>
  </si>
  <si>
    <t>Presun hmôt pre konštrukcie tesárske v objektoch výšky do 12 m</t>
  </si>
  <si>
    <t>-1957308663</t>
  </si>
  <si>
    <t>763</t>
  </si>
  <si>
    <t>Konštrukcie - drevostavby</t>
  </si>
  <si>
    <t>149</t>
  </si>
  <si>
    <t>76313953-1</t>
  </si>
  <si>
    <t>Demontáž a odstránenie vnútorných sadrokartónových podhľadov a obkladov vrátane jednosmerného oceľového roštu - murovaná stavba</t>
  </si>
  <si>
    <t>260968012</t>
  </si>
  <si>
    <t>5,6*11,55+15,4*2+(2,05+1,24)*2*4+(2,2+4,23+0,4+0,4)*0,4*4-0,6*1,2*6+0,4*2*6+0,4*0,7*6-0,9*2,02</t>
  </si>
  <si>
    <t>150</t>
  </si>
  <si>
    <t>76315952-1</t>
  </si>
  <si>
    <t>Demontáž a odstránenie podlahových vrstiev herne v podkroví - murovaná stavba</t>
  </si>
  <si>
    <t>2112982225</t>
  </si>
  <si>
    <t>Poznámka k položke:_x000D_
Skladba podlahy:_x000D_
- sádrovláknitá doska podlahová hr. 10 mm celoplošne prelepená a prešroubovaná_x000D_
- sádrovláknitá doska podkladná hr. 2x 10 mm (roznášacia vrstva podlahy)_x000D_
- drevovláknitá doska hr. 20 mm, kročajová izolácia podlahy_x000D_
- vyrovnávajúci podsyp priemernej hr. 50 mm_x000D_
- podkladná separačná tkanina_x000D_
- horná hrana pôvodnej konštrukcie stropu s vrchným škvárovým zásypom</t>
  </si>
  <si>
    <t>151</t>
  </si>
  <si>
    <t>76311-1-1</t>
  </si>
  <si>
    <t>Dodávka a montáž obvodovej steny, konštrukcia modulárneho systému hr. 157,5 mm</t>
  </si>
  <si>
    <t>-1954882499</t>
  </si>
  <si>
    <t>Poznámka k položke:_x000D_
Skladba: Konštrukcia modulárneho systému hr. 157,5 mm_x000D_
- SD doska 12,5 mm _x000D_
- parozábrana_x000D_
- tepelná izolácia minerálna vlna hr. 130 mm, súčiniteľ tepelnej vodivosti 0,040 W.m-1.K-1 vkladaná do roštu_x000D_
- kovový rošt celkovej šírky 130 mm_x000D_
- perforovaný pozinkovaný profilovaný plech ako nosný materiál pre vonkajší systém fasády s vhodnou protikoróznou úpravou zinkovaním</t>
  </si>
  <si>
    <t>"celková plocha stien vrátane otvorov" (24+24+7)*3,5</t>
  </si>
  <si>
    <t>"plocha otvorov"-( 1,3*0,9*4+2,6*0,9*6+1,11*2,9*1+2,6*2,1*5+1,54*0,9*1)</t>
  </si>
  <si>
    <t>152</t>
  </si>
  <si>
    <t>76311-2</t>
  </si>
  <si>
    <t>Dodávka a montáž vnútornej systémovej priečky hr. 100 mm - modulová nadstavba</t>
  </si>
  <si>
    <t>-126411219</t>
  </si>
  <si>
    <t>Poznámka k položke:_x000D_
Skladba:_x000D_
- sadrokartónová doska hr. 12,5 mm (v zmysle požiadaviek projektu protipožiarnej bezpečnosti stavby a požiadaviek prevádzky jednotlivých priestorov)_x000D_
- tepelná a akustická izolácia minerálna vlna hr. 60 mm, súčiniteľ tepelnej vodivosti 0,035 W.m-1.K-1 _x000D_
- kovový rošt profil š. 75 mm_x000D_
- vzduchová vrstva hr. 15 mm_x000D_
- sadrokartónová doska hr. 12,5 mm (v zmysle požiadaviek projektu protipožiarnej bezpečnosti stavby a požiadaviek prevádzky jednotlivých priestorov)_x000D_
_x000D_
poznámka: dodávka a montáž vrátane prepáskovania, pretmelenia a vybrúsenia spojov, realizácia sadrokartónových povrchov v prevedení štandardné tmelenie Q2, rovnosť povrchu so zvýšenými nárokmi a to s odchylkou, medznou toleranciou, max. 8 mm na 4m.</t>
  </si>
  <si>
    <t>(2,935*3,05-0,9*2,02)*1,03</t>
  </si>
  <si>
    <t>153</t>
  </si>
  <si>
    <t>76311-2-4</t>
  </si>
  <si>
    <t>Dodávka a montáž vnútornej systémovej priečky hr. 125 mm - modulová nadstavba</t>
  </si>
  <si>
    <t>21405141</t>
  </si>
  <si>
    <t xml:space="preserve">Poznámka k položke:_x000D_
Skladba:_x000D_
- sadrokartónová doska hr. 12,5 mm (v zmysle požiadaviek projektu protipožiarnej bezpečnosti stavby a požiadaviek prevádzky jednotlivých priestorov)_x000D_
- tepelná a akustická izolácia minerálna vlna hr. 80 mm, súčiniteľ tepelnej vodivosti 0,035 W.m-1.K-1 _x000D_
- kovový rošt profil š. 100 mm_x000D_
- vzduchová vrstva hr. 20 mm_x000D_
- sadrokartónová doska hr. 12,5 mm (v zmysle požiadaviek projektu protipožiarnej bezpečnosti stavby a požiadaviek prevádzky jednotlivých priestorov)_x000D_
_x000D_
poznámka: dodávka a montáž vrátane prepáskovania, pretmelenia a vybrúsenia spojov, realizácia sadrokartónových povrchov v prevedení štandardné tmelenie Q2, rovnosť povrchu so zvýšenými nárokmi a to s odchylkou, medznou toleranciou, max. 8 mm na 4m._x000D_
_x000D_
</t>
  </si>
  <si>
    <t>(29,9*3,05-(0,8*2,02*1+0,9*2,02*4+1*2,02*3))*1,03</t>
  </si>
  <si>
    <t>154</t>
  </si>
  <si>
    <t>76311214-1</t>
  </si>
  <si>
    <t>Dodávka a montáž požiarnej deliacej sadrokartónovej priečky hr. 105 mm s min. požiarnou odolnosťou 45 min, EI 45 - murovaná nadstavba</t>
  </si>
  <si>
    <t>275473380</t>
  </si>
  <si>
    <t>Poznámka k položke:_x000D_
Skladba:_x000D_
- protipožiarna sadrokartónová doska, napr. Rigips RF (GKF), hr. 15 mm_x000D_
- oceľová nosná konštrukcia priečky z R-CW a R-UW profilov š. 75 mm + izolácia z minerálnej vlny hr. 75 mm objemovej hmotnosti min. 15 kg/m3 (napr. Isover Piano, Isover Akuplat, Isover Orset, Isover Unirol Plus a pod.)_x000D_
- protipožiarna sadrokartónová doska, napr. Rigips RF (GKF), hr. 15 mm_x000D_
_x000D_
poznámka: dodávka a montáž vrátane prepáskovania, pretmelenia a vybrúsenia spojov, realizácia sadrokartónových povrchov v prevedení štandardné tmelenie Q2, rovnosť povrchu so zvýšenými nárokmi a to s odchylkou, medznou toleranciou, max. 8 mm na 4m.</t>
  </si>
  <si>
    <t>(2,25*2,7-0,9*2,02+0,42*2,5*2)*1,03</t>
  </si>
  <si>
    <t>155</t>
  </si>
  <si>
    <t>76311-3-5</t>
  </si>
  <si>
    <t>Dodávka a montáž systémovej inštalačnej predsteny  - modulová nadstavba</t>
  </si>
  <si>
    <t>-1548520491</t>
  </si>
  <si>
    <t>Poznámka k položke:_x000D_
Skladba:_x000D_
- sadrokartónová doska hr. 12,5 mm (v zmysle požiadaviek projektu protipožiarnej bezpečnosti stavby a požiadaviek prevádzky jednotlivých priestorov)_x000D_
- tepelná a akustická izolácia minerálna vlna hr. 50 mm, súčiniteľ tepelnej vodivosti 0,035 W.m-1.K-1 _x000D_
- kovový rošt profil š. 50 mm_x000D_
- inštalačný medzipriestor širky v závislosti od celkovej šírky inštalačnej predsteny_x000D_
_x000D_
poznámka: dodávka a montáž vrátane prepáskovania, pretmelenia a vybrúsenia spojov, realizácia sadrokartónových povrchov v prevedení štandardné tmelenie Q2, rovnosť povrchu so zvýšenými nárokmi a to s odchylkou, medznou toleranciou, max. 8 mm na 4m.</t>
  </si>
  <si>
    <t>"plocha predstien šírky 140 mm"((3+0,14)*1,815+5,22*1,185+0,14*4,8)*1,03</t>
  </si>
  <si>
    <t>"plocha predstien šírky 200 mm"((0,2+0,2+0,2+0,2)*1,815+9,98*1,185+(0,21+0,2+0,2+0,83+0,2)*1,815+2,94*3+(0,9+0,97+0,97+2,49+3,23)*0,2)*1,03</t>
  </si>
  <si>
    <t>156</t>
  </si>
  <si>
    <t>76311-3-6</t>
  </si>
  <si>
    <t>Dodávka a montáž vnútorných povrchov inštalačných predstien zo sadrokartónu na 1.NP - oprava rozoberaných častí v rámci potrebných inštalaćných úprav - modulová nadstavba</t>
  </si>
  <si>
    <t>-661775655</t>
  </si>
  <si>
    <t xml:space="preserve">Poznámka k položke:_x000D_
Skladba:_x000D_
- sadrokartónová doska hr. 12,5 mm (v zmysle požiadaviek projektu protipožiarnej bezpečnosti stavby a požiadaviek prevádzky jednotlivých priestorov)_x000D_
_x000D_
poznámka: dodávka a montáž vrátane prepáskovania, pretmelenia a vybrúsenia spojov, realizácia sadrokartónových povrchov v prevedení štandardné tmelenie Q2, rovnosť povrchu so zvýšenými nárokmi a to s odchylkou, medznou toleranciou, max. 8 mm na 4m._x000D_
_x000D_
</t>
  </si>
  <si>
    <t>157</t>
  </si>
  <si>
    <t>76311-3-7</t>
  </si>
  <si>
    <t>Dodávka a montáž vnútorných povrchov stien zo sadrokartónu na 2.NP - v mieste napojenia nadstavby na pôvodnú dvojpodlažnú časť modulovej materskej školy (miesto odstráneného kontaktného tepelnoizolačného systému) - modulová nadstavba</t>
  </si>
  <si>
    <t>-1151962678</t>
  </si>
  <si>
    <t xml:space="preserve">Poznámka k položke:_x000D_
Skladba:_x000D_
- sadrokartónová doska hr. 12,5 mm (v zmysle požiadaviek projektu protipožiarnej bezpečnosti stavby a požiadaviek prevádzky jednotlivých priestorov)_x000D_
- kovový rošt profil v. 27 mm prípadne lepidlo_x000D_
_x000D_
poznámka: dodávka a montáž vrátane prepáskovania, pretmelenia a vybrúsenia spojov, realizácia sadrokartónových povrchov v prevedení štandardné tmelenie Q2, rovnosť povrchu so zvýšenými nárokmi a to s odchylkou, medznou toleranciou, max. 8 mm na 4m._x000D_
</t>
  </si>
  <si>
    <t>158</t>
  </si>
  <si>
    <t>76311-3-8</t>
  </si>
  <si>
    <t>Dodávka a montáž protipožiarneho obkladu vnútorných oceľových stĺpov s požadovanou požiarmou odolnosťou min. R15D1 - modulová a murovaná nadstavba</t>
  </si>
  <si>
    <t>162895280</t>
  </si>
  <si>
    <t xml:space="preserve">Poznámka k položke:_x000D_
Skladba:_x000D_
- protipožiarna sadrokartónová doska hr. 15 mm ( napr. Rigips RF(DF)) v zmysle požiadaviek projektu protipožiarnej bezpečnosti stavby_x000D_
- montážne uholníky z plechu 50x50/0,6mm, dosky sa upevnia pomocou montážnych uholníkov so zachovaním dilatačnej medzeri min. 5 mm medzi lícom obkladaného prvku a vnútorným lícom opláštenia_x000D_
_x000D_
poznámka: dodávka a montáž vrátane prepáskovania, pretmelenia a vybrúsenia spojov, realizácia sadrokartónových povrchov v prevedení štandardné tmelenie Q2, rovnosť povrchu so zvýšenými nárokmi a to s odchylkou, medznou toleranciou, max. 8 mm na 4m._x000D_
_x000D_
_x000D_
</t>
  </si>
  <si>
    <t>((0,14*4)*2,65*6+(0,14*2+0,44*2)*2,2*1)*1,05</t>
  </si>
  <si>
    <t>159</t>
  </si>
  <si>
    <t>76311-6-1</t>
  </si>
  <si>
    <t>Dodávka a montáž systémového stropu - strechy modulárneho systému nad 2.NP (hr. 300 mm) - svetlá výška miestností je 3000 mm - modulová nadstavba</t>
  </si>
  <si>
    <t>-1876756262</t>
  </si>
  <si>
    <t>Poznámka k položke:_x000D_
Skladba systémového stropu modulárneho systému:_x000D_
- sadrokartónová doska hr. 15 mm za predpokladu preukázania požadovanej požiarnej odolnosti zo strany dodávateľa modulárneho systému (príp. 15 mm GKF (RF) v zmysle požiadaviek projektu protipožiarnej bezpečnosti stavby a požiadaviek prevádzky jednotlivých priestorov) kotvená na rošt modulárneho systému pomocou nosných CD profilov_x000D_
- parozábrana_x000D_
- CD profily_x000D_
- stropný rošt kotvený  medzi nosníky modulárneho systému_x000D_
- tepelná izolácia z minerálnej vlny hr. 200mm, súčiniteľ tepelnej vodivosti 0,039 W.m-1.K-1 vkladaná medzi prvky stropného roštu_x000D_
- perforovaný trapézový plech 828x35x0,75 mm ako súčasť systémového riešenia modulárneho systému s vhodnou protikoróznou úpravou zinkovaním _x000D_
_x000D_
poznámka: dodávka a montáž vrátane prepáskovania, pretmelenia a vybrúsenia spojov, realizácia sadrokartónových povrchov v prevedení štandardné tmelenie Q2, rovnosť povrchu so zvýšenými nárokmi a to s odchylkou, medznou toleranciou, max. 8 mm na 4m.</t>
  </si>
  <si>
    <t>168-0,75*0,75</t>
  </si>
  <si>
    <t>160</t>
  </si>
  <si>
    <t>76311-6-2</t>
  </si>
  <si>
    <t>Dodávka a montáž zníženého sadrokartónového podhľadu, inštalačných podstropných kastlíkov na 1.NP - svetlá výška miestností je 2650 a 2700 mm - modulová nadstavba</t>
  </si>
  <si>
    <t>1122773872</t>
  </si>
  <si>
    <t>Poznámka k položke:_x000D_
Skladba sadrokartónových kastlíkov:_x000D_
- sadrokartónová doska hr. 12,5 mm (v zmysle požiadaviek projektu protipožiarnej bezpečnosti stavby a požiadaviek prevádzky jednotlivých priestorov) kotvená na kovový rošt z profilov š. 50 mm_x000D_
- tepelná a akustická izolácia minerálna vlna hr. 50 mm, súčiniteľ tepelnej vodivosti 0,035 W.m-1.K-1 _x000D_
- kovový rošt z profilov šírky 50 mm_x000D_
- inštalačný medzipriestor _x000D_
_x000D_
 poznámka: kastlíky sú montované na spodnú hranu systémového stropu modulárneho systému_x000D_
_x000D_
poznámka: dodávka a montáž vrátane prepáskovania, pretmelenia a vybrúsenia spojov, realizácia sadrokartónových povrchov v prevedení štandardné tmelenie Q2, rovnosť povrchu so zvýšenými nárokmi a to s odchylkou, medznou toleranciou, max. 8 mm na 4 m.</t>
  </si>
  <si>
    <t xml:space="preserve">" celková plocha podhľadu"(6,685*(0,2+0,35)+1,175*(0,14+0,3))*1,05 </t>
  </si>
  <si>
    <t>161</t>
  </si>
  <si>
    <t>76311-6-3</t>
  </si>
  <si>
    <t>Dodávka a montáž zníženého protipožiarneho sadrokartónového podhľadu EI 45 D1 nad pôvodnym vnútorným schodiskom pod novým oceľobetónovým stropom - murovaná nadstavba</t>
  </si>
  <si>
    <t>318362917</t>
  </si>
  <si>
    <t>Poznámka k položke:_x000D_
Skladba zníženého protipožiarneho sadrokartónového podhľadu: _x000D_
- medzipriestor výšky 40 mm_x000D_
- tepelná izolácia z mineralnej vlny hr. 60 mm _x000D_
- krížový oceľový dvojúrovňový rošt z profilov výšky 27 mm, celkovej výšky 54 mm zavesený k spodnej hrane oceľobetónového stropu prostredníctvom noniusových závesov_x000D_
- protipožiarna sadrokartónová doska hr. 2x 12,5 mm napr. Rigips RD (DF) (v zmysle požiadaviek projektu protipožiarnej bezpečnosti stavby) kotvená na krížový oceľový dvojúrovňový rošt _x000D_
_x000D_
poznámka: podhľad je zavesený na spodnú hranu oceľobetónového stropu</t>
  </si>
  <si>
    <t>162</t>
  </si>
  <si>
    <t>76311-6-4</t>
  </si>
  <si>
    <t>Dodávka a montáž zaveseného sadrokartónového podhľadu - svetlá výška miestností je 2550 mm - murovaná nadstavba</t>
  </si>
  <si>
    <t>1877320729</t>
  </si>
  <si>
    <t>Poznámka k položke:_x000D_
Skladba zaveseného sadrokartónového podhľadu:_x000D_
- parozábrana, napr. inteligentná parotesná membrána Isover Vario, vďaka svojmu zloženiu mení klimamebrána svoju nasiakavosť so zmenou prostredia a umožňuje tak prestup vlhkosti smerom do vonkajšieho alebo vnútorného prostredia v závislosti od množstva vlhkosti v blízkosti fólie, faktor difúzneho odporu 0,3 m - 5,0 m, maximálna ťahová sila min. 110 n, hrúbka fólie 0,4 mm     _x000D_
- zavesený oceľový krížový dvojúrovňový rošt výšky 54 mm (2x 27 mm) kotvený prostredníctvom priamych závesov do zavesených drevených kontrahranolov cez parozábranu s dôkladným preizolovaním závesných prvkov v mieste ich montáže, nad roštom je vzduchová medzera výšky 31 mm_x000D_
- sadrokartónová doska hr. 1x15 mm protipožiarna, napr. Rigips Rf, s presieťkovaním, pretmelením a vybrúsením spojov_x000D_
_x000D_
poznámka: dodávka a montáž vrátane prepáskovania, pretmelenia a vybrúsenia spojov, realizácia sadrokartónových povrchov v prevedení štandardné tmelenie Q2, rovnosť povrchu so zvýšenými nárokmi a to s odchylkou, medznou toleranciou, max. 8 mm na 4 m.</t>
  </si>
  <si>
    <t>163</t>
  </si>
  <si>
    <t>76311-6-5</t>
  </si>
  <si>
    <t>Dodávka a montáž parozábrany v skladbe pohľadu v murovanej nadstavbe materskej školy - rezerva na vyvedenie na obvodovú stenu - murovaná nadstavba</t>
  </si>
  <si>
    <t>708612601</t>
  </si>
  <si>
    <t xml:space="preserve">Poznámka k položke:_x000D_
parozábrana, napr. inteligentná parotesná membrána Isover Vario, vďaka svojmu zloženiu mení klimamebrána svoju nasiakavosť so zmenou prostredia a umožňuje tak prestup vlhkosti smerom do vonkajšieho alebo vnútorného prostredia v závislosti od množstva vlhkosti v blízkosti fólie, faktor difúzneho odporu 0,3 m - 5,0 m, maximálna ťahová sila min. 110 n, hrúbka fólie 0,4 mm  </t>
  </si>
  <si>
    <t>42,5*0,15*1,05</t>
  </si>
  <si>
    <t>164</t>
  </si>
  <si>
    <t>76311-7-1</t>
  </si>
  <si>
    <t>Dodávka a montáž sanitárnej priečky , medzi záchodovými misami z dosiek HPL hr. 13 mm,  600x1200 mm, IO1</t>
  </si>
  <si>
    <t>1450551643</t>
  </si>
  <si>
    <t>Poznámka k položke:_x000D_
Viď. Výpis: vnútorné dvere, vnútorné protipožiarne dvere a vnútorné zasklené steny</t>
  </si>
  <si>
    <t>165</t>
  </si>
  <si>
    <t>76311-7-2</t>
  </si>
  <si>
    <t>Dodávka a montáž vešiakovej steny na uteráky a odkladanie hygienic. potrieb a ptrieb na čistenie zubov, IO2</t>
  </si>
  <si>
    <t>-1346381607</t>
  </si>
  <si>
    <t>Poznámka k položke:_x000D_
Viď. Výpis : vnútorné dvere, vnútorné protipožiarne dvere a vnútorné zasklené steny</t>
  </si>
  <si>
    <t>166</t>
  </si>
  <si>
    <t>998763201</t>
  </si>
  <si>
    <t>Presun hmôt pre drevostavby v objektoch výšky do 12 m</t>
  </si>
  <si>
    <t>-1792177760</t>
  </si>
  <si>
    <t>764</t>
  </si>
  <si>
    <t>Konštrukcie klampiarske</t>
  </si>
  <si>
    <t>167</t>
  </si>
  <si>
    <t xml:space="preserve">76431182-1 </t>
  </si>
  <si>
    <t>Demontáž a odstránenie strešnej krytiny z trapézového plechu s výškou trapézu do 50 mm, demontáž vrátane krajových lemov, hrebeňového profilu s prevetrávacím pásom, všetkých oplechovaní prestupov strešnou konštrukciou a pod. komplet demontáž a odstránenie</t>
  </si>
  <si>
    <t>-1218723997</t>
  </si>
  <si>
    <t>168</t>
  </si>
  <si>
    <t>7673928-1</t>
  </si>
  <si>
    <t>Demontáž a odstránenie okrajového lemu plochej strechy výšky do 1m, profil rozvinutej šírky do 1,25 m - modulová prístavba</t>
  </si>
  <si>
    <t>-655272178</t>
  </si>
  <si>
    <t>55,2*1,25</t>
  </si>
  <si>
    <t>169</t>
  </si>
  <si>
    <t>7643528-1</t>
  </si>
  <si>
    <t>Demontáž polkruhových dažďových žľabov priemeru 150 mm vrátane závesných hákov a príslušenstva - uvažuje sa spätná montáž v rozsahu cca. 70 % - modulová prístavba</t>
  </si>
  <si>
    <t>-1930004927</t>
  </si>
  <si>
    <t>170</t>
  </si>
  <si>
    <t>76432182-1</t>
  </si>
  <si>
    <t>Demontáž a odstránenie okapového plechu nad žľabom rozvinutej šírky do 250 mm  - modulová prístavba</t>
  </si>
  <si>
    <t>-1176686119</t>
  </si>
  <si>
    <t>171</t>
  </si>
  <si>
    <t>7644548-1</t>
  </si>
  <si>
    <t>Demontáž daždových zvodov priemeru 100 mm vrátane dažďových kotlíkov - uvažuje sa spätná montáž v rozsahu 70 % z dôvodu dĺžkových korekcií  - modulová prístavba</t>
  </si>
  <si>
    <t>1273977705</t>
  </si>
  <si>
    <t>3,65*2</t>
  </si>
  <si>
    <t>172</t>
  </si>
  <si>
    <t>76442185-1</t>
  </si>
  <si>
    <t>Demontáž a odstránenie perforovaného plechu pri okape na prevetrávanie podstrešného priestoru rozvinutej širky do 200 mm  - modulová prístavba</t>
  </si>
  <si>
    <t>-1481448079</t>
  </si>
  <si>
    <t>173</t>
  </si>
  <si>
    <t>7643528-1-1</t>
  </si>
  <si>
    <t>Demontáž a odstránenie dažďových žľabov šikmej strechy priemeru 150 mm vrátane závesných hákov a príslušenstva - murovaná stavba</t>
  </si>
  <si>
    <t>-987199875</t>
  </si>
  <si>
    <t>7,5+12,5+1,5</t>
  </si>
  <si>
    <t>174</t>
  </si>
  <si>
    <t>7644548-1-1</t>
  </si>
  <si>
    <t>Demontáž a odstránenie dažďových zvodov šikmej strechy priemeru 100 mm vrátane dažďových kotlíkov, montážnych objímok a príslušenstva  - murovaná stavba</t>
  </si>
  <si>
    <t>-316995356</t>
  </si>
  <si>
    <t>5+3+0,65+2,5</t>
  </si>
  <si>
    <t>175</t>
  </si>
  <si>
    <t>76417571-1</t>
  </si>
  <si>
    <t>Dodávka a montáž strešnej krytiny, trapézový plech 1075x35x0,75 mm - lakoplastový plech je oceľový, obojstranne žiarovo pozinkovaný plech, s vrstvou zinku minimálne 200 g/m2, s pasiváciou ochranným lakom hrúbky min. 7 µm</t>
  </si>
  <si>
    <t>50974751</t>
  </si>
  <si>
    <t>Poznámka k položke:_x000D_
finálnu vrstvu tvorí lakoplastová povrchová úprava na polyesterovej báze hrúbky min. 25 mik., farebné riešenie šedohnedá_x000D_
_x000D_
 poznámka 1: 330,25 m2 predstavuje čistú výmeru strešnej krytiny bez uváženia prekrytia spojov, plochy na prekrytia je potrebné zohľadniť v cene_x000D_
_x000D_
poznámka 2: dodávka a montáž strešnej krytiny vrátane tesniacich hmôt a pások v spojoch a montážnych prvkov, systémových prechodiek pre odvetrávacie potrubia a potrubia VZT, hrebeňového porfilu s prevetrávacím pásom, záveterných profilov v mieste štítových stien a lemovacích profilov v mieste napojenia na vyššie strechy, prechodiek pre rozvody solárnych zariadení, atď., komplet dodávka</t>
  </si>
  <si>
    <t>"plocha modulová nadstavba" 24,08*7,48</t>
  </si>
  <si>
    <t>"plocha murovaná nadstavba"4,575*2*11,76+1,36*0,66</t>
  </si>
  <si>
    <t>176</t>
  </si>
  <si>
    <t>76435231-1</t>
  </si>
  <si>
    <t>Spätná montáž dažďového žľabu polkruhového prierezu priemeru 150 mm, materiálové prevedenie farebný pozink alebo lakoplastovaná oceľ, odtieň hnedošedá - jadro z pozinkovanej ocele hr. min. 0,6 mm - spätná montáž vrátane nových závesných hákov</t>
  </si>
  <si>
    <t>907556656</t>
  </si>
  <si>
    <t>Poznámka k položke:_x000D_
modulová stavba</t>
  </si>
  <si>
    <t>" dĺžka modulová nadstavba"24,1*0,7</t>
  </si>
  <si>
    <t>177</t>
  </si>
  <si>
    <t>76435230-1</t>
  </si>
  <si>
    <t>Dodávka a montáž dažďového žľabu polkruhového prierezu priemeru 150 mm, materiálové prevedenie farebný pozink alebo lakoplastovaná oceľ, odtieň svetlošedá</t>
  </si>
  <si>
    <t>484670641</t>
  </si>
  <si>
    <t xml:space="preserve">Poznámka k položke:_x000D_
jadro z pozinkovanej ocele hr. min. 0,6 mm, dodávka a montáž vrátane príslušných komponentov (závesné háky, tvarovky pre napojenie na zvislé zvody, tavrovky pre zmenu smeru, spojovacie prvky, tesniace prvky a materiály a pod., ...) </t>
  </si>
  <si>
    <t>"dĺžka modulová nadstvba" 24,1-24,1*0,7</t>
  </si>
  <si>
    <t>"dĺžka murovaná nadstavba" 12,41+11,75</t>
  </si>
  <si>
    <t>178</t>
  </si>
  <si>
    <t>76445422-1</t>
  </si>
  <si>
    <t>Spätná montáž dažďových zvodov priemeru 100 mm - materiálové prevedenie farebný pozink alebo lakoplastovaná oceľ, odtieň hnedošedá - jadro z pozinkovanej ocele hr. min. 0,6 mm</t>
  </si>
  <si>
    <t>-41752232</t>
  </si>
  <si>
    <t xml:space="preserve">Poznámka k položke:_x000D_
uvažuje sa spätná montáž do existujúcich objímok v rozsahu cca. 70 % pôvodnej dĺžky zvodov z dôvodu dĺžkových korekcií </t>
  </si>
  <si>
    <t>"dĺžka modulová nadstavba" 7,3*0,7</t>
  </si>
  <si>
    <t>179</t>
  </si>
  <si>
    <t>764454212</t>
  </si>
  <si>
    <t>Dodávka a montáž dažďových zvodov kruhového priemeru 100 mm, materiálové prevedenie farebný pozink alebo lakoplastovaná oceľ (napr. produkty KJG alebo Swept), odtieň hnedošedá - jadro z pozinkovanej ocele hr. min. 0,6 mm</t>
  </si>
  <si>
    <t>804873301</t>
  </si>
  <si>
    <t xml:space="preserve">Poznámka k položke:_x000D_
dodávka a montáž vrátane príslušných komponentov (kotevné objímky, montážne prvky, spojovacie prvky, tvarovky pre zmenu smeru, spojovacie prvky, tesniace prvky a materiály a pod., ...) </t>
  </si>
  <si>
    <t>" dĺžka modulová nadstavba" 7,5*2-7,3*0,7</t>
  </si>
  <si>
    <t>"dĺžka murovaná nadstavba" 8,1+0,55+2,75</t>
  </si>
  <si>
    <t>180</t>
  </si>
  <si>
    <t>76422232-1</t>
  </si>
  <si>
    <t>Dodávka a montáž odkvapového oplechovania nad dažďovým žľabom, rozvinutá širka 240 mm,  materiálové prevedenie farebný pozink alebo lakoplastovaná oceľ (napr. produkty KJG alebo Swept), odtieň svetlošedá</t>
  </si>
  <si>
    <t>-87460105</t>
  </si>
  <si>
    <t xml:space="preserve">Poznámka k položke:_x000D_
 jadro z pozinkovanej ocele hr. min. 0,6 mm, dodávka a montáž vrátane príslušných komponentov (montážne prvky, spojovacie prvky, tesniace prvky a materiály a pod., ...) </t>
  </si>
  <si>
    <t>"dĺžka modulová nadstavba" 24,1</t>
  </si>
  <si>
    <t xml:space="preserve">"dĺžka murovaná nadstavba:"24,2 </t>
  </si>
  <si>
    <t>181</t>
  </si>
  <si>
    <t>76432222-1</t>
  </si>
  <si>
    <t>Dodávka a montáž perforovaného plechu pri okape na prevetrávanie podstrešného priestoru rozvinutej širky do 150 mm</t>
  </si>
  <si>
    <t>1845787048</t>
  </si>
  <si>
    <t>Poznámka k položke:_x000D_
 poznámka: perforovaný pás v dvoch úrovniach, nad poistnou hydroizoláciou na prevetrávanie medzery medzi krytinou a poistnou hydroizoláciou a pod ňou na prevetrávanie podstrešného priestoru</t>
  </si>
  <si>
    <t>"dĺžka modulová nadstavba"24,1*2</t>
  </si>
  <si>
    <t>"dĺžka murovaná nadstvba"24,2*2</t>
  </si>
  <si>
    <t>182</t>
  </si>
  <si>
    <t>76443041-1</t>
  </si>
  <si>
    <t>Oplechovanie hornej hrany železobetónovej komínovej hlavice, pôdorysný rozmer 660x960 mm, výška okapovej hrany po obvode min. 40 mm,  materiálové prevedenie farebný pozink alebo lakoplastovaná oceľ (napr. produkty KJG alebo Swept), odtieň hnedošedá</t>
  </si>
  <si>
    <t>136460832</t>
  </si>
  <si>
    <t>Poznámka k položke:_x000D_
jadro z pozinkovanej ocele hr. min. 0,6 mm</t>
  </si>
  <si>
    <t>183</t>
  </si>
  <si>
    <t>76417571-2</t>
  </si>
  <si>
    <t>Dodávka a montáž oplechovania prieniku komínového telsa trapézovou strešnou krytinou, materiálové prevedenie farebný pozink alebo lakoplastovaná oceľ (napr. produkty KJG alebo Swept), odtieň hnedošedá - jadro z pozinkovanej ocele hr. min. 0,6 mm</t>
  </si>
  <si>
    <t>1348648812</t>
  </si>
  <si>
    <t>184</t>
  </si>
  <si>
    <t>76443049-1</t>
  </si>
  <si>
    <t xml:space="preserve">Oplechovanie atík plech hr.1 mm, materiálové prevedenie farebný pozink alebo lakoplastovaná oceľ (napr. produkty KJG alebo Swept), odtieň hnedo šedá - jadro z pozinkovanej ocele hr. min. 1,0 mm  - modulová nadstavba </t>
  </si>
  <si>
    <t>1703094635</t>
  </si>
  <si>
    <t>"obvodový lem rozvinutej šírky 1250 mm, plocha"1,25*56,03*1,02</t>
  </si>
  <si>
    <t>" vnútorný lem rozvinutej šírky 150 mm, plocha" (0,15*24)*1,02</t>
  </si>
  <si>
    <t>"vnútorný lem rozvinutej šírky 300 mm, plocha" 0,3*24*1,02</t>
  </si>
  <si>
    <t>"vnútorný lem premenlivej výšky rozvinutej šírky 300 -150 mm, plocha" (0,3+0,15)/2*7,37*1,02</t>
  </si>
  <si>
    <t>" poznámka: dodávka a montáž vrátane spojovacích a montážnych prvkov, tesniacich hmôt a pások, komplet dodávka"</t>
  </si>
  <si>
    <t>185</t>
  </si>
  <si>
    <t>998764201</t>
  </si>
  <si>
    <t>Presun hmôt pre konštrukcie klampiarske v objektoch výšky do 6 m</t>
  </si>
  <si>
    <t>-238223576</t>
  </si>
  <si>
    <t>765</t>
  </si>
  <si>
    <t>Konštrukcie - krytiny tvrdé</t>
  </si>
  <si>
    <t>186</t>
  </si>
  <si>
    <t>76533281-1</t>
  </si>
  <si>
    <t>Demontáž a odstránenie betónovej strešnej krytiny šikmej strechy vrátane príslušného oplechovania stykov a prestupov - murovaná stavba</t>
  </si>
  <si>
    <t>-602573407</t>
  </si>
  <si>
    <t>5,85*12*2+1,78*0,45-0,45*0,75-0,6*1,2*6</t>
  </si>
  <si>
    <t>187</t>
  </si>
  <si>
    <t>998765202</t>
  </si>
  <si>
    <t>Presun hmôt pre tvrdé krytiny v objektoch výšky nad 6 do 12 m</t>
  </si>
  <si>
    <t>-1936785121</t>
  </si>
  <si>
    <t>766</t>
  </si>
  <si>
    <t>Konštrukcie stolárske</t>
  </si>
  <si>
    <t>188</t>
  </si>
  <si>
    <t>76611-1</t>
  </si>
  <si>
    <t>Dodávka a montáž plastového okna s izolačným trojsklom 2600x2100 mm,OO1, vr. vnútorného plastového parapetu a vonkajšieho oplechovania parapetu</t>
  </si>
  <si>
    <t>-718060777</t>
  </si>
  <si>
    <t>Poznámka k položke:_x000D_
Viď Výpis:okná, zasklené steny a exteriérové dvere</t>
  </si>
  <si>
    <t>189</t>
  </si>
  <si>
    <t>76611-2</t>
  </si>
  <si>
    <t>Dodávka a montáž plastového okna s izolačným trojsklom 2600x900  mm,OO2, vr. vnútorného plastového parapetu a vonkajšieho oplechovania parapetu, vnút. žalúzie farba šedá</t>
  </si>
  <si>
    <t>1050308787</t>
  </si>
  <si>
    <t>190</t>
  </si>
  <si>
    <t>76611-2-1</t>
  </si>
  <si>
    <t>Dodávka a montáž plastového okna s izolačným trojsklom 1300x900 mm,OO3, vr. vnútorného plastového parapetu a vonkajšieho oplechovania parapetu, vnút. žalúzie farba šedá</t>
  </si>
  <si>
    <t>-184647411</t>
  </si>
  <si>
    <t>191</t>
  </si>
  <si>
    <t>76611-2-2</t>
  </si>
  <si>
    <t>Dodávka a montáž plastového okna s izolačným trojsklom 1125x1650 mm,OO5, vr. vnútorného plastového parapetu a vonkajšieho oplechovania parapetu</t>
  </si>
  <si>
    <t>350669268</t>
  </si>
  <si>
    <t>Poznámka k položke:_x000D_
Viď Výpis: okná, zasklené steny a exteriérové dvere</t>
  </si>
  <si>
    <t>192</t>
  </si>
  <si>
    <t>76611-2-3</t>
  </si>
  <si>
    <t>Dodávka a montáž plastového okna s izolačným trojsklom 2250x1650 mm,OO6, vr. vnútorného plastového parapetu a vonkajšieho oplechovania parapetu</t>
  </si>
  <si>
    <t>1899607047</t>
  </si>
  <si>
    <t>193</t>
  </si>
  <si>
    <t>76611-2-4</t>
  </si>
  <si>
    <t>Dodávka a montáž plastového okna s izolačným trojsklom 1250x900 mm,OO7, vr. vnútorného plastového parapetu a vonkajšieho oplechovania parapetu, vnút. žalúzie farba šedá</t>
  </si>
  <si>
    <t>-1844829578</t>
  </si>
  <si>
    <t>194</t>
  </si>
  <si>
    <t>76611-3</t>
  </si>
  <si>
    <t>Dodávka a montáž plastových vstupných dverí, jednokrídlové, dverný otvor, 1100x2900 mm, dverné krídlo 900x2100 mm, izolačné trojsklo, VD1</t>
  </si>
  <si>
    <t>-606984355</t>
  </si>
  <si>
    <t>Poznámka k položke:_x000D_
Viď Výpis: okná, zasklené steny a exteriérové dvere_x000D_
_x000D_
Riešenie dverí v zmysle požiadaviek vyhlášky MŽPSR 532/2002 Z.z.</t>
  </si>
  <si>
    <t>195</t>
  </si>
  <si>
    <t>76611-3-1</t>
  </si>
  <si>
    <t>Dodávka a montáž plastových vstupných dverí, jednokrídlové, dverný otvor, 1125x2450 mm, dverné krídlo 900x2340 mm, izolačné trojsklo, VD2</t>
  </si>
  <si>
    <t>747574108</t>
  </si>
  <si>
    <t>196</t>
  </si>
  <si>
    <t>76611-4</t>
  </si>
  <si>
    <t>Dodávka a montáž drevených interiérových dverí, drevená obložková zárubeň, 700x1970 mm, mechanicky kotvená prechod. elox. hliníková prahová lišta, D01</t>
  </si>
  <si>
    <t>-1609237931</t>
  </si>
  <si>
    <t>Poznámka k položke:_x000D_
Viď Výpis: vnútorné dvere, vnútorné protipožiarne dvere a vnútorné zasklené steny</t>
  </si>
  <si>
    <t>197</t>
  </si>
  <si>
    <t>76611-5</t>
  </si>
  <si>
    <t>Dodávka a montáž drevených interiérových dverí, drevená obložková zárubeň, 800x1970 mm, mechanicky kotvená prechod. elox. hliníková prahová lišta, D02</t>
  </si>
  <si>
    <t>-1439737554</t>
  </si>
  <si>
    <t>198</t>
  </si>
  <si>
    <t>76611-5-1</t>
  </si>
  <si>
    <t>Dodávka a montáž drevených interiérových dverí, drevená obložková zárubeň, 900x1970 mm, mechanicky kotvená prechod. elox. hliníková prahová lišta, D03</t>
  </si>
  <si>
    <t>-350768036</t>
  </si>
  <si>
    <t>199</t>
  </si>
  <si>
    <t>76611-6</t>
  </si>
  <si>
    <t>Dodávka a montáž drevených interiérových dverí, drevená obložková PO zárubeň, 800x1970 mm, PO EW30 C3-D3, D04</t>
  </si>
  <si>
    <t>1101767113</t>
  </si>
  <si>
    <t>200</t>
  </si>
  <si>
    <t>76611-6-1</t>
  </si>
  <si>
    <t>Dodávka a montáž drevených interiérových dverí, drevená obložková PO zárubeň, 800x1970 mm, PO EW30 C3-D1, D05</t>
  </si>
  <si>
    <t>-1897530090</t>
  </si>
  <si>
    <t>201</t>
  </si>
  <si>
    <t>76611-6-2</t>
  </si>
  <si>
    <t>Dodávka a montáž drevených interiérových dverí, drevená obložková PO zárubeň, 800x1970 mm, PO EW30 C3-D1, D06</t>
  </si>
  <si>
    <t>1316474406</t>
  </si>
  <si>
    <t>202</t>
  </si>
  <si>
    <t>76611-7-1</t>
  </si>
  <si>
    <t>Dodávka a montáž drevených interiérových posuvných dverí, drevená obložková zárubeň, 800x1970 mm, otvor 1721x2060 mm, D07</t>
  </si>
  <si>
    <t>1741113207</t>
  </si>
  <si>
    <t>203</t>
  </si>
  <si>
    <t>998766202</t>
  </si>
  <si>
    <t>Presun hmot pre konštrukcie stolárske v objektoch výšky nad 6 do 12 m</t>
  </si>
  <si>
    <t>902679975</t>
  </si>
  <si>
    <t>767</t>
  </si>
  <si>
    <t>Konštrukcie doplnkové kovové</t>
  </si>
  <si>
    <t>204</t>
  </si>
  <si>
    <t>767111-1</t>
  </si>
  <si>
    <t>Demontáž a odstránenie nosnej konštrukcie okrajového lemu plochej strechy z tenkostenných oceľových profilov, hmotnosť do 1750 kg - modulová prístavba</t>
  </si>
  <si>
    <t>341390393</t>
  </si>
  <si>
    <t>1750*0,75</t>
  </si>
  <si>
    <t>205</t>
  </si>
  <si>
    <t>767111-2</t>
  </si>
  <si>
    <t>Demontáž a odstránenie podpornej a spádovej konštrukcie strešnej krytiny z trapézového plechu hmotonosti do 1750 kg, konštrukcia pozostáva zo zvislých podporných oceľových profilov a vodorovných tenkostenných oceľových profilov - modulová prístavba</t>
  </si>
  <si>
    <t>-1047243920</t>
  </si>
  <si>
    <t>206</t>
  </si>
  <si>
    <t>767111-3</t>
  </si>
  <si>
    <t>Demontáž a odstránenie komínovej hlavice - murovaná stavba</t>
  </si>
  <si>
    <t>-736629083</t>
  </si>
  <si>
    <t>207</t>
  </si>
  <si>
    <t>96205221-1</t>
  </si>
  <si>
    <t>Demontáž a odstránenie degraadovanej železobetónovej krycej dosky komínového telesa pôdorysných rozmerov do 900x600 mm, hr. do 70 mm - murovaná stavba</t>
  </si>
  <si>
    <t>-816527963</t>
  </si>
  <si>
    <t>208</t>
  </si>
  <si>
    <t>767111-4</t>
  </si>
  <si>
    <t>Demontáž a odstránenie oceľových spojovacích prvkov prerušených väzných trámov - murovaná stavba</t>
  </si>
  <si>
    <t>-131848712</t>
  </si>
  <si>
    <t>(2,35*2*4*19,7+0,5*0,38*0,012*7850*2*2*4)*1,1</t>
  </si>
  <si>
    <t>209</t>
  </si>
  <si>
    <t>767111-5</t>
  </si>
  <si>
    <t>Dodávka a montáž vonkajšieho oceľového schodiska SCH1</t>
  </si>
  <si>
    <t>-2126825298</t>
  </si>
  <si>
    <t xml:space="preserve">Poznámka k položke:_x000D_
 poznámka: nosná konštrukcia schodiska z pozinkovaných oceľových profilov sa opatrí reaktívnou farbou na pozink a vrchným ochranným nástrekom syntetickou farbou, v prípade potreby sa časť schodiska v zmysle požiadaviek projektu protipožiarnej bezpečnosti stavby opatrí protipožiarnym náterom ako súčasťou náterového systému nosnej konštrukcie v zmysle technologického predpisu zvoleného výrobcu protipožiarneho náteru </t>
  </si>
  <si>
    <t>"stĺp, JAKL 120x120/5mm, celk dl. 3,55*4=14,2m, 17,8kg/m"14,2*17,8/1000</t>
  </si>
  <si>
    <t>"stĺp, JAKL 120x120/5mm, celk. dl. 1,66*2=3,32m, 17,8 kg/m"3,32*17,8/1000</t>
  </si>
  <si>
    <t>"Bočná schodnica, UPE 220, celk dl 7,78*2=15,56m, 26,6kg/m"15,56*26,6/1000</t>
  </si>
  <si>
    <t>"Rám podesta profil 1, UPE 220, celk dl 1,952*2=3,904m, 26,6kg/m"3,904*26,6/1000</t>
  </si>
  <si>
    <t>"Rám podesta profil 2, UPE 220, celk dl 1,164*1=1,164m, 26,6kg/m"1,164*26,6/1000</t>
  </si>
  <si>
    <t>"Podesta, priečny nosník, IPE 140, celk dl 1*2=2m, 12,9kg/m"2*12,9/1000</t>
  </si>
  <si>
    <t>"Medzipodesta, priečny nosník, IPE 140, celk dl 1*2=2m, 12,9kg/m"2*12,9/1000</t>
  </si>
  <si>
    <t>"Konzola 1, Plochá tyč 80-40x15, celk dl 0,237*4=0,948m, 7,065kg/m"0,948*7,065/1000</t>
  </si>
  <si>
    <t>"Krajový profil konzól, Plochá tyč 40x15, celk dl 0,98*1=0,98m, 4,71kg/m"0,98*4,71/1000</t>
  </si>
  <si>
    <t>"Podporný profil, uloženie pororoštov na podeste, L 50x30x5, celk dl 1*1=1m, 2,97kg/m"1*2,97/1000</t>
  </si>
  <si>
    <t>"Podporný profil, uloženie pororoštov na medzipodeste, L 50x30x5, celk dl 0,9*2=1,8m, 2,97kg/m"1,8*2,97/1000</t>
  </si>
  <si>
    <t>"Zavetrenie stĺpov, TRUBKA priemer 32mm, t=4mm, celk dl 0,42*20=8,4m, 2,76kg/m"8,4*2,76/1000</t>
  </si>
  <si>
    <t>"Podpora pri nástupnom stupni, kotevná podpora, TRUBKA priemer 42,4mm, t=4mm, celk dl 0,12*2=0,24m, 3,79kg/m"0,24*2,79/1000</t>
  </si>
  <si>
    <t>"Podpora stĺpov, kotevná podpora, 106x106/5mm, celk dl 0,37*6=2,22m, 15,86kg/m"2,22*15,86/1000</t>
  </si>
  <si>
    <t>"Platnička zavetrenia, osadenie na stĺpoch p1, 110x170x10, celk m3 0,000187*20=0,00374m3, 7850kg/m3"0,00374*7850/1000</t>
  </si>
  <si>
    <t>"Platnička zavetrenia, stred p2, 200x200x10, celk m3 0,0004*5=0,002m3, 7850kg/m3"0,002*7850/1000</t>
  </si>
  <si>
    <t>"Platnička zavetrenia, konce tiahiel, 60x240x10, celk m3 0,000144*20=0,00288m3, 7850kg/m3"0,00288*7850/1000</t>
  </si>
  <si>
    <t>"Stĺp, spodná kotevná platnička, 280x280x10, celk m3 0,000784*6=0,004704m3, 7850kg/m3"0,004704*7850/1000</t>
  </si>
  <si>
    <t>"Kotevná platnička pod schodnicami pri prvom nástupnom stupni, 200x200x10, celk m3 0,0004*2=0,0008m3, 7850kg/m3"0,0008*7850/1000</t>
  </si>
  <si>
    <t>"Platnička ukončenia profilu bočnej schodnice pri prvom nástupnom stupni, 392x82x10, celk m3 0,00032144*2=0,00064m3, 7850kg/m3"0,00064*7850/1000</t>
  </si>
  <si>
    <t>"Pomocné konštrukcie a montážne prvky, 10%"110,71/1000</t>
  </si>
  <si>
    <t>210</t>
  </si>
  <si>
    <t>767111-6</t>
  </si>
  <si>
    <t>Dodávka a montáž - oceľové schodiskové stupne SCH1, schodiskové nášľapy pororoštové rozm. 270x1000 mm, 21 ks - oká 33x33 mm, nosná páska 30x2 mm, zaťaženie min. 500 kg/m2, pozinkovaný s faktorom pozinku R11 - viď. výkresová časť PD</t>
  </si>
  <si>
    <t>1578309595</t>
  </si>
  <si>
    <t>211</t>
  </si>
  <si>
    <t>767111-7</t>
  </si>
  <si>
    <t>Atypický oceľový pororošt medzipodesty SCH1, rozm. 900x1000 mm, nosný pásik 30x2 mm, rozmer oka 33x33 mm, nosný smer 1000 mm, povrch žiarový pozink s faktorom pozinku R11 - dodávka a montáž vrátane montážneho a kotevného materiálu - viď. výkresová časť PD</t>
  </si>
  <si>
    <t>-1794300343</t>
  </si>
  <si>
    <t>212</t>
  </si>
  <si>
    <t>767111-8</t>
  </si>
  <si>
    <t>Dodávka a montáž atypický oceľový pororošt podesty SCH1, rozm. 800x1000 mm, nosný pásik 30x2 mm, rozmer oka 30x32 mm, nosný smer 800 mm, povrch žiarový pozink s faktorom pozinku R11 - dodávka a montáž vrátane montážneho a kotevného materiálu</t>
  </si>
  <si>
    <t>-1435949165</t>
  </si>
  <si>
    <t>Poznámka k položke:_x000D_
viď. výkresová časť PD</t>
  </si>
  <si>
    <t>213</t>
  </si>
  <si>
    <t>767111-9</t>
  </si>
  <si>
    <t xml:space="preserve">Protišmykový plech SCH1 rozm. 980x257 mm, povrch slzy, hr. plechu 2 mm, zliatina hliníka - dodávka a montáž vrátane montážneho a kotevného materiálu  </t>
  </si>
  <si>
    <t>1461277036</t>
  </si>
  <si>
    <t>214</t>
  </si>
  <si>
    <t>767111-10</t>
  </si>
  <si>
    <t>Dodávka a montáž zábradlia pre vonkajšie oceľové schodisko SCH1 vrátane podesty a medzipodesty sa opatrí oceľovým tyčovým zábradlím, výška zábradlia 1000 mm, výplň zvislá s max. svetlou vzdialenosťou prvkov výpne do 80 mm</t>
  </si>
  <si>
    <t>-10146376</t>
  </si>
  <si>
    <t xml:space="preserve">Poznámka k položke:_x000D_
 poznámka: typ zábradlia a jeho členenie viď. výkresová časť pohľady, zábradlie z pozinkovaných oceľových profilov sa povrchovo opatrí reaktívnou farbou na pozink a vrchným ochranným nástrekom syntetickou farbou v požadovanom odtieni_x000D_
_x000D_
popis zábradlia: výška zábradlia 1000 mm, výplň zvislá s max. svetlou vzdialenosťou prvkov výplne do 80 mm, celková dĺžka zábradlia 18,42 m - madlo z oceľovej trubky priemeru 42,4 mm so stenou hr. 3,2 mm, stĺpiky z pásovej ocele prierezu 50x20 mm, rámy výplne z pásovej ocele prierezu 40x8 mm, zvislá výplň z pásovej ocele prierezu 30x8 mm, kotvenie prostredníctvom kotevných platní z oceľových plátov hr. 8 mm z hornej strany schodníc a krajových profilov podesty a medzipodesty z profilov UPE 220 </t>
  </si>
  <si>
    <t>215</t>
  </si>
  <si>
    <t>767111-5-1</t>
  </si>
  <si>
    <t>Dodávka a montáž vonkajšieho oceľového schodiska SCH2</t>
  </si>
  <si>
    <t>-724902830</t>
  </si>
  <si>
    <t xml:space="preserve">Poznámka k položke:_x000D_
poznámka: nosná konštrukcia schodiska z pozinkovaných oceľových profilov sa opatrí reaktívnou farbou na pozink a vrchným ochranným nástrekom syntetickou farbou, v prípade potreby sa časť schodiska v zmysle požiadaviek projektu protipožiarnej bezpečnosti stavby opatrí protipožiarnym náterom ako súčasťou náterového systému nosnej konštrukcie v zmysle technologického predpisu zvoleného výrobcu protipožiarneho náteru </t>
  </si>
  <si>
    <t>"stĺp, JAKL 120x120/5mm, celk dl. 4,17*4=16,68m, 17,8kg/m"16,68*17,8/1000</t>
  </si>
  <si>
    <t>"stĺp, JAKL 120x120/5mm, celk. dl. 1,97*2=3,94m, 17,8 kg/m"3,94*17,8/1000</t>
  </si>
  <si>
    <t>"Bočná schodnica, UPE 220, celk dl 8,565*2=17,13m, 26,6kg/m"17,13*26,6/1000</t>
  </si>
  <si>
    <t>"Rám podesta profil 1, UPE 220, celk dl 2,752*2=5,504m, 26,6kg/m"5,504*26,6/1000</t>
  </si>
  <si>
    <t>"Podesta, priečny nosník, IPE 140, celk dl 1,0*3=3m, 12,9kg/m"3*12,9/1000</t>
  </si>
  <si>
    <t>"Krajový profil konzól, Plochá tyč 40x15, celk dl 0,995*1=0,995m, 4,71kg/m"0,995*4,71/1000</t>
  </si>
  <si>
    <t>"Podpora pri nástupnom stupni, kotevná podpora, TRUBKA priemer 42,4mm, t=4mm, celk dl 0,1*2=0,2m, 3,79kg/m"0,2*2,79/1000</t>
  </si>
  <si>
    <t>"Podpora stĺpov, kotevná podpora, 106x106/5mm, celk dl 0,35*6=2,1m, 15,86kg/m"2,1*15,86/1000</t>
  </si>
  <si>
    <t>"Pomocné konštrukcie a montážne prvky, 10%"125,75/1000</t>
  </si>
  <si>
    <t>216</t>
  </si>
  <si>
    <t>767111-6-1</t>
  </si>
  <si>
    <t>Dodávka a montáž - oceľové schodiskové stupne SCH2, schodiskové nášľapy pororoštové rozm. 270x1000 mm, 23 ks - oká 33x33 mm, nosná páska 30x2 mm, zaťaženie min. 500 kg/m2, pozinkovaný s faktorom pozinku R11 - viď. výkresová časť PD</t>
  </si>
  <si>
    <t>1286321025</t>
  </si>
  <si>
    <t>217</t>
  </si>
  <si>
    <t>767111-7-1</t>
  </si>
  <si>
    <t>Atypický oceľový pororošt medzipodesty SCH2, rozm. 900x1000 mm, nosný pásik 30x2 mm, rozmer oka 33x33 mm, nosný smer 1000 mm, povrch žiarový pozink s faktorom pozinku R11 - dodávka a montáž vrátane montážneho a kotevného materiálu - viď. výkresová časť PD</t>
  </si>
  <si>
    <t>-343083249</t>
  </si>
  <si>
    <t>218</t>
  </si>
  <si>
    <t>767111-8-1</t>
  </si>
  <si>
    <t>Dodávka a montáž atypický oceľový pororošt podesty SCH2, rozm. 800x1000 mm, nosný pásik 30x2 mm, rozmer oka 30x32 mm, nosný smer 800 mm, povrch žiarový pozink s faktorom pozinku R11 - dodávka a montáž vrátane montážneho a kotevného materiálu</t>
  </si>
  <si>
    <t>-678022440</t>
  </si>
  <si>
    <t>219</t>
  </si>
  <si>
    <t>767111-11</t>
  </si>
  <si>
    <t xml:space="preserve">Protišmykový plech SCH2 rozm. 995x257 mm, povrch slzy, hr. plechu 2 mm, zliatina hliníka - dodávka a montáž vrátane montážneho a kotevného materiálu  </t>
  </si>
  <si>
    <t>-2010863878</t>
  </si>
  <si>
    <t>220</t>
  </si>
  <si>
    <t>767111-10-1</t>
  </si>
  <si>
    <t>Dodávka a montáž zábradlia pre vonkajšie oceľové schodisko SCH2 vrátane podesty a medzipodesty sa opatrí oceľovým tyčovým zábradlím, výška zábradlia 1000 mm, výplň zvislá s max. svetlou vzdialenosťou prvkov výpne do 80 mm</t>
  </si>
  <si>
    <t>1369457699</t>
  </si>
  <si>
    <t xml:space="preserve">Poznámka k položke:_x000D_
poznámka: typ zábradlia a jeho členenie viď. výkresová časť pohľady, zábradlie z pozinkovaných oceľových profilov sa povrchovo opatrí reaktívnou farbou na pozink a vrchným ochranným nástrekom syntetickou farbou v požadovanom odtieni_x000D_
_x000D_
popis zábradlia: výška zábradlia 1000 mm, výplň zvislá s max. svetlou vzdialenosťou prvkov výplne do 80 mm, celková dĺžka zábradlia 20,85 m - madlo z oceľovej trubky priemeru 42,4 mm so stenou hr. 3,2 mm, stĺpiky z pásovej ocele prierezu 50x20 mm, rámy výplne z pásovej ocele prierezu 40x8 mm, zvislá výplň z pásovej ocele prierezu 30x8 mm, kotvenie prostredníctvom kotevných platní z oceľových plátov hr. 8 mm z hornej strany schodníc a krajových profilov podesty a medzipodesty z profilov UPE 220 </t>
  </si>
  <si>
    <t>221</t>
  </si>
  <si>
    <t>767-2</t>
  </si>
  <si>
    <t xml:space="preserve">Dodávka a montáž kontajnerových modulov </t>
  </si>
  <si>
    <t>1043267373</t>
  </si>
  <si>
    <t xml:space="preserve">Poznámka k položke:_x000D_
kontajnerové moduly 3,0x7,0x3,500m              8ks_x000D_
</t>
  </si>
  <si>
    <t>3*7*8</t>
  </si>
  <si>
    <t>222</t>
  </si>
  <si>
    <t>767111-12</t>
  </si>
  <si>
    <t>Dodávka a montáž nosnej konštrukcie samonosnej stropnej konštrukcie - murovaná nadstavba</t>
  </si>
  <si>
    <t>668972487</t>
  </si>
  <si>
    <t>Poznámka k položke:_x000D_
poznámka: nosné oceľové konštrukcie stropu opatriť vhodnou protikoróznou povrchovou úpravou pre zabezpečenie dlhodobej životnosti a odolnosti proti korózii, zbavenie povrchu nečistôt, korózie a mastnoty ostryskaním a opatrenie povrchu žiarovým zinkovaním, použiť pozinkované spojovacie a kotevné prvky</t>
  </si>
  <si>
    <t xml:space="preserve">"oceľové stropné nosníky IPE 180 dl. 4080 mm, počet 10 ks, hmotnosť 18,8 kg/mb, celková hmotnosť" 4,08*10*18,8 </t>
  </si>
  <si>
    <t>"oceľové stropné nosníky IPE 160 dl. 3080 mm, počet 9 ks, hmotnosť 15,8 kg/mb, celková hmotnosť" 3,08*9*15,8</t>
  </si>
  <si>
    <t>"kotevné oceľové platne rozm. 220x220 mm, hr. 10 mm, počet 38 ks, hmotnosť 7850 kg/m3, celková hmotnosť" 0,22*0,22*0,01*38*7850</t>
  </si>
  <si>
    <t>"oceľový L60/6 mm profil na uchytenie trapézového plechu, dl. 4080 mm, počet 18 ks, hmotnosť 5,423 kg/mb, celková hmotnosť "4,08*18*5,423</t>
  </si>
  <si>
    <t>"oceľový L60/6 mm profil na uchytenie trapézového plechu, dl. 3080 mm, počet 16 ks, hmotnosť 5,423 kg/mb, celková hmotnosť "3,08*16*5,423</t>
  </si>
  <si>
    <t>" trapézový plech TR 50/260, t = 0,88 mm, S 250 GD, poloha pozitív, plocha 77,4 m2, hmotnosť 8,31 kg/m2, celková hmotnosť "77,4*8,31</t>
  </si>
  <si>
    <t>"spoje a spojovací materiál 6%"(767,04+437,98+144,38+398,27+267,25+643,19)/100*6</t>
  </si>
  <si>
    <t>223</t>
  </si>
  <si>
    <t>767111-13</t>
  </si>
  <si>
    <t>Dodávka a montáž stužujúcej a podpornej oceľovej konštrukcie na.2.NP - murovaná nadstavba</t>
  </si>
  <si>
    <t>1353398127</t>
  </si>
  <si>
    <t>Poznámka k položke:_x000D_
 poznámka: oceľové prvky stužujúcej a podpornej konštruckie opatriť vhodnou protikoróznou povrchovou úpravou pre zabezpečenie dlhodobej životnosti a odolnosti proti korózii, zbavenie povrchu nečistôt, korózie a mastnoty ostryskaním a opatrenie povrchu žiarovým zinkovaním, použiť pozinkované spojovacie a kotevné prvky</t>
  </si>
  <si>
    <t xml:space="preserve">"oceľové stĺpiky QRO 100x100/5 mm, dl. 2800 mm, počet 6 ks, hmotnosť 14,7 kg/mb, celková hmotnosť "2,800*6*14,7 </t>
  </si>
  <si>
    <t xml:space="preserve">"oceľový nosník SHS 200x150/6,3 mm, dl. 5625 mm, počet 1 ks, hmotnosť 33 kg/mb, celková hmotnosť" 5,625*1*33 </t>
  </si>
  <si>
    <t xml:space="preserve">"oceľový nosník SHS 200x150/6,3 mm, dl. 4850 mm, počet 1 ks, hmotnosť 33 kg/mb, celková hmotnosť" 4,850*1*33 </t>
  </si>
  <si>
    <t xml:space="preserve">"oceľový nosník QRO 140x140/5 mm, dl. 4325 mm, počet 2 ks, hmotnosť 21 kg/mb, celková hmotnosť" 4,325*2*21 </t>
  </si>
  <si>
    <t xml:space="preserve">"oceľový nosník QRO 140x140/5 mm, dl. 3325 mm, počet 2 ks, hmotnosť 21 kg/mb, celková hmotnosť "3,325*2*21 </t>
  </si>
  <si>
    <t>"oceľová výmena UPE 200, dl. 652 mm, počet 1 ks, hmotnosť 22,8 kg/mb, celková hmotnosť" 0,652*1*22,8</t>
  </si>
  <si>
    <t xml:space="preserve">"oceľová výmena UPE 200, dl. 1016 mm, počet 2 ks, hmotnosť 22,8 kg/mb, celková hmotnosť" 1,016*2*22,8 </t>
  </si>
  <si>
    <t>"kotevné oceľové platne k vencom rozm. 270x200 mm, hr. 10 mm, počet 6 ks, hmotnosť 7850 kg/m3, celková hmotnosť "0,27*0,20*0,01*6*7850</t>
  </si>
  <si>
    <t>"kotevné oceľové platne stĺpikov k podlahe rozm. 260x260 mm, hr. 10 mm, počet 6 ks, hmotnosť 7850 kg/m3, celková hmotnosť "0,26*0,26*0,01*6*7850</t>
  </si>
  <si>
    <t>"spoje a spojovací materiál 6%"61,94</t>
  </si>
  <si>
    <t>224</t>
  </si>
  <si>
    <t>767111-14</t>
  </si>
  <si>
    <t>Dodávka a montáž podpornej oceľovej konštrukcie v 1.PP - murovaná nadstavba</t>
  </si>
  <si>
    <t>-1406432034</t>
  </si>
  <si>
    <t>Poznámka k položke:_x000D_
poznámka: oceľové prvky stužujúcej a podpornej konštruckie opatriť vhodnou protikoróznou povrchovou úpravou pre zabezpečenie dlhodobej životnosti a odolnosti proti korózii, zbavenie povrchu nečistôt, korózie a mastnoty ostryskaním a opatrenie povrchu žiarovým zinkovaním, použiť pozinkované spojovacie a kotevné prvky</t>
  </si>
  <si>
    <t xml:space="preserve">"oceľové stĺpiky QRO 100x100/5 mm, dl. 2200 mm, počet 2 ks, hmotnosť 14,7 kg/mb, celková hmotnosť "2,200*2*14,7 </t>
  </si>
  <si>
    <t>"kotevné oceľové platne k podlahe 250x250 mm, hr. 10 mm, počet 2 ks, hmotnosť 7850 kg/m3, celková hmotnosť "0,25*0,25*0,01*2*7850</t>
  </si>
  <si>
    <t>"kotevná oceľová platňa k stropu 450x250 mm, hr. 10 mm, počet 1 ks, hmotnosť 7850 kg/m3, celková hmotnosť "0,45*0,25*0,01*1*7850</t>
  </si>
  <si>
    <t>"spoje a spojovací materiál 6%"5</t>
  </si>
  <si>
    <t>225</t>
  </si>
  <si>
    <t>767111-15</t>
  </si>
  <si>
    <t>Dodávka a montáž oceľových prvkov spádovej konštrukcie horného plášťa prevetrávanej dvojvrstvovej plochej strechy modulovej nadstavby - modulová nadstavba</t>
  </si>
  <si>
    <t>-775901268</t>
  </si>
  <si>
    <t>Poznámka k položke:_x000D_
 jedná sa o oceľové prvky z oceľového plechu hr 5 mm, ohýbaného do tvaru U so šírkou základne 100 mm a príslušnou dĺžkou, časť podpier je na stĺpiku z jaklového profila 80x80/5 mm, bližšie viď. výkres strešnej konštrukcie, kotvenie k modulovým prvkom určí výrobca modulového systému na základe svojho systémového riešenia_x000D_
_x000D_
poznámka: podporné oceľové prvky spádovej konštruckie opatriť vhodnou protikoróznou povrchovou úpravou pre zabezpečenie dlhodobej životnosti a odolnosti proti korózii, zbavenie povrchu nečistôt, korózie a mastnoty ostryskaním a opatrenie povrchu žiarovým zinkovaním, použiť pozinkované spojovacie a kotevné prvky</t>
  </si>
  <si>
    <t>"podpera pa hmotnosť"(0,0016*0,25*7850)*17</t>
  </si>
  <si>
    <t>"podpera pb hmotnosť" (0,0016*0,486*7850+0,07*0,07/2*0,015*7850+0,081*11,6)*1</t>
  </si>
  <si>
    <t>"podpera pc hmotnosť" (0,0016*1*7850+0,07*0,07/2*0,015*7850*2+0,081*11,6)*7</t>
  </si>
  <si>
    <t>"podpera pd hmotnosť"(0,0016*0,486*7850+0,07*0,07/2*0,015*7850+0,081*11,6)*1</t>
  </si>
  <si>
    <t>"podpera pe hmotnosť"(0,0016*0,486*7850+0,07*0,07/2*0,015*7850+0,167*11,6)*1</t>
  </si>
  <si>
    <t>"podpera pf hmotnosť"(0,0016*1*7850+0,07*0,07/2*0,015*7850*2+0,167*11,6)*7</t>
  </si>
  <si>
    <t>"podpera pg hmotnosť" (0,0016*0,486*7850+0,07*0,07/2*0,015*7850+0,167*11,6)*1</t>
  </si>
  <si>
    <t>"spoje a spojovací materiál 6%"17,326</t>
  </si>
  <si>
    <t>226</t>
  </si>
  <si>
    <t>76711-3</t>
  </si>
  <si>
    <t xml:space="preserve">Dodávka a montáž protipožiarneho okna hliníkového, EI 30 C3-D1, 1540x900 mm, O04, vr. plast. parapetnej dosky a oplechovania parapetu, vnút. žalúzie farba šedá </t>
  </si>
  <si>
    <t>-767354218</t>
  </si>
  <si>
    <t>230</t>
  </si>
  <si>
    <t>767111-16</t>
  </si>
  <si>
    <t>Dodávka a montáž nosných prvkov obvodovej atiky v závislosti od výrobcu modulového systému hmotnosti do 1850 kg - systém montáže s prerušením tepelného mosta v zmysle systémového riešenia zvoleného výrobcu modulových systémov - modulová nadstavba</t>
  </si>
  <si>
    <t>-292887013</t>
  </si>
  <si>
    <t>1850*0,75</t>
  </si>
  <si>
    <t>231</t>
  </si>
  <si>
    <t>767-17</t>
  </si>
  <si>
    <t>Dodávka a montáž hasiacich prístrojov práškových 6 kg</t>
  </si>
  <si>
    <t>1132300038</t>
  </si>
  <si>
    <t>Poznámka k položke:_x000D_
Hasiace prístroje v súlade s STN 92 0202-1 práškové PHP Pr6. Hasiaci prístroj bude označený návodom na použitie a stanovište piktogramom podľa NV č. 387/2006 Z. z. a STN 92 0202-1. Prednostne sa hasiace prístroje umiestnia k hadicovému navijaku. Navrhujú sa hasiace prístroje práškové 6 kg, ABC.</t>
  </si>
  <si>
    <t>232</t>
  </si>
  <si>
    <t>998767201</t>
  </si>
  <si>
    <t>Presun hmôt pre kovové stavebné doplnkové konštrukcie v objektoch výšky do 6 m</t>
  </si>
  <si>
    <t>1083804520</t>
  </si>
  <si>
    <t>771</t>
  </si>
  <si>
    <t>Podlahy z dlaždíc</t>
  </si>
  <si>
    <t>233</t>
  </si>
  <si>
    <t>771415014</t>
  </si>
  <si>
    <t>Montáž soklíkov z obkladačiek porovinových ,výška 100 mm, vr. lepidla a škárovacie hmoty</t>
  </si>
  <si>
    <t>-2061616643</t>
  </si>
  <si>
    <t>" pre podlahu P4" 19,5</t>
  </si>
  <si>
    <t>234</t>
  </si>
  <si>
    <t>5976398000</t>
  </si>
  <si>
    <t>Dlaždice keramické hr. 8 mm, vr. lepidla a škárovacie hmoty</t>
  </si>
  <si>
    <t>-13616859</t>
  </si>
  <si>
    <t>1,95*1,02 'Přepočítané koeficientom množstva</t>
  </si>
  <si>
    <t>235</t>
  </si>
  <si>
    <t>771575208</t>
  </si>
  <si>
    <t>Montáž podláh z dlaždíc keram. protišmykových hr. 8 mm, vr. trvalopružné lepidlo pre lepenie dlažieb v interiéry hr. 5 mm, dodávka vrátane škárovacích hmôt</t>
  </si>
  <si>
    <t>792209107</t>
  </si>
  <si>
    <t>"nášľapnej vrstvy podlahy P4"43,2</t>
  </si>
  <si>
    <t>236</t>
  </si>
  <si>
    <t>5976448100-1</t>
  </si>
  <si>
    <t>Dlaždice keramické s protišmykovým povrchom hr. 8 mm, vr. trvalopružné lepidlo pre lepenie dlažieb v interiéry hr.5 mm, dodávka vrátane škárovacích hmôt</t>
  </si>
  <si>
    <t>-2130696235</t>
  </si>
  <si>
    <t>43,2*1,02 'Přepočítané koeficientom množstva</t>
  </si>
  <si>
    <t>237</t>
  </si>
  <si>
    <t>7715752-1</t>
  </si>
  <si>
    <t>Oprava nášľapných vrstiev z keramickej dlažby v existujúcej časti objektu dotknutých stavebnými úpravami vrátane úpravy podkladu</t>
  </si>
  <si>
    <t>1980030750</t>
  </si>
  <si>
    <t>238</t>
  </si>
  <si>
    <t>998771201</t>
  </si>
  <si>
    <t>Presun hmôt pre podlahy z dlaždíc v objektoch výšky do 6m</t>
  </si>
  <si>
    <t>1393164511</t>
  </si>
  <si>
    <t>776</t>
  </si>
  <si>
    <t>Podlahy povlakové</t>
  </si>
  <si>
    <t>239</t>
  </si>
  <si>
    <t>776411000</t>
  </si>
  <si>
    <t>Lepenie podlahových soklíkov alebo líšt gumových, PVC, vr. lepidla, výška 100 mm, alt. keramický sokel</t>
  </si>
  <si>
    <t>-1100882944</t>
  </si>
  <si>
    <t>" pre podlahu P5" 52</t>
  </si>
  <si>
    <t>"pre podlahu P6"38</t>
  </si>
  <si>
    <t>240</t>
  </si>
  <si>
    <t>2841291500</t>
  </si>
  <si>
    <t>Podlahovina z PVC vr. lepidla alt. keramický sokel</t>
  </si>
  <si>
    <t>-1791733597</t>
  </si>
  <si>
    <t>"pre podlahu P5" 52*0,1</t>
  </si>
  <si>
    <t>" pre podlahu P6"38*0,1</t>
  </si>
  <si>
    <t>9*1,02 'Přepočítané koeficientom množstva</t>
  </si>
  <si>
    <t>241</t>
  </si>
  <si>
    <t>776521100</t>
  </si>
  <si>
    <t>Lepenie povlakových podláh  napr. PVC, alebo LINOLEUM hr. 6 mm + lepidlo hr. 2 mm (pri PVC a LINOLEUM), protišmyková podlaha</t>
  </si>
  <si>
    <t>-900007103</t>
  </si>
  <si>
    <t>"nášľapnej vrstvy podlahy P5"110,44</t>
  </si>
  <si>
    <t>242</t>
  </si>
  <si>
    <t>2841291500-1</t>
  </si>
  <si>
    <t>Podlahovina  napr. PVC, alebo LINOLEUM hr. 6 mm+ lepidlo hr. 2 mm (pri PVC a LINOLEUM), protišmyková podlaha</t>
  </si>
  <si>
    <t>1150023668</t>
  </si>
  <si>
    <t>110,44*1,03 'Přepočítané koeficientom množstva</t>
  </si>
  <si>
    <t>243</t>
  </si>
  <si>
    <t>77652110-2</t>
  </si>
  <si>
    <t>Lepenie povlakových podláh  napr. PVC, alebo LINOLEUM hr. 4 mm + lepidlo hr. 2 mm (pri PVC a LINOLEUM), protišmyková podlaha</t>
  </si>
  <si>
    <t>1051456194</t>
  </si>
  <si>
    <t>"nášľapnej vrstvy podlahy P6"87,7</t>
  </si>
  <si>
    <t>244</t>
  </si>
  <si>
    <t>2841291500-2</t>
  </si>
  <si>
    <t>Podlahovina  napr. PVC, alebo LINOLEUM hr. 4 mm+ lepidlo hr. 2 mm (pri PVC a LINOLEUM), protišmyková podlaha</t>
  </si>
  <si>
    <t>-1025392270</t>
  </si>
  <si>
    <t>87,7*1,03 'Přepočítané koeficientom množstva</t>
  </si>
  <si>
    <t>245</t>
  </si>
  <si>
    <t>77652110-3</t>
  </si>
  <si>
    <t>Oprava nášľapných vrstiev z linolea alebo PVC v existujúcej časti objektu dotknutých stavebnými úpravami vrátane úpravy podkladu</t>
  </si>
  <si>
    <t>-1737534070</t>
  </si>
  <si>
    <t>246</t>
  </si>
  <si>
    <t>998776201</t>
  </si>
  <si>
    <t>Presun hmôt pre podlahy povlakové v objektoch výšky do 6 m</t>
  </si>
  <si>
    <t>1445365404</t>
  </si>
  <si>
    <t>781</t>
  </si>
  <si>
    <t>Obklady</t>
  </si>
  <si>
    <t>247</t>
  </si>
  <si>
    <t>781415018</t>
  </si>
  <si>
    <t>Montáž obkladov vnútor. stien, keramický obklad hrúbky 8 mm, flexibilné lepidlo pre lepenie interérových obkladov hr. 5 mm - vrátane škárovacích a tesniacich hmôt</t>
  </si>
  <si>
    <t>-1708696003</t>
  </si>
  <si>
    <t>"plocha 1.NP: 10 - obnova keramických obkladov dotknutých stavebnými úpravami v 1.05, 1.06"10</t>
  </si>
  <si>
    <t>"plocha 2.05" ((8,025-1)*2+0,9*0,2)*1,5*1,03</t>
  </si>
  <si>
    <t>"plocha 2.08" (19,57*2-0,9*2*4+(2,49+3,305)*0,2+(0,2+0,2)*0,8+(2,43+2,43)*0,14)*1,03</t>
  </si>
  <si>
    <t>"plocha 2.09"(7,41*2-0,9*2+0,97*0,2)*1,03</t>
  </si>
  <si>
    <t>"plocha 2.10" (7,805*2-0,8*2+0,97*0,2)*1,03</t>
  </si>
  <si>
    <t>248</t>
  </si>
  <si>
    <t>5978290000</t>
  </si>
  <si>
    <t>Obkladačky keramické hrúbky 8 mm, flexibilné lepidlo pre lepenie interérových obkladov hr. 5 mm - vrátane škárovacích a tesniacich hmôt</t>
  </si>
  <si>
    <t>1260721713</t>
  </si>
  <si>
    <t>95,347*1,02 'Přepočítané koeficientom množstva</t>
  </si>
  <si>
    <t>249</t>
  </si>
  <si>
    <t>781953-2</t>
  </si>
  <si>
    <t>Dodávka a montáž ukončovacích rohových profilov keramických obkladov hrúbky 8 mm, eloxovaný hliník, profil so zaoblenou hranou (zvislé a vodorovné hrany obkladov)</t>
  </si>
  <si>
    <t>1894633427</t>
  </si>
  <si>
    <t>(6,91+1,2+0,2+0,9+7,01+0,97+6,51+0,97+19,57-0,9*4+0,8*3+1,2*3+0,14*3+2,43*2+2,32+2,49)*1,02</t>
  </si>
  <si>
    <t>250</t>
  </si>
  <si>
    <t>998781201</t>
  </si>
  <si>
    <t>Presun hmôt pre obklady keramické v objektoch výšky do 6 m</t>
  </si>
  <si>
    <t>1110551298</t>
  </si>
  <si>
    <t>783</t>
  </si>
  <si>
    <t>Nátery</t>
  </si>
  <si>
    <t>251</t>
  </si>
  <si>
    <t>7831800-1</t>
  </si>
  <si>
    <t>Protipožiarny náter nosnej oceľovej konštrukcie vonkajšieho schodiska SCH2 v zmysle projektu protipožiarnej bezpečnosti stavby - realizácia v zmysle technologického predpisu zvoleného výrobcu protipožiarného náteru</t>
  </si>
  <si>
    <t>128075221</t>
  </si>
  <si>
    <t>Poznámka k položke:_x000D_
 ako súčasť viacvrstvového náterového systému</t>
  </si>
  <si>
    <t>((0,12*4)*(4,17*4+1,97*2)+0,75*(8,565*2+2,752*2+1,164*1)+0,551*5*1+(0,06*0,237*2*4)+(0,06*2+0,237*2)*0,015*4+(0,04*0,995*2*1))*1,03</t>
  </si>
  <si>
    <t>((0,04*2+0,995*2)*0,015*1+(0,11*1*1)+(0,11*0,9*2)+(0,1*0,42*20))*1,03</t>
  </si>
  <si>
    <t>252</t>
  </si>
  <si>
    <t>78389461-1</t>
  </si>
  <si>
    <t>Úprava povrchov stropov a podhľadov  - interiérový náter, vnútorná farba 2x+penetrácia podkladu, D+M</t>
  </si>
  <si>
    <t>417150640</t>
  </si>
  <si>
    <t>"plocha podhľadov 1.NP: 30 m2 - obnova maľby podhľadov dotknutých stavebnými úpravami v 1.05, 1.06 a v časti 1,07"30</t>
  </si>
  <si>
    <t>"plocha podhľadov 2.NP"(242,7)*1,03</t>
  </si>
  <si>
    <t>784</t>
  </si>
  <si>
    <t>Maľby</t>
  </si>
  <si>
    <t>253</t>
  </si>
  <si>
    <t>78445237-1</t>
  </si>
  <si>
    <t>Maľby z maliarskych zmesí tekutých , jednofarebné dvojnásobné v miestn. výšky do 3,80 m, vr.  penetrácia podkladu - materiál+práca</t>
  </si>
  <si>
    <t>-860966112</t>
  </si>
  <si>
    <t xml:space="preserve">"plocha 1.NP- obnova maľby v 1.05, 1.06 a v č"(5,325*1,5-1*0,52+10,97*1,2-1,3*0,9+0,9*2*0,1+1,3*2*0,1+14,22*1,2-2,6*0,9+0,9*2*0,1+2,6*2*0,1)*1,03 </t>
  </si>
  <si>
    <t>" plocha 2.03" (6,625*1,5-0,9*0,52)*1,03</t>
  </si>
  <si>
    <t>" plocha 2.04" (13,10*1,5-(0,8+0,9*2+1*2)*0,52)*1,03</t>
  </si>
  <si>
    <t>"plocha 2.05" (8,025*1-1,3*0,9+(0,9*2+1,3*2)*0,1)*1,03</t>
  </si>
  <si>
    <t>"plocha 2.06" (10,2*1,5-0,9*0,52-1,3*0,9+(0,9*2+1,3*2)*0,10)*1,03</t>
  </si>
  <si>
    <t>"plocha 2.07"(12,35*1,5-(0,9+1*2)*0,52-1,3*0,9+(0,9*2+1,3*2)*0,1)*1,03</t>
  </si>
  <si>
    <t>"plocha 2.08"(19,57*1-2,6*0,9*1-1,3*0,9*1+0,9*2*2*0,1+1,3*2*0,1+2,6*2*0,1)*1,03</t>
  </si>
  <si>
    <t>" plocha 2.09" (7,41*1-0,72*0,9+0,9*2*0,1+0,72*2*0,1)*1,03</t>
  </si>
  <si>
    <t>" plocha 2.10"(7,805*1-0,72*0,9+0,9*2*0,1+0,72*2*0,1)*1,03</t>
  </si>
  <si>
    <t>"plocha 2.11"(44,96*1,5-(0,9+1)*0,52-(1,11*1,4*1+2,6*1,4*5)+(1,4*2*0,1*6+1,11*0,1*1+2,6*0,1*5))*1,03</t>
  </si>
  <si>
    <t>"plocha 2.12"(38,52*1,05-0,9*0,52-(1,125*2+2,25*3)*0,95)*1,03</t>
  </si>
  <si>
    <t>(-(1,25*0,9*2)+0,95*2*0,22*5+1,125*0,22*2+2,25*0,22*3+0,9*2*0,22*2+1,25*2*0,22*2+(0,75*2+0,45*2)*2,65+(0,14*4)*2,65*6)*1,03</t>
  </si>
  <si>
    <t>1-2 - Stavebná časť - Obnova</t>
  </si>
  <si>
    <t>79</t>
  </si>
  <si>
    <t>976711-1</t>
  </si>
  <si>
    <t>Demontáž strešného výlezu so svetlou širkou prielezu do 700x700 mm vrátane príslušných oplechovaní - strešná konštrukcia nad existujúcou dvojpodlažnou časťou modulovej prístavby - uvažuje sa spätná montáž - modulová prístavba</t>
  </si>
  <si>
    <t>1061844231</t>
  </si>
  <si>
    <t>80</t>
  </si>
  <si>
    <t>976711-2</t>
  </si>
  <si>
    <t>Demontáž stropného výlezu so svetlou širkou prielezu do 700x700 mm vrátane príslušných pomocných konštrukcií - stropná konštrukcia nad existujúcou dvojpodlažnou časťou modulovej prístavby - uvažuje sa spätná montáž - modulová prístavba</t>
  </si>
  <si>
    <t>-1197254778</t>
  </si>
  <si>
    <t>2,66*19</t>
  </si>
  <si>
    <t>"plocha modulová nadstavba: 41,82*1,1 - 10% rezerva na prekrytie a vypracovanei detailov záhybov a ukončenia poistnej hydroizolácie"41,82*1,1</t>
  </si>
  <si>
    <t>46,002*1,15 'Přepočítané koeficientom množstva</t>
  </si>
  <si>
    <t>40*0,7</t>
  </si>
  <si>
    <t>(40-(40*0,7))*1,02</t>
  </si>
  <si>
    <t>40*1,02</t>
  </si>
  <si>
    <t>41,8*1,02</t>
  </si>
  <si>
    <t>((0,15*2+0,22)*8,26+(0,1*2+0,22)*8,26+(0,22)*8,26)*1,02</t>
  </si>
  <si>
    <t xml:space="preserve">"plocha, debnenie pod zateplenie stien v mieste strešnej konštrukcie"(0,35*(1+8)+(0,35+0,16)/2*5)*1,03 </t>
  </si>
  <si>
    <t>"Pomúrnica,  prierez 100x160 mm, dl. 8,36 m, počet 1 ks, celková dĺžka 8,36 m"</t>
  </si>
  <si>
    <t>"objem" 0,1*0,16*8,36*1,03</t>
  </si>
  <si>
    <t>"Väznica, prierez 100x160 mm, dl. 8,17 m, počet 2 ks, celková dĺžka 16,34 m"</t>
  </si>
  <si>
    <t>"objem"0,1*0,16*16,34*1,03</t>
  </si>
  <si>
    <t>" Krokva, prierez 80x160 mm, dl. 5,1 m, počet 12 ks, celková dĺžka 61,2 m"</t>
  </si>
  <si>
    <t>" objem" 0,08*0,16*61,2*1,03</t>
  </si>
  <si>
    <t>"Kontralatovanie, prierez 50x50 mm, dl. 7,4 a 5,1 m, počet 26 a 12 ks, celková dĺžka 192,4+61,2 m"</t>
  </si>
  <si>
    <t>" objem" 0,05*0,05*(5,1*12)*1,03</t>
  </si>
  <si>
    <t>"Latovanie, prierez 80x30 mm, dl. 24,3 a 8,36 m, počet 25 a 17 ks, celková dĺžka 607,5+142,12"</t>
  </si>
  <si>
    <t>"objem"0,08*0,03*(8,36*17)*1,1</t>
  </si>
  <si>
    <t>"Drevené debnenie hr. 25 mm, plocha 4,94*8,36 m2"</t>
  </si>
  <si>
    <t>"objem"(4,94*8,36)*0,025*1,05</t>
  </si>
  <si>
    <t>"objem" 0,06*0,04*160*0,25</t>
  </si>
  <si>
    <t>28,6*1,25</t>
  </si>
  <si>
    <t>2+0,5</t>
  </si>
  <si>
    <t>"plocha modulová nadstavba" 8,36*4,98</t>
  </si>
  <si>
    <t>" dĺžka modulová nadstavba"8,4*0,7</t>
  </si>
  <si>
    <t>"dĺžka modulová nadstvba" 9,5-8,4*0,7</t>
  </si>
  <si>
    <t>"dĺžka modulová nadstavba" 2,5*0,7</t>
  </si>
  <si>
    <t>" dĺžka modulová nadstavba"7,5-2,5*0,7</t>
  </si>
  <si>
    <t>"dĺžka modulová nadstavba" 9,5</t>
  </si>
  <si>
    <t>"dĺžka modulová nadstavba"9,5*2</t>
  </si>
  <si>
    <t>"obvodový lem rozvinutej šírky 1250 mm, plocha"1,25*14,74*1,02</t>
  </si>
  <si>
    <t>"vnútorný lem rozvinutej šírky 300 mm, plocha"0,3*9,24*1,02</t>
  </si>
  <si>
    <t>"vnútorný lem premenlivej výšky rozvinutej šírky 300 -150 mm, plocha" (0,3+0,15)/2*4,95*1,02</t>
  </si>
  <si>
    <t>1750*0,25</t>
  </si>
  <si>
    <t>"podpera pa hmotnosť"(0,0016*0,25*7850)*7</t>
  </si>
  <si>
    <t>"podpera ph hmotnosť"(0,0016*0,486*7850+0,04*0,04/2*0,015*7850+0,043*11,6)*1</t>
  </si>
  <si>
    <t>"podpera pi hmotnosť"(0,0016*1*7850+0,04*0,04/2*0,015*7850*2+0,043*11,6)*2</t>
  </si>
  <si>
    <t>"podpera pj hmotnosť"(0,0016*0,486*7850+0,04*0,04/2*0,015*7850+0,043*11,6)*1</t>
  </si>
  <si>
    <t>"podpera pk hmotnosť" (0,0016*0,486*7850+0,07*0,07/2*0,015*7850+0,092*11,6)*1</t>
  </si>
  <si>
    <t>"podpera pl hmotnosť"(0,0016*1*7850+0,07*0,07/2*0,015*7850*2+0,092*11,6)*2</t>
  </si>
  <si>
    <t>" podpera pm hmotnosť" (0,0016*0,486*7850+0,07*0,07/2*0,015*7850+0,092*11,6)*1</t>
  </si>
  <si>
    <t>"spoje a spojovací materiál 6%"6,312</t>
  </si>
  <si>
    <t>227</t>
  </si>
  <si>
    <t>767111-31</t>
  </si>
  <si>
    <t>Spätná montáž strešného výlezu so svetlou širkou prielezu do 700x700 mm vrátane nových príslušných oplechovaní  (výlez demontovaný v rámci búracích prác) - strešná konštrukcia nad dvojpodlažnou časťou modulovej prístavby materskej školy</t>
  </si>
  <si>
    <t>-864778830</t>
  </si>
  <si>
    <t>Poznámka k položke:_x000D_
modulová nadstavba</t>
  </si>
  <si>
    <t>228</t>
  </si>
  <si>
    <t>767111-31-1</t>
  </si>
  <si>
    <t>Dodávka príslušných oplechovaní pre montáž strešného výlezu so svetlou šírkou prielezu do 700x700 mm do strešnej krytiny z trapézového plechu (výlez demontovaný v rámci búracích prác) - modulová stavba</t>
  </si>
  <si>
    <t>-591730752</t>
  </si>
  <si>
    <t>229</t>
  </si>
  <si>
    <t>767111-32</t>
  </si>
  <si>
    <t>Spätná montáž stropného výlezu so svetlou širkou prielezu do 700x700 mm vrátane príslušných pomocných konštrukcií (výlez demontovaný v rámci búracích prác) - modulová prístavba</t>
  </si>
  <si>
    <t>-11747856</t>
  </si>
  <si>
    <t>1850*0,25</t>
  </si>
  <si>
    <t>2 - Vonkajšie žalúzie</t>
  </si>
  <si>
    <t>767111-33</t>
  </si>
  <si>
    <t xml:space="preserve">Exteriérová hliníková žalúzia pre okno rozmeru 2600x2100 mm, </t>
  </si>
  <si>
    <t>-1958973710</t>
  </si>
  <si>
    <t>Poznámka k položke:_x000D_
popis: exteriérová hliníková žalúzia s profilom lamiel Z70 s elektromotorickým ovládaním s bočnými vodiacimi lištami osadenými do zateplenia ostenia okna, horný kastlík pre montáž žalúzie je priznaný, jedná sa o hliníkový krycí plech v odtieni fasádnej omietky (vo farbe fasádnej omietky), ovládanie žalúzie elektrické tlačidlom vedľa vypínača svetla pri vstupe do miestnosti - komplet dodávka a montáž vrátane príslušných komponentov, stavebných úprav a pripojenia na predpripravenú kabeláž , pripojovacia kabeláž a tlačidlá sú súčasťou projektu elektroinštalácie -  realizácia na základe zamerania rozmerov priamo na stavbe a spresnenie na základe požiadaviek stavebníka</t>
  </si>
  <si>
    <t>767111-34</t>
  </si>
  <si>
    <t xml:space="preserve">Exteriérová hliníková žalúzia pre oko rozmeru 1125x1650 mm, </t>
  </si>
  <si>
    <t>-409512656</t>
  </si>
  <si>
    <t>767111-35</t>
  </si>
  <si>
    <t xml:space="preserve">Exteriérová hliníková žalúzia pre oko rozmeru 2250x1650 mm, </t>
  </si>
  <si>
    <t>-914634947</t>
  </si>
  <si>
    <t>767111-36</t>
  </si>
  <si>
    <t xml:space="preserve">Exteriérová hliníková žalúzia pre dverný otvor rozmeru 1125x2450 mm, </t>
  </si>
  <si>
    <t>-951470532</t>
  </si>
  <si>
    <t>Poznámka k položke:_x000D_
popis: exteriérová hliníková žalúzia s profilom lamiel Z70 s elektromotorickým ovládaním s bočnými vodiacimi lištami osadenými do zateplenia ostenia dverného otvoru, horný kastlík pre montáž žalúzie je priznaný, jedná sa o hliníkový krycí plech v odtieni fasádnej omietky (vo farbe fasádnej omietky), ovládanie žalúzie elektrické tlačidlom vedľa vypínača svetla pri vstupe do miestnosti - komplet dodávka a montáž vrátane príslušných komponentov, stavebných úprav a pripojenia na predpripravenú kabeláž , pripojovacia kabeláž a tlačidlá sú súčasťou projektu elektroinštalácie -  realizácia na základe zamerania rozmerov priamo na stavbe a spresnenie na základe požiadaviek stavebníka_x000D_
_x000D_
poznámka: možnosť posuvu len po plnú spodnú výplň dverí</t>
  </si>
  <si>
    <t>998767202</t>
  </si>
  <si>
    <t>Presun hmôt pre kovové stavebné doplnkové konštrukcie v objektoch výšky nad 6 do 12 m</t>
  </si>
  <si>
    <t>-925650662</t>
  </si>
  <si>
    <t>3 - Vzduchotechnika</t>
  </si>
  <si>
    <t>D1 - M Práce a dodávky M</t>
  </si>
  <si>
    <t xml:space="preserve">    D2 - 24-M Montáže vzduchotechnických zariad.</t>
  </si>
  <si>
    <t>D1</t>
  </si>
  <si>
    <t>M Práce a dodávky M</t>
  </si>
  <si>
    <t>D2</t>
  </si>
  <si>
    <t>24-M Montáže vzduchotechnických zariad.</t>
  </si>
  <si>
    <t>24111-1</t>
  </si>
  <si>
    <t>Školská rekuperačná jednotka typ: HRClass-Unit 1000, Nástenné vnútorné prevedenie (kompakt), návrh jednotky v zmysle novej smernice EN 1253/2014 (ekodizajn ErP 2016 aj 2018), programovateľný káblový ovládač typ: RC, priestorové čidlo kvality vzduchu CO2</t>
  </si>
  <si>
    <t>256</t>
  </si>
  <si>
    <t>24111-2</t>
  </si>
  <si>
    <t>Uzatváracia klapka s prípravou pre servopohon UK-S-560x315</t>
  </si>
  <si>
    <t>24111-3</t>
  </si>
  <si>
    <t>Protidažďová žalúzia hliníková so sitom PŽ Al 560x315 S</t>
  </si>
  <si>
    <t>24111-4</t>
  </si>
  <si>
    <t>Štvorhranné potrubie do obvodu 1750mm / 30% tvaroviek</t>
  </si>
  <si>
    <t>bm</t>
  </si>
  <si>
    <t>24111-5</t>
  </si>
  <si>
    <t>VZT potrubie spiro do priemeru DN 315 / 0% tvaroviek</t>
  </si>
  <si>
    <t>24111-6</t>
  </si>
  <si>
    <t>Tepelná izolácia hr=32mm s Al. fóliou</t>
  </si>
  <si>
    <t>24111-7</t>
  </si>
  <si>
    <t>Tepelná izolácia hr=20mm s Al. fóliou</t>
  </si>
  <si>
    <t>24111-8</t>
  </si>
  <si>
    <t>Montáž VZT</t>
  </si>
  <si>
    <t>24111-9</t>
  </si>
  <si>
    <t>Elektroinštalačný materiál</t>
  </si>
  <si>
    <t>24111-10</t>
  </si>
  <si>
    <t>Montážny, spojovací, závesný, kotviací a tesniaci materiál</t>
  </si>
  <si>
    <t>24111-11</t>
  </si>
  <si>
    <t>Funkčné skúšky a zaregulovanie VZT</t>
  </si>
  <si>
    <t>24111-12</t>
  </si>
  <si>
    <t>Lešenie</t>
  </si>
  <si>
    <t>24111-13</t>
  </si>
  <si>
    <t>Doprava</t>
  </si>
  <si>
    <t>24111-14</t>
  </si>
  <si>
    <t>Elektrorevízia napojenia el. zariadenií + rev. správa</t>
  </si>
  <si>
    <t>4 - Plynoinštalácia</t>
  </si>
  <si>
    <t xml:space="preserve">    723 - Zdravotechnika - plynovod</t>
  </si>
  <si>
    <t xml:space="preserve">    783 - Dokončovacie práce - nátery</t>
  </si>
  <si>
    <t>M - Práce a dodávky M</t>
  </si>
  <si>
    <t xml:space="preserve">    23-M - Montáže potrubia</t>
  </si>
  <si>
    <t>HZS - Hodinové zúčtovacie sadzby</t>
  </si>
  <si>
    <t>999281111</t>
  </si>
  <si>
    <t>Presun hmôt pre opravy a údržbu objektov vrátane vonkajších plášťov výšky do 25 m</t>
  </si>
  <si>
    <t>CS CENEKON 2016 02</t>
  </si>
  <si>
    <t>723</t>
  </si>
  <si>
    <t>Zdravotechnika - plynovod</t>
  </si>
  <si>
    <t>723150303</t>
  </si>
  <si>
    <t>Potrubie z oceľových rúrok hladkých čiernych spájaných zvarov. akosť 11 353.0 D 25/2, 6</t>
  </si>
  <si>
    <t>CS CENEKON 2018 02</t>
  </si>
  <si>
    <t>723190203</t>
  </si>
  <si>
    <t>Prípojka plynovodná z oceľových rúrok závitových čiernych spájaných na závit DN 20</t>
  </si>
  <si>
    <t>723190907</t>
  </si>
  <si>
    <t>Oprava plynovodného potrubia odvzdušnenie a napustenie potrubia</t>
  </si>
  <si>
    <t>723190909</t>
  </si>
  <si>
    <t>Oprava plynovodného potrubia neúradná tlaková skúška doterajšieho potrubia</t>
  </si>
  <si>
    <t>723190913</t>
  </si>
  <si>
    <t>Oprava plynovodného potrubia navarenie odbočky na potrubie DN 20</t>
  </si>
  <si>
    <t>723239202</t>
  </si>
  <si>
    <t>Montáž armatúr plynových s dvoma závitmi G 3/4 ostatné typy</t>
  </si>
  <si>
    <t>5518000029</t>
  </si>
  <si>
    <t>Guľový uzáver plyn, 3/4", FF, páčka, niklovaná mosadz OT 58, obj.č. 3802015030 IVAR</t>
  </si>
  <si>
    <t>998723102</t>
  </si>
  <si>
    <t>Presun hmôt pre vnútorný plynovod v objektoch výšky nad 6 do 12 m</t>
  </si>
  <si>
    <t>CS CENEKON 2018 01</t>
  </si>
  <si>
    <t>230050031</t>
  </si>
  <si>
    <t>Montáž doplnkových konštrukcií - z profilov. materiálov</t>
  </si>
  <si>
    <t>01</t>
  </si>
  <si>
    <t>Kotviace príslušenstvo HILTI nosník, podložka, závitová tyč, potrubná objímka, ...</t>
  </si>
  <si>
    <t>998767102.1</t>
  </si>
  <si>
    <t>Dokončovacie práce - nátery</t>
  </si>
  <si>
    <t>783421310</t>
  </si>
  <si>
    <t>Nátery kov.potr.a armatúr syntetické farby bielej armatúr do DN 100 mm dvojnás. 1x s emailovaním - 105µm</t>
  </si>
  <si>
    <t>Práce a dodávky M</t>
  </si>
  <si>
    <t>23-M</t>
  </si>
  <si>
    <t>Montáže potrubia</t>
  </si>
  <si>
    <t>230230002</t>
  </si>
  <si>
    <t>Predbežná tlaková skúška vodou DN 80</t>
  </si>
  <si>
    <t>230230017</t>
  </si>
  <si>
    <t>Hlavná tlaková skúška vzduchom 0, 6 MPa - STN 38 6413 DN 80</t>
  </si>
  <si>
    <t>230230121</t>
  </si>
  <si>
    <t>Príprava na tlakovú skúšku vzduchom a vodou do 0,6 MPa</t>
  </si>
  <si>
    <t>úsek</t>
  </si>
  <si>
    <t>230230201</t>
  </si>
  <si>
    <t>Príprava na odstránenie plynu z potrubia dusíkom</t>
  </si>
  <si>
    <t>230230212</t>
  </si>
  <si>
    <t>Odstránenie plynu z potrubia dusíkom   DN 80</t>
  </si>
  <si>
    <t>230230292</t>
  </si>
  <si>
    <t>Napustenie potrubia  OPZ</t>
  </si>
  <si>
    <t>HZS</t>
  </si>
  <si>
    <t>Hodinové zúčtovacie sadzby</t>
  </si>
  <si>
    <t>HZS000113</t>
  </si>
  <si>
    <t>Stavebno montážne práce náročné ucelené - odborné, tvorivé remeselné (Tr 3) v rozsahu viac ako 8 hodín, systémová skúška</t>
  </si>
  <si>
    <t>hod</t>
  </si>
  <si>
    <t>512</t>
  </si>
  <si>
    <t>HZS000114</t>
  </si>
  <si>
    <t>Stavebno montážne práce najnáročnejšie na odbornosť - prehliadky pracoviska a revízie (Tr 4) tlaková skúška</t>
  </si>
  <si>
    <t>sub</t>
  </si>
  <si>
    <t>CS CENEKON 2017 01</t>
  </si>
  <si>
    <t>HZS000115</t>
  </si>
  <si>
    <t>Odborné práce, revízna správa</t>
  </si>
  <si>
    <t>5 - Zdravotechnika</t>
  </si>
  <si>
    <t xml:space="preserve">    721 - Zdravotech. vnútorná kanalizácia</t>
  </si>
  <si>
    <t xml:space="preserve">    722 - Zdravotechnika - vnútorný vodovod</t>
  </si>
  <si>
    <t xml:space="preserve">    724 - Zdravotechnika - strojné vybavenie</t>
  </si>
  <si>
    <t>952902110</t>
  </si>
  <si>
    <t>Čistenie budov zametaním v miestnostiach, chodbách, na schodišti a na povalách</t>
  </si>
  <si>
    <t>713482121</t>
  </si>
  <si>
    <t>Montáž trubíc z PE, hr.15-20 mm,vnút.priemer do 38 mm</t>
  </si>
  <si>
    <t>283310002800</t>
  </si>
  <si>
    <t>Izolačná PE trubica TUBOLIT DG 20x13 mm (d potrubia x hr. izolácie), nadrezaná, AZ FLEX</t>
  </si>
  <si>
    <t>283310003000</t>
  </si>
  <si>
    <t>Izolačná PE trubica TUBOLIT DG 25x13 mm (d potrubia x hr. izolácie), nadrezaná, AZ FLEX</t>
  </si>
  <si>
    <t>283310003200</t>
  </si>
  <si>
    <t>Izolačná PE trubica TUBOLIT DG 32x13 mm (d potrubia x hr. izolácie), nadrezaná, AZ FLEX</t>
  </si>
  <si>
    <t>283310004700</t>
  </si>
  <si>
    <t>Izolačná PE trubica TUBOLIT DG 22x20 mm (d potrubia x hr. izolácie), nadrezaná, AZ FLEX</t>
  </si>
  <si>
    <t>283310004800</t>
  </si>
  <si>
    <t>Izolačná PE trubica TUBOLIT DG 28x20 mm (d potrubia x hr. izolácie), nadrezaná, AZ FLEX</t>
  </si>
  <si>
    <t>283310004900</t>
  </si>
  <si>
    <t>Izolačná PE trubica TUBOLIT DG 35x20 mm (d potrubia x hr. izolácie), nadrezaná, AZ FLEX</t>
  </si>
  <si>
    <t>998713101</t>
  </si>
  <si>
    <t>Presun hmôt pre izolácie tepelné v objektoch výšky do 6 m</t>
  </si>
  <si>
    <t>721</t>
  </si>
  <si>
    <t>Zdravotech. vnútorná kanalizácia</t>
  </si>
  <si>
    <t>721171808</t>
  </si>
  <si>
    <t>Demontáž potrubia z novodurových rúr odpadového alebo pripojovacieho nad 75 do D114,  -0,00198 t</t>
  </si>
  <si>
    <t>721172200</t>
  </si>
  <si>
    <t>Montáž odpadového HT potrubia vodorovného DN 32</t>
  </si>
  <si>
    <t>286140036200</t>
  </si>
  <si>
    <t>HT rúra hrdlová DN 32 dĺ. 1 m PP systém pre rozvod vnútorného odpadu, PIPELIFE</t>
  </si>
  <si>
    <t>721172203</t>
  </si>
  <si>
    <t>Montáž odpadového HT potrubia vodorovného DN 40</t>
  </si>
  <si>
    <t>286140036800</t>
  </si>
  <si>
    <t>HT rúra hrdlová DN 40 dĺ. 1 m PP systém pre rozvod vnútorného odpadu, PIPELIFE</t>
  </si>
  <si>
    <t>721172206</t>
  </si>
  <si>
    <t>Montáž odpadového HT potrubia vodorovného DN 50</t>
  </si>
  <si>
    <t>286140037400</t>
  </si>
  <si>
    <t>HT rúra hrdlová DN 50 dĺ. 1 m PP systém pre rozvod vnútorného odpadu, PIPELIFE</t>
  </si>
  <si>
    <t>721172209</t>
  </si>
  <si>
    <t>Montáž odpadového HT potrubia vodorovného DN 70</t>
  </si>
  <si>
    <t>721172230</t>
  </si>
  <si>
    <t>Montáž odpadového HT potrubia zvislého DN 70</t>
  </si>
  <si>
    <t>286140038000</t>
  </si>
  <si>
    <t>HT rúra hrdlová DN 70 dĺ. 1 m PP systém pre rozvod vnútorného odpadu, PIPELIFE</t>
  </si>
  <si>
    <t>721172212</t>
  </si>
  <si>
    <t>Montáž odpadového HT potrubia vodorovného DN 100</t>
  </si>
  <si>
    <t>721172233</t>
  </si>
  <si>
    <t>Montáž odpadového HT potrubia zvislého DN 100</t>
  </si>
  <si>
    <t>286140038600</t>
  </si>
  <si>
    <t>HT rúra hrdlová DN 100 dĺ. 1 m PP systém pre rozvod vnútorného odpadu, PIPELIFE</t>
  </si>
  <si>
    <t>721172357</t>
  </si>
  <si>
    <t>Montáž čistiaceho kusu HT potrubia DN 100</t>
  </si>
  <si>
    <t>286540019100</t>
  </si>
  <si>
    <t>Čistiaci kus HT DN 100, PP systém pre beztlakový rozvod vnútorného odpadu, PIPELIFE</t>
  </si>
  <si>
    <t>721274112</t>
  </si>
  <si>
    <t>Montáž ventilačných hlavíc - iných typov DN 100</t>
  </si>
  <si>
    <t>CS CENEKON 2017 02</t>
  </si>
  <si>
    <t>429720000300</t>
  </si>
  <si>
    <t>Súprava vetracej hlavice HL810, DN 110, materiál PP</t>
  </si>
  <si>
    <t>721290012</t>
  </si>
  <si>
    <t>Montáž privzdušňovacieho ventilu pre odpadové potrubia DN 110</t>
  </si>
  <si>
    <t>551610001100</t>
  </si>
  <si>
    <t>Privzdušňovacia hlavica podomietková HL905, DN 50/75, (13 l/s), 0°až + 60°C, tr. A I, s krytkou, vnútorná kanalizácia, ABS</t>
  </si>
  <si>
    <t>721290123</t>
  </si>
  <si>
    <t>Ostatné - skúška tesnosti kanalizácie v objektoch dymom do DN 300</t>
  </si>
  <si>
    <t>998721101</t>
  </si>
  <si>
    <t>Presun hmôt pre vnútornú kanalizáciu v objektoch výšky do 6 m</t>
  </si>
  <si>
    <t>722</t>
  </si>
  <si>
    <t>Zdravotechnika - vnútorný vodovod</t>
  </si>
  <si>
    <t>722131914</t>
  </si>
  <si>
    <t>Oprava vodovodného potrubia závitového vsadenie odbočky do potrubia DN 32</t>
  </si>
  <si>
    <t>722160402</t>
  </si>
  <si>
    <t>Potrubie vodovodné z medených rúrok Cu 99,5 tvrdých spájaných mäkkou spájkou D 15/1,0 mm</t>
  </si>
  <si>
    <t>722172602</t>
  </si>
  <si>
    <t>Potrubie z rúr REHAU, rúrka univerzálna RAUTITAN stabil DN 20,0x2,9 v kotúčoch</t>
  </si>
  <si>
    <t>722172603</t>
  </si>
  <si>
    <t>Potrubie z rúr REHAU, rúrka univerzálna RAUTITAN stabil DN 25,0x3,7 v kotúčoch</t>
  </si>
  <si>
    <t>722172611</t>
  </si>
  <si>
    <t>Potrubie z rúr REHAU, rúrka univerzálna RAUTITAN stabil DN 32,0x4,7 v tyčiach</t>
  </si>
  <si>
    <t>722172622</t>
  </si>
  <si>
    <t>Potrubie z rúr REHAU, rúrka univerzálna RAUTITAN flex DN 20,0x2,8 v kotúčoch</t>
  </si>
  <si>
    <t>722172623</t>
  </si>
  <si>
    <t>Potrubie z rúr REHAU, rúrka univerzálna RAUTITAN flex DN 25,0x3,5 v kotúčoch</t>
  </si>
  <si>
    <t>722172624</t>
  </si>
  <si>
    <t>Potrubie z rúr REHAU, rúrka univerzálna RAUTITAN flex DN 32,0x4,4 v kotúčoch</t>
  </si>
  <si>
    <t>722221010</t>
  </si>
  <si>
    <t>Montáž guľového kohúta závitového priameho pre vodu G 1/2</t>
  </si>
  <si>
    <t>551110013700</t>
  </si>
  <si>
    <t>Guľový uzáver pre vodu Perfecta, 1/2" FF, páčka, niklovaná mosadz, IVAR</t>
  </si>
  <si>
    <t>722221015</t>
  </si>
  <si>
    <t>Montáž guľového kohúta závitového priameho pre vodu G 3/4</t>
  </si>
  <si>
    <t>551110013800</t>
  </si>
  <si>
    <t>Guľový uzáver pre vodu Perfecta, 3/4" FF, páčka, niklovaná mosadz, IVAR</t>
  </si>
  <si>
    <t>722221020</t>
  </si>
  <si>
    <t>Montáž guľového kohúta závitového priameho pre vodu G 1</t>
  </si>
  <si>
    <t>551110013900</t>
  </si>
  <si>
    <t>Guľový uzáver pre vodu Perfecta, 1" FF, páčka, niklovaná mosadz, IVAR</t>
  </si>
  <si>
    <t>722221082</t>
  </si>
  <si>
    <t>Montáž guľového kohúta vypúšťacieho závitového G 1/2</t>
  </si>
  <si>
    <t>551110011200</t>
  </si>
  <si>
    <t>Guľový uzáver vypúšťací s páčkou, 1/2" M, mosadz, IVAR</t>
  </si>
  <si>
    <t>722221175</t>
  </si>
  <si>
    <t>Montáž poistného ventilu závitového pre vodu G 3/4</t>
  </si>
  <si>
    <t>551210021600</t>
  </si>
  <si>
    <t>Ventil poistný, 3/4”x2,5 bar, armatúry pre uzavreté systémy, GIACOMINI</t>
  </si>
  <si>
    <t>722221195</t>
  </si>
  <si>
    <t>Montáž tlakového redukčného závitového ventilu bez manometru G 3/4</t>
  </si>
  <si>
    <t>551210034500</t>
  </si>
  <si>
    <t>Ventil termostatický zmiešavací pre TV, Brawa - mix - 97, + 30-65 °C, PN 14, niklovaná mosadz, IVAR</t>
  </si>
  <si>
    <t>722221270</t>
  </si>
  <si>
    <t>Montáž spätného ventilu závitového G 3/4</t>
  </si>
  <si>
    <t>551110016600</t>
  </si>
  <si>
    <t>Spätný ventil kontrolovateľný, 3/4" FF, PN 16, mosadz, disk plast IVAR</t>
  </si>
  <si>
    <t>722221365</t>
  </si>
  <si>
    <t>Montáž vodovodného filtra závitového G 3/4</t>
  </si>
  <si>
    <t>422010003000</t>
  </si>
  <si>
    <t>Filter závitový, 3/4", PN 20, mosadz OT 58, IVAR</t>
  </si>
  <si>
    <t>722290226</t>
  </si>
  <si>
    <t>Tlaková skúška vodovodného potrubia závitového do DN 50</t>
  </si>
  <si>
    <t>722290234</t>
  </si>
  <si>
    <t>Prepláchnutie a dezinfekcia vodovodného potrubia do DN 80</t>
  </si>
  <si>
    <t>998722101</t>
  </si>
  <si>
    <t>Presun hmôt pre vnútorný vodovod v objektoch výšky do 6 m</t>
  </si>
  <si>
    <t>724</t>
  </si>
  <si>
    <t>Zdravotechnika - strojné vybavenie</t>
  </si>
  <si>
    <t>724312105</t>
  </si>
  <si>
    <t>Montáž tlakovej nádoby pre pitnú vodu, objem 8 l</t>
  </si>
  <si>
    <t>484620000100</t>
  </si>
  <si>
    <t>Nádoba expanzná typ Refix DD s vakom 8 l, D 206 mm, v 345 mm, pripojenie G 3/4", 10 bar, biela, REFLEX</t>
  </si>
  <si>
    <t>732219205</t>
  </si>
  <si>
    <t>Montáž zásobníkového ohrievača vody pre ohrev pitnej vody v spojení s kotlami objem do 150 l</t>
  </si>
  <si>
    <t>732460040</t>
  </si>
  <si>
    <t>Montáž tepelného čerpadla kompaktného vonkajšie prevedenie 25 kW (vzduch-voda)</t>
  </si>
  <si>
    <t>484730002500</t>
  </si>
  <si>
    <t>Tepelné čerpadlo vzduch-voda ELIZ EURO 120 CA++ pre vonkajšiu inštaláciu</t>
  </si>
  <si>
    <t>998724102</t>
  </si>
  <si>
    <t>Presun hmôt pre strojné vybavenie v objektoch výšky nad 6 do 12 m</t>
  </si>
  <si>
    <t>725119109</t>
  </si>
  <si>
    <t>Montáž tlakového tlačidlového splachovača</t>
  </si>
  <si>
    <t>552380000900</t>
  </si>
  <si>
    <t>Ovládacie tlačidlo podomietkové pre dvojité splachovanie Sigma30, 246x164 mm, lesklý/matný/lesklý chróm, GEBERIT</t>
  </si>
  <si>
    <t>725119711</t>
  </si>
  <si>
    <t>Montáž predstenového systému záchodov do kombinovaných stien (napr.GEBERIT, AlcaPlast)</t>
  </si>
  <si>
    <t>5513005457</t>
  </si>
  <si>
    <t>DuoFix pre WC Sigma UP320, 1120 mm, 7,5 l, 1138x187x452 mm, s variabilnou výškou, plast, GEBERIT</t>
  </si>
  <si>
    <t>725119730</t>
  </si>
  <si>
    <t>Montáž záchodu do predstenového systému</t>
  </si>
  <si>
    <t>6420141340</t>
  </si>
  <si>
    <t>Klozet závesný CUBITO biela,360x560x400mm,keramika</t>
  </si>
  <si>
    <t>6420144610</t>
  </si>
  <si>
    <t>Sedátko s poklopom MIO, 378x448 mm, duroplast, biela</t>
  </si>
  <si>
    <t>642360000100</t>
  </si>
  <si>
    <t>Misa záchodová keramická závesná detská KERAMAG KIND, rozmer 330x535x250 mm, s hlbokým splachovaním, 6l, KOLO</t>
  </si>
  <si>
    <t>554330000800</t>
  </si>
  <si>
    <t>Záchodové sedadlo s poklopom detské KIND, biele, KOLO</t>
  </si>
  <si>
    <t>M33520000</t>
  </si>
  <si>
    <t>KOLO Nova Pro bezbarierové WC závesné, 70cm,pre telesne postihnutých, Rimfree</t>
  </si>
  <si>
    <t>M30102000</t>
  </si>
  <si>
    <t>KOLO Nova Pro bezbarierové WC sedadlo pre telesne postihnutých</t>
  </si>
  <si>
    <t>725219711</t>
  </si>
  <si>
    <t>Montáž predstenového systému umývadiel do kombinovaných stien (napr.GEBERIT, AlcaPlast)</t>
  </si>
  <si>
    <t>552280002100</t>
  </si>
  <si>
    <t>Súprava DuoFix pre umývadlo 400x86x86 mm, oceľ, sanitárny systém, GEBERIT</t>
  </si>
  <si>
    <t>725219730</t>
  </si>
  <si>
    <t>Montáž umývadla do predstenového systému</t>
  </si>
  <si>
    <t>642110002800</t>
  </si>
  <si>
    <t>Umývadlo keramické QUATTRO, rozmer 400x230x115 mm, s otvorom pre batériu vľavo, bez prepadu s povrchom Reflex, KOLO</t>
  </si>
  <si>
    <t>642110000200</t>
  </si>
  <si>
    <t>Umývadlo keramické CUBITO, rozmer 600x450x170 mm, biela, JIKA</t>
  </si>
  <si>
    <t>128557600</t>
  </si>
  <si>
    <t>KERAMAG Renova umývadlo 55x52cm,pre telesne postihnutých,otvorpre bat,bez prepad,Keratect</t>
  </si>
  <si>
    <t>725332320</t>
  </si>
  <si>
    <t>Montáž výlevky keramickej závesnej bez výtokovej armatúry</t>
  </si>
  <si>
    <t>6420137930</t>
  </si>
  <si>
    <t>Závesná výlevka MIRA NEW, 425x500x450 mm, keramika, plastová mreža biela</t>
  </si>
  <si>
    <t>725829201</t>
  </si>
  <si>
    <t>Montáž batérie umývadlovej a drezovej nástennej pákovej, alebo klasickej</t>
  </si>
  <si>
    <t>551450000200</t>
  </si>
  <si>
    <t>Batéria drezová nástenná Logo Neo DN 15, jednopáková, chróm, KLUDI</t>
  </si>
  <si>
    <t>725829206</t>
  </si>
  <si>
    <t>Montáž batérie umývadlovej a drezovej stojankovej s mechanickým ovládaním odpadového ventilu</t>
  </si>
  <si>
    <t>5513006090</t>
  </si>
  <si>
    <t>Umývadlová stojanková páková batéria CUBITO, s click-clack odpadom, 226x136 mm, chróm</t>
  </si>
  <si>
    <t>GRO 36333000</t>
  </si>
  <si>
    <t>GROHE Eurosmart Cosmopolitan E Infračervená elektronická batéria s termostatom,chróm 36333</t>
  </si>
  <si>
    <t>725869380</t>
  </si>
  <si>
    <t>Montáž zápachovej uzávierky pre zariaďovacie predmety, ostatných typov do D 32</t>
  </si>
  <si>
    <t>551620027100</t>
  </si>
  <si>
    <t>Vtokový lievik HL21, DN 32, (0,17 l/s), s protizápachovým uzáverom, vetranie a klimatizácia, PP</t>
  </si>
  <si>
    <t>551620015600</t>
  </si>
  <si>
    <t>Zápachová uzávierka podomietková UP HL138, DN32, krytka 100x100 mm, prídavná zápachová uzávierka, vetranie a klimatizácia, PP/ABS</t>
  </si>
  <si>
    <t>998725101</t>
  </si>
  <si>
    <t>Presun hmôt pre zariaďovacie predmety v objektoch výšky do 6 m</t>
  </si>
  <si>
    <t>230050033</t>
  </si>
  <si>
    <t>Montáž doplnkových konštrukcií - z rúrkových materiálov</t>
  </si>
  <si>
    <t>286710007600</t>
  </si>
  <si>
    <t>Potrubná objímka MP-PI pozinkovaná, rozsah upínania D 54-58 mm, M8, EPDM izolant, HILTI</t>
  </si>
  <si>
    <t>286710008200</t>
  </si>
  <si>
    <t>Potrubná objímka MP-PI pozinkovaná, rozsah upínania D 99-105 mm, DN potrubia 3 1/2", M8/M10, EPDM izolant, HILTI</t>
  </si>
  <si>
    <t>725989101</t>
  </si>
  <si>
    <t>Montáž dvierok kovových lakovaných</t>
  </si>
  <si>
    <t>173132.3</t>
  </si>
  <si>
    <t>Revízne dvierka - Plechové, biele 200 × 300 mm</t>
  </si>
  <si>
    <t>173132.2</t>
  </si>
  <si>
    <t>Revízne dvierka - Plechové, biele 150 × 300 mm</t>
  </si>
  <si>
    <t>998767101</t>
  </si>
  <si>
    <t>6 - Vykurovanie</t>
  </si>
  <si>
    <t xml:space="preserve">    733 - Ústredné kúrenie, rozvodné potrubie</t>
  </si>
  <si>
    <t xml:space="preserve">    734 - Ústredné kúrenie, armatúry.</t>
  </si>
  <si>
    <t xml:space="preserve">    731 - Ústredné kúrenie - kotolne</t>
  </si>
  <si>
    <t xml:space="preserve">    735 - Ústredné kúrenie, vykurov. telesá</t>
  </si>
  <si>
    <t>998276101</t>
  </si>
  <si>
    <t>Presun hmôt pre rúrové vedenie hĺbené z rúr z plast., hmôt alebo sklolamin. v otvorenom výkope</t>
  </si>
  <si>
    <t>713482141</t>
  </si>
  <si>
    <t>Montáž trubíc z EPDM, hr.25-32,vnút.priemer do 38 mm</t>
  </si>
  <si>
    <t>283310004600</t>
  </si>
  <si>
    <t>Izolačná PE trubica TUBOLIT DG 18x20 mm (d potrubia x hr. izolácie), nadrezaná, AZ FLEX</t>
  </si>
  <si>
    <t>733</t>
  </si>
  <si>
    <t>Ústredné kúrenie, rozvodné potrubie</t>
  </si>
  <si>
    <t>230120043</t>
  </si>
  <si>
    <t>Čistenie potrubia prefúkavaním alebo preplachovaním DN 50</t>
  </si>
  <si>
    <t>733111105</t>
  </si>
  <si>
    <t>Potrubie z rúrok závitových oceľových bezšvových bežných nízkotlakových DN 25</t>
  </si>
  <si>
    <t>733167100</t>
  </si>
  <si>
    <t>Montáž plasthliníkového potrubia RAUTITAN stabil lisovaním D 16,2x2,6</t>
  </si>
  <si>
    <t>286210005600</t>
  </si>
  <si>
    <t>Rúra univerzálna RAUTITAN stabil D 16,2x2,6, mm, 100 m kotúč, materiál: plasthliník, REHAU</t>
  </si>
  <si>
    <t>286220042400</t>
  </si>
  <si>
    <t>Spojka RAUTITAN PX obojstranne rovnaká D 16 mm , materiál: PPSU, REHAU</t>
  </si>
  <si>
    <t>733167103</t>
  </si>
  <si>
    <t>Montáž plasthliníkového potrubia RAUTITAN stabil lisovaním D 20,2x2,9</t>
  </si>
  <si>
    <t>286210005800</t>
  </si>
  <si>
    <t>Rúra univerzálna RAUTITAN stabil D 20,2x2,9 mm, 100 m kotúč, materiál: plasthliník, REHAU</t>
  </si>
  <si>
    <t>286220042500</t>
  </si>
  <si>
    <t>Spojka RAUTITAN PX obojstranne rovnaká D 20 mm , materiál: PPSU, REHAU</t>
  </si>
  <si>
    <t>733167106</t>
  </si>
  <si>
    <t>Montáž plasthliníkového potrubia RAUTITAN stabil lisovaním D 25x3,7</t>
  </si>
  <si>
    <t>286210006000</t>
  </si>
  <si>
    <t>Rúra univerzálna RAUTITAN stabil D 25x3,7 mm, 5 m tyč, materiál: plasthliník, REHAU</t>
  </si>
  <si>
    <t>286220042600</t>
  </si>
  <si>
    <t>Spojka RAUTITAN PX obojstranne rovnaká D 25 mm , materiál: PPSU, REHAU</t>
  </si>
  <si>
    <t>733167109</t>
  </si>
  <si>
    <t>Montáž plasthliníkového potrubia RAUTITAN stabil lisovaním D 32x4,7</t>
  </si>
  <si>
    <t>286210006200</t>
  </si>
  <si>
    <t>Rúra univerzálna RAUTITAN stabil D 32x4,7 mm, 5 m tyč, materiál: plasthliník, REHAU</t>
  </si>
  <si>
    <t>286220042700</t>
  </si>
  <si>
    <t>Spojka RAUTITAN PX obojstranne rovnaká D 32 mm , materiál: PPSU, REHAU</t>
  </si>
  <si>
    <t>733191302</t>
  </si>
  <si>
    <t>Tlaková skúška plastového potrubia nad 32 do 63 mm</t>
  </si>
  <si>
    <t>998733101</t>
  </si>
  <si>
    <t>Presun hmôt pre rozvody potrubia v objektoch výšky do 6 m</t>
  </si>
  <si>
    <t>734</t>
  </si>
  <si>
    <t>Ústredné kúrenie, armatúry.</t>
  </si>
  <si>
    <t>734213230</t>
  </si>
  <si>
    <t>Montáž ventilu odvzdušňovacieho závitového automatického G 1/4</t>
  </si>
  <si>
    <t>551210011200</t>
  </si>
  <si>
    <t>Ventil odvzdušňovací automatický hygroskopický, 1/4", PN 10, niklovaná mosadz, plast, IVAR</t>
  </si>
  <si>
    <t>734213240</t>
  </si>
  <si>
    <t>Montáž ventilu odvzdušňovacieho závitového automatického G 3/8</t>
  </si>
  <si>
    <t>551210009100</t>
  </si>
  <si>
    <t>Ventil odvzdušňovací automatický 3/8”, armatúry pre uzavreté systémy, GIACOMINI</t>
  </si>
  <si>
    <t>734223120</t>
  </si>
  <si>
    <t>Montáž ventilu závitového termostatického rohového jednoregulačného G 1/2</t>
  </si>
  <si>
    <t>1346602</t>
  </si>
  <si>
    <t>HERZ 3000 Diel pripájací, Rp 1/2"x G 3/4" priamy, pre 2-rúrkové sústavy, obojstranné vypúšťanie a napúšťanie, uzatvárateľné, pripojenie vykurovacie telesa Rp 1/2", pripojenie na rúru vonkajším závitom G 3/4" s kužeľ. tesnením</t>
  </si>
  <si>
    <t>734223208</t>
  </si>
  <si>
    <t>Montáž termostatickej hlavice kvapalinovej jednoduchej</t>
  </si>
  <si>
    <t>1910298</t>
  </si>
  <si>
    <t>TERMOSTATICKÁ HLAVICA -Design „H“  BIELA</t>
  </si>
  <si>
    <t>734251125</t>
  </si>
  <si>
    <t>Ventil poistný závitový nízkozdvižný pružinový P 10-237-606, PN 1,6/120st. C ON 13 7031 G 3/4</t>
  </si>
  <si>
    <t>734291113</t>
  </si>
  <si>
    <t>Ostané armatúry, kohútik plniaci a vypúšťací normy 13 7061, PN 1,0/100st. C G 1/2</t>
  </si>
  <si>
    <t>5511130110</t>
  </si>
  <si>
    <t>Vypúšťací guľový ventil, 1/2”, komplet, GIACOMINI</t>
  </si>
  <si>
    <t>734291340</t>
  </si>
  <si>
    <t>Montáž filtra závitového G 1</t>
  </si>
  <si>
    <t>422010002300</t>
  </si>
  <si>
    <t>Filter závitový nerez, 1", dĺ. 90 mm, nerez oceľ ASTM A351 CF8M, nerez oceľ AISI 316, IVAR</t>
  </si>
  <si>
    <t>734315010</t>
  </si>
  <si>
    <t>Montáž oceľového guľového kohúta na horúcu vodu obojstranne závitového DN 25</t>
  </si>
  <si>
    <t>551240001900</t>
  </si>
  <si>
    <t>Guľový kohút DN 25, obojstranne závitový na horúcu vodu, PN 40, vnútorný závit, oceľový, BALLOMAX</t>
  </si>
  <si>
    <t>734423131</t>
  </si>
  <si>
    <t>Tlakomer kontaktný č. 03395 priem. 160</t>
  </si>
  <si>
    <t>998734101</t>
  </si>
  <si>
    <t>Presun hmôt pre armatúry v objektoch výšky do 6 m</t>
  </si>
  <si>
    <t>731</t>
  </si>
  <si>
    <t>Ústredné kúrenie - kotolne</t>
  </si>
  <si>
    <t>7001506</t>
  </si>
  <si>
    <t>Obhliadka pred UDP</t>
  </si>
  <si>
    <t>731161000</t>
  </si>
  <si>
    <t>Montáž plynového kotla násteneho kondenzačného do 24 kW</t>
  </si>
  <si>
    <t>732331009</t>
  </si>
  <si>
    <t>Montáž expanznej nádoby tlak 3 bary s membránou 25 l</t>
  </si>
  <si>
    <t>7-736-701-311</t>
  </si>
  <si>
    <t>Logamax plus GB192-15i, biely</t>
  </si>
  <si>
    <t>7-738-112-317</t>
  </si>
  <si>
    <t>Logamatic RC300, biely s FA snímačom</t>
  </si>
  <si>
    <t>8-709-432-4</t>
  </si>
  <si>
    <t>GAF-K SADA DN 80/125</t>
  </si>
  <si>
    <t>8-709-463-6</t>
  </si>
  <si>
    <t>RÚRA KONC DN 80/125, 2000 MM, PP/NEREZ</t>
  </si>
  <si>
    <t>8-709-462-6</t>
  </si>
  <si>
    <t>DRŽIAK DN 125 - DO 46MM, NEREZ</t>
  </si>
  <si>
    <t>8-709-456-0</t>
  </si>
  <si>
    <t>RÚRA KONC. DN 80/125, 1000 MM, PP/OCEĽ</t>
  </si>
  <si>
    <t>8-730-830-086</t>
  </si>
  <si>
    <t>REFLEX EX. NÁDOBA NG 25/3 W</t>
  </si>
  <si>
    <t>731360109</t>
  </si>
  <si>
    <t>Príplatok k cene za 1 m nerezového komína KAMINODUR ERS DN 150, výšky do 18 m</t>
  </si>
  <si>
    <t>731360101</t>
  </si>
  <si>
    <t>Montáž PP komín DN 80 do výšky 8 m</t>
  </si>
  <si>
    <t>87094592</t>
  </si>
  <si>
    <t>Rúra odvodu spalín DN 80 1000 mm</t>
  </si>
  <si>
    <t>159978</t>
  </si>
  <si>
    <t>Koncovka koaxiálna strešná 125/80/2000 pre odvod spalín,PP tehlová</t>
  </si>
  <si>
    <t>38365</t>
  </si>
  <si>
    <t>Predĺženie dymovodu 1m 200mm</t>
  </si>
  <si>
    <t>86580</t>
  </si>
  <si>
    <t>/Ryra odvodu spalin DN80/2000m</t>
  </si>
  <si>
    <t>998731101</t>
  </si>
  <si>
    <t>Presun hmôt pre kotolne umiestnené vo výške (hĺbke) do 6 m</t>
  </si>
  <si>
    <t>735</t>
  </si>
  <si>
    <t>Ústredné kúrenie, vykurov. telesá</t>
  </si>
  <si>
    <t>735153300</t>
  </si>
  <si>
    <t>Príplatok k cene za odvzdušňovací ventil telies U. S. Steel Košice s príplatkom 8 %</t>
  </si>
  <si>
    <t>735154150</t>
  </si>
  <si>
    <t>Montáž vykurovacieho telesa panelového dvojradového do výšky 900 mm/ dĺžky 400-600 mm</t>
  </si>
  <si>
    <t>11360420130P</t>
  </si>
  <si>
    <t>Oceľové panelové radiátory KORAD 11VK 600x400, s pripojením vpravo/vľavo, s 1 panelom a 1 konvektorom, PLAN</t>
  </si>
  <si>
    <t>22360820130P</t>
  </si>
  <si>
    <t>Oceľové panelové radiátory KORAD 11VK 600x600, s pripojením vpravo/vľavo, s 1 panelmi a 1 konvektormi, PLAN</t>
  </si>
  <si>
    <t>22390620130P</t>
  </si>
  <si>
    <t>Oceľové panelové radiátory KORAD 11VK 600x1200, s pripojením vpravo/vľavo, s 1 panelmi a 1 konvektormi, PLAN</t>
  </si>
  <si>
    <t>22390620133P</t>
  </si>
  <si>
    <t>Oceľové panelové radiátory KORAD 21VK 600x1000, s pripojením vpravo/vľavo, s 2 panelmi a 1 konvektormi, PLAN</t>
  </si>
  <si>
    <t>22390620131P</t>
  </si>
  <si>
    <t>Oceľové panelové radiátory KORAD 22VK 600x800, s pripojením vpravo/vľavo, s 2 panelmi a 2 konvektormi, PLAN</t>
  </si>
  <si>
    <t>735191904</t>
  </si>
  <si>
    <t>Vyčistenie vykurovacích telies prepláchnutím vodou oceľových alebo liatinových</t>
  </si>
  <si>
    <t>735191905</t>
  </si>
  <si>
    <t>Ostatné opravy vykurovacích telies, odvzdušnenie telesa</t>
  </si>
  <si>
    <t>735191910</t>
  </si>
  <si>
    <t>Napustenie vody do vykurovacieho systému vrátane potrubia o v. pl. vykurovacích telies</t>
  </si>
  <si>
    <t>735494811</t>
  </si>
  <si>
    <t>Vypúšťanie vody z vykurovacích sústav o v. pl. vykurovacích telies</t>
  </si>
  <si>
    <t>998735101</t>
  </si>
  <si>
    <t>Presun hmôt pre vykurovacie telesá v objektoch výšky do 6 m</t>
  </si>
  <si>
    <t>Stavebno montážne práce náročné ucelené - odborné, tvorivé remeselné (Tr 3) v rozsahu viac ako 8 hodín, vykurovacia skúška</t>
  </si>
  <si>
    <t>Stavebno montážne práce najnáročnejšie na odbornosť - prehliadky pracoviska a revízie (Tr 4) vyregulovanie systému</t>
  </si>
  <si>
    <t>7 - Elektroinštalácia</t>
  </si>
  <si>
    <t>D1 - D1 - Rozvádzač R01 - úprava</t>
  </si>
  <si>
    <t xml:space="preserve">    D2 - D1-2 - Rozvádzač R01-výzbroj</t>
  </si>
  <si>
    <t xml:space="preserve">    21-M1 - Elektromontáže - rozvádzač R01</t>
  </si>
  <si>
    <t>D3 - D2 - Rozvádzač RMS1</t>
  </si>
  <si>
    <t xml:space="preserve">    D4 - D2-2 - Rozvádzač RMS1-výzbroj</t>
  </si>
  <si>
    <t xml:space="preserve">    21-M2 - Elektromontáže - rozvádzač RMS1</t>
  </si>
  <si>
    <t>D5 - D5 - Svetelné obvody</t>
  </si>
  <si>
    <t xml:space="preserve">    D6 - 21-M5 - Elektromontáže - svetelné obvody</t>
  </si>
  <si>
    <t>D7 - D6 - Zásuvkové obvody</t>
  </si>
  <si>
    <t xml:space="preserve">    D8 - 21-M6 - Elektromontáže - zásuvkové obvody</t>
  </si>
  <si>
    <t>D9 - D7 - Elektroinštalačný materiál</t>
  </si>
  <si>
    <t xml:space="preserve">    D10 - 21-M7 - Elektromontáže</t>
  </si>
  <si>
    <t>D11 - D8 - Bleskozvodný materiál</t>
  </si>
  <si>
    <t xml:space="preserve">    D12 - 21-M8 - Elektromontáže - bleskozvod</t>
  </si>
  <si>
    <t>D13 - D9 - Hlavná uzemňovacia sústava</t>
  </si>
  <si>
    <t xml:space="preserve">    D14 - 21-M15 - Zemné práce - hlavná uzemňovacia sústava</t>
  </si>
  <si>
    <t xml:space="preserve">    D15 - 9 - Ostatné konštrukcie a práce-búranie</t>
  </si>
  <si>
    <t xml:space="preserve">    D16 - D14 - Dokumentácia</t>
  </si>
  <si>
    <t xml:space="preserve">    D17 - 95-M - Revízie</t>
  </si>
  <si>
    <t>D1 - Rozvádzač R01 - úprava</t>
  </si>
  <si>
    <t>D1-2 - Rozvádzač R01-výzbroj</t>
  </si>
  <si>
    <t>OEZ:41634</t>
  </si>
  <si>
    <t>Istič LTN-2B-1</t>
  </si>
  <si>
    <t>Poznámka k položke:_x000D_
In 2 A, Ue AC 230 V / DC 72 V, charakteristika B, 1-pól, Icn 10 kA</t>
  </si>
  <si>
    <t>OEZ:41775</t>
  </si>
  <si>
    <t>Istič LTN-32B-3</t>
  </si>
  <si>
    <t>Poznámka k položke:_x000D_
In 32 A, Ue AC 230/400 V / DC 216 V, charakteristika B, 3-pól, Icn 10 kA</t>
  </si>
  <si>
    <t>OEZ:42313</t>
  </si>
  <si>
    <t>Napäťová spúšť SV-LT-X400</t>
  </si>
  <si>
    <t>Poznámka k položke:_x000D_
Uc AC 110 - 415 V / DC 110 V, pre LTE, LTN, LVN</t>
  </si>
  <si>
    <t>8595090535720</t>
  </si>
  <si>
    <t>Ochrana napájacieho vedenia 230 V/50 Hz  kombinované zvodiče SPD typ 1 a 2 (B+C)  pre sieť TN-C,TN-S, TT, IT  FLP-B+C MAXI VS/3+1</t>
  </si>
  <si>
    <t>Poznámka k položke:_x000D_
Saltek  FLP-B+C MAXI VS/3+1 100 kA (10/350)/4 póly, kombinovaný zvodič B+C 25 kA (10/350)/1 pól vyberateľný modul, optická signalizácia poruchy, možnosť blokácie modulu, diaľková signalizácia poruchy zostava trojpólového velmi výkonného kombinovaného zvodiča bleskových prúdov a uzatvoreného výkonného iskriska zapojených v móde 3+1, určený k inštalácii do rozvodov nn, na rozhraní zón LPZ 0 a LPZ 1, predovšetkým do hlavných rozvádzačov, k ochrane proti účinkom prepätia pri priamom i nepriamom údere blesku. Vhodný pre rodinné domy, administrativne a priemyselné objekty, popr. do podružných rozvádzačov rozľahlých objektov.</t>
  </si>
  <si>
    <t>GW42201</t>
  </si>
  <si>
    <t>Tlačidlo pre CENTRAL STOP GEWISS GW 42201</t>
  </si>
  <si>
    <t>Poznámka k položke:_x000D_
Požární tlačítko v krabici se sklem a dvěma kontaktními jednotkami v dodávce (1x NC + 1x NO)3A/240V. Tlačítko umožňuje instalaci s možností až 4 kontaktů dle potřeby najednou. Další kontaktní jednotky se objednávají zvlášť (GW74201 a GW74202). Náhradní sklo – GW42211.</t>
  </si>
  <si>
    <t>10002873.00</t>
  </si>
  <si>
    <t>Radová svornica SEZ DK RS 10/1 - modrá</t>
  </si>
  <si>
    <t>Poznámka k položke:_x000D_
Radová svornica SEZ DK RS 10/1 - modrá Prúd: 61 A Napätie: 800 V IP: 20 Max. prierez vodiča (mm2): 0,35 ÷ 10 mm2 pevný/0,5 ÷ 6 mm2 lanko</t>
  </si>
  <si>
    <t>10004223.00</t>
  </si>
  <si>
    <t>Radová svornica SEZ DK RS 10/2 - sivá</t>
  </si>
  <si>
    <t>Poznámka k položke:_x000D_
Radová svornica SEZ DK RS 10/2 - sivá Prúd: 61 A Napätie: 800 V IP: 20 Max. prierez vodiča (mm2): 0,35 ÷ 10 mm2 pevný/0,5 ÷ 6 mm2 lanko</t>
  </si>
  <si>
    <t>10007255.00</t>
  </si>
  <si>
    <t>Radová svornica SEZ DK RS 10/4 - zelená</t>
  </si>
  <si>
    <t>Poznámka k položke:_x000D_
Radová svornica SEZ DK RS 10/4 - zelená Prúd: 61 A Napätie: 800 V IP: 20 Max. prierez vodiča (mm2): 0,35 ÷ 10 mm2 pevný/0,5 ÷ 6 mm2 lanko</t>
  </si>
  <si>
    <t>10007256.00</t>
  </si>
  <si>
    <t>Radová svornica SEZ DK RS 25/4 - zelená</t>
  </si>
  <si>
    <t>Poznámka k položke:_x000D_
Radová svornica SEZ DK RS 25/4 - zelená Prúd: 101 A Napätie: 800 V Max. prierez vodiča (mm2): 1,5 ÷ 25 mm2 pevný/2,5 ÷ 16 mm2 lanko</t>
  </si>
  <si>
    <t>10007257.00</t>
  </si>
  <si>
    <t>Radová svornica SEZ DK RS 50/4 - zelená</t>
  </si>
  <si>
    <t>Poznámka k položke:_x000D_
Radová svornica SEZ DK RS 50/4 - zelená Prúd: 101 A Napätie: 800 V Max. prierez vodiča (mm2): 1,5 ÷ 70 mm2 pevný/2,5 ÷ 50 mm2 lanko</t>
  </si>
  <si>
    <t>10002759.00</t>
  </si>
  <si>
    <t>Príložka SEZ DK PRS/1 - modrá</t>
  </si>
  <si>
    <t>Poznámka k položke:_x000D_
PRÍLOŽKA PRE RADOVÉ SVORNICE RS 2,5 až RS10 Príložka SEZ DK PRS/1 - modrá</t>
  </si>
  <si>
    <t>10004230.00</t>
  </si>
  <si>
    <t>Príložka SEZ DK PRS/2 - sivá</t>
  </si>
  <si>
    <t>Poznámka k položke:_x000D_
PRÍLOŽKA PRE RADOVÉ SVORNICE RS 2,5 až RS10 Príložka SEZ DK PRS/2 - sivá</t>
  </si>
  <si>
    <t>10004231.00</t>
  </si>
  <si>
    <t>Príložka SEZ DK PRS/3 - žltá</t>
  </si>
  <si>
    <t>Poznámka k položke:_x000D_
PRÍLOŽKA PRE RADOVÉ SVORNICE RS 2,5 až RS10 Príložka SEZ DK PRS/3 - žltá</t>
  </si>
  <si>
    <t>10004233.00</t>
  </si>
  <si>
    <t>Príložka SEZ DK PRS 25/3 - žltá</t>
  </si>
  <si>
    <t>Poznámka k položke:_x000D_
PRÍLOŽKA PRE RADOVÉ SVORNICE RS25 Príložka SEZ DK PRS 25/3 - žltá</t>
  </si>
  <si>
    <t>10001477.00</t>
  </si>
  <si>
    <t>Koncová zvierka SEZ DK RSD-88</t>
  </si>
  <si>
    <t>Poznámka k položke:_x000D_
KONCOVÁ ZVIERKA PRE RADOVÉ SVORNICE RS25 SEZ DK RSD-88</t>
  </si>
  <si>
    <t>1557</t>
  </si>
  <si>
    <t>Lišta DIN 500mm, din35/0,5 PL 18,01</t>
  </si>
  <si>
    <t>21-M1</t>
  </si>
  <si>
    <t>Elektromontáže - rozvádzač R01</t>
  </si>
  <si>
    <t>210190003</t>
  </si>
  <si>
    <t>Úpravy rozvodnice</t>
  </si>
  <si>
    <t>Poznámka k položke:_x000D_
Vrátane demontáže a osadenia novej výzbroje, ukončenia a zapojenia kabeláže</t>
  </si>
  <si>
    <t>D3</t>
  </si>
  <si>
    <t>D2 - Rozvádzač RMS1</t>
  </si>
  <si>
    <t>OEZ:44453</t>
  </si>
  <si>
    <t>Rozvodnica pre zapustenú montáž RZB-Z-5S120</t>
  </si>
  <si>
    <t>Poznámka k položke:_x000D_
pre zapustenú montáž, nepriehľadné dvere, počet radov 5, počet modulov v rade 24, krytie IP30, PE+N, farba RAL9003, materiál : oceľ-plech</t>
  </si>
  <si>
    <t>OEZ:39352</t>
  </si>
  <si>
    <t>Schránka PD-RB-DVA4PS</t>
  </si>
  <si>
    <t>Poznámka k položke:_x000D_
plast, pripevnenie - samolepiaca páska, A4, pre RZB...,RNB...</t>
  </si>
  <si>
    <t>OEZ:39355</t>
  </si>
  <si>
    <t>Montážne úchyty PD-RB-4MU</t>
  </si>
  <si>
    <t>Poznámka k položke:_x000D_
súprava 4 ks, pre RZB...</t>
  </si>
  <si>
    <t>OEZ:44478</t>
  </si>
  <si>
    <t>Svorkový blok PD-RB-SB82</t>
  </si>
  <si>
    <t>Poznámka k položke:_x000D_
pre PE, 80 x 16 mm2, 2x 25 mm2, samolepiaca popisovacia páska PE, spojovací materiál 2x samorezná skrutka 1x M5 x 20, oceľová podložka 5,3 hrúbka 4 mm 3 ks</t>
  </si>
  <si>
    <t>OEZ:44480</t>
  </si>
  <si>
    <t>Držiak PD-RB-DSB33</t>
  </si>
  <si>
    <t>Poznámka k položke:_x000D_
pre RZB, počet modulov v rade 33, držiak pre ...-SB40, 4x PD-RB-SBN7, 2x samorezná skrutka 3,5 x 9</t>
  </si>
  <si>
    <t>OEZ:39354.1</t>
  </si>
  <si>
    <t>Zaslepenie PD-R-ZAS1000-S</t>
  </si>
  <si>
    <t>Poznámka k položke:_x000D_
Zaslepenie####-----####šírka 55 modulov, farba sivá, pre RZB...,RNB...</t>
  </si>
  <si>
    <t>D4</t>
  </si>
  <si>
    <t>D2-2 - Rozvádzač RMS1-výzbroj</t>
  </si>
  <si>
    <t>OEZ:41636</t>
  </si>
  <si>
    <t>Istič LTN-6B-1</t>
  </si>
  <si>
    <t>Poznámka k položke:_x000D_
Istič####-----####In 6 A, Ue AC 230 V / DC 72 V, charakteristika B, 1-pól, Icn 10 kA</t>
  </si>
  <si>
    <t>OEZ:41768</t>
  </si>
  <si>
    <t>Istič LTN-6B-3</t>
  </si>
  <si>
    <t>Poznámka k položke:_x000D_
In 6 A, Ue AC 230/400 V / DC 216 V, charakteristika B, 3-pól, Icn 10 kA</t>
  </si>
  <si>
    <t>OEZ:41638</t>
  </si>
  <si>
    <t>Istič LTN-10B-1</t>
  </si>
  <si>
    <t>Poznámka k položke:_x000D_
Istič####-----####In 10 A, Ue AC 230 V / DC 72 V, charakteristika B, 1-pól, Icn 10 kA</t>
  </si>
  <si>
    <t>OEZ:41640</t>
  </si>
  <si>
    <t>Istič LTN-16B-1</t>
  </si>
  <si>
    <t>Poznámka k položke:_x000D_
Istič####-----####In 16 A, Ue AC 230 V / DC 72 V, charakteristika B, 1-pól, Icn 10 kA</t>
  </si>
  <si>
    <t>OEZ:41674</t>
  </si>
  <si>
    <t>Istič LTN-16D-1</t>
  </si>
  <si>
    <t>Poznámka k položke:_x000D_
In 16 A, Ue AC 230 V / DC 72 V, charakteristika D, 1-pól, Icn 10 kA</t>
  </si>
  <si>
    <t>OEZ:41772</t>
  </si>
  <si>
    <t>Istič LTN-16B-3</t>
  </si>
  <si>
    <t>Poznámka k položke:_x000D_
In 16 A, Ue AC 230/400 V / DC 216 V, charakteristika B, 3-pól, Icn 10 kA</t>
  </si>
  <si>
    <t>OEZ:41675</t>
  </si>
  <si>
    <t>Istič LTN-20D-1</t>
  </si>
  <si>
    <t>Poznámka k položke:_x000D_
In 20 A, Ue AC 230 V / DC 72 V, charakteristika D, 1-pól, Icn 10 kA</t>
  </si>
  <si>
    <t>OEZ:41658</t>
  </si>
  <si>
    <t>Istič LTN-20C-1</t>
  </si>
  <si>
    <t>Poznámka k položke:_x000D_
In 20 A, Ue AC 230 V / DC 72 V, charakteristika C, 1-pól, Icn 10 kA</t>
  </si>
  <si>
    <t>OEZ:41793</t>
  </si>
  <si>
    <t>Istič LTN-40C-3</t>
  </si>
  <si>
    <t>Poznámka k položke:_x000D_
In 40 A, Ue AC 230/400 V / DC 216 V, charakteristika C, 3-pól, Icn 10 kA</t>
  </si>
  <si>
    <t>OEZ:42297</t>
  </si>
  <si>
    <t>Pomocný spínač PS-LT-1100</t>
  </si>
  <si>
    <t>Poznámka k položke:_x000D_
1x zapínací kontakt, 1x rozpínací kontakt, pre LTE, LTN, LVN, MSO</t>
  </si>
  <si>
    <t>OEZ:42452</t>
  </si>
  <si>
    <t>Prúdový chránič LFN-40-4-030A</t>
  </si>
  <si>
    <t>Poznámka k položke:_x000D_
In 40 A, Ue AC 230/400 V, Idn 30 mA, 4-pól, Inc 10 kA, typ A</t>
  </si>
  <si>
    <t>OEZ:42460</t>
  </si>
  <si>
    <t>Prúdový chránič LFN-63-4-300A</t>
  </si>
  <si>
    <t>Poznámka k položke:_x000D_
In 63 A, Ue AC 230/400 V, Idn 300 mA, 4-pól, Inc 10 kA, typ A</t>
  </si>
  <si>
    <t>OEZ:43244</t>
  </si>
  <si>
    <t>Fázové riadiace relé MMR-U3-001-A230</t>
  </si>
  <si>
    <t>Poznámka k položke:_x000D_
Monitorovacie relé####-----####sledovanie nadpätia, podpätia a výpadku fázy, Un AC 230 V, 1x prepínací kontakt 8 A</t>
  </si>
  <si>
    <t>OEZ:36610</t>
  </si>
  <si>
    <t>Inštalačný stýkač RSI-20-20-A230</t>
  </si>
  <si>
    <t>Poznámka k položke:_x000D_
Ith 20 A, Uc AC 230 V, 2x zapínací kontakt</t>
  </si>
  <si>
    <t>8595090520023</t>
  </si>
  <si>
    <t>Ochrana napájacieho vedenia 230 V/50 Hz  zvodič SPD typ 2 (C)  SLP-275 V/3S+1</t>
  </si>
  <si>
    <t>Poznámka k položke:_x000D_
Saltek  SLP-275 V/3S+1  vyberateľný modul, optická signalizácia poruchy, možnosť blokácie modulu, diaľková signalizácia poruchy zostava trojpólového varistorového zvodiča prepätia a uzatvoreného iskriska zapojených v móde 3+1, určený k inštalácii do rozvodov nn, predovšetkým pre siete TT do podružných rozvaděčů v objektech, lze použít i v sítích TN-S, k ochrane rozvodov a zariadenie proti účinkom indukovaného prepätia pri údere blesku a proti spinaciemu prepätiu</t>
  </si>
  <si>
    <t>10005806.00</t>
  </si>
  <si>
    <t>Prepojovací mostík - farba modrá SEZ DK 7/N</t>
  </si>
  <si>
    <t>Poznámka k položke:_x000D_
Prepojovací mostík - farba modrá SEZ DK 7/N Počet svoriek: 7 Prúd: 63 A Napätie: 660 V Max. prierez vodiča (mm2): 16 mm2 pevný/10 mm2 lanko Skrutky mostíkov: M5 Norma: STN EN 60947-7-1</t>
  </si>
  <si>
    <t>10005809.00</t>
  </si>
  <si>
    <t>Prepojovací mostík - farba modrá SEZ DK 12/N</t>
  </si>
  <si>
    <t>Poznámka k položke:_x000D_
Prepojovací mostík - farba modrá SEZ DK 12/N Počet svoriek: 12 Prúd: 63 A Napätie: 660 V Max. prierez vodiča (mm2): 16 mm2 pevný/10 mm2 lanko Skrutky mostíkov: M5 Norma: STN EN 60947-7-1</t>
  </si>
  <si>
    <t>21-M2</t>
  </si>
  <si>
    <t>Elektromontáže - rozvádzač RMS1</t>
  </si>
  <si>
    <t>210190002</t>
  </si>
  <si>
    <t>Montáž oceľoplechovej rozvodnice do váhy 100 kg</t>
  </si>
  <si>
    <t>Poznámka k položke:_x000D_
Vrátane osadenia výzbroje, ukončenia a zapojenia kabeláže</t>
  </si>
  <si>
    <t>D5</t>
  </si>
  <si>
    <t>D5 - Svetelné obvody</t>
  </si>
  <si>
    <t>33512</t>
  </si>
  <si>
    <t>LED SVIETIDLO NÁSTENNÉ/ STROPNÉ, FAGERHULT FGH ALLFIVE LED 21W 2995lm IP44 4000K MacAdam3 SDCM CRI80 L80B50 100.000h prisadené</t>
  </si>
  <si>
    <t>Poznámka k položke:_x000D_
Označenie: A číslo produktu: 33512</t>
  </si>
  <si>
    <t>33507</t>
  </si>
  <si>
    <t>LED SVIETIDLO NÁSTENNÉ/ STROPNÉ, FAGERHULT FGH ALLFIVE LED 30W 4724lm IP44 4000K MacAdam3 SDCM CRI80 L80B10 100.000h prisadené</t>
  </si>
  <si>
    <t>Poznámka k položke:_x000D_
Označenie: B číslo produktu: 33507</t>
  </si>
  <si>
    <t>57759</t>
  </si>
  <si>
    <t>LED SVIETIDLO NÁSTENNÉ/ STROPNÉ, FAGERHULT FGH DISCOVERY EVO LED 19W 2566lm IP44 IK07 4000K MacAdam3 SDCM CRI80 L90B50 60.000h prisadené</t>
  </si>
  <si>
    <t>Poznámka k položke:_x000D_
Označenie: C číslo produktu: 57759</t>
  </si>
  <si>
    <t>57759 - 92655</t>
  </si>
  <si>
    <t>LED SVIETIDLO NÁSTENNÉ/ STROPNÉ, FAGERHULT FGH DISCOVERY EVO LED 19W 2566lm IP44 IK07 4000K MacAdam3 SDCM CRI80 L90B50 60.000h prisadené + FAGERHULT FGH OUTDOOR CASING IP55 IK10 BLACK</t>
  </si>
  <si>
    <t>Poznámka k položke:_x000D_
Označenie: D číslo produktu: 57759 + 92655</t>
  </si>
  <si>
    <t>29467</t>
  </si>
  <si>
    <t>LED SVIETIDLO NÁSTENNÉ/ STROPNÉ, FAGERHULT FGH DTI TYPE1 BETA LED 24W 3060lm IP20 4000K MacAdam3 SDCM CRI80 L90B10 50.000h prisadené</t>
  </si>
  <si>
    <t>Poznámka k položke:_x000D_
Označenie: E číslo produktu: 29467</t>
  </si>
  <si>
    <t>Y8-2536</t>
  </si>
  <si>
    <t>Helios LED 1,2W IP65 1hod, svietidlo núdzoveho osvetlenia s akumulátorom</t>
  </si>
  <si>
    <t>Y12-4758</t>
  </si>
  <si>
    <t>Helios P LED 1,2W IP42 1hod, svietidlo núdzoveho osvetlenia s akumulátorom</t>
  </si>
  <si>
    <t>Poznámka k položke:_x000D_
označenie: N2</t>
  </si>
  <si>
    <t>5902448994413</t>
  </si>
  <si>
    <t>AXN, OZN/AXENU/1W/E/1/SE/X/WH 1W IP42 1hod, svietidlo núdzoveho osvetlenia s akumulátorom</t>
  </si>
  <si>
    <t>Poznámka k položke:_x000D_
Modus AXN OZN/AXENU/1W/E/1/SE/X/WH AXN univerzální optika,1W LED 130 lm BASIC IP42 1h , svítící při výpadku,  bílé</t>
  </si>
  <si>
    <t>OZN/ODB/3x1W/B/1/</t>
  </si>
  <si>
    <t>OUTDOOR LED, OZN/AXENU/1W/E/1/SE/X/WH 3W IP66 1hod, svietidlo núdzoveho osvetlenia s akumulátorom</t>
  </si>
  <si>
    <t>Poznámka k položke:_x000D_
MODUS OUTDOOR LED OZN/ODB/3x1W/B/1/SA/AT/WH OUTDOOR 3x1W LED  360 lm PREMIUM IP66 1h , stále svítící / svítící při výpadku, autotest, bílé</t>
  </si>
  <si>
    <t>3558A-A651 C</t>
  </si>
  <si>
    <t>Kryt spínača 1, 6, 7, 1/0, 6/0 3558A-A651 C slonová kosť</t>
  </si>
  <si>
    <t>3558A-A652 C</t>
  </si>
  <si>
    <t>Kryt spínača delený 5, 6+6, 1/0+1/0 3558A-A652 C slonová kosť</t>
  </si>
  <si>
    <t>3559-A01345</t>
  </si>
  <si>
    <t>Prístroj spínača 1, 1So 3559-A01345</t>
  </si>
  <si>
    <t>3559-A05345</t>
  </si>
  <si>
    <t>Prístroj prepínača 5 3559-A05345</t>
  </si>
  <si>
    <t>3559-A06345</t>
  </si>
  <si>
    <t>Prístroj prepínača 6, 6So 3559-A06345</t>
  </si>
  <si>
    <t>ESP000000287</t>
  </si>
  <si>
    <t>Prístroj prepínača 7, 3559-A07345(radenie: 7)</t>
  </si>
  <si>
    <t>3901A-B10 C</t>
  </si>
  <si>
    <t>Rámček jednonásobný 3901A-B10 C slonová kosť</t>
  </si>
  <si>
    <t>3901A-B30 C</t>
  </si>
  <si>
    <t>Rámček trojnásobný slonová kosť ABB Tango 3901A-B30 C</t>
  </si>
  <si>
    <t>SPS000000025</t>
  </si>
  <si>
    <t>Čidlo pohybu Massive - 87098/12/31 - max. 1200W - biele, resp.ekvivalent</t>
  </si>
  <si>
    <t>Poznámka k položke:_x000D_
140° Massive - 87098/12/31 - max. 1200W - biele</t>
  </si>
  <si>
    <t>SPS000000010</t>
  </si>
  <si>
    <t>Čidlo pohybu - 1030020 - Luxa 103-360 AP - 360° stropné - biele, resp.ekvivalent</t>
  </si>
  <si>
    <t>ESV000000020</t>
  </si>
  <si>
    <t>Svorka WAGO 224-112 - 24A/400V - lustrová</t>
  </si>
  <si>
    <t>ESV000001065</t>
  </si>
  <si>
    <t>Svorka WAGO 222-415 - 5x0,08-2,5mm2 drôt/0,08-4,0mm2 lanko - 32A/400V</t>
  </si>
  <si>
    <t>D6</t>
  </si>
  <si>
    <t>21-M5 - Elektromontáže - svetelné obvody</t>
  </si>
  <si>
    <t>210110001</t>
  </si>
  <si>
    <t>Jednopólový spínač - radenie 1, nástenný pre prostredie obyčajné alebo vlhké vrátane zapojenia</t>
  </si>
  <si>
    <t>210110003</t>
  </si>
  <si>
    <t>Sériový spínač (prepínač) -  radenie 5, nástenný pre prostredie obyčajné alebo vlhké vrátane zapojenia</t>
  </si>
  <si>
    <t>210110004</t>
  </si>
  <si>
    <t>Striedavý spínač (prepínač) - radenie 6, nástenný pre prostredie obyčajné alebo vlhké vrátane zapojenia</t>
  </si>
  <si>
    <t>210110005</t>
  </si>
  <si>
    <t>Krížový spínač (prepínač) - radenie 7, nástenný pre prostredie obyčajné alebo vlhké vrátane zapojenia</t>
  </si>
  <si>
    <t>210110095</t>
  </si>
  <si>
    <t>Spínače snímač pohybu - zapojenie a montáž</t>
  </si>
  <si>
    <t>210201240</t>
  </si>
  <si>
    <t>Zapojenie svietidla IP20, 1x svetelný zdroj</t>
  </si>
  <si>
    <t>210201250</t>
  </si>
  <si>
    <t>Zapojenie svietidla IP44, 1x svetelný zdroj</t>
  </si>
  <si>
    <t>210201500</t>
  </si>
  <si>
    <t>Zapojenie svietidla 1x svetelný zdroj, núdzového - núdzový režim</t>
  </si>
  <si>
    <t>210201911</t>
  </si>
  <si>
    <t>Montáž svietidla interiérového na strop do 1,0 kg</t>
  </si>
  <si>
    <t>210201912</t>
  </si>
  <si>
    <t>Montáž svietidla interiérového na strop do 2 kg</t>
  </si>
  <si>
    <t>210201913</t>
  </si>
  <si>
    <t>Montáž svietidla interiérového na strop do 5 kg</t>
  </si>
  <si>
    <t>210292041</t>
  </si>
  <si>
    <t>Preskúšanie svetelného alebo zásuvkového okruhu sprevádzkovaním</t>
  </si>
  <si>
    <t>D7</t>
  </si>
  <si>
    <t>D6 - Zásuvkové obvody</t>
  </si>
  <si>
    <t>5518A-2999 C</t>
  </si>
  <si>
    <t>Zásuvka IP44 kompletná ABB Tango 5518A-2999 C slonová kosť s clonkami a viečkom</t>
  </si>
  <si>
    <t>Poznámka k položke:_x000D_
Zásuvka obsahuje kovovú montážnu dosku, dodáva sa kompletná.  Radenie: 2P+PE s kolíkom s clonkami a viečkom Krytie: IP44 s viečkom Napätie: 250V Max prúd: 16A Montáž: pomocou skrutiek Montážna hĺbka: vhodná krabica KU68</t>
  </si>
  <si>
    <t>5513A-C02357 B.1</t>
  </si>
  <si>
    <t>Zásuvka dvojnásobná, clonky 5513A-C02357 C slonová kosť</t>
  </si>
  <si>
    <t>Poznámka k položke:_x000D_
Dvojzásuvka obsahuje kovovú montážnu dosku, dodáva sa kompletná s krytom aj rámikom. 2x2P+PE s kolíkom, clonkami a natočenou dutinou, bezskrutkové pripojenie vodičov</t>
  </si>
  <si>
    <t>3559-A88345</t>
  </si>
  <si>
    <t>Prístroj spínača žalúziového 1/0+1/0 3559-A88345</t>
  </si>
  <si>
    <t>3558A-A662 C</t>
  </si>
  <si>
    <t>Kryt spínača žalúziového, potlač ABB Tango 3558A-A662 C slonová kosť</t>
  </si>
  <si>
    <t>3938A-A106 B</t>
  </si>
  <si>
    <t>Svorkovnica päťpólová, kryt 3938A-A106 C slonová kosť</t>
  </si>
  <si>
    <t>Poznámka k položke:_x000D_
Dizajn ABB Tango, pre napojenie žalúzie, VZT</t>
  </si>
  <si>
    <t>EZA000000240</t>
  </si>
  <si>
    <t>Praktik - 5518-2069 B - 2-zásuvka priebežná - 16A/250V - biela</t>
  </si>
  <si>
    <t>EL740174</t>
  </si>
  <si>
    <t>Súprava pre invalidov do WC Schrack, zdroj na lištu, VISIO, biela</t>
  </si>
  <si>
    <t>Poznámka k položke:_x000D_
Schrack Súprava pre invalidov do WC, zdroj na lištu, VISIO, biela  Tlačidlo volania VISIO, biela  Potvrdzujúce tlačidlo VISIO, biela  Signálne svietidlo, akustický a optický alarm, 24 V AC/DC  Vrátane zdroja na DIN lištu -&gt; umiestniť do rozvádzača RMS1 Objednávacie číslo #: EL740174--</t>
  </si>
  <si>
    <t>EV105021</t>
  </si>
  <si>
    <t>Rámik 55mm, jednoduchý, biely pre vložky prístrojov 55x55mm</t>
  </si>
  <si>
    <t>Poznámka k položke:_x000D_
Schrack Rámik 55mm, jednoduchý, biely pre vložky prístrojov 55x55mm Objednávacie číslo #: EV105021--</t>
  </si>
  <si>
    <t>EV105022</t>
  </si>
  <si>
    <t>Rámik 55mm, dvojitý, biely pre vložky prístrojov 55x55mm</t>
  </si>
  <si>
    <t>Poznámka k položke:_x000D_
Schrack  Rámik 55mm, dvojitý, biely pre vložky prístrojov 55x55mm Objednávacie číslo #: EV105022--</t>
  </si>
  <si>
    <t>13183.0</t>
  </si>
  <si>
    <t>Servopohon Belimo LF 230-S</t>
  </si>
  <si>
    <t>Poznámka k položke:_x000D_
Havarijný servopohon Belimo LF 230-S. Napájanie 230V. Havarijný servopohon Belimo LF pre VZT klapky. Pohon je určený pre veľkosť klapiek do cca 0,8m2. Ovládanie pohonu je otvorené/zatvorené. Funkcie V prípade prerušenia napájania začne spätná pružina otáčať servopohon do východiskovej polohy. Napr. pri výpadku napájania uzatvorí klapku alebo guľový kohút. To isté možno docieliť aj obrátene, záleží len na východiskovej polohe klapky. Vlastnosti      Servopohon je istený proti preťaženiu, nie sú nutné žiadne koncové dorazy.     Jednoduchá montáž na hriadeľ klapky pomocou univerzálneho strmeňa.     Nastaviteľný pracovný uhol s mechanickým dorazom.     Súčasťou pohonu je jeden pomocný prepínací kontakt.</t>
  </si>
  <si>
    <t>310633</t>
  </si>
  <si>
    <t>Protipožiarny tmel HILTI CP 601S 310ML biel.</t>
  </si>
  <si>
    <t>Poznámka k položke:_x000D_
Obsah patróny/fóliového balenia 	310 ml</t>
  </si>
  <si>
    <t>D8</t>
  </si>
  <si>
    <t>21-M6 - Elektromontáže - zásuvkové obvody</t>
  </si>
  <si>
    <t>210111021</t>
  </si>
  <si>
    <t>Domová zásuvka v krabici obyč. alebo do vlhka, vrátane zapojenia 10/16 A 250 V 2P + Z</t>
  </si>
  <si>
    <t>210111022</t>
  </si>
  <si>
    <t>Domová zásuvka v krabici 10/16 A 250 V, 2P + Z 2 x zapojenie</t>
  </si>
  <si>
    <t>210290751</t>
  </si>
  <si>
    <t>Montáž motorického spotrebiča, ventilátora do 1.5 kW</t>
  </si>
  <si>
    <t>210290752</t>
  </si>
  <si>
    <t>Montáž motorického spotrebiča, ventilátora nad 1.5 kW, bez zapojenia</t>
  </si>
  <si>
    <t>210291780</t>
  </si>
  <si>
    <t>Montáž motora pre žalúzie do 30 Nm</t>
  </si>
  <si>
    <t>Poznámka k položke:_x000D_
Vratane zapojenia</t>
  </si>
  <si>
    <t>210451020</t>
  </si>
  <si>
    <t>Montáž a napojenie termostatu na stenu</t>
  </si>
  <si>
    <t>220711086</t>
  </si>
  <si>
    <t>Montáž a zapojenie CO2-plyn detektoru</t>
  </si>
  <si>
    <t>360430101</t>
  </si>
  <si>
    <t>Montáž servopohonu VZT-klapiek so spätnou pružinou - k.m.7 Nm</t>
  </si>
  <si>
    <t>D9</t>
  </si>
  <si>
    <t>D7 - Elektroinštalačný materiál</t>
  </si>
  <si>
    <t>341610013700</t>
  </si>
  <si>
    <t>Kábel medený bezhalogenový N2XH-O 2x1,5 mm2</t>
  </si>
  <si>
    <t>341610014300</t>
  </si>
  <si>
    <t>Kábel medený bezhalogenový N2XH-J 3x1,5 mm2</t>
  </si>
  <si>
    <t>341610014400</t>
  </si>
  <si>
    <t>Kábel medený bezhalogenový N2XH-J 3x2,5 mm2</t>
  </si>
  <si>
    <t>341610014500</t>
  </si>
  <si>
    <t>Kábel medený bezhalogenový N2XH-J 3x4 mm2</t>
  </si>
  <si>
    <t>341610014600</t>
  </si>
  <si>
    <t>Kábel medený bezhalogenový N2XH-J 3x6 mm2</t>
  </si>
  <si>
    <t>341610016800</t>
  </si>
  <si>
    <t>Kábel medený bezhalogenový N2XH-J 5x1,5 mm2</t>
  </si>
  <si>
    <t>341610017200</t>
  </si>
  <si>
    <t>Kábel medený bezhalogenový N2XH-J 5x10 mm2</t>
  </si>
  <si>
    <t>341610025000</t>
  </si>
  <si>
    <t>Kábel medený bezhalogenový NHXH FE180/E60 2x1,5 mm2</t>
  </si>
  <si>
    <t>341610012300</t>
  </si>
  <si>
    <t>Kábel medený bezhalogenový N2XH 4 mm2</t>
  </si>
  <si>
    <t>341610012400</t>
  </si>
  <si>
    <t>Kábel medený bezhalogenový N2XH 6 mm2</t>
  </si>
  <si>
    <t>341610012600</t>
  </si>
  <si>
    <t>Kábel medený bezhalogenový N2XH 16 mm2</t>
  </si>
  <si>
    <t>34139878</t>
  </si>
  <si>
    <t>Kábel J-H(St)H 2x2x0,8</t>
  </si>
  <si>
    <t>34139879</t>
  </si>
  <si>
    <t>Kábel J-H(St)H 4x2x0,8</t>
  </si>
  <si>
    <t>3410300730</t>
  </si>
  <si>
    <t>FTP 4x2x24 AWG, Cat.5e, LSOH Kábel na prenos dát</t>
  </si>
  <si>
    <t>Poznámka k položke:_x000D_
Pre napojenie termostatov a CO2 snímačov k rekuperačným jednotkám</t>
  </si>
  <si>
    <t>3412150420</t>
  </si>
  <si>
    <t>Signálny kábel JYTY 4x1</t>
  </si>
  <si>
    <t>Poznámka k položke:_x000D_
Ovládacie a signalizačné vedenie pre UK, VZT a ZTI</t>
  </si>
  <si>
    <t>038947</t>
  </si>
  <si>
    <t>Elektroinštalačná rúrka ohybná, bezhalogénová, HFX 320N D25 -25°C+105°C HF-biela</t>
  </si>
  <si>
    <t>080821</t>
  </si>
  <si>
    <t>Elektroinštalačná rúrka ohybná, bezhalogénová, HFX 320N D32 -25°C+105°C sv.šedá</t>
  </si>
  <si>
    <t>3411316050</t>
  </si>
  <si>
    <t>Rúrka dvojplášťová KOPOFLEX FA - čierna KF 09050 FA</t>
  </si>
  <si>
    <t>Poznámka k položke:_x000D_
Balenie: /50/1800 m</t>
  </si>
  <si>
    <t>2207036</t>
  </si>
  <si>
    <t>Upevňovací držiak - 2207036 - Grip 2031 M 30 FS - oceľový pozinkovaný</t>
  </si>
  <si>
    <t>Poznámka k položke:_x000D_
Upevňovací držiak - 2207036 - Grip 2031 M 30 FS - oceľový pozinkovaný Zväzkové držiaky sú vyrobené z pozinkovaného oceľového plechu a je možné ich bez problémov otvoriť a znovu zavrieť bez pomoci náradia. Pre jednoduché uloženie vedení a káblov môžu byť zväzkové držiaky počas ukladania káblov zostať otvorené. Až po dokončení inštalácie sa držiaky jednoducho zatvoria. Vďaka konštrukcii uzáveru a hmotnosti inštalovaných vedenie sa uzáver zabezpečuje sám proti nechcenému otvoreniu.  Do držiaka sa vôjde CYKY 3x1,5 - 30 ks káblov</t>
  </si>
  <si>
    <t>2207028</t>
  </si>
  <si>
    <t>Upevňovací držiak - 2207028 - Grip 2031 M 15 FS - oceľový pozinkovaný</t>
  </si>
  <si>
    <t>Poznámka k položke:_x000D_
Popis produktu Upevňovací držiak - 2207028 - Grip 2031 M 15 FS - oceľový pozinkovaný Zväzkové držiaky sú vyrobené z pozinkovaného oceľového plechu a je možné ich bez problémov otvoriť a znovu zavrieť bez pomoci náradia. Pre jednoduché uloženie vedení a káblov môžu byť zväzkové držiaky počas ukladania káblov zostať otvorené. Až po dokončení inštalácie sa držiaky jednoducho zatvoria. Vďaka konštrukcii uzáveru a hmotnosti inštalovaných vedenie sa uzáver zabezpečuje sám proti nechcenému otvoreniu.  Do držiaka sa vôjde CYKY 3x1,5 - 15 ks káblov</t>
  </si>
  <si>
    <t>EHM000000026</t>
  </si>
  <si>
    <t>Hmoždinka -  6x40mm - natĺkacia</t>
  </si>
  <si>
    <t>EHM000000025</t>
  </si>
  <si>
    <t>Hmoždinka -  8x45mm - natĺkacia</t>
  </si>
  <si>
    <t>1112</t>
  </si>
  <si>
    <t>Plastový popisný štítok s uchytením na označovanie káblov, zatváraci 30x8mm</t>
  </si>
  <si>
    <t>100ks</t>
  </si>
  <si>
    <t>KU 68-1901</t>
  </si>
  <si>
    <t>Univerzálna krabica pod omietku KU 68-1901</t>
  </si>
  <si>
    <t>Poznámka k položke:_x000D_
priemer 73mm hĺbka 42mm osová vzdialenosť pri spojení je 71mm</t>
  </si>
  <si>
    <t>6400-221/3</t>
  </si>
  <si>
    <t>Univerzálna krabica pod omietku 6400-221/3 s viečkom a svorkovnicou</t>
  </si>
  <si>
    <t>Poznámka k položke:_x000D_
materiál: polypropylén rozmery: priemer 71mm, hĺbka 43mm  príslušenstvo: viečko: V 082 (v balení) svorkovnica: 6303-13P1 (v balení) krytie: IP 20 (s viečkom) viečko: V 082 (v balení)</t>
  </si>
  <si>
    <t>EKR000000202</t>
  </si>
  <si>
    <t>Škatuľová rozvodka 6455-11P/2 - 5-pólová/400V - plastová - sivá</t>
  </si>
  <si>
    <t>EKR000000135</t>
  </si>
  <si>
    <t>Škatuľová rozvodka - 6455-27P - 5pólová - plastová</t>
  </si>
  <si>
    <t>EKR000000152</t>
  </si>
  <si>
    <t>Krabica rozbočovacia 680.001 - 4x23mm/PG16 - 65x35mm</t>
  </si>
  <si>
    <t>99017</t>
  </si>
  <si>
    <t>Krabica KSK 80</t>
  </si>
  <si>
    <t>Poznámka k položke:_x000D_
Montáž na materiály triedy horľavosti A1 - F Pro montáž do prostředí vyžadujících krytí IP 66.  Integrované těsnění v otvorech pro montáž na podkladový materiál. Určené pro přímou instalaci na povrch bez nutnosti podkládání izolační podložkou. Dokonalé utěsnění kabelů i trubek. Nerezové šrouby pro instalaci víka a krytky pro hlavy montážních šroubů součástí balení. Možnost instalace speciální řadové svorkovnice (S-KSK 1). Integrovaný O-kroužek pro možnost instalace kabelové průchodky. 8x průchody Ř 20 mm.</t>
  </si>
  <si>
    <t>919656</t>
  </si>
  <si>
    <t>Svorkovnica S-KSK 1 pre krabicu KSK</t>
  </si>
  <si>
    <t>Poznámka k položke:_x000D_
Montáž na materiály triedy horľavosti A1 - F Vhodná pro krabice KSK 80 a KSK 100. Odbočovací svorkovnice složená z pěti oddělených svorek. Jedna svorka je určena pro 4 vodiče o průřezu 1,5 - 2,5 mm2 nebo 3 vodiče o průřezu 4 mm2. Umožňuje snadnou montáž na dno krabic. Je určena pro max. napětí 500 V. Zkoušena dle ČSN EN 60998-1.</t>
  </si>
  <si>
    <t>D10</t>
  </si>
  <si>
    <t>21-M7 - Elektromontáže</t>
  </si>
  <si>
    <t>210010301</t>
  </si>
  <si>
    <t>Krabica prístrojová bez zapojenia</t>
  </si>
  <si>
    <t>254</t>
  </si>
  <si>
    <t>210010321</t>
  </si>
  <si>
    <t>Krabica odbočná s viečkom, svorkovnicou vrátane zapojenia</t>
  </si>
  <si>
    <t>210881069</t>
  </si>
  <si>
    <t>Kábel bezhalogénový, medený uložený pevne N2XH 0,6/1,0 kV  2x1,5</t>
  </si>
  <si>
    <t>258</t>
  </si>
  <si>
    <t>210881075</t>
  </si>
  <si>
    <t>Kábel bezhalogénový, medený uložený pevne N2XH 0,6/1,0 kV  3x1,5</t>
  </si>
  <si>
    <t>260</t>
  </si>
  <si>
    <t>210881076</t>
  </si>
  <si>
    <t>Kábel bezhalogénový, medený uložený pevne N2XH 0,6/1,0 kV  3x2,5</t>
  </si>
  <si>
    <t>262</t>
  </si>
  <si>
    <t>210881077</t>
  </si>
  <si>
    <t>Kábel bezhalogénový, medený uložený pevne N2XH 0,6/1,0 kV  3x4</t>
  </si>
  <si>
    <t>264</t>
  </si>
  <si>
    <t>210881078</t>
  </si>
  <si>
    <t>Kábel bezhalogénový, medený uložený pevne N2XH 0,6/1,0 kV  3x6</t>
  </si>
  <si>
    <t>266</t>
  </si>
  <si>
    <t>210881100</t>
  </si>
  <si>
    <t>Kábel bezhalogénový, medený uložený pevne N2XH 0,6/1,0 kV  5x1,5</t>
  </si>
  <si>
    <t>268</t>
  </si>
  <si>
    <t>210881104</t>
  </si>
  <si>
    <t>Kábel bezhalogénový, medený uložený pevne N2XH 0,6/1,0 kV  5x10</t>
  </si>
  <si>
    <t>270</t>
  </si>
  <si>
    <t>210881325</t>
  </si>
  <si>
    <t>Kábel bezhalogénový, medený uložený pevne NHXH-FE 180/E30 0,6/1,0 kV  2x1,5</t>
  </si>
  <si>
    <t>272</t>
  </si>
  <si>
    <t>210881055</t>
  </si>
  <si>
    <t>Vodič bezhalogénový, medený uložený pevne N2XH 0,6/1,0 kV  4</t>
  </si>
  <si>
    <t>274</t>
  </si>
  <si>
    <t>210881056</t>
  </si>
  <si>
    <t>Vodič bezhalogénový, medený uložený pevne N2XH 0,6/1,0 kV  6</t>
  </si>
  <si>
    <t>276</t>
  </si>
  <si>
    <t>210881058</t>
  </si>
  <si>
    <t>Vodič bezhalogénový, medený uložený pevne N2XH 0,6/1,0 kV  16</t>
  </si>
  <si>
    <t>278</t>
  </si>
  <si>
    <t>D11</t>
  </si>
  <si>
    <t>D8 - Bleskozvodný materiál</t>
  </si>
  <si>
    <t>459129</t>
  </si>
  <si>
    <t>Skúšobná svorka - DEHN SV-UNI+ Rd8-10/8-10 NIRO, resp.ekvivalent</t>
  </si>
  <si>
    <t>280</t>
  </si>
  <si>
    <t>Poznámka k položke:_x000D_
Skúšobná svorka - SZ  Svorky UNI slúžia na spojenie zvodu a vývodu uzemnenia vo všetkých prevedeniach a z rôznych materiálov. • so stredovou doštičkou • nerezové skrutky M8x20/25 mm • pre 2 kruhové vodiče</t>
  </si>
  <si>
    <t>459139</t>
  </si>
  <si>
    <t>Svorka -  DEHN SV-UNI+ Rd8-10/FI30 NIRO, resp.ekvivalent</t>
  </si>
  <si>
    <t>282</t>
  </si>
  <si>
    <t>Poznámka k položke:_x000D_
Svorka  • so stredovou doštičkou • pre kruhový a páskový vodič • nerezové skrutky M8x20/25 mm</t>
  </si>
  <si>
    <t>390259</t>
  </si>
  <si>
    <t>Spojovacia svorka - DEHN S-MMV Rd 6-8 PHNIRO, resp.ekvivalent</t>
  </si>
  <si>
    <t>284</t>
  </si>
  <si>
    <t>Poznámka k položke:_x000D_
Spojovacia svorka - SS  • univerzálna svorka pre vodiče ? 6-8 mm • umožňuje krížové, paralelné spojenie vodičov • ochrana proti preklzu skrutky • štvorcový otvor v hornom diele; vratová skrutka M10 s plochou polgulatou hlavou a maticou</t>
  </si>
  <si>
    <t>390209</t>
  </si>
  <si>
    <t>Krížová svorka - SK - DEHN Svorka KV 200kA Rd8-10 NIRO, resp.ekvivalent</t>
  </si>
  <si>
    <t>286</t>
  </si>
  <si>
    <t>Poznámka k položke:_x000D_
Krížová svorka - SK</t>
  </si>
  <si>
    <t>339059</t>
  </si>
  <si>
    <t>Pripojovacia svorka - SO - pre pripojenie odkvapových žľabov -  DEHN SV-O (B) Rd 8-10 NIRO, resp.ekvivalent</t>
  </si>
  <si>
    <t>288</t>
  </si>
  <si>
    <t>Poznámka k položke:_x000D_
Pripojovacia svorka - SO - pre pripojenie odkvapových žľabov  DEHN SV-O (B) Rd 8-10 NIRO (DRK DUL 8.10 W16.22 V2A)	  • s dvojitou príchytkou • pripojenie 2 vodičov príchytkou v priečnom alebo pozdĺžnom smere • nerezová skrutka M8x20/25 mm Odkvapová svorka 2xRd 8-10mm rozsah uchytenia 16-22mm nerez V2A</t>
  </si>
  <si>
    <t>206289</t>
  </si>
  <si>
    <t>Podpera vedenia pod škridľovú strechu - DEHN PV-S Rd 8 UNIgrip 20 205 NIRO-2 s čeľusťou, resp.ekvivalent</t>
  </si>
  <si>
    <t>290</t>
  </si>
  <si>
    <t>Poznámka k položke:_x000D_
DEHN PV-S Rd 8 UNIgrip 20 205 NIRO-2 s čeľusťou (DLH UG 8 H20 L205 KT V2A)	  • vzpera s prelisovanými ohybmi k zaháknutiu za late, vhodná pod taškovú krytinu • s prítlačnou čelusťou a držiakom DEHNgrip (kov) • voľné uloženie vodiča • výška podpery 20 mm</t>
  </si>
  <si>
    <t>204359</t>
  </si>
  <si>
    <t>Podpera vedenia na vrchol krovu -  DEHN PV-SZ Rd 8 snap 16S 169 NIRO-2, resp.ekvivalent</t>
  </si>
  <si>
    <t>292</t>
  </si>
  <si>
    <t>Poznámka k položke:_x000D_
DEHN PV-SZ Rd 8 snap 16S 169 NIRO-2 Podpera vedenia Rd 8 pod krytinu snap, zahnutá vzpera, V 16mm, L 169mm, nerez-plast, sivá  • ? vodiča 8 mm • uloženie v ploche šikmej strechy pod kritinu • s držiakom DEHNsnap (plast) • voľné uloženie vodiča</t>
  </si>
  <si>
    <t>253050</t>
  </si>
  <si>
    <t>Podpera vedenia FB2 na ploché strechy, resp.ekvivalent</t>
  </si>
  <si>
    <t>294</t>
  </si>
  <si>
    <t>Poznámka k položke:_x000D_
DEHN PV-FB2 Rd 8 V Máhrada PV02 Uloženie zachytávacieho a zvodového vedenia na plochej streche. • plastová podpera FB2 • dvojité uchytenie • záťaž z mrazuvzdorného betónu, hmotnosť betónovej záťaže 1kg</t>
  </si>
  <si>
    <t>123116</t>
  </si>
  <si>
    <t>Dvojitý hrebeňový držiak - pre tyče max. 1,5m, resp.ekvivalent</t>
  </si>
  <si>
    <t>296</t>
  </si>
  <si>
    <t>Poznámka k položke:_x000D_
DEHN Držiak pre tyče Rd 10 a 16  • pre zachytávacie tyče s priemerom 10/16mm max.1,5m • pre distančné podpery GFK s priemerom 16mm • svorka pre pripojenie vodiča O 6-10 mm. • nastaviteľné rozmery držiaka 280 / 350 / 420 mm</t>
  </si>
  <si>
    <t>103410</t>
  </si>
  <si>
    <t>Zachytávacia tyč trubková DEHN Rd16/10 L 1500 AIMgSi, resp.ekvivalent</t>
  </si>
  <si>
    <t>298</t>
  </si>
  <si>
    <t>Poznámka k položke:_x000D_
Zachytávacia tyč trubková do podstavcov s klinom a zúženým hrotom 1500mm  • priemer 16mm so zúžením na 10mm o dlžke 1000mm • uchytenie do betónových podstavcov pomocou klina</t>
  </si>
  <si>
    <t>104150</t>
  </si>
  <si>
    <t>DEHN Zachytávacia tyč Rd16 L 1500 AIMgSi, resp.ekvivalent</t>
  </si>
  <si>
    <t>300</t>
  </si>
  <si>
    <t>102010</t>
  </si>
  <si>
    <t>DEHN Betónový podstavec 337 s klinom Rd16, resp.ekvivalent</t>
  </si>
  <si>
    <t>302</t>
  </si>
  <si>
    <t>Poznámka k položke:_x000D_
• 17 kg podstavec s klinom pre tyče s priemerom 16mm • mrazuvzdorný betón</t>
  </si>
  <si>
    <t>106120</t>
  </si>
  <si>
    <t>DEHN výložník Rd 16 na stenu DEHNiso výložník Rd16 L 690 NIRO-2, resp.ekvivalent</t>
  </si>
  <si>
    <t>304</t>
  </si>
  <si>
    <t>Poznámka k položke:_x000D_
• dilatačná tyč z vystuženého plastu GFK Rd 16 • odolné voči UV žiareniu, sivej farby • montáž na stenu</t>
  </si>
  <si>
    <t>102050</t>
  </si>
  <si>
    <t>DEHN Podložka pod betónový podstavec 337, resp.ekvivalent</t>
  </si>
  <si>
    <t>306</t>
  </si>
  <si>
    <t>Poznámka k položke:_x000D_
• ochrana strešnej krytiny pod betónovým podstavcom chráni pred mechanickým poškodením • typ 337 pre betónové podstavce (102 010, 102002)</t>
  </si>
  <si>
    <t>392209</t>
  </si>
  <si>
    <t>Svorka MV - pre zachytávače - MV 200kA Rd 8-10/16 NIRO, resp. ekvivalent</t>
  </si>
  <si>
    <t>308</t>
  </si>
  <si>
    <t>Poznámka k položke:_x000D_
náhrada SJ 01  DEHN Svorka MV 200kA Rd 8-10/16 NIRO</t>
  </si>
  <si>
    <t>274150</t>
  </si>
  <si>
    <t>Podpera vedenia do muriva - DEHN PV-F Rd 8-10 FI 20 hold 30 NIRO M8, resp.ekvivalent</t>
  </si>
  <si>
    <t>310</t>
  </si>
  <si>
    <t>Poznámka k položke:_x000D_
DEHN PV-F Rd 8-10 FI 20 hold 30 NIRO M8 (LH ZS 8.10 FL20 M8 KS CU)	  • pevné uloženie vodiča • ? vodiča 8 - 10 mm / Fl 20 mm • s vnútorným závitom M8; pevne pripevnená príchytka, 2 skrutky M6 s podložkou • držiak DEHNhold, výška držiaka 30 mm</t>
  </si>
  <si>
    <t>EBL000000035</t>
  </si>
  <si>
    <t>Držiak ochranného uholníka do muriva - DUZ - 150mm - Fe/Zn - 0,24kg</t>
  </si>
  <si>
    <t>312</t>
  </si>
  <si>
    <t>EBL000000096</t>
  </si>
  <si>
    <t>Ochranný uholník - OU 1,7m - 1700mm - Fe/Zn - 1,77kg</t>
  </si>
  <si>
    <t>314</t>
  </si>
  <si>
    <t>481001</t>
  </si>
  <si>
    <t>Štítok orientačný - "1 až 9"</t>
  </si>
  <si>
    <t>316</t>
  </si>
  <si>
    <t>Poznámka k položke:_x000D_
DEHN čiselný štítok č.1 až č.9 Rd7-10/FI30 Al (NS 7.10 FL30 MZ 1 AL)	 DEHN štítok s vyfrézovaným číslom 14 až 25 pre kruhové vodiče Rd7-10 a páskové vodiče FI30</t>
  </si>
  <si>
    <t>840008</t>
  </si>
  <si>
    <t>Gulatina - drôt 08mm - AL/Mg/Si - (1kg/7,40m) - 20kg/bal.</t>
  </si>
  <si>
    <t>318</t>
  </si>
  <si>
    <t>Poznámka k položke:_x000D_
DEHN Kruhový vodič 8 AIMgSi polotvrdý (148m) (RD 8 ALMGSI HH R148M)	 Drôt AIMgSi Rd8 polotvrdý, bal.148m/20kg  • vedenie z Al a zliatiny AlMgSi nesmie byť uložený priamo na omietke, fasáde pod omietkou, v betóne a v zemi • drôty, vodiče s kruhovým prierezom, pre zachytávacie tyče, zvody, vyrovnanie potenciálu a uzemňovanie. Drôty vyhovujú požiadavkám ČSN EN 50164-2 alebo ČSN EN 62561-2.</t>
  </si>
  <si>
    <t>800010</t>
  </si>
  <si>
    <t>Gulatina - drôt 10 mm - Fe/Zn - (1kg/1,62 m)</t>
  </si>
  <si>
    <t>320</t>
  </si>
  <si>
    <t>Poznámka k položke:_x000D_
DEHN Kruhový vodič 10 FeZn (81m) (RD 10 STTZN R81M)	 Drôt FeZn Rd10, bal.81m/50kg  • pre zachytávacie vedenia, zvody, vyrovnávanie potenciálu a uzemnenie • priemerná vrstva pozinkovania 50 mikronov</t>
  </si>
  <si>
    <t>D12</t>
  </si>
  <si>
    <t>21-M8 - Elektromontáže - bleskozvod</t>
  </si>
  <si>
    <t>210220241</t>
  </si>
  <si>
    <t>Svorka FeZn krížová SK a diagonálna krížová DKS</t>
  </si>
  <si>
    <t>322</t>
  </si>
  <si>
    <t>210220246</t>
  </si>
  <si>
    <t>Svorka FeZn na odkvapový žľab SO</t>
  </si>
  <si>
    <t>324</t>
  </si>
  <si>
    <t>210220247</t>
  </si>
  <si>
    <t>Svorka FeZn skúšobná SZ</t>
  </si>
  <si>
    <t>326</t>
  </si>
  <si>
    <t>220730302</t>
  </si>
  <si>
    <t>Uzemnenie nosných častí a rúrok, svorka hromozvodná SS</t>
  </si>
  <si>
    <t>328</t>
  </si>
  <si>
    <t>220730303</t>
  </si>
  <si>
    <t>Uzemnenie nosných častí a rúrok, svorka hromozvodná SJ 01</t>
  </si>
  <si>
    <t>330</t>
  </si>
  <si>
    <t>210220810</t>
  </si>
  <si>
    <t>Podpery vedenia zliatina FeZn na plochú strechu</t>
  </si>
  <si>
    <t>332</t>
  </si>
  <si>
    <t>210220831</t>
  </si>
  <si>
    <t>Zachytávacia tyč zliatina AlMgSi bez osadenia a s osadením</t>
  </si>
  <si>
    <t>334</t>
  </si>
  <si>
    <t>210220880</t>
  </si>
  <si>
    <t>Ochranný uholník zliatina AlMgSi   OU</t>
  </si>
  <si>
    <t>336</t>
  </si>
  <si>
    <t>210220881</t>
  </si>
  <si>
    <t>Držiak ochranného uholníka zliatina FeZn DU-Z,D a DOU</t>
  </si>
  <si>
    <t>338</t>
  </si>
  <si>
    <t>210221060</t>
  </si>
  <si>
    <t>Tvarovanie ochranného vedenia na povrchu</t>
  </si>
  <si>
    <t>340</t>
  </si>
  <si>
    <t>220730301.1</t>
  </si>
  <si>
    <t>Uzemnenie nosných častí a rúrok, uzemňovací drôt AlMgSi/ FeZn D 8mm na podperách</t>
  </si>
  <si>
    <t>342</t>
  </si>
  <si>
    <t>D13</t>
  </si>
  <si>
    <t>D9 - Hlavná uzemňovacia sústava</t>
  </si>
  <si>
    <t>EBL000000696</t>
  </si>
  <si>
    <t>Prípojnica HUP 1809 - 5015073, resp. ekvivalent</t>
  </si>
  <si>
    <t>344</t>
  </si>
  <si>
    <t>318209</t>
  </si>
  <si>
    <t>Uzemňovacia svorka -   DEHN S-K BD Rd 8-10 FI 30 NIRO-4, resp. ekvivalent</t>
  </si>
  <si>
    <t>346</t>
  </si>
  <si>
    <t>Poznámka k položke:_x000D_
Uzemňovacia svorka - SR 03 B  DEHN S-K BD Rd 8-10 FI 30 NIRO-4 (KS 8.10 FL30 V4A)		  • umožňujú krížové a T spojenia vodičov • bez stredovej doštičky • pre kruhový a páskový vodič so šírkou do 30 mm</t>
  </si>
  <si>
    <t>318233</t>
  </si>
  <si>
    <t>Odbočovacia spojovacia svorka -  DEHN S-K BD FI 30 NIRO-4, resp. ekvivalent</t>
  </si>
  <si>
    <t>348</t>
  </si>
  <si>
    <t>Poznámka k položke:_x000D_
Odbočovacia spojovacia svorka - SR 02 (M8)  DEHN S-K BD FI 30 NIRO-4 (KS FL30 V4A)	  • umožňujú krížové a T spojenia vodičov • bez stredovej doštičky • pre 2 páskové vodiče so šírkou do 30 mm</t>
  </si>
  <si>
    <t>zn_(Fe)SP 1</t>
  </si>
  <si>
    <t>Svorka pripojovacia pre spojenie kovových súčiastok D=8-10mm, SP1 mat. Fe-Zn, (z)</t>
  </si>
  <si>
    <t>350</t>
  </si>
  <si>
    <t>810304</t>
  </si>
  <si>
    <t>Pásovina - páska 30/4mm - Fe/Zn - (1kg/1,06m)</t>
  </si>
  <si>
    <t>352</t>
  </si>
  <si>
    <t>Poznámka k položke:_x000D_
DEHN Pásikový vodič 30x4 FeZn (52m) (BA 30X4 STTZN R52M)	 Pásovina FeZn FI30x4mm,120mm2, bal.52m/50kg  • pre pospojovanie a uzemnenie • priemerná vrstva pozinkovania 70 mikronov • páskové vodiče pre uzemňovanie a vyrovnanie potenciálu vyhovujú požiadavkám ČSN EN 50164-2 alebo ČSN EN 62561-2</t>
  </si>
  <si>
    <t>3410350192</t>
  </si>
  <si>
    <t>CY 4 zž   Kábel pre pevné uloženie, medený STN</t>
  </si>
  <si>
    <t>354</t>
  </si>
  <si>
    <t>3410350193</t>
  </si>
  <si>
    <t>CY 6 zž    Kábel pre pevné uloženie, medený STN</t>
  </si>
  <si>
    <t>356</t>
  </si>
  <si>
    <t>000000000A40EE121</t>
  </si>
  <si>
    <t>H07V-K 16 zž    Flexibilný kábel harmonizovaný</t>
  </si>
  <si>
    <t>358</t>
  </si>
  <si>
    <t>Poznámka k položke:_x000D_
Ekvivalent CYA</t>
  </si>
  <si>
    <t>D14</t>
  </si>
  <si>
    <t>21-M15 - Zemné práce - hlavná uzemňovacia sústava</t>
  </si>
  <si>
    <t>220111771</t>
  </si>
  <si>
    <t>Vedenie uzeňovacie z FeZn drôtu do 120 mm2 na povrchu</t>
  </si>
  <si>
    <t>360</t>
  </si>
  <si>
    <t>220111776</t>
  </si>
  <si>
    <t>Vedenie uzeňovacie z FeZn drôtu do 120 mm2 v zemi</t>
  </si>
  <si>
    <t>362</t>
  </si>
  <si>
    <t>460200273</t>
  </si>
  <si>
    <t>Hĺbenie káblovej ryhy ručne 50 cm širokej a 90 cm hlbokej, v zemine triedy 3</t>
  </si>
  <si>
    <t>364</t>
  </si>
  <si>
    <t>460120002</t>
  </si>
  <si>
    <t>Zásyp jamy so zhutnením a s úpravou povrchu, zemina triedy 3 - 4</t>
  </si>
  <si>
    <t>366</t>
  </si>
  <si>
    <t>D15</t>
  </si>
  <si>
    <t>9 - Ostatné konštrukcie a práce-búranie</t>
  </si>
  <si>
    <t>971033431</t>
  </si>
  <si>
    <t>Vybúranie otvoru v murive tehl. plochy do 0, 25 m2 hr.do 150 mm,  -0,07300t</t>
  </si>
  <si>
    <t>368</t>
  </si>
  <si>
    <t>971033441</t>
  </si>
  <si>
    <t>Vybúranie otvoru v murive tehl. plochy do 0, 25 m2 hr.do 300 mm,  -0,14600t</t>
  </si>
  <si>
    <t>370</t>
  </si>
  <si>
    <t>974031221</t>
  </si>
  <si>
    <t>Vysekanie rýh v murive tehlovom na akúkoľvek maltu v priestore priľahlom k stropnej konštrukcii do hĺbky 30 mm a š. do 30 mm,  -0,00200 t</t>
  </si>
  <si>
    <t>372</t>
  </si>
  <si>
    <t>974032122</t>
  </si>
  <si>
    <t>Vysekanie rýh v stenách a priečkach z dutých tehál a tvárnic do hĺbky 30 mm a š. do 70 mm,  -0,00200t</t>
  </si>
  <si>
    <t>374</t>
  </si>
  <si>
    <t>974032134</t>
  </si>
  <si>
    <t>Vysekanie rýh v stenách a priečkach z dutých tehál a tvárnic do hĺbky 50 mm a š. do 150 mm,  -0,01100t</t>
  </si>
  <si>
    <t>376</t>
  </si>
  <si>
    <t>974032144</t>
  </si>
  <si>
    <t>Vysekanie rýh v stenách a priečkach z dutých tehál a tvárnic do hĺbky 70 mm a š. do 150 mm,  -0,01600t</t>
  </si>
  <si>
    <t>378</t>
  </si>
  <si>
    <t>380</t>
  </si>
  <si>
    <t>382</t>
  </si>
  <si>
    <t>D16</t>
  </si>
  <si>
    <t>D14 - Dokumentácia</t>
  </si>
  <si>
    <t>000400022</t>
  </si>
  <si>
    <t>Projektové práce - stavebná časť (stavebné objekty vrátane ich technického vybavenia). náklady na dokumentáciu skutočného zhotovenia stavby</t>
  </si>
  <si>
    <t>1024</t>
  </si>
  <si>
    <t>384</t>
  </si>
  <si>
    <t>210251575</t>
  </si>
  <si>
    <t>Vystavenie revíznej správy, východisková revízia - Elektroinštalácia</t>
  </si>
  <si>
    <t>262144</t>
  </si>
  <si>
    <t>386</t>
  </si>
  <si>
    <t>210251576</t>
  </si>
  <si>
    <t>Vystavenie revíznej správy, východisková revízia - NN Prípojka</t>
  </si>
  <si>
    <t>388</t>
  </si>
  <si>
    <t>210251577</t>
  </si>
  <si>
    <t>Vystavenie revíznej správy, východisková revízia - Bleskozvod</t>
  </si>
  <si>
    <t>390</t>
  </si>
  <si>
    <t>D17</t>
  </si>
  <si>
    <t>95-M - Revízie</t>
  </si>
  <si>
    <t>220111765</t>
  </si>
  <si>
    <t>Zmeranie a zhodnotenie zemného odporu vrátane záznamu do protokolu</t>
  </si>
  <si>
    <t>392</t>
  </si>
  <si>
    <t>950106001</t>
  </si>
  <si>
    <t>Meranie pri revíziách meranie izol.odporov na prívode do prípojk.skrine rozvádzača alebo rozvodnice</t>
  </si>
  <si>
    <t>mer.</t>
  </si>
  <si>
    <t>394</t>
  </si>
  <si>
    <t>950106003</t>
  </si>
  <si>
    <t>Meranie pri revíziách meranie izolačných odporov vnútorného zapojenia rozvádzača alebo rozvodnice</t>
  </si>
  <si>
    <t>396</t>
  </si>
  <si>
    <t>950106006</t>
  </si>
  <si>
    <t>Meranie pri revíziách jednofázového alebo trojfáz. okruhu rozvádzača alebo rozvodnice nad 10 vývodov</t>
  </si>
  <si>
    <t>398</t>
  </si>
  <si>
    <t>950106009</t>
  </si>
  <si>
    <t>Meranie pri revíziách impedancia slučky vypínača na rozv. zariadení spotrebičoch alebo prístrojoch</t>
  </si>
  <si>
    <t>400</t>
  </si>
  <si>
    <t>950106010</t>
  </si>
  <si>
    <t>Meranie pri revíziách zemného prechodového odporu uzemnenia ochranného alebo pracovného</t>
  </si>
  <si>
    <t>402</t>
  </si>
  <si>
    <t>950106012</t>
  </si>
  <si>
    <t>Meranie pri revíziách prechodového odporu ochranného spojenia alebo ochranného pospojovania</t>
  </si>
  <si>
    <t>404</t>
  </si>
  <si>
    <t>950107001</t>
  </si>
  <si>
    <t>Pomocné práce pri revíziách vypnutie vedenia, preskúšanie a zaistenie vypnutého stavu,zapnutie</t>
  </si>
  <si>
    <t>406</t>
  </si>
  <si>
    <t>950107004</t>
  </si>
  <si>
    <t>Pomocné práce pri revíziách demontáž a opätovná montáž krytu rozvádzača, rozvodnice</t>
  </si>
  <si>
    <t>408</t>
  </si>
  <si>
    <t>950107008</t>
  </si>
  <si>
    <t>Pomocné práce pri revíziách demont.a opätovná mont.krytu el.prístroja, spotrebiča,inštal.krabice</t>
  </si>
  <si>
    <t>410</t>
  </si>
  <si>
    <t>950107013</t>
  </si>
  <si>
    <t>Pomocné práce pri revíziách stanovenie výpočtového zaťaženia rozvádzača</t>
  </si>
  <si>
    <t>412</t>
  </si>
  <si>
    <t>950107015</t>
  </si>
  <si>
    <t>Pomocné práce pri revíziách demontáž a opätovná montáž skušobnej svorky uzemnenia</t>
  </si>
  <si>
    <t>414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</si>
</sst>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6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Font="1" applyBorder="1" applyAlignment="1">
      <alignment vertical="center"/>
    </xf>
    <xf numFmtId="0" fontId="1" fillId="0" borderId="5" xfId="0" applyFont="1" applyBorder="1" applyAlignment="1">
      <alignment horizontal="lef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2" fillId="5" borderId="0" xfId="0" applyFont="1" applyFill="1" applyAlignment="1">
      <alignment horizontal="left" vertical="center"/>
    </xf>
    <xf numFmtId="0" fontId="0" fillId="5" borderId="0" xfId="0" applyFont="1" applyFill="1" applyAlignment="1" applyProtection="1">
      <alignment vertical="center"/>
      <protection locked="0"/>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7" xfId="0" applyFont="1" applyFill="1" applyBorder="1" applyAlignment="1" applyProtection="1">
      <alignment horizontal="center" vertical="center" wrapText="1"/>
      <protection locked="0"/>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4" fontId="24"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3"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38" fillId="0" borderId="0" xfId="0" applyFont="1" applyAlignment="1">
      <alignment vertical="center" wrapText="1"/>
    </xf>
    <xf numFmtId="0" fontId="0" fillId="0" borderId="14" xfId="0" applyFont="1" applyBorder="1" applyAlignment="1">
      <alignment vertical="center"/>
    </xf>
    <xf numFmtId="167" fontId="22" fillId="3" borderId="22" xfId="0" applyNumberFormat="1" applyFont="1" applyFill="1" applyBorder="1" applyAlignment="1" applyProtection="1">
      <alignment vertical="center"/>
      <protection locked="0"/>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Font="1"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4" fontId="18" fillId="0" borderId="0" xfId="0" applyNumberFormat="1" applyFont="1" applyAlignment="1">
      <alignment vertical="center"/>
    </xf>
    <xf numFmtId="0" fontId="1" fillId="0" borderId="0" xfId="0"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5" xfId="0" applyNumberFormat="1" applyFont="1" applyBorder="1" applyAlignment="1">
      <alignment vertical="center"/>
    </xf>
    <xf numFmtId="0" fontId="0" fillId="0" borderId="5" xfId="0" applyFont="1" applyBorder="1" applyAlignment="1">
      <alignmen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3" fillId="2" borderId="0" xfId="0" applyFont="1" applyFill="1" applyAlignment="1">
      <alignment horizontal="center" vertical="center"/>
    </xf>
    <xf numFmtId="0" fontId="0" fillId="0" borderId="0" xfId="0"/>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30" fillId="0" borderId="0" xfId="0" applyFont="1" applyAlignment="1">
      <alignment horizontal="left" vertical="center" wrapText="1"/>
    </xf>
    <xf numFmtId="0" fontId="22" fillId="5" borderId="7"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8" xfId="0" applyFont="1" applyFill="1" applyBorder="1" applyAlignment="1">
      <alignment horizontal="left" vertical="center"/>
    </xf>
    <xf numFmtId="0" fontId="22" fillId="5" borderId="7" xfId="0" applyFont="1" applyFill="1" applyBorder="1" applyAlignment="1">
      <alignment horizontal="right" vertical="center"/>
    </xf>
    <xf numFmtId="4" fontId="27" fillId="0" borderId="0" xfId="0" applyNumberFormat="1"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2" fillId="5" borderId="6" xfId="0" applyFont="1" applyFill="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é prepojenie" xfId="1" builtinId="8"/>
    <cellStyle name="normálne"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CM105"/>
  <sheetViews>
    <sheetView showGridLines="0" tabSelected="1" workbookViewId="0">
      <selection activeCell="L84" sqref="L84"/>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5" t="s">
        <v>0</v>
      </c>
      <c r="AZ1" s="15" t="s">
        <v>1</v>
      </c>
      <c r="BA1" s="15" t="s">
        <v>2</v>
      </c>
      <c r="BB1" s="15" t="s">
        <v>1</v>
      </c>
      <c r="BT1" s="15" t="s">
        <v>3</v>
      </c>
      <c r="BU1" s="15" t="s">
        <v>3</v>
      </c>
      <c r="BV1" s="15" t="s">
        <v>4</v>
      </c>
    </row>
    <row r="2" spans="1:74" ht="36.950000000000003" customHeight="1">
      <c r="AR2" s="225" t="s">
        <v>5</v>
      </c>
      <c r="AS2" s="226"/>
      <c r="AT2" s="226"/>
      <c r="AU2" s="226"/>
      <c r="AV2" s="226"/>
      <c r="AW2" s="226"/>
      <c r="AX2" s="226"/>
      <c r="AY2" s="226"/>
      <c r="AZ2" s="226"/>
      <c r="BA2" s="226"/>
      <c r="BB2" s="226"/>
      <c r="BC2" s="226"/>
      <c r="BD2" s="226"/>
      <c r="BE2" s="226"/>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7</v>
      </c>
    </row>
    <row r="4" spans="1:74" ht="24.95" customHeight="1">
      <c r="B4" s="19"/>
      <c r="D4" s="20" t="s">
        <v>8</v>
      </c>
      <c r="AR4" s="19"/>
      <c r="AS4" s="21" t="s">
        <v>9</v>
      </c>
      <c r="BE4" s="22" t="s">
        <v>10</v>
      </c>
      <c r="BS4" s="16" t="s">
        <v>11</v>
      </c>
    </row>
    <row r="5" spans="1:74" ht="12" customHeight="1">
      <c r="B5" s="19"/>
      <c r="D5" s="23" t="s">
        <v>12</v>
      </c>
      <c r="K5" s="23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R5" s="19"/>
      <c r="BE5" s="216" t="s">
        <v>13</v>
      </c>
      <c r="BS5" s="16" t="s">
        <v>6</v>
      </c>
    </row>
    <row r="6" spans="1:74" ht="36.950000000000003" customHeight="1">
      <c r="B6" s="19"/>
      <c r="D6" s="25" t="s">
        <v>14</v>
      </c>
      <c r="K6" s="237" t="s">
        <v>15</v>
      </c>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226"/>
      <c r="AR6" s="19"/>
      <c r="BE6" s="217"/>
      <c r="BS6" s="16" t="s">
        <v>6</v>
      </c>
    </row>
    <row r="7" spans="1:74" ht="12" customHeight="1">
      <c r="B7" s="19"/>
      <c r="D7" s="26" t="s">
        <v>16</v>
      </c>
      <c r="K7" s="24" t="s">
        <v>1</v>
      </c>
      <c r="AK7" s="26" t="s">
        <v>17</v>
      </c>
      <c r="AN7" s="24" t="s">
        <v>1</v>
      </c>
      <c r="AR7" s="19"/>
      <c r="BE7" s="217"/>
      <c r="BS7" s="16" t="s">
        <v>6</v>
      </c>
    </row>
    <row r="8" spans="1:74" ht="12" customHeight="1">
      <c r="B8" s="19"/>
      <c r="D8" s="26" t="s">
        <v>18</v>
      </c>
      <c r="K8" s="24" t="s">
        <v>19</v>
      </c>
      <c r="AK8" s="26" t="s">
        <v>20</v>
      </c>
      <c r="AN8" s="27"/>
      <c r="AR8" s="19"/>
      <c r="BE8" s="217"/>
      <c r="BS8" s="16" t="s">
        <v>6</v>
      </c>
    </row>
    <row r="9" spans="1:74" ht="14.45" customHeight="1">
      <c r="B9" s="19"/>
      <c r="AR9" s="19"/>
      <c r="BE9" s="217"/>
      <c r="BS9" s="16" t="s">
        <v>6</v>
      </c>
    </row>
    <row r="10" spans="1:74" ht="12" customHeight="1">
      <c r="B10" s="19"/>
      <c r="D10" s="26" t="s">
        <v>21</v>
      </c>
      <c r="AK10" s="26" t="s">
        <v>22</v>
      </c>
      <c r="AN10" s="24" t="s">
        <v>1</v>
      </c>
      <c r="AR10" s="19"/>
      <c r="BE10" s="217"/>
      <c r="BS10" s="16" t="s">
        <v>6</v>
      </c>
    </row>
    <row r="11" spans="1:74" ht="18.399999999999999" customHeight="1">
      <c r="B11" s="19"/>
      <c r="E11" s="24" t="s">
        <v>19</v>
      </c>
      <c r="AK11" s="26" t="s">
        <v>23</v>
      </c>
      <c r="AN11" s="24" t="s">
        <v>1</v>
      </c>
      <c r="AR11" s="19"/>
      <c r="BE11" s="217"/>
      <c r="BS11" s="16" t="s">
        <v>6</v>
      </c>
    </row>
    <row r="12" spans="1:74" ht="6.95" customHeight="1">
      <c r="B12" s="19"/>
      <c r="AR12" s="19"/>
      <c r="BE12" s="217"/>
      <c r="BS12" s="16" t="s">
        <v>6</v>
      </c>
    </row>
    <row r="13" spans="1:74" ht="12" customHeight="1">
      <c r="B13" s="19"/>
      <c r="D13" s="26" t="s">
        <v>24</v>
      </c>
      <c r="AK13" s="26" t="s">
        <v>22</v>
      </c>
      <c r="AN13" s="28" t="s">
        <v>25</v>
      </c>
      <c r="AR13" s="19"/>
      <c r="BE13" s="217"/>
      <c r="BS13" s="16" t="s">
        <v>6</v>
      </c>
    </row>
    <row r="14" spans="1:74" ht="12.75">
      <c r="B14" s="19"/>
      <c r="E14" s="238" t="s">
        <v>25</v>
      </c>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6" t="s">
        <v>23</v>
      </c>
      <c r="AN14" s="28" t="s">
        <v>25</v>
      </c>
      <c r="AR14" s="19"/>
      <c r="BE14" s="217"/>
      <c r="BS14" s="16" t="s">
        <v>6</v>
      </c>
    </row>
    <row r="15" spans="1:74" ht="6.95" customHeight="1">
      <c r="B15" s="19"/>
      <c r="AR15" s="19"/>
      <c r="BE15" s="217"/>
      <c r="BS15" s="16" t="s">
        <v>3</v>
      </c>
    </row>
    <row r="16" spans="1:74" ht="12" customHeight="1">
      <c r="B16" s="19"/>
      <c r="D16" s="26" t="s">
        <v>26</v>
      </c>
      <c r="AK16" s="26" t="s">
        <v>22</v>
      </c>
      <c r="AN16" s="24" t="s">
        <v>1</v>
      </c>
      <c r="AR16" s="19"/>
      <c r="BE16" s="217"/>
      <c r="BS16" s="16" t="s">
        <v>3</v>
      </c>
    </row>
    <row r="17" spans="2:71" ht="18.399999999999999" customHeight="1">
      <c r="B17" s="19"/>
      <c r="E17" s="24" t="s">
        <v>19</v>
      </c>
      <c r="AK17" s="26" t="s">
        <v>23</v>
      </c>
      <c r="AN17" s="24" t="s">
        <v>1</v>
      </c>
      <c r="AR17" s="19"/>
      <c r="BE17" s="217"/>
      <c r="BS17" s="16" t="s">
        <v>27</v>
      </c>
    </row>
    <row r="18" spans="2:71" ht="6.95" customHeight="1">
      <c r="B18" s="19"/>
      <c r="AR18" s="19"/>
      <c r="BE18" s="217"/>
      <c r="BS18" s="16" t="s">
        <v>6</v>
      </c>
    </row>
    <row r="19" spans="2:71" ht="12" customHeight="1">
      <c r="B19" s="19"/>
      <c r="D19" s="26" t="s">
        <v>28</v>
      </c>
      <c r="AK19" s="26" t="s">
        <v>22</v>
      </c>
      <c r="AN19" s="24" t="s">
        <v>1</v>
      </c>
      <c r="AR19" s="19"/>
      <c r="BE19" s="217"/>
      <c r="BS19" s="16" t="s">
        <v>6</v>
      </c>
    </row>
    <row r="20" spans="2:71" ht="18.399999999999999" customHeight="1">
      <c r="B20" s="19"/>
      <c r="E20" s="24" t="s">
        <v>19</v>
      </c>
      <c r="AK20" s="26" t="s">
        <v>23</v>
      </c>
      <c r="AN20" s="24" t="s">
        <v>1</v>
      </c>
      <c r="AR20" s="19"/>
      <c r="BE20" s="217"/>
      <c r="BS20" s="16" t="s">
        <v>27</v>
      </c>
    </row>
    <row r="21" spans="2:71" ht="6.95" customHeight="1">
      <c r="B21" s="19"/>
      <c r="AR21" s="19"/>
      <c r="BE21" s="217"/>
    </row>
    <row r="22" spans="2:71" ht="12" customHeight="1">
      <c r="B22" s="19"/>
      <c r="D22" s="26" t="s">
        <v>29</v>
      </c>
      <c r="AR22" s="19"/>
      <c r="BE22" s="217"/>
    </row>
    <row r="23" spans="2:71" ht="16.5" customHeight="1">
      <c r="B23" s="19"/>
      <c r="E23" s="240" t="s">
        <v>1</v>
      </c>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240"/>
      <c r="AM23" s="240"/>
      <c r="AN23" s="240"/>
      <c r="AR23" s="19"/>
      <c r="BE23" s="217"/>
    </row>
    <row r="24" spans="2:71" ht="6.95" customHeight="1">
      <c r="B24" s="19"/>
      <c r="AR24" s="19"/>
      <c r="BE24" s="217"/>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17"/>
    </row>
    <row r="26" spans="2:71" s="1" customFormat="1" ht="25.9" customHeight="1">
      <c r="B26" s="31"/>
      <c r="D26" s="32" t="s">
        <v>30</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19">
        <f>ROUND(AG94,2)</f>
        <v>0</v>
      </c>
      <c r="AL26" s="220"/>
      <c r="AM26" s="220"/>
      <c r="AN26" s="220"/>
      <c r="AO26" s="220"/>
      <c r="AR26" s="31"/>
      <c r="BE26" s="217"/>
    </row>
    <row r="27" spans="2:71" s="1" customFormat="1" ht="6.95" customHeight="1">
      <c r="B27" s="31"/>
      <c r="AR27" s="31"/>
      <c r="BE27" s="217"/>
    </row>
    <row r="28" spans="2:71" s="1" customFormat="1" ht="12.75">
      <c r="B28" s="31"/>
      <c r="L28" s="241" t="s">
        <v>31</v>
      </c>
      <c r="M28" s="241"/>
      <c r="N28" s="241"/>
      <c r="O28" s="241"/>
      <c r="P28" s="241"/>
      <c r="W28" s="241" t="s">
        <v>32</v>
      </c>
      <c r="X28" s="241"/>
      <c r="Y28" s="241"/>
      <c r="Z28" s="241"/>
      <c r="AA28" s="241"/>
      <c r="AB28" s="241"/>
      <c r="AC28" s="241"/>
      <c r="AD28" s="241"/>
      <c r="AE28" s="241"/>
      <c r="AK28" s="241" t="s">
        <v>33</v>
      </c>
      <c r="AL28" s="241"/>
      <c r="AM28" s="241"/>
      <c r="AN28" s="241"/>
      <c r="AO28" s="241"/>
      <c r="AR28" s="31"/>
      <c r="BE28" s="217"/>
    </row>
    <row r="29" spans="2:71" s="2" customFormat="1" ht="14.45" customHeight="1">
      <c r="B29" s="35"/>
      <c r="D29" s="26" t="s">
        <v>34</v>
      </c>
      <c r="F29" s="26" t="s">
        <v>35</v>
      </c>
      <c r="L29" s="242">
        <v>0.2</v>
      </c>
      <c r="M29" s="215"/>
      <c r="N29" s="215"/>
      <c r="O29" s="215"/>
      <c r="P29" s="215"/>
      <c r="W29" s="214">
        <f>ROUND(AZ94, 2)</f>
        <v>0</v>
      </c>
      <c r="X29" s="215"/>
      <c r="Y29" s="215"/>
      <c r="Z29" s="215"/>
      <c r="AA29" s="215"/>
      <c r="AB29" s="215"/>
      <c r="AC29" s="215"/>
      <c r="AD29" s="215"/>
      <c r="AE29" s="215"/>
      <c r="AK29" s="214">
        <f>ROUND(AV94, 2)</f>
        <v>0</v>
      </c>
      <c r="AL29" s="215"/>
      <c r="AM29" s="215"/>
      <c r="AN29" s="215"/>
      <c r="AO29" s="215"/>
      <c r="AR29" s="35"/>
      <c r="BE29" s="218"/>
    </row>
    <row r="30" spans="2:71" s="2" customFormat="1" ht="14.45" customHeight="1">
      <c r="B30" s="35"/>
      <c r="F30" s="26" t="s">
        <v>36</v>
      </c>
      <c r="L30" s="242">
        <v>0.2</v>
      </c>
      <c r="M30" s="215"/>
      <c r="N30" s="215"/>
      <c r="O30" s="215"/>
      <c r="P30" s="215"/>
      <c r="W30" s="214">
        <f>ROUND(BA94, 2)</f>
        <v>0</v>
      </c>
      <c r="X30" s="215"/>
      <c r="Y30" s="215"/>
      <c r="Z30" s="215"/>
      <c r="AA30" s="215"/>
      <c r="AB30" s="215"/>
      <c r="AC30" s="215"/>
      <c r="AD30" s="215"/>
      <c r="AE30" s="215"/>
      <c r="AK30" s="214">
        <f>ROUND(AW94, 2)</f>
        <v>0</v>
      </c>
      <c r="AL30" s="215"/>
      <c r="AM30" s="215"/>
      <c r="AN30" s="215"/>
      <c r="AO30" s="215"/>
      <c r="AR30" s="35"/>
      <c r="BE30" s="218"/>
    </row>
    <row r="31" spans="2:71" s="2" customFormat="1" ht="14.45" hidden="1" customHeight="1">
      <c r="B31" s="35"/>
      <c r="F31" s="26" t="s">
        <v>37</v>
      </c>
      <c r="L31" s="242">
        <v>0.2</v>
      </c>
      <c r="M31" s="215"/>
      <c r="N31" s="215"/>
      <c r="O31" s="215"/>
      <c r="P31" s="215"/>
      <c r="W31" s="214">
        <f>ROUND(BB94, 2)</f>
        <v>0</v>
      </c>
      <c r="X31" s="215"/>
      <c r="Y31" s="215"/>
      <c r="Z31" s="215"/>
      <c r="AA31" s="215"/>
      <c r="AB31" s="215"/>
      <c r="AC31" s="215"/>
      <c r="AD31" s="215"/>
      <c r="AE31" s="215"/>
      <c r="AK31" s="214">
        <v>0</v>
      </c>
      <c r="AL31" s="215"/>
      <c r="AM31" s="215"/>
      <c r="AN31" s="215"/>
      <c r="AO31" s="215"/>
      <c r="AR31" s="35"/>
      <c r="BE31" s="218"/>
    </row>
    <row r="32" spans="2:71" s="2" customFormat="1" ht="14.45" hidden="1" customHeight="1">
      <c r="B32" s="35"/>
      <c r="F32" s="26" t="s">
        <v>38</v>
      </c>
      <c r="L32" s="242">
        <v>0.2</v>
      </c>
      <c r="M32" s="215"/>
      <c r="N32" s="215"/>
      <c r="O32" s="215"/>
      <c r="P32" s="215"/>
      <c r="W32" s="214">
        <f>ROUND(BC94, 2)</f>
        <v>0</v>
      </c>
      <c r="X32" s="215"/>
      <c r="Y32" s="215"/>
      <c r="Z32" s="215"/>
      <c r="AA32" s="215"/>
      <c r="AB32" s="215"/>
      <c r="AC32" s="215"/>
      <c r="AD32" s="215"/>
      <c r="AE32" s="215"/>
      <c r="AK32" s="214">
        <v>0</v>
      </c>
      <c r="AL32" s="215"/>
      <c r="AM32" s="215"/>
      <c r="AN32" s="215"/>
      <c r="AO32" s="215"/>
      <c r="AR32" s="35"/>
      <c r="BE32" s="218"/>
    </row>
    <row r="33" spans="2:57" s="2" customFormat="1" ht="14.45" hidden="1" customHeight="1">
      <c r="B33" s="35"/>
      <c r="F33" s="26" t="s">
        <v>39</v>
      </c>
      <c r="L33" s="242">
        <v>0</v>
      </c>
      <c r="M33" s="215"/>
      <c r="N33" s="215"/>
      <c r="O33" s="215"/>
      <c r="P33" s="215"/>
      <c r="W33" s="214">
        <f>ROUND(BD94, 2)</f>
        <v>0</v>
      </c>
      <c r="X33" s="215"/>
      <c r="Y33" s="215"/>
      <c r="Z33" s="215"/>
      <c r="AA33" s="215"/>
      <c r="AB33" s="215"/>
      <c r="AC33" s="215"/>
      <c r="AD33" s="215"/>
      <c r="AE33" s="215"/>
      <c r="AK33" s="214">
        <v>0</v>
      </c>
      <c r="AL33" s="215"/>
      <c r="AM33" s="215"/>
      <c r="AN33" s="215"/>
      <c r="AO33" s="215"/>
      <c r="AR33" s="35"/>
      <c r="BE33" s="218"/>
    </row>
    <row r="34" spans="2:57" s="1" customFormat="1" ht="6.95" customHeight="1">
      <c r="B34" s="31"/>
      <c r="AR34" s="31"/>
      <c r="BE34" s="217"/>
    </row>
    <row r="35" spans="2:57" s="1" customFormat="1" ht="25.9" customHeight="1">
      <c r="B35" s="31"/>
      <c r="C35" s="36"/>
      <c r="D35" s="37" t="s">
        <v>40</v>
      </c>
      <c r="E35" s="38"/>
      <c r="F35" s="38"/>
      <c r="G35" s="38"/>
      <c r="H35" s="38"/>
      <c r="I35" s="38"/>
      <c r="J35" s="38"/>
      <c r="K35" s="38"/>
      <c r="L35" s="38"/>
      <c r="M35" s="38"/>
      <c r="N35" s="38"/>
      <c r="O35" s="38"/>
      <c r="P35" s="38"/>
      <c r="Q35" s="38"/>
      <c r="R35" s="38"/>
      <c r="S35" s="38"/>
      <c r="T35" s="39" t="s">
        <v>41</v>
      </c>
      <c r="U35" s="38"/>
      <c r="V35" s="38"/>
      <c r="W35" s="38"/>
      <c r="X35" s="221" t="s">
        <v>42</v>
      </c>
      <c r="Y35" s="222"/>
      <c r="Z35" s="222"/>
      <c r="AA35" s="222"/>
      <c r="AB35" s="222"/>
      <c r="AC35" s="38"/>
      <c r="AD35" s="38"/>
      <c r="AE35" s="38"/>
      <c r="AF35" s="38"/>
      <c r="AG35" s="38"/>
      <c r="AH35" s="38"/>
      <c r="AI35" s="38"/>
      <c r="AJ35" s="38"/>
      <c r="AK35" s="223">
        <f>SUM(AK26:AK33)</f>
        <v>0</v>
      </c>
      <c r="AL35" s="222"/>
      <c r="AM35" s="222"/>
      <c r="AN35" s="222"/>
      <c r="AO35" s="224"/>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43</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44</v>
      </c>
      <c r="AI49" s="41"/>
      <c r="AJ49" s="41"/>
      <c r="AK49" s="41"/>
      <c r="AL49" s="41"/>
      <c r="AM49" s="41"/>
      <c r="AN49" s="41"/>
      <c r="AO49" s="41"/>
      <c r="AR49" s="31"/>
    </row>
    <row r="50" spans="2:44" ht="11.25">
      <c r="B50" s="19"/>
      <c r="AR50" s="19"/>
    </row>
    <row r="51" spans="2:44" ht="11.25">
      <c r="B51" s="19"/>
      <c r="AR51" s="19"/>
    </row>
    <row r="52" spans="2:44" ht="11.25">
      <c r="B52" s="19"/>
      <c r="AR52" s="19"/>
    </row>
    <row r="53" spans="2:44" ht="11.25">
      <c r="B53" s="19"/>
      <c r="AR53" s="19"/>
    </row>
    <row r="54" spans="2:44" ht="11.25">
      <c r="B54" s="19"/>
      <c r="AR54" s="19"/>
    </row>
    <row r="55" spans="2:44" ht="11.25">
      <c r="B55" s="19"/>
      <c r="AR55" s="19"/>
    </row>
    <row r="56" spans="2:44" ht="11.25">
      <c r="B56" s="19"/>
      <c r="AR56" s="19"/>
    </row>
    <row r="57" spans="2:44" ht="11.25">
      <c r="B57" s="19"/>
      <c r="AR57" s="19"/>
    </row>
    <row r="58" spans="2:44" ht="11.25">
      <c r="B58" s="19"/>
      <c r="AR58" s="19"/>
    </row>
    <row r="59" spans="2:44" ht="11.25">
      <c r="B59" s="19"/>
      <c r="AR59" s="19"/>
    </row>
    <row r="60" spans="2:44" s="1" customFormat="1" ht="12.75">
      <c r="B60" s="31"/>
      <c r="D60" s="42" t="s">
        <v>45</v>
      </c>
      <c r="E60" s="33"/>
      <c r="F60" s="33"/>
      <c r="G60" s="33"/>
      <c r="H60" s="33"/>
      <c r="I60" s="33"/>
      <c r="J60" s="33"/>
      <c r="K60" s="33"/>
      <c r="L60" s="33"/>
      <c r="M60" s="33"/>
      <c r="N60" s="33"/>
      <c r="O60" s="33"/>
      <c r="P60" s="33"/>
      <c r="Q60" s="33"/>
      <c r="R60" s="33"/>
      <c r="S60" s="33"/>
      <c r="T60" s="33"/>
      <c r="U60" s="33"/>
      <c r="V60" s="42" t="s">
        <v>46</v>
      </c>
      <c r="W60" s="33"/>
      <c r="X60" s="33"/>
      <c r="Y60" s="33"/>
      <c r="Z60" s="33"/>
      <c r="AA60" s="33"/>
      <c r="AB60" s="33"/>
      <c r="AC60" s="33"/>
      <c r="AD60" s="33"/>
      <c r="AE60" s="33"/>
      <c r="AF60" s="33"/>
      <c r="AG60" s="33"/>
      <c r="AH60" s="42" t="s">
        <v>45</v>
      </c>
      <c r="AI60" s="33"/>
      <c r="AJ60" s="33"/>
      <c r="AK60" s="33"/>
      <c r="AL60" s="33"/>
      <c r="AM60" s="42" t="s">
        <v>46</v>
      </c>
      <c r="AN60" s="33"/>
      <c r="AO60" s="33"/>
      <c r="AR60" s="31"/>
    </row>
    <row r="61" spans="2:44" ht="11.25">
      <c r="B61" s="19"/>
      <c r="AR61" s="19"/>
    </row>
    <row r="62" spans="2:44" ht="11.25">
      <c r="B62" s="19"/>
      <c r="AR62" s="19"/>
    </row>
    <row r="63" spans="2:44" ht="11.25">
      <c r="B63" s="19"/>
      <c r="AR63" s="19"/>
    </row>
    <row r="64" spans="2:44" s="1" customFormat="1" ht="12.75">
      <c r="B64" s="31"/>
      <c r="D64" s="40" t="s">
        <v>47</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48</v>
      </c>
      <c r="AI64" s="41"/>
      <c r="AJ64" s="41"/>
      <c r="AK64" s="41"/>
      <c r="AL64" s="41"/>
      <c r="AM64" s="41"/>
      <c r="AN64" s="41"/>
      <c r="AO64" s="41"/>
      <c r="AR64" s="31"/>
    </row>
    <row r="65" spans="2:44" ht="11.25">
      <c r="B65" s="19"/>
      <c r="AR65" s="19"/>
    </row>
    <row r="66" spans="2:44" ht="11.25">
      <c r="B66" s="19"/>
      <c r="AR66" s="19"/>
    </row>
    <row r="67" spans="2:44" ht="11.25">
      <c r="B67" s="19"/>
      <c r="AR67" s="19"/>
    </row>
    <row r="68" spans="2:44" ht="11.25">
      <c r="B68" s="19"/>
      <c r="AR68" s="19"/>
    </row>
    <row r="69" spans="2:44" ht="11.25">
      <c r="B69" s="19"/>
      <c r="AR69" s="19"/>
    </row>
    <row r="70" spans="2:44" ht="11.25">
      <c r="B70" s="19"/>
      <c r="AR70" s="19"/>
    </row>
    <row r="71" spans="2:44" ht="11.25">
      <c r="B71" s="19"/>
      <c r="AR71" s="19"/>
    </row>
    <row r="72" spans="2:44" ht="11.25">
      <c r="B72" s="19"/>
      <c r="AR72" s="19"/>
    </row>
    <row r="73" spans="2:44" ht="11.25">
      <c r="B73" s="19"/>
      <c r="AR73" s="19"/>
    </row>
    <row r="74" spans="2:44" ht="11.25">
      <c r="B74" s="19"/>
      <c r="AR74" s="19"/>
    </row>
    <row r="75" spans="2:44" s="1" customFormat="1" ht="12.75">
      <c r="B75" s="31"/>
      <c r="D75" s="42" t="s">
        <v>45</v>
      </c>
      <c r="E75" s="33"/>
      <c r="F75" s="33"/>
      <c r="G75" s="33"/>
      <c r="H75" s="33"/>
      <c r="I75" s="33"/>
      <c r="J75" s="33"/>
      <c r="K75" s="33"/>
      <c r="L75" s="33"/>
      <c r="M75" s="33"/>
      <c r="N75" s="33"/>
      <c r="O75" s="33"/>
      <c r="P75" s="33"/>
      <c r="Q75" s="33"/>
      <c r="R75" s="33"/>
      <c r="S75" s="33"/>
      <c r="T75" s="33"/>
      <c r="U75" s="33"/>
      <c r="V75" s="42" t="s">
        <v>46</v>
      </c>
      <c r="W75" s="33"/>
      <c r="X75" s="33"/>
      <c r="Y75" s="33"/>
      <c r="Z75" s="33"/>
      <c r="AA75" s="33"/>
      <c r="AB75" s="33"/>
      <c r="AC75" s="33"/>
      <c r="AD75" s="33"/>
      <c r="AE75" s="33"/>
      <c r="AF75" s="33"/>
      <c r="AG75" s="33"/>
      <c r="AH75" s="42" t="s">
        <v>45</v>
      </c>
      <c r="AI75" s="33"/>
      <c r="AJ75" s="33"/>
      <c r="AK75" s="33"/>
      <c r="AL75" s="33"/>
      <c r="AM75" s="42" t="s">
        <v>46</v>
      </c>
      <c r="AN75" s="33"/>
      <c r="AO75" s="33"/>
      <c r="AR75" s="31"/>
    </row>
    <row r="76" spans="2:44" s="1" customFormat="1" ht="11.25">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49</v>
      </c>
      <c r="AR82" s="31"/>
    </row>
    <row r="83" spans="1:91" s="1" customFormat="1" ht="6.95" customHeight="1">
      <c r="B83" s="31"/>
      <c r="AR83" s="31"/>
    </row>
    <row r="84" spans="1:91" s="3" customFormat="1" ht="12" customHeight="1">
      <c r="B84" s="47"/>
      <c r="C84" s="26" t="s">
        <v>12</v>
      </c>
      <c r="AR84" s="47"/>
    </row>
    <row r="85" spans="1:91" s="4" customFormat="1" ht="36.950000000000003" customHeight="1">
      <c r="B85" s="48"/>
      <c r="C85" s="49" t="s">
        <v>14</v>
      </c>
      <c r="L85" s="233" t="str">
        <f>K6</f>
        <v>Obnova a nadstavba Materskej školy Hrubá Borša</v>
      </c>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234"/>
      <c r="AL85" s="234"/>
      <c r="AM85" s="234"/>
      <c r="AN85" s="234"/>
      <c r="AO85" s="234"/>
      <c r="AR85" s="48"/>
    </row>
    <row r="86" spans="1:91" s="1" customFormat="1" ht="6.95" customHeight="1">
      <c r="B86" s="31"/>
      <c r="AR86" s="31"/>
    </row>
    <row r="87" spans="1:91" s="1" customFormat="1" ht="12" customHeight="1">
      <c r="B87" s="31"/>
      <c r="C87" s="26" t="s">
        <v>18</v>
      </c>
      <c r="L87" s="50" t="str">
        <f>IF(K8="","",K8)</f>
        <v xml:space="preserve"> </v>
      </c>
      <c r="AI87" s="26" t="s">
        <v>20</v>
      </c>
      <c r="AM87" s="235" t="str">
        <f>IF(AN8= "","",AN8)</f>
        <v/>
      </c>
      <c r="AN87" s="235"/>
      <c r="AR87" s="31"/>
    </row>
    <row r="88" spans="1:91" s="1" customFormat="1" ht="6.95" customHeight="1">
      <c r="B88" s="31"/>
      <c r="AR88" s="31"/>
    </row>
    <row r="89" spans="1:91" s="1" customFormat="1" ht="15.2" customHeight="1">
      <c r="B89" s="31"/>
      <c r="C89" s="26" t="s">
        <v>21</v>
      </c>
      <c r="L89" s="3" t="str">
        <f>IF(E11= "","",E11)</f>
        <v xml:space="preserve"> </v>
      </c>
      <c r="AI89" s="26" t="s">
        <v>26</v>
      </c>
      <c r="AM89" s="231" t="str">
        <f>IF(E17="","",E17)</f>
        <v xml:space="preserve"> </v>
      </c>
      <c r="AN89" s="232"/>
      <c r="AO89" s="232"/>
      <c r="AP89" s="232"/>
      <c r="AR89" s="31"/>
      <c r="AS89" s="227" t="s">
        <v>50</v>
      </c>
      <c r="AT89" s="228"/>
      <c r="AU89" s="52"/>
      <c r="AV89" s="52"/>
      <c r="AW89" s="52"/>
      <c r="AX89" s="52"/>
      <c r="AY89" s="52"/>
      <c r="AZ89" s="52"/>
      <c r="BA89" s="52"/>
      <c r="BB89" s="52"/>
      <c r="BC89" s="52"/>
      <c r="BD89" s="53"/>
    </row>
    <row r="90" spans="1:91" s="1" customFormat="1" ht="15.2" customHeight="1">
      <c r="B90" s="31"/>
      <c r="C90" s="26" t="s">
        <v>24</v>
      </c>
      <c r="L90" s="3" t="str">
        <f>IF(E14= "Vyplň údaj","",E14)</f>
        <v/>
      </c>
      <c r="AI90" s="26" t="s">
        <v>28</v>
      </c>
      <c r="AM90" s="231" t="str">
        <f>IF(E20="","",E20)</f>
        <v xml:space="preserve"> </v>
      </c>
      <c r="AN90" s="232"/>
      <c r="AO90" s="232"/>
      <c r="AP90" s="232"/>
      <c r="AR90" s="31"/>
      <c r="AS90" s="229"/>
      <c r="AT90" s="230"/>
      <c r="AU90" s="54"/>
      <c r="AV90" s="54"/>
      <c r="AW90" s="54"/>
      <c r="AX90" s="54"/>
      <c r="AY90" s="54"/>
      <c r="AZ90" s="54"/>
      <c r="BA90" s="54"/>
      <c r="BB90" s="54"/>
      <c r="BC90" s="54"/>
      <c r="BD90" s="55"/>
    </row>
    <row r="91" spans="1:91" s="1" customFormat="1" ht="10.9" customHeight="1">
      <c r="B91" s="31"/>
      <c r="AR91" s="31"/>
      <c r="AS91" s="229"/>
      <c r="AT91" s="230"/>
      <c r="AU91" s="54"/>
      <c r="AV91" s="54"/>
      <c r="AW91" s="54"/>
      <c r="AX91" s="54"/>
      <c r="AY91" s="54"/>
      <c r="AZ91" s="54"/>
      <c r="BA91" s="54"/>
      <c r="BB91" s="54"/>
      <c r="BC91" s="54"/>
      <c r="BD91" s="55"/>
    </row>
    <row r="92" spans="1:91" s="1" customFormat="1" ht="29.25" customHeight="1">
      <c r="B92" s="31"/>
      <c r="C92" s="256" t="s">
        <v>51</v>
      </c>
      <c r="D92" s="248"/>
      <c r="E92" s="248"/>
      <c r="F92" s="248"/>
      <c r="G92" s="248"/>
      <c r="H92" s="56"/>
      <c r="I92" s="247" t="s">
        <v>52</v>
      </c>
      <c r="J92" s="248"/>
      <c r="K92" s="248"/>
      <c r="L92" s="248"/>
      <c r="M92" s="248"/>
      <c r="N92" s="248"/>
      <c r="O92" s="248"/>
      <c r="P92" s="248"/>
      <c r="Q92" s="248"/>
      <c r="R92" s="248"/>
      <c r="S92" s="248"/>
      <c r="T92" s="248"/>
      <c r="U92" s="248"/>
      <c r="V92" s="248"/>
      <c r="W92" s="248"/>
      <c r="X92" s="248"/>
      <c r="Y92" s="248"/>
      <c r="Z92" s="248"/>
      <c r="AA92" s="248"/>
      <c r="AB92" s="248"/>
      <c r="AC92" s="248"/>
      <c r="AD92" s="248"/>
      <c r="AE92" s="248"/>
      <c r="AF92" s="248"/>
      <c r="AG92" s="250" t="s">
        <v>53</v>
      </c>
      <c r="AH92" s="248"/>
      <c r="AI92" s="248"/>
      <c r="AJ92" s="248"/>
      <c r="AK92" s="248"/>
      <c r="AL92" s="248"/>
      <c r="AM92" s="248"/>
      <c r="AN92" s="247" t="s">
        <v>54</v>
      </c>
      <c r="AO92" s="248"/>
      <c r="AP92" s="249"/>
      <c r="AQ92" s="57" t="s">
        <v>55</v>
      </c>
      <c r="AR92" s="31"/>
      <c r="AS92" s="58" t="s">
        <v>56</v>
      </c>
      <c r="AT92" s="59" t="s">
        <v>57</v>
      </c>
      <c r="AU92" s="59" t="s">
        <v>58</v>
      </c>
      <c r="AV92" s="59" t="s">
        <v>59</v>
      </c>
      <c r="AW92" s="59" t="s">
        <v>60</v>
      </c>
      <c r="AX92" s="59" t="s">
        <v>61</v>
      </c>
      <c r="AY92" s="59" t="s">
        <v>62</v>
      </c>
      <c r="AZ92" s="59" t="s">
        <v>63</v>
      </c>
      <c r="BA92" s="59" t="s">
        <v>64</v>
      </c>
      <c r="BB92" s="59" t="s">
        <v>65</v>
      </c>
      <c r="BC92" s="59" t="s">
        <v>66</v>
      </c>
      <c r="BD92" s="60" t="s">
        <v>67</v>
      </c>
    </row>
    <row r="93" spans="1:91" s="1" customFormat="1" ht="10.9" customHeight="1">
      <c r="B93" s="31"/>
      <c r="AR93" s="31"/>
      <c r="AS93" s="61"/>
      <c r="AT93" s="52"/>
      <c r="AU93" s="52"/>
      <c r="AV93" s="52"/>
      <c r="AW93" s="52"/>
      <c r="AX93" s="52"/>
      <c r="AY93" s="52"/>
      <c r="AZ93" s="52"/>
      <c r="BA93" s="52"/>
      <c r="BB93" s="52"/>
      <c r="BC93" s="52"/>
      <c r="BD93" s="53"/>
    </row>
    <row r="94" spans="1:91" s="5" customFormat="1" ht="32.450000000000003" customHeight="1">
      <c r="B94" s="62"/>
      <c r="C94" s="63" t="s">
        <v>68</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54">
        <f>ROUND(AG95+SUM(AG98:AG103),2)</f>
        <v>0</v>
      </c>
      <c r="AH94" s="254"/>
      <c r="AI94" s="254"/>
      <c r="AJ94" s="254"/>
      <c r="AK94" s="254"/>
      <c r="AL94" s="254"/>
      <c r="AM94" s="254"/>
      <c r="AN94" s="255">
        <f t="shared" ref="AN94:AN103" si="0">SUM(AG94,AT94)</f>
        <v>0</v>
      </c>
      <c r="AO94" s="255"/>
      <c r="AP94" s="255"/>
      <c r="AQ94" s="66" t="s">
        <v>1</v>
      </c>
      <c r="AR94" s="62"/>
      <c r="AS94" s="67">
        <f>ROUND(AS95+SUM(AS98:AS103),2)</f>
        <v>0</v>
      </c>
      <c r="AT94" s="68">
        <f t="shared" ref="AT94:AT103" si="1">ROUND(SUM(AV94:AW94),2)</f>
        <v>0</v>
      </c>
      <c r="AU94" s="69">
        <f>ROUND(AU95+SUM(AU98:AU103),5)</f>
        <v>0</v>
      </c>
      <c r="AV94" s="68">
        <f>ROUND(AZ94*L29,2)</f>
        <v>0</v>
      </c>
      <c r="AW94" s="68">
        <f>ROUND(BA94*L30,2)</f>
        <v>0</v>
      </c>
      <c r="AX94" s="68">
        <f>ROUND(BB94*L29,2)</f>
        <v>0</v>
      </c>
      <c r="AY94" s="68">
        <f>ROUND(BC94*L30,2)</f>
        <v>0</v>
      </c>
      <c r="AZ94" s="68">
        <f>ROUND(AZ95+SUM(AZ98:AZ103),2)</f>
        <v>0</v>
      </c>
      <c r="BA94" s="68">
        <f>ROUND(BA95+SUM(BA98:BA103),2)</f>
        <v>0</v>
      </c>
      <c r="BB94" s="68">
        <f>ROUND(BB95+SUM(BB98:BB103),2)</f>
        <v>0</v>
      </c>
      <c r="BC94" s="68">
        <f>ROUND(BC95+SUM(BC98:BC103),2)</f>
        <v>0</v>
      </c>
      <c r="BD94" s="70">
        <f>ROUND(BD95+SUM(BD98:BD103),2)</f>
        <v>0</v>
      </c>
      <c r="BS94" s="71" t="s">
        <v>69</v>
      </c>
      <c r="BT94" s="71" t="s">
        <v>70</v>
      </c>
      <c r="BU94" s="72" t="s">
        <v>71</v>
      </c>
      <c r="BV94" s="71" t="s">
        <v>72</v>
      </c>
      <c r="BW94" s="71" t="s">
        <v>4</v>
      </c>
      <c r="BX94" s="71" t="s">
        <v>73</v>
      </c>
      <c r="CL94" s="71" t="s">
        <v>1</v>
      </c>
    </row>
    <row r="95" spans="1:91" s="6" customFormat="1" ht="16.5" customHeight="1">
      <c r="B95" s="73"/>
      <c r="C95" s="74"/>
      <c r="D95" s="245" t="s">
        <v>74</v>
      </c>
      <c r="E95" s="245"/>
      <c r="F95" s="245"/>
      <c r="G95" s="245"/>
      <c r="H95" s="245"/>
      <c r="I95" s="75"/>
      <c r="J95" s="245" t="s">
        <v>75</v>
      </c>
      <c r="K95" s="245"/>
      <c r="L95" s="245"/>
      <c r="M95" s="245"/>
      <c r="N95" s="245"/>
      <c r="O95" s="245"/>
      <c r="P95" s="245"/>
      <c r="Q95" s="245"/>
      <c r="R95" s="245"/>
      <c r="S95" s="245"/>
      <c r="T95" s="245"/>
      <c r="U95" s="245"/>
      <c r="V95" s="245"/>
      <c r="W95" s="245"/>
      <c r="X95" s="245"/>
      <c r="Y95" s="245"/>
      <c r="Z95" s="245"/>
      <c r="AA95" s="245"/>
      <c r="AB95" s="245"/>
      <c r="AC95" s="245"/>
      <c r="AD95" s="245"/>
      <c r="AE95" s="245"/>
      <c r="AF95" s="245"/>
      <c r="AG95" s="251">
        <f>ROUND(SUM(AG96:AG97),2)</f>
        <v>0</v>
      </c>
      <c r="AH95" s="244"/>
      <c r="AI95" s="244"/>
      <c r="AJ95" s="244"/>
      <c r="AK95" s="244"/>
      <c r="AL95" s="244"/>
      <c r="AM95" s="244"/>
      <c r="AN95" s="243">
        <f t="shared" si="0"/>
        <v>0</v>
      </c>
      <c r="AO95" s="244"/>
      <c r="AP95" s="244"/>
      <c r="AQ95" s="76" t="s">
        <v>76</v>
      </c>
      <c r="AR95" s="73"/>
      <c r="AS95" s="77">
        <f>ROUND(SUM(AS96:AS97),2)</f>
        <v>0</v>
      </c>
      <c r="AT95" s="78">
        <f t="shared" si="1"/>
        <v>0</v>
      </c>
      <c r="AU95" s="79">
        <f>ROUND(SUM(AU96:AU97),5)</f>
        <v>0</v>
      </c>
      <c r="AV95" s="78">
        <f>ROUND(AZ95*L29,2)</f>
        <v>0</v>
      </c>
      <c r="AW95" s="78">
        <f>ROUND(BA95*L30,2)</f>
        <v>0</v>
      </c>
      <c r="AX95" s="78">
        <f>ROUND(BB95*L29,2)</f>
        <v>0</v>
      </c>
      <c r="AY95" s="78">
        <f>ROUND(BC95*L30,2)</f>
        <v>0</v>
      </c>
      <c r="AZ95" s="78">
        <f>ROUND(SUM(AZ96:AZ97),2)</f>
        <v>0</v>
      </c>
      <c r="BA95" s="78">
        <f>ROUND(SUM(BA96:BA97),2)</f>
        <v>0</v>
      </c>
      <c r="BB95" s="78">
        <f>ROUND(SUM(BB96:BB97),2)</f>
        <v>0</v>
      </c>
      <c r="BC95" s="78">
        <f>ROUND(SUM(BC96:BC97),2)</f>
        <v>0</v>
      </c>
      <c r="BD95" s="80">
        <f>ROUND(SUM(BD96:BD97),2)</f>
        <v>0</v>
      </c>
      <c r="BS95" s="81" t="s">
        <v>69</v>
      </c>
      <c r="BT95" s="81" t="s">
        <v>74</v>
      </c>
      <c r="BU95" s="81" t="s">
        <v>71</v>
      </c>
      <c r="BV95" s="81" t="s">
        <v>72</v>
      </c>
      <c r="BW95" s="81" t="s">
        <v>77</v>
      </c>
      <c r="BX95" s="81" t="s">
        <v>4</v>
      </c>
      <c r="CL95" s="81" t="s">
        <v>1</v>
      </c>
      <c r="CM95" s="81" t="s">
        <v>70</v>
      </c>
    </row>
    <row r="96" spans="1:91" s="3" customFormat="1" ht="16.5" customHeight="1">
      <c r="A96" s="82" t="s">
        <v>78</v>
      </c>
      <c r="B96" s="47"/>
      <c r="C96" s="9"/>
      <c r="D96" s="9"/>
      <c r="E96" s="246" t="s">
        <v>79</v>
      </c>
      <c r="F96" s="246"/>
      <c r="G96" s="246"/>
      <c r="H96" s="246"/>
      <c r="I96" s="246"/>
      <c r="J96" s="9"/>
      <c r="K96" s="246" t="s">
        <v>80</v>
      </c>
      <c r="L96" s="246"/>
      <c r="M96" s="246"/>
      <c r="N96" s="246"/>
      <c r="O96" s="246"/>
      <c r="P96" s="246"/>
      <c r="Q96" s="246"/>
      <c r="R96" s="246"/>
      <c r="S96" s="246"/>
      <c r="T96" s="246"/>
      <c r="U96" s="246"/>
      <c r="V96" s="246"/>
      <c r="W96" s="246"/>
      <c r="X96" s="246"/>
      <c r="Y96" s="246"/>
      <c r="Z96" s="246"/>
      <c r="AA96" s="246"/>
      <c r="AB96" s="246"/>
      <c r="AC96" s="246"/>
      <c r="AD96" s="246"/>
      <c r="AE96" s="246"/>
      <c r="AF96" s="246"/>
      <c r="AG96" s="252">
        <f>'1-1 - Stavebná časť - Nad...'!J32</f>
        <v>0</v>
      </c>
      <c r="AH96" s="253"/>
      <c r="AI96" s="253"/>
      <c r="AJ96" s="253"/>
      <c r="AK96" s="253"/>
      <c r="AL96" s="253"/>
      <c r="AM96" s="253"/>
      <c r="AN96" s="252">
        <f t="shared" si="0"/>
        <v>0</v>
      </c>
      <c r="AO96" s="253"/>
      <c r="AP96" s="253"/>
      <c r="AQ96" s="83" t="s">
        <v>81</v>
      </c>
      <c r="AR96" s="47"/>
      <c r="AS96" s="84">
        <v>0</v>
      </c>
      <c r="AT96" s="85">
        <f t="shared" si="1"/>
        <v>0</v>
      </c>
      <c r="AU96" s="86">
        <f>'1-1 - Stavebná časť - Nad...'!P145</f>
        <v>0</v>
      </c>
      <c r="AV96" s="85">
        <f>'1-1 - Stavebná časť - Nad...'!J35</f>
        <v>0</v>
      </c>
      <c r="AW96" s="85">
        <f>'1-1 - Stavebná časť - Nad...'!J36</f>
        <v>0</v>
      </c>
      <c r="AX96" s="85">
        <f>'1-1 - Stavebná časť - Nad...'!J37</f>
        <v>0</v>
      </c>
      <c r="AY96" s="85">
        <f>'1-1 - Stavebná časť - Nad...'!J38</f>
        <v>0</v>
      </c>
      <c r="AZ96" s="85">
        <f>'1-1 - Stavebná časť - Nad...'!F35</f>
        <v>0</v>
      </c>
      <c r="BA96" s="85">
        <f>'1-1 - Stavebná časť - Nad...'!F36</f>
        <v>0</v>
      </c>
      <c r="BB96" s="85">
        <f>'1-1 - Stavebná časť - Nad...'!F37</f>
        <v>0</v>
      </c>
      <c r="BC96" s="85">
        <f>'1-1 - Stavebná časť - Nad...'!F38</f>
        <v>0</v>
      </c>
      <c r="BD96" s="87">
        <f>'1-1 - Stavebná časť - Nad...'!F39</f>
        <v>0</v>
      </c>
      <c r="BT96" s="24" t="s">
        <v>82</v>
      </c>
      <c r="BV96" s="24" t="s">
        <v>72</v>
      </c>
      <c r="BW96" s="24" t="s">
        <v>83</v>
      </c>
      <c r="BX96" s="24" t="s">
        <v>77</v>
      </c>
      <c r="CL96" s="24" t="s">
        <v>1</v>
      </c>
    </row>
    <row r="97" spans="1:91" s="3" customFormat="1" ht="16.5" customHeight="1">
      <c r="A97" s="82" t="s">
        <v>78</v>
      </c>
      <c r="B97" s="47"/>
      <c r="C97" s="9"/>
      <c r="D97" s="9"/>
      <c r="E97" s="246" t="s">
        <v>84</v>
      </c>
      <c r="F97" s="246"/>
      <c r="G97" s="246"/>
      <c r="H97" s="246"/>
      <c r="I97" s="246"/>
      <c r="J97" s="9"/>
      <c r="K97" s="246" t="s">
        <v>85</v>
      </c>
      <c r="L97" s="246"/>
      <c r="M97" s="246"/>
      <c r="N97" s="246"/>
      <c r="O97" s="246"/>
      <c r="P97" s="246"/>
      <c r="Q97" s="246"/>
      <c r="R97" s="246"/>
      <c r="S97" s="246"/>
      <c r="T97" s="246"/>
      <c r="U97" s="246"/>
      <c r="V97" s="246"/>
      <c r="W97" s="246"/>
      <c r="X97" s="246"/>
      <c r="Y97" s="246"/>
      <c r="Z97" s="246"/>
      <c r="AA97" s="246"/>
      <c r="AB97" s="246"/>
      <c r="AC97" s="246"/>
      <c r="AD97" s="246"/>
      <c r="AE97" s="246"/>
      <c r="AF97" s="246"/>
      <c r="AG97" s="252">
        <f>'1-2 - Stavebná časť - Obnova'!J32</f>
        <v>0</v>
      </c>
      <c r="AH97" s="253"/>
      <c r="AI97" s="253"/>
      <c r="AJ97" s="253"/>
      <c r="AK97" s="253"/>
      <c r="AL97" s="253"/>
      <c r="AM97" s="253"/>
      <c r="AN97" s="252">
        <f t="shared" si="0"/>
        <v>0</v>
      </c>
      <c r="AO97" s="253"/>
      <c r="AP97" s="253"/>
      <c r="AQ97" s="83" t="s">
        <v>81</v>
      </c>
      <c r="AR97" s="47"/>
      <c r="AS97" s="84">
        <v>0</v>
      </c>
      <c r="AT97" s="85">
        <f t="shared" si="1"/>
        <v>0</v>
      </c>
      <c r="AU97" s="86">
        <f>'1-2 - Stavebná časť - Obnova'!P128</f>
        <v>0</v>
      </c>
      <c r="AV97" s="85">
        <f>'1-2 - Stavebná časť - Obnova'!J35</f>
        <v>0</v>
      </c>
      <c r="AW97" s="85">
        <f>'1-2 - Stavebná časť - Obnova'!J36</f>
        <v>0</v>
      </c>
      <c r="AX97" s="85">
        <f>'1-2 - Stavebná časť - Obnova'!J37</f>
        <v>0</v>
      </c>
      <c r="AY97" s="85">
        <f>'1-2 - Stavebná časť - Obnova'!J38</f>
        <v>0</v>
      </c>
      <c r="AZ97" s="85">
        <f>'1-2 - Stavebná časť - Obnova'!F35</f>
        <v>0</v>
      </c>
      <c r="BA97" s="85">
        <f>'1-2 - Stavebná časť - Obnova'!F36</f>
        <v>0</v>
      </c>
      <c r="BB97" s="85">
        <f>'1-2 - Stavebná časť - Obnova'!F37</f>
        <v>0</v>
      </c>
      <c r="BC97" s="85">
        <f>'1-2 - Stavebná časť - Obnova'!F38</f>
        <v>0</v>
      </c>
      <c r="BD97" s="87">
        <f>'1-2 - Stavebná časť - Obnova'!F39</f>
        <v>0</v>
      </c>
      <c r="BT97" s="24" t="s">
        <v>82</v>
      </c>
      <c r="BV97" s="24" t="s">
        <v>72</v>
      </c>
      <c r="BW97" s="24" t="s">
        <v>86</v>
      </c>
      <c r="BX97" s="24" t="s">
        <v>77</v>
      </c>
      <c r="CL97" s="24" t="s">
        <v>1</v>
      </c>
    </row>
    <row r="98" spans="1:91" s="6" customFormat="1" ht="16.5" customHeight="1">
      <c r="A98" s="82" t="s">
        <v>78</v>
      </c>
      <c r="B98" s="73"/>
      <c r="C98" s="74"/>
      <c r="D98" s="245" t="s">
        <v>82</v>
      </c>
      <c r="E98" s="245"/>
      <c r="F98" s="245"/>
      <c r="G98" s="245"/>
      <c r="H98" s="245"/>
      <c r="I98" s="75"/>
      <c r="J98" s="245" t="s">
        <v>87</v>
      </c>
      <c r="K98" s="245"/>
      <c r="L98" s="245"/>
      <c r="M98" s="245"/>
      <c r="N98" s="245"/>
      <c r="O98" s="245"/>
      <c r="P98" s="245"/>
      <c r="Q98" s="245"/>
      <c r="R98" s="245"/>
      <c r="S98" s="245"/>
      <c r="T98" s="245"/>
      <c r="U98" s="245"/>
      <c r="V98" s="245"/>
      <c r="W98" s="245"/>
      <c r="X98" s="245"/>
      <c r="Y98" s="245"/>
      <c r="Z98" s="245"/>
      <c r="AA98" s="245"/>
      <c r="AB98" s="245"/>
      <c r="AC98" s="245"/>
      <c r="AD98" s="245"/>
      <c r="AE98" s="245"/>
      <c r="AF98" s="245"/>
      <c r="AG98" s="243">
        <f>'2 - Vonkajšie žalúzie'!J30</f>
        <v>0</v>
      </c>
      <c r="AH98" s="244"/>
      <c r="AI98" s="244"/>
      <c r="AJ98" s="244"/>
      <c r="AK98" s="244"/>
      <c r="AL98" s="244"/>
      <c r="AM98" s="244"/>
      <c r="AN98" s="243">
        <f t="shared" si="0"/>
        <v>0</v>
      </c>
      <c r="AO98" s="244"/>
      <c r="AP98" s="244"/>
      <c r="AQ98" s="76" t="s">
        <v>76</v>
      </c>
      <c r="AR98" s="73"/>
      <c r="AS98" s="77">
        <v>0</v>
      </c>
      <c r="AT98" s="78">
        <f t="shared" si="1"/>
        <v>0</v>
      </c>
      <c r="AU98" s="79">
        <f>'2 - Vonkajšie žalúzie'!P118</f>
        <v>0</v>
      </c>
      <c r="AV98" s="78">
        <f>'2 - Vonkajšie žalúzie'!J33</f>
        <v>0</v>
      </c>
      <c r="AW98" s="78">
        <f>'2 - Vonkajšie žalúzie'!J34</f>
        <v>0</v>
      </c>
      <c r="AX98" s="78">
        <f>'2 - Vonkajšie žalúzie'!J35</f>
        <v>0</v>
      </c>
      <c r="AY98" s="78">
        <f>'2 - Vonkajšie žalúzie'!J36</f>
        <v>0</v>
      </c>
      <c r="AZ98" s="78">
        <f>'2 - Vonkajšie žalúzie'!F33</f>
        <v>0</v>
      </c>
      <c r="BA98" s="78">
        <f>'2 - Vonkajšie žalúzie'!F34</f>
        <v>0</v>
      </c>
      <c r="BB98" s="78">
        <f>'2 - Vonkajšie žalúzie'!F35</f>
        <v>0</v>
      </c>
      <c r="BC98" s="78">
        <f>'2 - Vonkajšie žalúzie'!F36</f>
        <v>0</v>
      </c>
      <c r="BD98" s="80">
        <f>'2 - Vonkajšie žalúzie'!F37</f>
        <v>0</v>
      </c>
      <c r="BT98" s="81" t="s">
        <v>74</v>
      </c>
      <c r="BV98" s="81" t="s">
        <v>72</v>
      </c>
      <c r="BW98" s="81" t="s">
        <v>88</v>
      </c>
      <c r="BX98" s="81" t="s">
        <v>4</v>
      </c>
      <c r="CL98" s="81" t="s">
        <v>1</v>
      </c>
      <c r="CM98" s="81" t="s">
        <v>70</v>
      </c>
    </row>
    <row r="99" spans="1:91" s="6" customFormat="1" ht="16.5" customHeight="1">
      <c r="A99" s="82" t="s">
        <v>78</v>
      </c>
      <c r="B99" s="73"/>
      <c r="C99" s="74"/>
      <c r="D99" s="245" t="s">
        <v>89</v>
      </c>
      <c r="E99" s="245"/>
      <c r="F99" s="245"/>
      <c r="G99" s="245"/>
      <c r="H99" s="245"/>
      <c r="I99" s="75"/>
      <c r="J99" s="245" t="s">
        <v>90</v>
      </c>
      <c r="K99" s="245"/>
      <c r="L99" s="245"/>
      <c r="M99" s="245"/>
      <c r="N99" s="245"/>
      <c r="O99" s="245"/>
      <c r="P99" s="245"/>
      <c r="Q99" s="245"/>
      <c r="R99" s="245"/>
      <c r="S99" s="245"/>
      <c r="T99" s="245"/>
      <c r="U99" s="245"/>
      <c r="V99" s="245"/>
      <c r="W99" s="245"/>
      <c r="X99" s="245"/>
      <c r="Y99" s="245"/>
      <c r="Z99" s="245"/>
      <c r="AA99" s="245"/>
      <c r="AB99" s="245"/>
      <c r="AC99" s="245"/>
      <c r="AD99" s="245"/>
      <c r="AE99" s="245"/>
      <c r="AF99" s="245"/>
      <c r="AG99" s="243">
        <f>'3 - Vzduchotechnika'!J30</f>
        <v>0</v>
      </c>
      <c r="AH99" s="244"/>
      <c r="AI99" s="244"/>
      <c r="AJ99" s="244"/>
      <c r="AK99" s="244"/>
      <c r="AL99" s="244"/>
      <c r="AM99" s="244"/>
      <c r="AN99" s="243">
        <f t="shared" si="0"/>
        <v>0</v>
      </c>
      <c r="AO99" s="244"/>
      <c r="AP99" s="244"/>
      <c r="AQ99" s="76" t="s">
        <v>76</v>
      </c>
      <c r="AR99" s="73"/>
      <c r="AS99" s="77">
        <v>0</v>
      </c>
      <c r="AT99" s="78">
        <f t="shared" si="1"/>
        <v>0</v>
      </c>
      <c r="AU99" s="79">
        <f>'3 - Vzduchotechnika'!P118</f>
        <v>0</v>
      </c>
      <c r="AV99" s="78">
        <f>'3 - Vzduchotechnika'!J33</f>
        <v>0</v>
      </c>
      <c r="AW99" s="78">
        <f>'3 - Vzduchotechnika'!J34</f>
        <v>0</v>
      </c>
      <c r="AX99" s="78">
        <f>'3 - Vzduchotechnika'!J35</f>
        <v>0</v>
      </c>
      <c r="AY99" s="78">
        <f>'3 - Vzduchotechnika'!J36</f>
        <v>0</v>
      </c>
      <c r="AZ99" s="78">
        <f>'3 - Vzduchotechnika'!F33</f>
        <v>0</v>
      </c>
      <c r="BA99" s="78">
        <f>'3 - Vzduchotechnika'!F34</f>
        <v>0</v>
      </c>
      <c r="BB99" s="78">
        <f>'3 - Vzduchotechnika'!F35</f>
        <v>0</v>
      </c>
      <c r="BC99" s="78">
        <f>'3 - Vzduchotechnika'!F36</f>
        <v>0</v>
      </c>
      <c r="BD99" s="80">
        <f>'3 - Vzduchotechnika'!F37</f>
        <v>0</v>
      </c>
      <c r="BT99" s="81" t="s">
        <v>74</v>
      </c>
      <c r="BV99" s="81" t="s">
        <v>72</v>
      </c>
      <c r="BW99" s="81" t="s">
        <v>91</v>
      </c>
      <c r="BX99" s="81" t="s">
        <v>4</v>
      </c>
      <c r="CL99" s="81" t="s">
        <v>1</v>
      </c>
      <c r="CM99" s="81" t="s">
        <v>70</v>
      </c>
    </row>
    <row r="100" spans="1:91" s="6" customFormat="1" ht="16.5" customHeight="1">
      <c r="A100" s="82" t="s">
        <v>78</v>
      </c>
      <c r="B100" s="73"/>
      <c r="C100" s="74"/>
      <c r="D100" s="245" t="s">
        <v>92</v>
      </c>
      <c r="E100" s="245"/>
      <c r="F100" s="245"/>
      <c r="G100" s="245"/>
      <c r="H100" s="245"/>
      <c r="I100" s="75"/>
      <c r="J100" s="245" t="s">
        <v>93</v>
      </c>
      <c r="K100" s="245"/>
      <c r="L100" s="245"/>
      <c r="M100" s="245"/>
      <c r="N100" s="245"/>
      <c r="O100" s="245"/>
      <c r="P100" s="245"/>
      <c r="Q100" s="245"/>
      <c r="R100" s="245"/>
      <c r="S100" s="245"/>
      <c r="T100" s="245"/>
      <c r="U100" s="245"/>
      <c r="V100" s="245"/>
      <c r="W100" s="245"/>
      <c r="X100" s="245"/>
      <c r="Y100" s="245"/>
      <c r="Z100" s="245"/>
      <c r="AA100" s="245"/>
      <c r="AB100" s="245"/>
      <c r="AC100" s="245"/>
      <c r="AD100" s="245"/>
      <c r="AE100" s="245"/>
      <c r="AF100" s="245"/>
      <c r="AG100" s="243">
        <f>'4 - Plynoinštalácia'!J30</f>
        <v>0</v>
      </c>
      <c r="AH100" s="244"/>
      <c r="AI100" s="244"/>
      <c r="AJ100" s="244"/>
      <c r="AK100" s="244"/>
      <c r="AL100" s="244"/>
      <c r="AM100" s="244"/>
      <c r="AN100" s="243">
        <f t="shared" si="0"/>
        <v>0</v>
      </c>
      <c r="AO100" s="244"/>
      <c r="AP100" s="244"/>
      <c r="AQ100" s="76" t="s">
        <v>76</v>
      </c>
      <c r="AR100" s="73"/>
      <c r="AS100" s="77">
        <v>0</v>
      </c>
      <c r="AT100" s="78">
        <f t="shared" si="1"/>
        <v>0</v>
      </c>
      <c r="AU100" s="79">
        <f>'4 - Plynoinštalácia'!P125</f>
        <v>0</v>
      </c>
      <c r="AV100" s="78">
        <f>'4 - Plynoinštalácia'!J33</f>
        <v>0</v>
      </c>
      <c r="AW100" s="78">
        <f>'4 - Plynoinštalácia'!J34</f>
        <v>0</v>
      </c>
      <c r="AX100" s="78">
        <f>'4 - Plynoinštalácia'!J35</f>
        <v>0</v>
      </c>
      <c r="AY100" s="78">
        <f>'4 - Plynoinštalácia'!J36</f>
        <v>0</v>
      </c>
      <c r="AZ100" s="78">
        <f>'4 - Plynoinštalácia'!F33</f>
        <v>0</v>
      </c>
      <c r="BA100" s="78">
        <f>'4 - Plynoinštalácia'!F34</f>
        <v>0</v>
      </c>
      <c r="BB100" s="78">
        <f>'4 - Plynoinštalácia'!F35</f>
        <v>0</v>
      </c>
      <c r="BC100" s="78">
        <f>'4 - Plynoinštalácia'!F36</f>
        <v>0</v>
      </c>
      <c r="BD100" s="80">
        <f>'4 - Plynoinštalácia'!F37</f>
        <v>0</v>
      </c>
      <c r="BT100" s="81" t="s">
        <v>74</v>
      </c>
      <c r="BV100" s="81" t="s">
        <v>72</v>
      </c>
      <c r="BW100" s="81" t="s">
        <v>94</v>
      </c>
      <c r="BX100" s="81" t="s">
        <v>4</v>
      </c>
      <c r="CL100" s="81" t="s">
        <v>1</v>
      </c>
      <c r="CM100" s="81" t="s">
        <v>70</v>
      </c>
    </row>
    <row r="101" spans="1:91" s="6" customFormat="1" ht="16.5" customHeight="1">
      <c r="A101" s="82" t="s">
        <v>78</v>
      </c>
      <c r="B101" s="73"/>
      <c r="C101" s="74"/>
      <c r="D101" s="245" t="s">
        <v>95</v>
      </c>
      <c r="E101" s="245"/>
      <c r="F101" s="245"/>
      <c r="G101" s="245"/>
      <c r="H101" s="245"/>
      <c r="I101" s="75"/>
      <c r="J101" s="245" t="s">
        <v>96</v>
      </c>
      <c r="K101" s="245"/>
      <c r="L101" s="245"/>
      <c r="M101" s="245"/>
      <c r="N101" s="245"/>
      <c r="O101" s="245"/>
      <c r="P101" s="245"/>
      <c r="Q101" s="245"/>
      <c r="R101" s="245"/>
      <c r="S101" s="245"/>
      <c r="T101" s="245"/>
      <c r="U101" s="245"/>
      <c r="V101" s="245"/>
      <c r="W101" s="245"/>
      <c r="X101" s="245"/>
      <c r="Y101" s="245"/>
      <c r="Z101" s="245"/>
      <c r="AA101" s="245"/>
      <c r="AB101" s="245"/>
      <c r="AC101" s="245"/>
      <c r="AD101" s="245"/>
      <c r="AE101" s="245"/>
      <c r="AF101" s="245"/>
      <c r="AG101" s="243">
        <f>'5 - Zdravotechnika'!J30</f>
        <v>0</v>
      </c>
      <c r="AH101" s="244"/>
      <c r="AI101" s="244"/>
      <c r="AJ101" s="244"/>
      <c r="AK101" s="244"/>
      <c r="AL101" s="244"/>
      <c r="AM101" s="244"/>
      <c r="AN101" s="243">
        <f t="shared" si="0"/>
        <v>0</v>
      </c>
      <c r="AO101" s="244"/>
      <c r="AP101" s="244"/>
      <c r="AQ101" s="76" t="s">
        <v>76</v>
      </c>
      <c r="AR101" s="73"/>
      <c r="AS101" s="77">
        <v>0</v>
      </c>
      <c r="AT101" s="78">
        <f t="shared" si="1"/>
        <v>0</v>
      </c>
      <c r="AU101" s="79">
        <f>'5 - Zdravotechnika'!P126</f>
        <v>0</v>
      </c>
      <c r="AV101" s="78">
        <f>'5 - Zdravotechnika'!J33</f>
        <v>0</v>
      </c>
      <c r="AW101" s="78">
        <f>'5 - Zdravotechnika'!J34</f>
        <v>0</v>
      </c>
      <c r="AX101" s="78">
        <f>'5 - Zdravotechnika'!J35</f>
        <v>0</v>
      </c>
      <c r="AY101" s="78">
        <f>'5 - Zdravotechnika'!J36</f>
        <v>0</v>
      </c>
      <c r="AZ101" s="78">
        <f>'5 - Zdravotechnika'!F33</f>
        <v>0</v>
      </c>
      <c r="BA101" s="78">
        <f>'5 - Zdravotechnika'!F34</f>
        <v>0</v>
      </c>
      <c r="BB101" s="78">
        <f>'5 - Zdravotechnika'!F35</f>
        <v>0</v>
      </c>
      <c r="BC101" s="78">
        <f>'5 - Zdravotechnika'!F36</f>
        <v>0</v>
      </c>
      <c r="BD101" s="80">
        <f>'5 - Zdravotechnika'!F37</f>
        <v>0</v>
      </c>
      <c r="BT101" s="81" t="s">
        <v>74</v>
      </c>
      <c r="BV101" s="81" t="s">
        <v>72</v>
      </c>
      <c r="BW101" s="81" t="s">
        <v>97</v>
      </c>
      <c r="BX101" s="81" t="s">
        <v>4</v>
      </c>
      <c r="CL101" s="81" t="s">
        <v>1</v>
      </c>
      <c r="CM101" s="81" t="s">
        <v>70</v>
      </c>
    </row>
    <row r="102" spans="1:91" s="6" customFormat="1" ht="16.5" customHeight="1">
      <c r="A102" s="82" t="s">
        <v>78</v>
      </c>
      <c r="B102" s="73"/>
      <c r="C102" s="74"/>
      <c r="D102" s="245" t="s">
        <v>98</v>
      </c>
      <c r="E102" s="245"/>
      <c r="F102" s="245"/>
      <c r="G102" s="245"/>
      <c r="H102" s="245"/>
      <c r="I102" s="75"/>
      <c r="J102" s="245" t="s">
        <v>99</v>
      </c>
      <c r="K102" s="245"/>
      <c r="L102" s="245"/>
      <c r="M102" s="245"/>
      <c r="N102" s="245"/>
      <c r="O102" s="245"/>
      <c r="P102" s="245"/>
      <c r="Q102" s="245"/>
      <c r="R102" s="245"/>
      <c r="S102" s="245"/>
      <c r="T102" s="245"/>
      <c r="U102" s="245"/>
      <c r="V102" s="245"/>
      <c r="W102" s="245"/>
      <c r="X102" s="245"/>
      <c r="Y102" s="245"/>
      <c r="Z102" s="245"/>
      <c r="AA102" s="245"/>
      <c r="AB102" s="245"/>
      <c r="AC102" s="245"/>
      <c r="AD102" s="245"/>
      <c r="AE102" s="245"/>
      <c r="AF102" s="245"/>
      <c r="AG102" s="243">
        <f>'6 - Vykurovanie'!J30</f>
        <v>0</v>
      </c>
      <c r="AH102" s="244"/>
      <c r="AI102" s="244"/>
      <c r="AJ102" s="244"/>
      <c r="AK102" s="244"/>
      <c r="AL102" s="244"/>
      <c r="AM102" s="244"/>
      <c r="AN102" s="243">
        <f t="shared" si="0"/>
        <v>0</v>
      </c>
      <c r="AO102" s="244"/>
      <c r="AP102" s="244"/>
      <c r="AQ102" s="76" t="s">
        <v>76</v>
      </c>
      <c r="AR102" s="73"/>
      <c r="AS102" s="77">
        <v>0</v>
      </c>
      <c r="AT102" s="78">
        <f t="shared" si="1"/>
        <v>0</v>
      </c>
      <c r="AU102" s="79">
        <f>'6 - Vykurovanie'!P126</f>
        <v>0</v>
      </c>
      <c r="AV102" s="78">
        <f>'6 - Vykurovanie'!J33</f>
        <v>0</v>
      </c>
      <c r="AW102" s="78">
        <f>'6 - Vykurovanie'!J34</f>
        <v>0</v>
      </c>
      <c r="AX102" s="78">
        <f>'6 - Vykurovanie'!J35</f>
        <v>0</v>
      </c>
      <c r="AY102" s="78">
        <f>'6 - Vykurovanie'!J36</f>
        <v>0</v>
      </c>
      <c r="AZ102" s="78">
        <f>'6 - Vykurovanie'!F33</f>
        <v>0</v>
      </c>
      <c r="BA102" s="78">
        <f>'6 - Vykurovanie'!F34</f>
        <v>0</v>
      </c>
      <c r="BB102" s="78">
        <f>'6 - Vykurovanie'!F35</f>
        <v>0</v>
      </c>
      <c r="BC102" s="78">
        <f>'6 - Vykurovanie'!F36</f>
        <v>0</v>
      </c>
      <c r="BD102" s="80">
        <f>'6 - Vykurovanie'!F37</f>
        <v>0</v>
      </c>
      <c r="BT102" s="81" t="s">
        <v>74</v>
      </c>
      <c r="BV102" s="81" t="s">
        <v>72</v>
      </c>
      <c r="BW102" s="81" t="s">
        <v>100</v>
      </c>
      <c r="BX102" s="81" t="s">
        <v>4</v>
      </c>
      <c r="CL102" s="81" t="s">
        <v>1</v>
      </c>
      <c r="CM102" s="81" t="s">
        <v>70</v>
      </c>
    </row>
    <row r="103" spans="1:91" s="6" customFormat="1" ht="16.5" customHeight="1">
      <c r="A103" s="82" t="s">
        <v>78</v>
      </c>
      <c r="B103" s="73"/>
      <c r="C103" s="74"/>
      <c r="D103" s="245" t="s">
        <v>101</v>
      </c>
      <c r="E103" s="245"/>
      <c r="F103" s="245"/>
      <c r="G103" s="245"/>
      <c r="H103" s="245"/>
      <c r="I103" s="75"/>
      <c r="J103" s="245" t="s">
        <v>102</v>
      </c>
      <c r="K103" s="245"/>
      <c r="L103" s="245"/>
      <c r="M103" s="245"/>
      <c r="N103" s="245"/>
      <c r="O103" s="245"/>
      <c r="P103" s="245"/>
      <c r="Q103" s="245"/>
      <c r="R103" s="245"/>
      <c r="S103" s="245"/>
      <c r="T103" s="245"/>
      <c r="U103" s="245"/>
      <c r="V103" s="245"/>
      <c r="W103" s="245"/>
      <c r="X103" s="245"/>
      <c r="Y103" s="245"/>
      <c r="Z103" s="245"/>
      <c r="AA103" s="245"/>
      <c r="AB103" s="245"/>
      <c r="AC103" s="245"/>
      <c r="AD103" s="245"/>
      <c r="AE103" s="245"/>
      <c r="AF103" s="245"/>
      <c r="AG103" s="243">
        <f>'7 - Elektroinštalácia'!J30</f>
        <v>0</v>
      </c>
      <c r="AH103" s="244"/>
      <c r="AI103" s="244"/>
      <c r="AJ103" s="244"/>
      <c r="AK103" s="244"/>
      <c r="AL103" s="244"/>
      <c r="AM103" s="244"/>
      <c r="AN103" s="243">
        <f t="shared" si="0"/>
        <v>0</v>
      </c>
      <c r="AO103" s="244"/>
      <c r="AP103" s="244"/>
      <c r="AQ103" s="76" t="s">
        <v>76</v>
      </c>
      <c r="AR103" s="73"/>
      <c r="AS103" s="88">
        <v>0</v>
      </c>
      <c r="AT103" s="89">
        <f t="shared" si="1"/>
        <v>0</v>
      </c>
      <c r="AU103" s="90">
        <f>'7 - Elektroinštalácia'!P135</f>
        <v>0</v>
      </c>
      <c r="AV103" s="89">
        <f>'7 - Elektroinštalácia'!J33</f>
        <v>0</v>
      </c>
      <c r="AW103" s="89">
        <f>'7 - Elektroinštalácia'!J34</f>
        <v>0</v>
      </c>
      <c r="AX103" s="89">
        <f>'7 - Elektroinštalácia'!J35</f>
        <v>0</v>
      </c>
      <c r="AY103" s="89">
        <f>'7 - Elektroinštalácia'!J36</f>
        <v>0</v>
      </c>
      <c r="AZ103" s="89">
        <f>'7 - Elektroinštalácia'!F33</f>
        <v>0</v>
      </c>
      <c r="BA103" s="89">
        <f>'7 - Elektroinštalácia'!F34</f>
        <v>0</v>
      </c>
      <c r="BB103" s="89">
        <f>'7 - Elektroinštalácia'!F35</f>
        <v>0</v>
      </c>
      <c r="BC103" s="89">
        <f>'7 - Elektroinštalácia'!F36</f>
        <v>0</v>
      </c>
      <c r="BD103" s="91">
        <f>'7 - Elektroinštalácia'!F37</f>
        <v>0</v>
      </c>
      <c r="BT103" s="81" t="s">
        <v>74</v>
      </c>
      <c r="BV103" s="81" t="s">
        <v>72</v>
      </c>
      <c r="BW103" s="81" t="s">
        <v>103</v>
      </c>
      <c r="BX103" s="81" t="s">
        <v>4</v>
      </c>
      <c r="CL103" s="81" t="s">
        <v>1</v>
      </c>
      <c r="CM103" s="81" t="s">
        <v>70</v>
      </c>
    </row>
    <row r="104" spans="1:91" s="1" customFormat="1" ht="30" customHeight="1">
      <c r="B104" s="31"/>
      <c r="AR104" s="31"/>
    </row>
    <row r="105" spans="1:91" s="1" customFormat="1" ht="6.95" customHeight="1">
      <c r="B105" s="43"/>
      <c r="C105" s="44"/>
      <c r="D105" s="44"/>
      <c r="E105" s="44"/>
      <c r="F105" s="44"/>
      <c r="G105" s="44"/>
      <c r="H105" s="44"/>
      <c r="I105" s="44"/>
      <c r="J105" s="44"/>
      <c r="K105" s="44"/>
      <c r="L105" s="44"/>
      <c r="M105" s="44"/>
      <c r="N105" s="44"/>
      <c r="O105" s="44"/>
      <c r="P105" s="44"/>
      <c r="Q105" s="44"/>
      <c r="R105" s="44"/>
      <c r="S105" s="44"/>
      <c r="T105" s="44"/>
      <c r="U105" s="44"/>
      <c r="V105" s="44"/>
      <c r="W105" s="44"/>
      <c r="X105" s="44"/>
      <c r="Y105" s="44"/>
      <c r="Z105" s="44"/>
      <c r="AA105" s="44"/>
      <c r="AB105" s="44"/>
      <c r="AC105" s="44"/>
      <c r="AD105" s="44"/>
      <c r="AE105" s="44"/>
      <c r="AF105" s="44"/>
      <c r="AG105" s="44"/>
      <c r="AH105" s="44"/>
      <c r="AI105" s="44"/>
      <c r="AJ105" s="44"/>
      <c r="AK105" s="44"/>
      <c r="AL105" s="44"/>
      <c r="AM105" s="44"/>
      <c r="AN105" s="44"/>
      <c r="AO105" s="44"/>
      <c r="AP105" s="44"/>
      <c r="AQ105" s="44"/>
      <c r="AR105" s="31"/>
    </row>
  </sheetData>
  <mergeCells count="74">
    <mergeCell ref="AG102:AM102"/>
    <mergeCell ref="AG103:AM103"/>
    <mergeCell ref="AG94:AM94"/>
    <mergeCell ref="AN94:AP94"/>
    <mergeCell ref="C92:G92"/>
    <mergeCell ref="I92:AF92"/>
    <mergeCell ref="J95:AF95"/>
    <mergeCell ref="K96:AF96"/>
    <mergeCell ref="K97:AF97"/>
    <mergeCell ref="J98:AF98"/>
    <mergeCell ref="J99:AF99"/>
    <mergeCell ref="J100:AF100"/>
    <mergeCell ref="J101:AF101"/>
    <mergeCell ref="J102:AF102"/>
    <mergeCell ref="J103:AF103"/>
    <mergeCell ref="AN102:AP102"/>
    <mergeCell ref="AN103:AP103"/>
    <mergeCell ref="D102:H102"/>
    <mergeCell ref="D95:H95"/>
    <mergeCell ref="E96:I96"/>
    <mergeCell ref="E97:I97"/>
    <mergeCell ref="D98:H98"/>
    <mergeCell ref="D99:H99"/>
    <mergeCell ref="D100:H100"/>
    <mergeCell ref="D101:H101"/>
    <mergeCell ref="D103:H103"/>
    <mergeCell ref="AN95:AP95"/>
    <mergeCell ref="AG95:AM95"/>
    <mergeCell ref="AN96:AP96"/>
    <mergeCell ref="AG96:AM96"/>
    <mergeCell ref="AN97:AP97"/>
    <mergeCell ref="L30:P30"/>
    <mergeCell ref="L31:P31"/>
    <mergeCell ref="L32:P32"/>
    <mergeCell ref="L33:P33"/>
    <mergeCell ref="AN101:AP101"/>
    <mergeCell ref="AN98:AP98"/>
    <mergeCell ref="AN99:AP99"/>
    <mergeCell ref="AN100:AP100"/>
    <mergeCell ref="AN92:AP92"/>
    <mergeCell ref="AG92:AM92"/>
    <mergeCell ref="AG97:AM97"/>
    <mergeCell ref="AG98:AM98"/>
    <mergeCell ref="AG99:AM99"/>
    <mergeCell ref="AG100:AM100"/>
    <mergeCell ref="AG101:AM101"/>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96" location="'1-1 - Stavebná časť - Nad...'!C2" display="/"/>
    <hyperlink ref="A97" location="'1-2 - Stavebná časť - Obnova'!C2" display="/"/>
    <hyperlink ref="A98" location="'2 - Vonkajšie žalúzie'!C2" display="/"/>
    <hyperlink ref="A99" location="'3 - Vzduchotechnika'!C2" display="/"/>
    <hyperlink ref="A100" location="'4 - Plynoinštalácia'!C2" display="/"/>
    <hyperlink ref="A101" location="'5 - Zdravotechnika'!C2" display="/"/>
    <hyperlink ref="A102" location="'6 - Vykurovanie'!C2" display="/"/>
    <hyperlink ref="A103" location="'7 - Elektroinštalácia'!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sheetPr>
    <pageSetUpPr fitToPage="1"/>
  </sheetPr>
  <dimension ref="B2:BM941"/>
  <sheetViews>
    <sheetView showGridLines="0" workbookViewId="0">
      <selection activeCell="J14" sqref="J14"/>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5" t="s">
        <v>5</v>
      </c>
      <c r="M2" s="226"/>
      <c r="N2" s="226"/>
      <c r="O2" s="226"/>
      <c r="P2" s="226"/>
      <c r="Q2" s="226"/>
      <c r="R2" s="226"/>
      <c r="S2" s="226"/>
      <c r="T2" s="226"/>
      <c r="U2" s="226"/>
      <c r="V2" s="226"/>
      <c r="AT2" s="16" t="s">
        <v>83</v>
      </c>
    </row>
    <row r="3" spans="2:46" ht="6.95" customHeight="1">
      <c r="B3" s="17"/>
      <c r="C3" s="18"/>
      <c r="D3" s="18"/>
      <c r="E3" s="18"/>
      <c r="F3" s="18"/>
      <c r="G3" s="18"/>
      <c r="H3" s="18"/>
      <c r="I3" s="93"/>
      <c r="J3" s="18"/>
      <c r="K3" s="18"/>
      <c r="L3" s="19"/>
      <c r="AT3" s="16" t="s">
        <v>70</v>
      </c>
    </row>
    <row r="4" spans="2:46" ht="24.95" customHeight="1">
      <c r="B4" s="19"/>
      <c r="D4" s="20" t="s">
        <v>104</v>
      </c>
      <c r="L4" s="19"/>
      <c r="M4" s="94" t="s">
        <v>9</v>
      </c>
      <c r="AT4" s="16" t="s">
        <v>3</v>
      </c>
    </row>
    <row r="5" spans="2:46" ht="6.95" customHeight="1">
      <c r="B5" s="19"/>
      <c r="L5" s="19"/>
    </row>
    <row r="6" spans="2:46" ht="12" customHeight="1">
      <c r="B6" s="19"/>
      <c r="D6" s="26" t="s">
        <v>14</v>
      </c>
      <c r="L6" s="19"/>
    </row>
    <row r="7" spans="2:46" ht="16.5" customHeight="1">
      <c r="B7" s="19"/>
      <c r="E7" s="257" t="str">
        <f>'Rekapitulácia stavby'!K6</f>
        <v>Obnova a nadstavba Materskej školy Hrubá Borša</v>
      </c>
      <c r="F7" s="258"/>
      <c r="G7" s="258"/>
      <c r="H7" s="258"/>
      <c r="L7" s="19"/>
    </row>
    <row r="8" spans="2:46" ht="12" customHeight="1">
      <c r="B8" s="19"/>
      <c r="D8" s="26" t="s">
        <v>105</v>
      </c>
      <c r="L8" s="19"/>
    </row>
    <row r="9" spans="2:46" s="1" customFormat="1" ht="16.5" customHeight="1">
      <c r="B9" s="31"/>
      <c r="E9" s="257" t="s">
        <v>106</v>
      </c>
      <c r="F9" s="259"/>
      <c r="G9" s="259"/>
      <c r="H9" s="259"/>
      <c r="I9" s="95"/>
      <c r="L9" s="31"/>
    </row>
    <row r="10" spans="2:46" s="1" customFormat="1" ht="12" customHeight="1">
      <c r="B10" s="31"/>
      <c r="D10" s="26" t="s">
        <v>107</v>
      </c>
      <c r="I10" s="95"/>
      <c r="L10" s="31"/>
    </row>
    <row r="11" spans="2:46" s="1" customFormat="1" ht="36.950000000000003" customHeight="1">
      <c r="B11" s="31"/>
      <c r="E11" s="233" t="s">
        <v>108</v>
      </c>
      <c r="F11" s="259"/>
      <c r="G11" s="259"/>
      <c r="H11" s="259"/>
      <c r="I11" s="95"/>
      <c r="L11" s="31"/>
    </row>
    <row r="12" spans="2:46" s="1" customFormat="1" ht="11.25">
      <c r="B12" s="31"/>
      <c r="I12" s="95"/>
      <c r="L12" s="31"/>
    </row>
    <row r="13" spans="2:46" s="1" customFormat="1" ht="12" customHeight="1">
      <c r="B13" s="31"/>
      <c r="D13" s="26" t="s">
        <v>16</v>
      </c>
      <c r="F13" s="24" t="s">
        <v>1</v>
      </c>
      <c r="I13" s="96" t="s">
        <v>17</v>
      </c>
      <c r="J13" s="24" t="s">
        <v>1</v>
      </c>
      <c r="L13" s="31"/>
    </row>
    <row r="14" spans="2:46" s="1" customFormat="1" ht="12" customHeight="1">
      <c r="B14" s="31"/>
      <c r="D14" s="26" t="s">
        <v>18</v>
      </c>
      <c r="F14" s="24" t="s">
        <v>19</v>
      </c>
      <c r="I14" s="96" t="s">
        <v>20</v>
      </c>
      <c r="J14" s="51"/>
      <c r="L14" s="31"/>
    </row>
    <row r="15" spans="2:46" s="1" customFormat="1" ht="10.9" customHeight="1">
      <c r="B15" s="31"/>
      <c r="I15" s="95"/>
      <c r="L15" s="31"/>
    </row>
    <row r="16" spans="2:46" s="1" customFormat="1" ht="12" customHeight="1">
      <c r="B16" s="31"/>
      <c r="D16" s="26" t="s">
        <v>21</v>
      </c>
      <c r="I16" s="96" t="s">
        <v>22</v>
      </c>
      <c r="J16" s="24" t="str">
        <f>IF('Rekapitulácia stavby'!AN10="","",'Rekapitulácia stavby'!AN10)</f>
        <v/>
      </c>
      <c r="L16" s="31"/>
    </row>
    <row r="17" spans="2:12" s="1" customFormat="1" ht="18" customHeight="1">
      <c r="B17" s="31"/>
      <c r="E17" s="24" t="str">
        <f>IF('Rekapitulácia stavby'!E11="","",'Rekapitulácia stavby'!E11)</f>
        <v xml:space="preserve"> </v>
      </c>
      <c r="I17" s="96" t="s">
        <v>23</v>
      </c>
      <c r="J17" s="24" t="str">
        <f>IF('Rekapitulácia stavby'!AN11="","",'Rekapitulácia stavby'!AN11)</f>
        <v/>
      </c>
      <c r="L17" s="31"/>
    </row>
    <row r="18" spans="2:12" s="1" customFormat="1" ht="6.95" customHeight="1">
      <c r="B18" s="31"/>
      <c r="I18" s="95"/>
      <c r="L18" s="31"/>
    </row>
    <row r="19" spans="2:12" s="1" customFormat="1" ht="12" customHeight="1">
      <c r="B19" s="31"/>
      <c r="D19" s="26" t="s">
        <v>24</v>
      </c>
      <c r="I19" s="96" t="s">
        <v>22</v>
      </c>
      <c r="J19" s="27" t="str">
        <f>'Rekapitulácia stavby'!AN13</f>
        <v>Vyplň údaj</v>
      </c>
      <c r="L19" s="31"/>
    </row>
    <row r="20" spans="2:12" s="1" customFormat="1" ht="18" customHeight="1">
      <c r="B20" s="31"/>
      <c r="E20" s="260" t="str">
        <f>'Rekapitulácia stavby'!E14</f>
        <v>Vyplň údaj</v>
      </c>
      <c r="F20" s="236"/>
      <c r="G20" s="236"/>
      <c r="H20" s="236"/>
      <c r="I20" s="96" t="s">
        <v>23</v>
      </c>
      <c r="J20" s="27" t="str">
        <f>'Rekapitulácia stavby'!AN14</f>
        <v>Vyplň údaj</v>
      </c>
      <c r="L20" s="31"/>
    </row>
    <row r="21" spans="2:12" s="1" customFormat="1" ht="6.95" customHeight="1">
      <c r="B21" s="31"/>
      <c r="I21" s="95"/>
      <c r="L21" s="31"/>
    </row>
    <row r="22" spans="2:12" s="1" customFormat="1" ht="12" customHeight="1">
      <c r="B22" s="31"/>
      <c r="D22" s="26" t="s">
        <v>26</v>
      </c>
      <c r="I22" s="96" t="s">
        <v>22</v>
      </c>
      <c r="J22" s="24" t="str">
        <f>IF('Rekapitulácia stavby'!AN16="","",'Rekapitulácia stavby'!AN16)</f>
        <v/>
      </c>
      <c r="L22" s="31"/>
    </row>
    <row r="23" spans="2:12" s="1" customFormat="1" ht="18" customHeight="1">
      <c r="B23" s="31"/>
      <c r="E23" s="24" t="str">
        <f>IF('Rekapitulácia stavby'!E17="","",'Rekapitulácia stavby'!E17)</f>
        <v xml:space="preserve"> </v>
      </c>
      <c r="I23" s="96" t="s">
        <v>23</v>
      </c>
      <c r="J23" s="24" t="str">
        <f>IF('Rekapitulácia stavby'!AN17="","",'Rekapitulácia stavby'!AN17)</f>
        <v/>
      </c>
      <c r="L23" s="31"/>
    </row>
    <row r="24" spans="2:12" s="1" customFormat="1" ht="6.95" customHeight="1">
      <c r="B24" s="31"/>
      <c r="I24" s="95"/>
      <c r="L24" s="31"/>
    </row>
    <row r="25" spans="2:12" s="1" customFormat="1" ht="12" customHeight="1">
      <c r="B25" s="31"/>
      <c r="D25" s="26" t="s">
        <v>28</v>
      </c>
      <c r="I25" s="96" t="s">
        <v>22</v>
      </c>
      <c r="J25" s="24" t="str">
        <f>IF('Rekapitulácia stavby'!AN19="","",'Rekapitulácia stavby'!AN19)</f>
        <v/>
      </c>
      <c r="L25" s="31"/>
    </row>
    <row r="26" spans="2:12" s="1" customFormat="1" ht="18" customHeight="1">
      <c r="B26" s="31"/>
      <c r="E26" s="24" t="str">
        <f>IF('Rekapitulácia stavby'!E20="","",'Rekapitulácia stavby'!E20)</f>
        <v xml:space="preserve"> </v>
      </c>
      <c r="I26" s="96" t="s">
        <v>23</v>
      </c>
      <c r="J26" s="24" t="str">
        <f>IF('Rekapitulácia stavby'!AN20="","",'Rekapitulácia stavby'!AN20)</f>
        <v/>
      </c>
      <c r="L26" s="31"/>
    </row>
    <row r="27" spans="2:12" s="1" customFormat="1" ht="6.95" customHeight="1">
      <c r="B27" s="31"/>
      <c r="I27" s="95"/>
      <c r="L27" s="31"/>
    </row>
    <row r="28" spans="2:12" s="1" customFormat="1" ht="12" customHeight="1">
      <c r="B28" s="31"/>
      <c r="D28" s="26" t="s">
        <v>29</v>
      </c>
      <c r="I28" s="95"/>
      <c r="L28" s="31"/>
    </row>
    <row r="29" spans="2:12" s="7" customFormat="1" ht="16.5" customHeight="1">
      <c r="B29" s="97"/>
      <c r="E29" s="240" t="s">
        <v>1</v>
      </c>
      <c r="F29" s="240"/>
      <c r="G29" s="240"/>
      <c r="H29" s="240"/>
      <c r="I29" s="98"/>
      <c r="L29" s="97"/>
    </row>
    <row r="30" spans="2:12" s="1" customFormat="1" ht="6.95" customHeight="1">
      <c r="B30" s="31"/>
      <c r="I30" s="95"/>
      <c r="L30" s="31"/>
    </row>
    <row r="31" spans="2:12" s="1" customFormat="1" ht="6.95" customHeight="1">
      <c r="B31" s="31"/>
      <c r="D31" s="52"/>
      <c r="E31" s="52"/>
      <c r="F31" s="52"/>
      <c r="G31" s="52"/>
      <c r="H31" s="52"/>
      <c r="I31" s="99"/>
      <c r="J31" s="52"/>
      <c r="K31" s="52"/>
      <c r="L31" s="31"/>
    </row>
    <row r="32" spans="2:12" s="1" customFormat="1" ht="25.35" customHeight="1">
      <c r="B32" s="31"/>
      <c r="D32" s="100" t="s">
        <v>30</v>
      </c>
      <c r="I32" s="95"/>
      <c r="J32" s="65">
        <f>ROUND(J145, 2)</f>
        <v>0</v>
      </c>
      <c r="L32" s="31"/>
    </row>
    <row r="33" spans="2:12" s="1" customFormat="1" ht="6.95" customHeight="1">
      <c r="B33" s="31"/>
      <c r="D33" s="52"/>
      <c r="E33" s="52"/>
      <c r="F33" s="52"/>
      <c r="G33" s="52"/>
      <c r="H33" s="52"/>
      <c r="I33" s="99"/>
      <c r="J33" s="52"/>
      <c r="K33" s="52"/>
      <c r="L33" s="31"/>
    </row>
    <row r="34" spans="2:12" s="1" customFormat="1" ht="14.45" customHeight="1">
      <c r="B34" s="31"/>
      <c r="F34" s="34" t="s">
        <v>32</v>
      </c>
      <c r="I34" s="101" t="s">
        <v>31</v>
      </c>
      <c r="J34" s="34" t="s">
        <v>33</v>
      </c>
      <c r="L34" s="31"/>
    </row>
    <row r="35" spans="2:12" s="1" customFormat="1" ht="14.45" customHeight="1">
      <c r="B35" s="31"/>
      <c r="D35" s="102" t="s">
        <v>34</v>
      </c>
      <c r="E35" s="26" t="s">
        <v>35</v>
      </c>
      <c r="F35" s="103">
        <f>ROUND((SUM(BE145:BE940)),  2)</f>
        <v>0</v>
      </c>
      <c r="I35" s="104">
        <v>0.2</v>
      </c>
      <c r="J35" s="103">
        <f>ROUND(((SUM(BE145:BE940))*I35),  2)</f>
        <v>0</v>
      </c>
      <c r="L35" s="31"/>
    </row>
    <row r="36" spans="2:12" s="1" customFormat="1" ht="14.45" customHeight="1">
      <c r="B36" s="31"/>
      <c r="E36" s="26" t="s">
        <v>36</v>
      </c>
      <c r="F36" s="103">
        <f>ROUND((SUM(BF145:BF940)),  2)</f>
        <v>0</v>
      </c>
      <c r="I36" s="104">
        <v>0.2</v>
      </c>
      <c r="J36" s="103">
        <f>ROUND(((SUM(BF145:BF940))*I36),  2)</f>
        <v>0</v>
      </c>
      <c r="L36" s="31"/>
    </row>
    <row r="37" spans="2:12" s="1" customFormat="1" ht="14.45" hidden="1" customHeight="1">
      <c r="B37" s="31"/>
      <c r="E37" s="26" t="s">
        <v>37</v>
      </c>
      <c r="F37" s="103">
        <f>ROUND((SUM(BG145:BG940)),  2)</f>
        <v>0</v>
      </c>
      <c r="I37" s="104">
        <v>0.2</v>
      </c>
      <c r="J37" s="103">
        <f>0</f>
        <v>0</v>
      </c>
      <c r="L37" s="31"/>
    </row>
    <row r="38" spans="2:12" s="1" customFormat="1" ht="14.45" hidden="1" customHeight="1">
      <c r="B38" s="31"/>
      <c r="E38" s="26" t="s">
        <v>38</v>
      </c>
      <c r="F38" s="103">
        <f>ROUND((SUM(BH145:BH940)),  2)</f>
        <v>0</v>
      </c>
      <c r="I38" s="104">
        <v>0.2</v>
      </c>
      <c r="J38" s="103">
        <f>0</f>
        <v>0</v>
      </c>
      <c r="L38" s="31"/>
    </row>
    <row r="39" spans="2:12" s="1" customFormat="1" ht="14.45" hidden="1" customHeight="1">
      <c r="B39" s="31"/>
      <c r="E39" s="26" t="s">
        <v>39</v>
      </c>
      <c r="F39" s="103">
        <f>ROUND((SUM(BI145:BI940)),  2)</f>
        <v>0</v>
      </c>
      <c r="I39" s="104">
        <v>0</v>
      </c>
      <c r="J39" s="103">
        <f>0</f>
        <v>0</v>
      </c>
      <c r="L39" s="31"/>
    </row>
    <row r="40" spans="2:12" s="1" customFormat="1" ht="6.95" customHeight="1">
      <c r="B40" s="31"/>
      <c r="I40" s="95"/>
      <c r="L40" s="31"/>
    </row>
    <row r="41" spans="2:12" s="1" customFormat="1" ht="25.35" customHeight="1">
      <c r="B41" s="31"/>
      <c r="C41" s="105"/>
      <c r="D41" s="106" t="s">
        <v>40</v>
      </c>
      <c r="E41" s="56"/>
      <c r="F41" s="56"/>
      <c r="G41" s="107" t="s">
        <v>41</v>
      </c>
      <c r="H41" s="108" t="s">
        <v>42</v>
      </c>
      <c r="I41" s="109"/>
      <c r="J41" s="110">
        <f>SUM(J32:J39)</f>
        <v>0</v>
      </c>
      <c r="K41" s="111"/>
      <c r="L41" s="31"/>
    </row>
    <row r="42" spans="2:12" s="1" customFormat="1" ht="14.45" customHeight="1">
      <c r="B42" s="31"/>
      <c r="I42" s="95"/>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43</v>
      </c>
      <c r="E50" s="41"/>
      <c r="F50" s="41"/>
      <c r="G50" s="40" t="s">
        <v>44</v>
      </c>
      <c r="H50" s="41"/>
      <c r="I50" s="112"/>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45</v>
      </c>
      <c r="E61" s="33"/>
      <c r="F61" s="113" t="s">
        <v>46</v>
      </c>
      <c r="G61" s="42" t="s">
        <v>45</v>
      </c>
      <c r="H61" s="33"/>
      <c r="I61" s="114"/>
      <c r="J61" s="115" t="s">
        <v>46</v>
      </c>
      <c r="K61" s="33"/>
      <c r="L61" s="31"/>
    </row>
    <row r="62" spans="2:12" ht="11.25">
      <c r="B62" s="19"/>
      <c r="L62" s="19"/>
    </row>
    <row r="63" spans="2:12" ht="11.25">
      <c r="B63" s="19"/>
      <c r="L63" s="19"/>
    </row>
    <row r="64" spans="2:12" ht="11.25">
      <c r="B64" s="19"/>
      <c r="L64" s="19"/>
    </row>
    <row r="65" spans="2:12" s="1" customFormat="1" ht="12.75">
      <c r="B65" s="31"/>
      <c r="D65" s="40" t="s">
        <v>47</v>
      </c>
      <c r="E65" s="41"/>
      <c r="F65" s="41"/>
      <c r="G65" s="40" t="s">
        <v>48</v>
      </c>
      <c r="H65" s="41"/>
      <c r="I65" s="112"/>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45</v>
      </c>
      <c r="E76" s="33"/>
      <c r="F76" s="113" t="s">
        <v>46</v>
      </c>
      <c r="G76" s="42" t="s">
        <v>45</v>
      </c>
      <c r="H76" s="33"/>
      <c r="I76" s="114"/>
      <c r="J76" s="115" t="s">
        <v>46</v>
      </c>
      <c r="K76" s="33"/>
      <c r="L76" s="31"/>
    </row>
    <row r="77" spans="2:12" s="1" customFormat="1" ht="14.45" customHeight="1">
      <c r="B77" s="43"/>
      <c r="C77" s="44"/>
      <c r="D77" s="44"/>
      <c r="E77" s="44"/>
      <c r="F77" s="44"/>
      <c r="G77" s="44"/>
      <c r="H77" s="44"/>
      <c r="I77" s="116"/>
      <c r="J77" s="44"/>
      <c r="K77" s="44"/>
      <c r="L77" s="31"/>
    </row>
    <row r="81" spans="2:12" s="1" customFormat="1" ht="6.95" customHeight="1">
      <c r="B81" s="45"/>
      <c r="C81" s="46"/>
      <c r="D81" s="46"/>
      <c r="E81" s="46"/>
      <c r="F81" s="46"/>
      <c r="G81" s="46"/>
      <c r="H81" s="46"/>
      <c r="I81" s="117"/>
      <c r="J81" s="46"/>
      <c r="K81" s="46"/>
      <c r="L81" s="31"/>
    </row>
    <row r="82" spans="2:12" s="1" customFormat="1" ht="24.95" customHeight="1">
      <c r="B82" s="31"/>
      <c r="C82" s="20" t="s">
        <v>109</v>
      </c>
      <c r="I82" s="95"/>
      <c r="L82" s="31"/>
    </row>
    <row r="83" spans="2:12" s="1" customFormat="1" ht="6.95" customHeight="1">
      <c r="B83" s="31"/>
      <c r="I83" s="95"/>
      <c r="L83" s="31"/>
    </row>
    <row r="84" spans="2:12" s="1" customFormat="1" ht="12" customHeight="1">
      <c r="B84" s="31"/>
      <c r="C84" s="26" t="s">
        <v>14</v>
      </c>
      <c r="I84" s="95"/>
      <c r="L84" s="31"/>
    </row>
    <row r="85" spans="2:12" s="1" customFormat="1" ht="16.5" customHeight="1">
      <c r="B85" s="31"/>
      <c r="E85" s="257" t="str">
        <f>E7</f>
        <v>Obnova a nadstavba Materskej školy Hrubá Borša</v>
      </c>
      <c r="F85" s="258"/>
      <c r="G85" s="258"/>
      <c r="H85" s="258"/>
      <c r="I85" s="95"/>
      <c r="L85" s="31"/>
    </row>
    <row r="86" spans="2:12" ht="12" customHeight="1">
      <c r="B86" s="19"/>
      <c r="C86" s="26" t="s">
        <v>105</v>
      </c>
      <c r="L86" s="19"/>
    </row>
    <row r="87" spans="2:12" s="1" customFormat="1" ht="16.5" customHeight="1">
      <c r="B87" s="31"/>
      <c r="E87" s="257" t="s">
        <v>106</v>
      </c>
      <c r="F87" s="259"/>
      <c r="G87" s="259"/>
      <c r="H87" s="259"/>
      <c r="I87" s="95"/>
      <c r="L87" s="31"/>
    </row>
    <row r="88" spans="2:12" s="1" customFormat="1" ht="12" customHeight="1">
      <c r="B88" s="31"/>
      <c r="C88" s="26" t="s">
        <v>107</v>
      </c>
      <c r="I88" s="95"/>
      <c r="L88" s="31"/>
    </row>
    <row r="89" spans="2:12" s="1" customFormat="1" ht="16.5" customHeight="1">
      <c r="B89" s="31"/>
      <c r="E89" s="233" t="str">
        <f>E11</f>
        <v>1-1 - Stavebná časť - Nadstavba</v>
      </c>
      <c r="F89" s="259"/>
      <c r="G89" s="259"/>
      <c r="H89" s="259"/>
      <c r="I89" s="95"/>
      <c r="L89" s="31"/>
    </row>
    <row r="90" spans="2:12" s="1" customFormat="1" ht="6.95" customHeight="1">
      <c r="B90" s="31"/>
      <c r="I90" s="95"/>
      <c r="L90" s="31"/>
    </row>
    <row r="91" spans="2:12" s="1" customFormat="1" ht="12" customHeight="1">
      <c r="B91" s="31"/>
      <c r="C91" s="26" t="s">
        <v>18</v>
      </c>
      <c r="F91" s="24" t="str">
        <f>F14</f>
        <v xml:space="preserve"> </v>
      </c>
      <c r="I91" s="96" t="s">
        <v>20</v>
      </c>
      <c r="J91" s="51" t="str">
        <f>IF(J14="","",J14)</f>
        <v/>
      </c>
      <c r="L91" s="31"/>
    </row>
    <row r="92" spans="2:12" s="1" customFormat="1" ht="6.95" customHeight="1">
      <c r="B92" s="31"/>
      <c r="I92" s="95"/>
      <c r="L92" s="31"/>
    </row>
    <row r="93" spans="2:12" s="1" customFormat="1" ht="15.2" customHeight="1">
      <c r="B93" s="31"/>
      <c r="C93" s="26" t="s">
        <v>21</v>
      </c>
      <c r="F93" s="24" t="str">
        <f>E17</f>
        <v xml:space="preserve"> </v>
      </c>
      <c r="I93" s="96" t="s">
        <v>26</v>
      </c>
      <c r="J93" s="29" t="str">
        <f>E23</f>
        <v xml:space="preserve"> </v>
      </c>
      <c r="L93" s="31"/>
    </row>
    <row r="94" spans="2:12" s="1" customFormat="1" ht="15.2" customHeight="1">
      <c r="B94" s="31"/>
      <c r="C94" s="26" t="s">
        <v>24</v>
      </c>
      <c r="F94" s="24" t="str">
        <f>IF(E20="","",E20)</f>
        <v>Vyplň údaj</v>
      </c>
      <c r="I94" s="96" t="s">
        <v>28</v>
      </c>
      <c r="J94" s="29" t="str">
        <f>E26</f>
        <v xml:space="preserve"> </v>
      </c>
      <c r="L94" s="31"/>
    </row>
    <row r="95" spans="2:12" s="1" customFormat="1" ht="10.35" customHeight="1">
      <c r="B95" s="31"/>
      <c r="I95" s="95"/>
      <c r="L95" s="31"/>
    </row>
    <row r="96" spans="2:12" s="1" customFormat="1" ht="29.25" customHeight="1">
      <c r="B96" s="31"/>
      <c r="C96" s="118" t="s">
        <v>110</v>
      </c>
      <c r="D96" s="105"/>
      <c r="E96" s="105"/>
      <c r="F96" s="105"/>
      <c r="G96" s="105"/>
      <c r="H96" s="105"/>
      <c r="I96" s="119"/>
      <c r="J96" s="120" t="s">
        <v>111</v>
      </c>
      <c r="K96" s="105"/>
      <c r="L96" s="31"/>
    </row>
    <row r="97" spans="2:47" s="1" customFormat="1" ht="10.35" customHeight="1">
      <c r="B97" s="31"/>
      <c r="I97" s="95"/>
      <c r="L97" s="31"/>
    </row>
    <row r="98" spans="2:47" s="1" customFormat="1" ht="22.9" customHeight="1">
      <c r="B98" s="31"/>
      <c r="C98" s="121" t="s">
        <v>112</v>
      </c>
      <c r="I98" s="95"/>
      <c r="J98" s="65">
        <f>J145</f>
        <v>0</v>
      </c>
      <c r="L98" s="31"/>
      <c r="AU98" s="16" t="s">
        <v>113</v>
      </c>
    </row>
    <row r="99" spans="2:47" s="8" customFormat="1" ht="24.95" customHeight="1">
      <c r="B99" s="122"/>
      <c r="D99" s="123" t="s">
        <v>114</v>
      </c>
      <c r="E99" s="124"/>
      <c r="F99" s="124"/>
      <c r="G99" s="124"/>
      <c r="H99" s="124"/>
      <c r="I99" s="125"/>
      <c r="J99" s="126">
        <f>J146</f>
        <v>0</v>
      </c>
      <c r="L99" s="122"/>
    </row>
    <row r="100" spans="2:47" s="9" customFormat="1" ht="19.899999999999999" customHeight="1">
      <c r="B100" s="127"/>
      <c r="D100" s="128" t="s">
        <v>115</v>
      </c>
      <c r="E100" s="129"/>
      <c r="F100" s="129"/>
      <c r="G100" s="129"/>
      <c r="H100" s="129"/>
      <c r="I100" s="130"/>
      <c r="J100" s="131">
        <f>J147</f>
        <v>0</v>
      </c>
      <c r="L100" s="127"/>
    </row>
    <row r="101" spans="2:47" s="9" customFormat="1" ht="19.899999999999999" customHeight="1">
      <c r="B101" s="127"/>
      <c r="D101" s="128" t="s">
        <v>116</v>
      </c>
      <c r="E101" s="129"/>
      <c r="F101" s="129"/>
      <c r="G101" s="129"/>
      <c r="H101" s="129"/>
      <c r="I101" s="130"/>
      <c r="J101" s="131">
        <f>J187</f>
        <v>0</v>
      </c>
      <c r="L101" s="127"/>
    </row>
    <row r="102" spans="2:47" s="9" customFormat="1" ht="19.899999999999999" customHeight="1">
      <c r="B102" s="127"/>
      <c r="D102" s="128" t="s">
        <v>117</v>
      </c>
      <c r="E102" s="129"/>
      <c r="F102" s="129"/>
      <c r="G102" s="129"/>
      <c r="H102" s="129"/>
      <c r="I102" s="130"/>
      <c r="J102" s="131">
        <f>J198</f>
        <v>0</v>
      </c>
      <c r="L102" s="127"/>
    </row>
    <row r="103" spans="2:47" s="9" customFormat="1" ht="19.899999999999999" customHeight="1">
      <c r="B103" s="127"/>
      <c r="D103" s="128" t="s">
        <v>118</v>
      </c>
      <c r="E103" s="129"/>
      <c r="F103" s="129"/>
      <c r="G103" s="129"/>
      <c r="H103" s="129"/>
      <c r="I103" s="130"/>
      <c r="J103" s="131">
        <f>J220</f>
        <v>0</v>
      </c>
      <c r="L103" s="127"/>
    </row>
    <row r="104" spans="2:47" s="9" customFormat="1" ht="19.899999999999999" customHeight="1">
      <c r="B104" s="127"/>
      <c r="D104" s="128" t="s">
        <v>119</v>
      </c>
      <c r="E104" s="129"/>
      <c r="F104" s="129"/>
      <c r="G104" s="129"/>
      <c r="H104" s="129"/>
      <c r="I104" s="130"/>
      <c r="J104" s="131">
        <f>J269</f>
        <v>0</v>
      </c>
      <c r="L104" s="127"/>
    </row>
    <row r="105" spans="2:47" s="9" customFormat="1" ht="19.899999999999999" customHeight="1">
      <c r="B105" s="127"/>
      <c r="D105" s="128" t="s">
        <v>120</v>
      </c>
      <c r="E105" s="129"/>
      <c r="F105" s="129"/>
      <c r="G105" s="129"/>
      <c r="H105" s="129"/>
      <c r="I105" s="130"/>
      <c r="J105" s="131">
        <f>J281</f>
        <v>0</v>
      </c>
      <c r="L105" s="127"/>
    </row>
    <row r="106" spans="2:47" s="9" customFormat="1" ht="19.899999999999999" customHeight="1">
      <c r="B106" s="127"/>
      <c r="D106" s="128" t="s">
        <v>121</v>
      </c>
      <c r="E106" s="129"/>
      <c r="F106" s="129"/>
      <c r="G106" s="129"/>
      <c r="H106" s="129"/>
      <c r="I106" s="130"/>
      <c r="J106" s="131">
        <f>J370</f>
        <v>0</v>
      </c>
      <c r="L106" s="127"/>
    </row>
    <row r="107" spans="2:47" s="9" customFormat="1" ht="19.899999999999999" customHeight="1">
      <c r="B107" s="127"/>
      <c r="D107" s="128" t="s">
        <v>122</v>
      </c>
      <c r="E107" s="129"/>
      <c r="F107" s="129"/>
      <c r="G107" s="129"/>
      <c r="H107" s="129"/>
      <c r="I107" s="130"/>
      <c r="J107" s="131">
        <f>J425</f>
        <v>0</v>
      </c>
      <c r="L107" s="127"/>
    </row>
    <row r="108" spans="2:47" s="8" customFormat="1" ht="24.95" customHeight="1">
      <c r="B108" s="122"/>
      <c r="D108" s="123" t="s">
        <v>123</v>
      </c>
      <c r="E108" s="124"/>
      <c r="F108" s="124"/>
      <c r="G108" s="124"/>
      <c r="H108" s="124"/>
      <c r="I108" s="125"/>
      <c r="J108" s="126">
        <f>J427</f>
        <v>0</v>
      </c>
      <c r="L108" s="122"/>
    </row>
    <row r="109" spans="2:47" s="9" customFormat="1" ht="19.899999999999999" customHeight="1">
      <c r="B109" s="127"/>
      <c r="D109" s="128" t="s">
        <v>124</v>
      </c>
      <c r="E109" s="129"/>
      <c r="F109" s="129"/>
      <c r="G109" s="129"/>
      <c r="H109" s="129"/>
      <c r="I109" s="130"/>
      <c r="J109" s="131">
        <f>J428</f>
        <v>0</v>
      </c>
      <c r="L109" s="127"/>
    </row>
    <row r="110" spans="2:47" s="9" customFormat="1" ht="19.899999999999999" customHeight="1">
      <c r="B110" s="127"/>
      <c r="D110" s="128" t="s">
        <v>125</v>
      </c>
      <c r="E110" s="129"/>
      <c r="F110" s="129"/>
      <c r="G110" s="129"/>
      <c r="H110" s="129"/>
      <c r="I110" s="130"/>
      <c r="J110" s="131">
        <f>J443</f>
        <v>0</v>
      </c>
      <c r="L110" s="127"/>
    </row>
    <row r="111" spans="2:47" s="9" customFormat="1" ht="19.899999999999999" customHeight="1">
      <c r="B111" s="127"/>
      <c r="D111" s="128" t="s">
        <v>126</v>
      </c>
      <c r="E111" s="129"/>
      <c r="F111" s="129"/>
      <c r="G111" s="129"/>
      <c r="H111" s="129"/>
      <c r="I111" s="130"/>
      <c r="J111" s="131">
        <f>J453</f>
        <v>0</v>
      </c>
      <c r="L111" s="127"/>
    </row>
    <row r="112" spans="2:47" s="9" customFormat="1" ht="19.899999999999999" customHeight="1">
      <c r="B112" s="127"/>
      <c r="D112" s="128" t="s">
        <v>127</v>
      </c>
      <c r="E112" s="129"/>
      <c r="F112" s="129"/>
      <c r="G112" s="129"/>
      <c r="H112" s="129"/>
      <c r="I112" s="130"/>
      <c r="J112" s="131">
        <f>J508</f>
        <v>0</v>
      </c>
      <c r="L112" s="127"/>
    </row>
    <row r="113" spans="2:12" s="9" customFormat="1" ht="19.899999999999999" customHeight="1">
      <c r="B113" s="127"/>
      <c r="D113" s="128" t="s">
        <v>128</v>
      </c>
      <c r="E113" s="129"/>
      <c r="F113" s="129"/>
      <c r="G113" s="129"/>
      <c r="H113" s="129"/>
      <c r="I113" s="130"/>
      <c r="J113" s="131">
        <f>J512</f>
        <v>0</v>
      </c>
      <c r="L113" s="127"/>
    </row>
    <row r="114" spans="2:12" s="9" customFormat="1" ht="19.899999999999999" customHeight="1">
      <c r="B114" s="127"/>
      <c r="D114" s="128" t="s">
        <v>129</v>
      </c>
      <c r="E114" s="129"/>
      <c r="F114" s="129"/>
      <c r="G114" s="129"/>
      <c r="H114" s="129"/>
      <c r="I114" s="130"/>
      <c r="J114" s="131">
        <f>J599</f>
        <v>0</v>
      </c>
      <c r="L114" s="127"/>
    </row>
    <row r="115" spans="2:12" s="9" customFormat="1" ht="19.899999999999999" customHeight="1">
      <c r="B115" s="127"/>
      <c r="D115" s="128" t="s">
        <v>130</v>
      </c>
      <c r="E115" s="129"/>
      <c r="F115" s="129"/>
      <c r="G115" s="129"/>
      <c r="H115" s="129"/>
      <c r="I115" s="130"/>
      <c r="J115" s="131">
        <f>J650</f>
        <v>0</v>
      </c>
      <c r="L115" s="127"/>
    </row>
    <row r="116" spans="2:12" s="9" customFormat="1" ht="19.899999999999999" customHeight="1">
      <c r="B116" s="127"/>
      <c r="D116" s="128" t="s">
        <v>131</v>
      </c>
      <c r="E116" s="129"/>
      <c r="F116" s="129"/>
      <c r="G116" s="129"/>
      <c r="H116" s="129"/>
      <c r="I116" s="130"/>
      <c r="J116" s="131">
        <f>J706</f>
        <v>0</v>
      </c>
      <c r="L116" s="127"/>
    </row>
    <row r="117" spans="2:12" s="9" customFormat="1" ht="19.899999999999999" customHeight="1">
      <c r="B117" s="127"/>
      <c r="D117" s="128" t="s">
        <v>132</v>
      </c>
      <c r="E117" s="129"/>
      <c r="F117" s="129"/>
      <c r="G117" s="129"/>
      <c r="H117" s="129"/>
      <c r="I117" s="130"/>
      <c r="J117" s="131">
        <f>J710</f>
        <v>0</v>
      </c>
      <c r="L117" s="127"/>
    </row>
    <row r="118" spans="2:12" s="9" customFormat="1" ht="19.899999999999999" customHeight="1">
      <c r="B118" s="127"/>
      <c r="D118" s="128" t="s">
        <v>133</v>
      </c>
      <c r="E118" s="129"/>
      <c r="F118" s="129"/>
      <c r="G118" s="129"/>
      <c r="H118" s="129"/>
      <c r="I118" s="130"/>
      <c r="J118" s="131">
        <f>J742</f>
        <v>0</v>
      </c>
      <c r="L118" s="127"/>
    </row>
    <row r="119" spans="2:12" s="9" customFormat="1" ht="19.899999999999999" customHeight="1">
      <c r="B119" s="127"/>
      <c r="D119" s="128" t="s">
        <v>134</v>
      </c>
      <c r="E119" s="129"/>
      <c r="F119" s="129"/>
      <c r="G119" s="129"/>
      <c r="H119" s="129"/>
      <c r="I119" s="130"/>
      <c r="J119" s="131">
        <f>J867</f>
        <v>0</v>
      </c>
      <c r="L119" s="127"/>
    </row>
    <row r="120" spans="2:12" s="9" customFormat="1" ht="19.899999999999999" customHeight="1">
      <c r="B120" s="127"/>
      <c r="D120" s="128" t="s">
        <v>135</v>
      </c>
      <c r="E120" s="129"/>
      <c r="F120" s="129"/>
      <c r="G120" s="129"/>
      <c r="H120" s="129"/>
      <c r="I120" s="130"/>
      <c r="J120" s="131">
        <f>J880</f>
        <v>0</v>
      </c>
      <c r="L120" s="127"/>
    </row>
    <row r="121" spans="2:12" s="9" customFormat="1" ht="19.899999999999999" customHeight="1">
      <c r="B121" s="127"/>
      <c r="D121" s="128" t="s">
        <v>136</v>
      </c>
      <c r="E121" s="129"/>
      <c r="F121" s="129"/>
      <c r="G121" s="129"/>
      <c r="H121" s="129"/>
      <c r="I121" s="130"/>
      <c r="J121" s="131">
        <f>J902</f>
        <v>0</v>
      </c>
      <c r="L121" s="127"/>
    </row>
    <row r="122" spans="2:12" s="9" customFormat="1" ht="19.899999999999999" customHeight="1">
      <c r="B122" s="127"/>
      <c r="D122" s="128" t="s">
        <v>137</v>
      </c>
      <c r="E122" s="129"/>
      <c r="F122" s="129"/>
      <c r="G122" s="129"/>
      <c r="H122" s="129"/>
      <c r="I122" s="130"/>
      <c r="J122" s="131">
        <f>J916</f>
        <v>0</v>
      </c>
      <c r="L122" s="127"/>
    </row>
    <row r="123" spans="2:12" s="9" customFormat="1" ht="19.899999999999999" customHeight="1">
      <c r="B123" s="127"/>
      <c r="D123" s="128" t="s">
        <v>138</v>
      </c>
      <c r="E123" s="129"/>
      <c r="F123" s="129"/>
      <c r="G123" s="129"/>
      <c r="H123" s="129"/>
      <c r="I123" s="130"/>
      <c r="J123" s="131">
        <f>J926</f>
        <v>0</v>
      </c>
      <c r="L123" s="127"/>
    </row>
    <row r="124" spans="2:12" s="1" customFormat="1" ht="21.75" customHeight="1">
      <c r="B124" s="31"/>
      <c r="I124" s="95"/>
      <c r="L124" s="31"/>
    </row>
    <row r="125" spans="2:12" s="1" customFormat="1" ht="6.95" customHeight="1">
      <c r="B125" s="43"/>
      <c r="C125" s="44"/>
      <c r="D125" s="44"/>
      <c r="E125" s="44"/>
      <c r="F125" s="44"/>
      <c r="G125" s="44"/>
      <c r="H125" s="44"/>
      <c r="I125" s="116"/>
      <c r="J125" s="44"/>
      <c r="K125" s="44"/>
      <c r="L125" s="31"/>
    </row>
    <row r="129" spans="2:20" s="1" customFormat="1" ht="6.95" customHeight="1">
      <c r="B129" s="45"/>
      <c r="C129" s="46"/>
      <c r="D129" s="46"/>
      <c r="E129" s="46"/>
      <c r="F129" s="46"/>
      <c r="G129" s="46"/>
      <c r="H129" s="46"/>
      <c r="I129" s="117"/>
      <c r="J129" s="46"/>
      <c r="K129" s="46"/>
      <c r="L129" s="31"/>
    </row>
    <row r="130" spans="2:20" s="1" customFormat="1" ht="24.95" customHeight="1">
      <c r="B130" s="31"/>
      <c r="C130" s="20" t="s">
        <v>139</v>
      </c>
      <c r="I130" s="95"/>
      <c r="L130" s="31"/>
    </row>
    <row r="131" spans="2:20" s="1" customFormat="1" ht="6.95" customHeight="1">
      <c r="B131" s="31"/>
      <c r="I131" s="95"/>
      <c r="L131" s="31"/>
    </row>
    <row r="132" spans="2:20" s="1" customFormat="1" ht="12" customHeight="1">
      <c r="B132" s="31"/>
      <c r="C132" s="26" t="s">
        <v>14</v>
      </c>
      <c r="I132" s="95"/>
      <c r="L132" s="31"/>
    </row>
    <row r="133" spans="2:20" s="1" customFormat="1" ht="16.5" customHeight="1">
      <c r="B133" s="31"/>
      <c r="E133" s="257" t="str">
        <f>E7</f>
        <v>Obnova a nadstavba Materskej školy Hrubá Borša</v>
      </c>
      <c r="F133" s="258"/>
      <c r="G133" s="258"/>
      <c r="H133" s="258"/>
      <c r="I133" s="95"/>
      <c r="L133" s="31"/>
    </row>
    <row r="134" spans="2:20" ht="12" customHeight="1">
      <c r="B134" s="19"/>
      <c r="C134" s="26" t="s">
        <v>105</v>
      </c>
      <c r="L134" s="19"/>
    </row>
    <row r="135" spans="2:20" s="1" customFormat="1" ht="16.5" customHeight="1">
      <c r="B135" s="31"/>
      <c r="E135" s="257" t="s">
        <v>106</v>
      </c>
      <c r="F135" s="259"/>
      <c r="G135" s="259"/>
      <c r="H135" s="259"/>
      <c r="I135" s="95"/>
      <c r="L135" s="31"/>
    </row>
    <row r="136" spans="2:20" s="1" customFormat="1" ht="12" customHeight="1">
      <c r="B136" s="31"/>
      <c r="C136" s="26" t="s">
        <v>107</v>
      </c>
      <c r="I136" s="95"/>
      <c r="L136" s="31"/>
    </row>
    <row r="137" spans="2:20" s="1" customFormat="1" ht="16.5" customHeight="1">
      <c r="B137" s="31"/>
      <c r="E137" s="233" t="str">
        <f>E11</f>
        <v>1-1 - Stavebná časť - Nadstavba</v>
      </c>
      <c r="F137" s="259"/>
      <c r="G137" s="259"/>
      <c r="H137" s="259"/>
      <c r="I137" s="95"/>
      <c r="L137" s="31"/>
    </row>
    <row r="138" spans="2:20" s="1" customFormat="1" ht="6.95" customHeight="1">
      <c r="B138" s="31"/>
      <c r="I138" s="95"/>
      <c r="L138" s="31"/>
    </row>
    <row r="139" spans="2:20" s="1" customFormat="1" ht="12" customHeight="1">
      <c r="B139" s="31"/>
      <c r="C139" s="26" t="s">
        <v>18</v>
      </c>
      <c r="F139" s="24" t="str">
        <f>F14</f>
        <v xml:space="preserve"> </v>
      </c>
      <c r="I139" s="96" t="s">
        <v>20</v>
      </c>
      <c r="J139" s="51" t="str">
        <f>IF(J14="","",J14)</f>
        <v/>
      </c>
      <c r="L139" s="31"/>
    </row>
    <row r="140" spans="2:20" s="1" customFormat="1" ht="6.95" customHeight="1">
      <c r="B140" s="31"/>
      <c r="I140" s="95"/>
      <c r="L140" s="31"/>
    </row>
    <row r="141" spans="2:20" s="1" customFormat="1" ht="15.2" customHeight="1">
      <c r="B141" s="31"/>
      <c r="C141" s="26" t="s">
        <v>21</v>
      </c>
      <c r="F141" s="24" t="str">
        <f>E17</f>
        <v xml:space="preserve"> </v>
      </c>
      <c r="I141" s="96" t="s">
        <v>26</v>
      </c>
      <c r="J141" s="29" t="str">
        <f>E23</f>
        <v xml:space="preserve"> </v>
      </c>
      <c r="L141" s="31"/>
    </row>
    <row r="142" spans="2:20" s="1" customFormat="1" ht="15.2" customHeight="1">
      <c r="B142" s="31"/>
      <c r="C142" s="26" t="s">
        <v>24</v>
      </c>
      <c r="F142" s="24" t="str">
        <f>IF(E20="","",E20)</f>
        <v>Vyplň údaj</v>
      </c>
      <c r="I142" s="96" t="s">
        <v>28</v>
      </c>
      <c r="J142" s="29" t="str">
        <f>E26</f>
        <v xml:space="preserve"> </v>
      </c>
      <c r="L142" s="31"/>
    </row>
    <row r="143" spans="2:20" s="1" customFormat="1" ht="10.35" customHeight="1">
      <c r="B143" s="31"/>
      <c r="I143" s="95"/>
      <c r="L143" s="31"/>
    </row>
    <row r="144" spans="2:20" s="10" customFormat="1" ht="29.25" customHeight="1">
      <c r="B144" s="132"/>
      <c r="C144" s="133" t="s">
        <v>140</v>
      </c>
      <c r="D144" s="134" t="s">
        <v>55</v>
      </c>
      <c r="E144" s="134" t="s">
        <v>51</v>
      </c>
      <c r="F144" s="134" t="s">
        <v>52</v>
      </c>
      <c r="G144" s="134" t="s">
        <v>141</v>
      </c>
      <c r="H144" s="134" t="s">
        <v>142</v>
      </c>
      <c r="I144" s="135" t="s">
        <v>143</v>
      </c>
      <c r="J144" s="136" t="s">
        <v>111</v>
      </c>
      <c r="K144" s="137" t="s">
        <v>144</v>
      </c>
      <c r="L144" s="132"/>
      <c r="M144" s="58" t="s">
        <v>1</v>
      </c>
      <c r="N144" s="59" t="s">
        <v>34</v>
      </c>
      <c r="O144" s="59" t="s">
        <v>145</v>
      </c>
      <c r="P144" s="59" t="s">
        <v>146</v>
      </c>
      <c r="Q144" s="59" t="s">
        <v>147</v>
      </c>
      <c r="R144" s="59" t="s">
        <v>148</v>
      </c>
      <c r="S144" s="59" t="s">
        <v>149</v>
      </c>
      <c r="T144" s="60" t="s">
        <v>150</v>
      </c>
    </row>
    <row r="145" spans="2:65" s="1" customFormat="1" ht="22.9" customHeight="1">
      <c r="B145" s="31"/>
      <c r="C145" s="63" t="s">
        <v>112</v>
      </c>
      <c r="I145" s="95"/>
      <c r="J145" s="138">
        <f>BK145</f>
        <v>0</v>
      </c>
      <c r="L145" s="31"/>
      <c r="M145" s="61"/>
      <c r="N145" s="52"/>
      <c r="O145" s="52"/>
      <c r="P145" s="139">
        <f>P146+P427</f>
        <v>0</v>
      </c>
      <c r="Q145" s="52"/>
      <c r="R145" s="139">
        <f>R146+R427</f>
        <v>185.38100334999999</v>
      </c>
      <c r="S145" s="52"/>
      <c r="T145" s="140">
        <f>T146+T427</f>
        <v>106.96278620000001</v>
      </c>
      <c r="AT145" s="16" t="s">
        <v>69</v>
      </c>
      <c r="AU145" s="16" t="s">
        <v>113</v>
      </c>
      <c r="BK145" s="141">
        <f>BK146+BK427</f>
        <v>0</v>
      </c>
    </row>
    <row r="146" spans="2:65" s="11" customFormat="1" ht="25.9" customHeight="1">
      <c r="B146" s="142"/>
      <c r="D146" s="143" t="s">
        <v>69</v>
      </c>
      <c r="E146" s="144" t="s">
        <v>151</v>
      </c>
      <c r="F146" s="144" t="s">
        <v>152</v>
      </c>
      <c r="I146" s="145"/>
      <c r="J146" s="146">
        <f>BK146</f>
        <v>0</v>
      </c>
      <c r="L146" s="142"/>
      <c r="M146" s="147"/>
      <c r="N146" s="148"/>
      <c r="O146" s="148"/>
      <c r="P146" s="149">
        <f>P147+P187+P198+P220+P269+P281+P370+P425</f>
        <v>0</v>
      </c>
      <c r="Q146" s="148"/>
      <c r="R146" s="149">
        <f>R147+R187+R198+R220+R269+R281+R370+R425</f>
        <v>149.32456044999998</v>
      </c>
      <c r="S146" s="148"/>
      <c r="T146" s="150">
        <f>T147+T187+T198+T220+T269+T281+T370+T425</f>
        <v>48.166924199999997</v>
      </c>
      <c r="AR146" s="143" t="s">
        <v>74</v>
      </c>
      <c r="AT146" s="151" t="s">
        <v>69</v>
      </c>
      <c r="AU146" s="151" t="s">
        <v>70</v>
      </c>
      <c r="AY146" s="143" t="s">
        <v>153</v>
      </c>
      <c r="BK146" s="152">
        <f>BK147+BK187+BK198+BK220+BK269+BK281+BK370+BK425</f>
        <v>0</v>
      </c>
    </row>
    <row r="147" spans="2:65" s="11" customFormat="1" ht="22.9" customHeight="1">
      <c r="B147" s="142"/>
      <c r="D147" s="143" t="s">
        <v>69</v>
      </c>
      <c r="E147" s="153" t="s">
        <v>74</v>
      </c>
      <c r="F147" s="153" t="s">
        <v>154</v>
      </c>
      <c r="I147" s="145"/>
      <c r="J147" s="154">
        <f>BK147</f>
        <v>0</v>
      </c>
      <c r="L147" s="142"/>
      <c r="M147" s="147"/>
      <c r="N147" s="148"/>
      <c r="O147" s="148"/>
      <c r="P147" s="149">
        <f>SUM(P148:P186)</f>
        <v>0</v>
      </c>
      <c r="Q147" s="148"/>
      <c r="R147" s="149">
        <f>SUM(R148:R186)</f>
        <v>4.0190000000000001</v>
      </c>
      <c r="S147" s="148"/>
      <c r="T147" s="150">
        <f>SUM(T148:T186)</f>
        <v>5.3696000000000002</v>
      </c>
      <c r="AR147" s="143" t="s">
        <v>74</v>
      </c>
      <c r="AT147" s="151" t="s">
        <v>69</v>
      </c>
      <c r="AU147" s="151" t="s">
        <v>74</v>
      </c>
      <c r="AY147" s="143" t="s">
        <v>153</v>
      </c>
      <c r="BK147" s="152">
        <f>SUM(BK148:BK186)</f>
        <v>0</v>
      </c>
    </row>
    <row r="148" spans="2:65" s="1" customFormat="1" ht="36" customHeight="1">
      <c r="B148" s="155"/>
      <c r="C148" s="156" t="s">
        <v>74</v>
      </c>
      <c r="D148" s="156" t="s">
        <v>155</v>
      </c>
      <c r="E148" s="157" t="s">
        <v>156</v>
      </c>
      <c r="F148" s="158" t="s">
        <v>157</v>
      </c>
      <c r="G148" s="159" t="s">
        <v>158</v>
      </c>
      <c r="H148" s="160">
        <v>7.2</v>
      </c>
      <c r="I148" s="161"/>
      <c r="J148" s="162">
        <f>ROUND(I148*H148,2)</f>
        <v>0</v>
      </c>
      <c r="K148" s="158" t="s">
        <v>159</v>
      </c>
      <c r="L148" s="31"/>
      <c r="M148" s="163" t="s">
        <v>1</v>
      </c>
      <c r="N148" s="164" t="s">
        <v>36</v>
      </c>
      <c r="O148" s="54"/>
      <c r="P148" s="165">
        <f>O148*H148</f>
        <v>0</v>
      </c>
      <c r="Q148" s="165">
        <v>0</v>
      </c>
      <c r="R148" s="165">
        <f>Q148*H148</f>
        <v>0</v>
      </c>
      <c r="S148" s="165">
        <v>9.8000000000000004E-2</v>
      </c>
      <c r="T148" s="166">
        <f>S148*H148</f>
        <v>0.7056</v>
      </c>
      <c r="AR148" s="167" t="s">
        <v>92</v>
      </c>
      <c r="AT148" s="167" t="s">
        <v>155</v>
      </c>
      <c r="AU148" s="167" t="s">
        <v>82</v>
      </c>
      <c r="AY148" s="16" t="s">
        <v>153</v>
      </c>
      <c r="BE148" s="168">
        <f>IF(N148="základná",J148,0)</f>
        <v>0</v>
      </c>
      <c r="BF148" s="168">
        <f>IF(N148="znížená",J148,0)</f>
        <v>0</v>
      </c>
      <c r="BG148" s="168">
        <f>IF(N148="zákl. prenesená",J148,0)</f>
        <v>0</v>
      </c>
      <c r="BH148" s="168">
        <f>IF(N148="zníž. prenesená",J148,0)</f>
        <v>0</v>
      </c>
      <c r="BI148" s="168">
        <f>IF(N148="nulová",J148,0)</f>
        <v>0</v>
      </c>
      <c r="BJ148" s="16" t="s">
        <v>82</v>
      </c>
      <c r="BK148" s="168">
        <f>ROUND(I148*H148,2)</f>
        <v>0</v>
      </c>
      <c r="BL148" s="16" t="s">
        <v>92</v>
      </c>
      <c r="BM148" s="167" t="s">
        <v>160</v>
      </c>
    </row>
    <row r="149" spans="2:65" s="12" customFormat="1" ht="11.25">
      <c r="B149" s="169"/>
      <c r="D149" s="170" t="s">
        <v>161</v>
      </c>
      <c r="E149" s="171" t="s">
        <v>1</v>
      </c>
      <c r="F149" s="172" t="s">
        <v>162</v>
      </c>
      <c r="H149" s="173">
        <v>7.2</v>
      </c>
      <c r="I149" s="174"/>
      <c r="L149" s="169"/>
      <c r="M149" s="175"/>
      <c r="N149" s="176"/>
      <c r="O149" s="176"/>
      <c r="P149" s="176"/>
      <c r="Q149" s="176"/>
      <c r="R149" s="176"/>
      <c r="S149" s="176"/>
      <c r="T149" s="177"/>
      <c r="AT149" s="171" t="s">
        <v>161</v>
      </c>
      <c r="AU149" s="171" t="s">
        <v>82</v>
      </c>
      <c r="AV149" s="12" t="s">
        <v>82</v>
      </c>
      <c r="AW149" s="12" t="s">
        <v>27</v>
      </c>
      <c r="AX149" s="12" t="s">
        <v>74</v>
      </c>
      <c r="AY149" s="171" t="s">
        <v>153</v>
      </c>
    </row>
    <row r="150" spans="2:65" s="1" customFormat="1" ht="36" customHeight="1">
      <c r="B150" s="155"/>
      <c r="C150" s="156" t="s">
        <v>82</v>
      </c>
      <c r="D150" s="156" t="s">
        <v>155</v>
      </c>
      <c r="E150" s="157" t="s">
        <v>163</v>
      </c>
      <c r="F150" s="158" t="s">
        <v>164</v>
      </c>
      <c r="G150" s="159" t="s">
        <v>158</v>
      </c>
      <c r="H150" s="160">
        <v>7.2</v>
      </c>
      <c r="I150" s="161"/>
      <c r="J150" s="162">
        <f>ROUND(I150*H150,2)</f>
        <v>0</v>
      </c>
      <c r="K150" s="158" t="s">
        <v>159</v>
      </c>
      <c r="L150" s="31"/>
      <c r="M150" s="163" t="s">
        <v>1</v>
      </c>
      <c r="N150" s="164" t="s">
        <v>36</v>
      </c>
      <c r="O150" s="54"/>
      <c r="P150" s="165">
        <f>O150*H150</f>
        <v>0</v>
      </c>
      <c r="Q150" s="165">
        <v>0</v>
      </c>
      <c r="R150" s="165">
        <f>Q150*H150</f>
        <v>0</v>
      </c>
      <c r="S150" s="165">
        <v>0.22500000000000001</v>
      </c>
      <c r="T150" s="166">
        <f>S150*H150</f>
        <v>1.62</v>
      </c>
      <c r="AR150" s="167" t="s">
        <v>92</v>
      </c>
      <c r="AT150" s="167" t="s">
        <v>155</v>
      </c>
      <c r="AU150" s="167" t="s">
        <v>82</v>
      </c>
      <c r="AY150" s="16" t="s">
        <v>153</v>
      </c>
      <c r="BE150" s="168">
        <f>IF(N150="základná",J150,0)</f>
        <v>0</v>
      </c>
      <c r="BF150" s="168">
        <f>IF(N150="znížená",J150,0)</f>
        <v>0</v>
      </c>
      <c r="BG150" s="168">
        <f>IF(N150="zákl. prenesená",J150,0)</f>
        <v>0</v>
      </c>
      <c r="BH150" s="168">
        <f>IF(N150="zníž. prenesená",J150,0)</f>
        <v>0</v>
      </c>
      <c r="BI150" s="168">
        <f>IF(N150="nulová",J150,0)</f>
        <v>0</v>
      </c>
      <c r="BJ150" s="16" t="s">
        <v>82</v>
      </c>
      <c r="BK150" s="168">
        <f>ROUND(I150*H150,2)</f>
        <v>0</v>
      </c>
      <c r="BL150" s="16" t="s">
        <v>92</v>
      </c>
      <c r="BM150" s="167" t="s">
        <v>165</v>
      </c>
    </row>
    <row r="151" spans="2:65" s="12" customFormat="1" ht="11.25">
      <c r="B151" s="169"/>
      <c r="D151" s="170" t="s">
        <v>161</v>
      </c>
      <c r="E151" s="171" t="s">
        <v>1</v>
      </c>
      <c r="F151" s="172" t="s">
        <v>162</v>
      </c>
      <c r="H151" s="173">
        <v>7.2</v>
      </c>
      <c r="I151" s="174"/>
      <c r="L151" s="169"/>
      <c r="M151" s="175"/>
      <c r="N151" s="176"/>
      <c r="O151" s="176"/>
      <c r="P151" s="176"/>
      <c r="Q151" s="176"/>
      <c r="R151" s="176"/>
      <c r="S151" s="176"/>
      <c r="T151" s="177"/>
      <c r="AT151" s="171" t="s">
        <v>161</v>
      </c>
      <c r="AU151" s="171" t="s">
        <v>82</v>
      </c>
      <c r="AV151" s="12" t="s">
        <v>82</v>
      </c>
      <c r="AW151" s="12" t="s">
        <v>27</v>
      </c>
      <c r="AX151" s="12" t="s">
        <v>74</v>
      </c>
      <c r="AY151" s="171" t="s">
        <v>153</v>
      </c>
    </row>
    <row r="152" spans="2:65" s="1" customFormat="1" ht="60" customHeight="1">
      <c r="B152" s="155"/>
      <c r="C152" s="156" t="s">
        <v>89</v>
      </c>
      <c r="D152" s="156" t="s">
        <v>155</v>
      </c>
      <c r="E152" s="157" t="s">
        <v>166</v>
      </c>
      <c r="F152" s="158" t="s">
        <v>167</v>
      </c>
      <c r="G152" s="159" t="s">
        <v>168</v>
      </c>
      <c r="H152" s="160">
        <v>4</v>
      </c>
      <c r="I152" s="161"/>
      <c r="J152" s="162">
        <f>ROUND(I152*H152,2)</f>
        <v>0</v>
      </c>
      <c r="K152" s="158" t="s">
        <v>159</v>
      </c>
      <c r="L152" s="31"/>
      <c r="M152" s="163" t="s">
        <v>1</v>
      </c>
      <c r="N152" s="164" t="s">
        <v>36</v>
      </c>
      <c r="O152" s="54"/>
      <c r="P152" s="165">
        <f>O152*H152</f>
        <v>0</v>
      </c>
      <c r="Q152" s="165">
        <v>0</v>
      </c>
      <c r="R152" s="165">
        <f>Q152*H152</f>
        <v>0</v>
      </c>
      <c r="S152" s="165">
        <v>0.14499999999999999</v>
      </c>
      <c r="T152" s="166">
        <f>S152*H152</f>
        <v>0.57999999999999996</v>
      </c>
      <c r="AR152" s="167" t="s">
        <v>92</v>
      </c>
      <c r="AT152" s="167" t="s">
        <v>155</v>
      </c>
      <c r="AU152" s="167" t="s">
        <v>82</v>
      </c>
      <c r="AY152" s="16" t="s">
        <v>153</v>
      </c>
      <c r="BE152" s="168">
        <f>IF(N152="základná",J152,0)</f>
        <v>0</v>
      </c>
      <c r="BF152" s="168">
        <f>IF(N152="znížená",J152,0)</f>
        <v>0</v>
      </c>
      <c r="BG152" s="168">
        <f>IF(N152="zákl. prenesená",J152,0)</f>
        <v>0</v>
      </c>
      <c r="BH152" s="168">
        <f>IF(N152="zníž. prenesená",J152,0)</f>
        <v>0</v>
      </c>
      <c r="BI152" s="168">
        <f>IF(N152="nulová",J152,0)</f>
        <v>0</v>
      </c>
      <c r="BJ152" s="16" t="s">
        <v>82</v>
      </c>
      <c r="BK152" s="168">
        <f>ROUND(I152*H152,2)</f>
        <v>0</v>
      </c>
      <c r="BL152" s="16" t="s">
        <v>92</v>
      </c>
      <c r="BM152" s="167" t="s">
        <v>169</v>
      </c>
    </row>
    <row r="153" spans="2:65" s="1" customFormat="1" ht="24" customHeight="1">
      <c r="B153" s="155"/>
      <c r="C153" s="156" t="s">
        <v>92</v>
      </c>
      <c r="D153" s="156" t="s">
        <v>155</v>
      </c>
      <c r="E153" s="157" t="s">
        <v>170</v>
      </c>
      <c r="F153" s="158" t="s">
        <v>171</v>
      </c>
      <c r="G153" s="159" t="s">
        <v>158</v>
      </c>
      <c r="H153" s="160">
        <v>4.4000000000000004</v>
      </c>
      <c r="I153" s="161"/>
      <c r="J153" s="162">
        <f>ROUND(I153*H153,2)</f>
        <v>0</v>
      </c>
      <c r="K153" s="158" t="s">
        <v>159</v>
      </c>
      <c r="L153" s="31"/>
      <c r="M153" s="163" t="s">
        <v>1</v>
      </c>
      <c r="N153" s="164" t="s">
        <v>36</v>
      </c>
      <c r="O153" s="54"/>
      <c r="P153" s="165">
        <f>O153*H153</f>
        <v>0</v>
      </c>
      <c r="Q153" s="165">
        <v>0</v>
      </c>
      <c r="R153" s="165">
        <f>Q153*H153</f>
        <v>0</v>
      </c>
      <c r="S153" s="165">
        <v>0.56000000000000005</v>
      </c>
      <c r="T153" s="166">
        <f>S153*H153</f>
        <v>2.4640000000000004</v>
      </c>
      <c r="AR153" s="167" t="s">
        <v>92</v>
      </c>
      <c r="AT153" s="167" t="s">
        <v>155</v>
      </c>
      <c r="AU153" s="167" t="s">
        <v>82</v>
      </c>
      <c r="AY153" s="16" t="s">
        <v>153</v>
      </c>
      <c r="BE153" s="168">
        <f>IF(N153="základná",J153,0)</f>
        <v>0</v>
      </c>
      <c r="BF153" s="168">
        <f>IF(N153="znížená",J153,0)</f>
        <v>0</v>
      </c>
      <c r="BG153" s="168">
        <f>IF(N153="zákl. prenesená",J153,0)</f>
        <v>0</v>
      </c>
      <c r="BH153" s="168">
        <f>IF(N153="zníž. prenesená",J153,0)</f>
        <v>0</v>
      </c>
      <c r="BI153" s="168">
        <f>IF(N153="nulová",J153,0)</f>
        <v>0</v>
      </c>
      <c r="BJ153" s="16" t="s">
        <v>82</v>
      </c>
      <c r="BK153" s="168">
        <f>ROUND(I153*H153,2)</f>
        <v>0</v>
      </c>
      <c r="BL153" s="16" t="s">
        <v>92</v>
      </c>
      <c r="BM153" s="167" t="s">
        <v>172</v>
      </c>
    </row>
    <row r="154" spans="2:65" s="12" customFormat="1" ht="11.25">
      <c r="B154" s="169"/>
      <c r="D154" s="170" t="s">
        <v>161</v>
      </c>
      <c r="E154" s="171" t="s">
        <v>1</v>
      </c>
      <c r="F154" s="172" t="s">
        <v>173</v>
      </c>
      <c r="H154" s="173">
        <v>4.4000000000000004</v>
      </c>
      <c r="I154" s="174"/>
      <c r="L154" s="169"/>
      <c r="M154" s="175"/>
      <c r="N154" s="176"/>
      <c r="O154" s="176"/>
      <c r="P154" s="176"/>
      <c r="Q154" s="176"/>
      <c r="R154" s="176"/>
      <c r="S154" s="176"/>
      <c r="T154" s="177"/>
      <c r="AT154" s="171" t="s">
        <v>161</v>
      </c>
      <c r="AU154" s="171" t="s">
        <v>82</v>
      </c>
      <c r="AV154" s="12" t="s">
        <v>82</v>
      </c>
      <c r="AW154" s="12" t="s">
        <v>27</v>
      </c>
      <c r="AX154" s="12" t="s">
        <v>74</v>
      </c>
      <c r="AY154" s="171" t="s">
        <v>153</v>
      </c>
    </row>
    <row r="155" spans="2:65" s="1" customFormat="1" ht="24" customHeight="1">
      <c r="B155" s="155"/>
      <c r="C155" s="156" t="s">
        <v>95</v>
      </c>
      <c r="D155" s="156" t="s">
        <v>155</v>
      </c>
      <c r="E155" s="157" t="s">
        <v>174</v>
      </c>
      <c r="F155" s="158" t="s">
        <v>175</v>
      </c>
      <c r="G155" s="159" t="s">
        <v>176</v>
      </c>
      <c r="H155" s="160">
        <v>9.0020000000000007</v>
      </c>
      <c r="I155" s="161"/>
      <c r="J155" s="162">
        <f>ROUND(I155*H155,2)</f>
        <v>0</v>
      </c>
      <c r="K155" s="158" t="s">
        <v>177</v>
      </c>
      <c r="L155" s="31"/>
      <c r="M155" s="163" t="s">
        <v>1</v>
      </c>
      <c r="N155" s="164" t="s">
        <v>36</v>
      </c>
      <c r="O155" s="54"/>
      <c r="P155" s="165">
        <f>O155*H155</f>
        <v>0</v>
      </c>
      <c r="Q155" s="165">
        <v>0</v>
      </c>
      <c r="R155" s="165">
        <f>Q155*H155</f>
        <v>0</v>
      </c>
      <c r="S155" s="165">
        <v>0</v>
      </c>
      <c r="T155" s="166">
        <f>S155*H155</f>
        <v>0</v>
      </c>
      <c r="AR155" s="167" t="s">
        <v>92</v>
      </c>
      <c r="AT155" s="167" t="s">
        <v>155</v>
      </c>
      <c r="AU155" s="167" t="s">
        <v>82</v>
      </c>
      <c r="AY155" s="16" t="s">
        <v>153</v>
      </c>
      <c r="BE155" s="168">
        <f>IF(N155="základná",J155,0)</f>
        <v>0</v>
      </c>
      <c r="BF155" s="168">
        <f>IF(N155="znížená",J155,0)</f>
        <v>0</v>
      </c>
      <c r="BG155" s="168">
        <f>IF(N155="zákl. prenesená",J155,0)</f>
        <v>0</v>
      </c>
      <c r="BH155" s="168">
        <f>IF(N155="zníž. prenesená",J155,0)</f>
        <v>0</v>
      </c>
      <c r="BI155" s="168">
        <f>IF(N155="nulová",J155,0)</f>
        <v>0</v>
      </c>
      <c r="BJ155" s="16" t="s">
        <v>82</v>
      </c>
      <c r="BK155" s="168">
        <f>ROUND(I155*H155,2)</f>
        <v>0</v>
      </c>
      <c r="BL155" s="16" t="s">
        <v>92</v>
      </c>
      <c r="BM155" s="167" t="s">
        <v>178</v>
      </c>
    </row>
    <row r="156" spans="2:65" s="13" customFormat="1" ht="22.5">
      <c r="B156" s="178"/>
      <c r="D156" s="170" t="s">
        <v>161</v>
      </c>
      <c r="E156" s="179" t="s">
        <v>1</v>
      </c>
      <c r="F156" s="180" t="s">
        <v>179</v>
      </c>
      <c r="H156" s="179" t="s">
        <v>1</v>
      </c>
      <c r="I156" s="181"/>
      <c r="L156" s="178"/>
      <c r="M156" s="182"/>
      <c r="N156" s="183"/>
      <c r="O156" s="183"/>
      <c r="P156" s="183"/>
      <c r="Q156" s="183"/>
      <c r="R156" s="183"/>
      <c r="S156" s="183"/>
      <c r="T156" s="184"/>
      <c r="AT156" s="179" t="s">
        <v>161</v>
      </c>
      <c r="AU156" s="179" t="s">
        <v>82</v>
      </c>
      <c r="AV156" s="13" t="s">
        <v>74</v>
      </c>
      <c r="AW156" s="13" t="s">
        <v>27</v>
      </c>
      <c r="AX156" s="13" t="s">
        <v>70</v>
      </c>
      <c r="AY156" s="179" t="s">
        <v>153</v>
      </c>
    </row>
    <row r="157" spans="2:65" s="12" customFormat="1" ht="11.25">
      <c r="B157" s="169"/>
      <c r="D157" s="170" t="s">
        <v>161</v>
      </c>
      <c r="E157" s="171" t="s">
        <v>1</v>
      </c>
      <c r="F157" s="172" t="s">
        <v>180</v>
      </c>
      <c r="H157" s="173">
        <v>2.3780000000000001</v>
      </c>
      <c r="I157" s="174"/>
      <c r="L157" s="169"/>
      <c r="M157" s="175"/>
      <c r="N157" s="176"/>
      <c r="O157" s="176"/>
      <c r="P157" s="176"/>
      <c r="Q157" s="176"/>
      <c r="R157" s="176"/>
      <c r="S157" s="176"/>
      <c r="T157" s="177"/>
      <c r="AT157" s="171" t="s">
        <v>161</v>
      </c>
      <c r="AU157" s="171" t="s">
        <v>82</v>
      </c>
      <c r="AV157" s="12" t="s">
        <v>82</v>
      </c>
      <c r="AW157" s="12" t="s">
        <v>27</v>
      </c>
      <c r="AX157" s="12" t="s">
        <v>70</v>
      </c>
      <c r="AY157" s="171" t="s">
        <v>153</v>
      </c>
    </row>
    <row r="158" spans="2:65" s="12" customFormat="1" ht="11.25">
      <c r="B158" s="169"/>
      <c r="D158" s="170" t="s">
        <v>161</v>
      </c>
      <c r="E158" s="171" t="s">
        <v>1</v>
      </c>
      <c r="F158" s="172" t="s">
        <v>181</v>
      </c>
      <c r="H158" s="173">
        <v>6.6239999999999997</v>
      </c>
      <c r="I158" s="174"/>
      <c r="L158" s="169"/>
      <c r="M158" s="175"/>
      <c r="N158" s="176"/>
      <c r="O158" s="176"/>
      <c r="P158" s="176"/>
      <c r="Q158" s="176"/>
      <c r="R158" s="176"/>
      <c r="S158" s="176"/>
      <c r="T158" s="177"/>
      <c r="AT158" s="171" t="s">
        <v>161</v>
      </c>
      <c r="AU158" s="171" t="s">
        <v>82</v>
      </c>
      <c r="AV158" s="12" t="s">
        <v>82</v>
      </c>
      <c r="AW158" s="12" t="s">
        <v>27</v>
      </c>
      <c r="AX158" s="12" t="s">
        <v>70</v>
      </c>
      <c r="AY158" s="171" t="s">
        <v>153</v>
      </c>
    </row>
    <row r="159" spans="2:65" s="14" customFormat="1" ht="11.25">
      <c r="B159" s="185"/>
      <c r="D159" s="170" t="s">
        <v>161</v>
      </c>
      <c r="E159" s="186" t="s">
        <v>1</v>
      </c>
      <c r="F159" s="187" t="s">
        <v>182</v>
      </c>
      <c r="H159" s="188">
        <v>9.0019999999999989</v>
      </c>
      <c r="I159" s="189"/>
      <c r="L159" s="185"/>
      <c r="M159" s="190"/>
      <c r="N159" s="191"/>
      <c r="O159" s="191"/>
      <c r="P159" s="191"/>
      <c r="Q159" s="191"/>
      <c r="R159" s="191"/>
      <c r="S159" s="191"/>
      <c r="T159" s="192"/>
      <c r="AT159" s="186" t="s">
        <v>161</v>
      </c>
      <c r="AU159" s="186" t="s">
        <v>82</v>
      </c>
      <c r="AV159" s="14" t="s">
        <v>92</v>
      </c>
      <c r="AW159" s="14" t="s">
        <v>27</v>
      </c>
      <c r="AX159" s="14" t="s">
        <v>74</v>
      </c>
      <c r="AY159" s="186" t="s">
        <v>153</v>
      </c>
    </row>
    <row r="160" spans="2:65" s="1" customFormat="1" ht="36" customHeight="1">
      <c r="B160" s="155"/>
      <c r="C160" s="156" t="s">
        <v>98</v>
      </c>
      <c r="D160" s="156" t="s">
        <v>155</v>
      </c>
      <c r="E160" s="157" t="s">
        <v>183</v>
      </c>
      <c r="F160" s="158" t="s">
        <v>184</v>
      </c>
      <c r="G160" s="159" t="s">
        <v>176</v>
      </c>
      <c r="H160" s="160">
        <v>9.0020000000000007</v>
      </c>
      <c r="I160" s="161"/>
      <c r="J160" s="162">
        <f>ROUND(I160*H160,2)</f>
        <v>0</v>
      </c>
      <c r="K160" s="158" t="s">
        <v>177</v>
      </c>
      <c r="L160" s="31"/>
      <c r="M160" s="163" t="s">
        <v>1</v>
      </c>
      <c r="N160" s="164" t="s">
        <v>36</v>
      </c>
      <c r="O160" s="54"/>
      <c r="P160" s="165">
        <f>O160*H160</f>
        <v>0</v>
      </c>
      <c r="Q160" s="165">
        <v>0</v>
      </c>
      <c r="R160" s="165">
        <f>Q160*H160</f>
        <v>0</v>
      </c>
      <c r="S160" s="165">
        <v>0</v>
      </c>
      <c r="T160" s="166">
        <f>S160*H160</f>
        <v>0</v>
      </c>
      <c r="AR160" s="167" t="s">
        <v>92</v>
      </c>
      <c r="AT160" s="167" t="s">
        <v>155</v>
      </c>
      <c r="AU160" s="167" t="s">
        <v>82</v>
      </c>
      <c r="AY160" s="16" t="s">
        <v>153</v>
      </c>
      <c r="BE160" s="168">
        <f>IF(N160="základná",J160,0)</f>
        <v>0</v>
      </c>
      <c r="BF160" s="168">
        <f>IF(N160="znížená",J160,0)</f>
        <v>0</v>
      </c>
      <c r="BG160" s="168">
        <f>IF(N160="zákl. prenesená",J160,0)</f>
        <v>0</v>
      </c>
      <c r="BH160" s="168">
        <f>IF(N160="zníž. prenesená",J160,0)</f>
        <v>0</v>
      </c>
      <c r="BI160" s="168">
        <f>IF(N160="nulová",J160,0)</f>
        <v>0</v>
      </c>
      <c r="BJ160" s="16" t="s">
        <v>82</v>
      </c>
      <c r="BK160" s="168">
        <f>ROUND(I160*H160,2)</f>
        <v>0</v>
      </c>
      <c r="BL160" s="16" t="s">
        <v>92</v>
      </c>
      <c r="BM160" s="167" t="s">
        <v>185</v>
      </c>
    </row>
    <row r="161" spans="2:65" s="1" customFormat="1" ht="24" customHeight="1">
      <c r="B161" s="155"/>
      <c r="C161" s="156" t="s">
        <v>101</v>
      </c>
      <c r="D161" s="156" t="s">
        <v>155</v>
      </c>
      <c r="E161" s="157" t="s">
        <v>186</v>
      </c>
      <c r="F161" s="158" t="s">
        <v>187</v>
      </c>
      <c r="G161" s="159" t="s">
        <v>176</v>
      </c>
      <c r="H161" s="160">
        <v>1</v>
      </c>
      <c r="I161" s="161"/>
      <c r="J161" s="162">
        <f>ROUND(I161*H161,2)</f>
        <v>0</v>
      </c>
      <c r="K161" s="158" t="s">
        <v>177</v>
      </c>
      <c r="L161" s="31"/>
      <c r="M161" s="163" t="s">
        <v>1</v>
      </c>
      <c r="N161" s="164" t="s">
        <v>36</v>
      </c>
      <c r="O161" s="54"/>
      <c r="P161" s="165">
        <f>O161*H161</f>
        <v>0</v>
      </c>
      <c r="Q161" s="165">
        <v>0</v>
      </c>
      <c r="R161" s="165">
        <f>Q161*H161</f>
        <v>0</v>
      </c>
      <c r="S161" s="165">
        <v>0</v>
      </c>
      <c r="T161" s="166">
        <f>S161*H161</f>
        <v>0</v>
      </c>
      <c r="AR161" s="167" t="s">
        <v>92</v>
      </c>
      <c r="AT161" s="167" t="s">
        <v>155</v>
      </c>
      <c r="AU161" s="167" t="s">
        <v>82</v>
      </c>
      <c r="AY161" s="16" t="s">
        <v>153</v>
      </c>
      <c r="BE161" s="168">
        <f>IF(N161="základná",J161,0)</f>
        <v>0</v>
      </c>
      <c r="BF161" s="168">
        <f>IF(N161="znížená",J161,0)</f>
        <v>0</v>
      </c>
      <c r="BG161" s="168">
        <f>IF(N161="zákl. prenesená",J161,0)</f>
        <v>0</v>
      </c>
      <c r="BH161" s="168">
        <f>IF(N161="zníž. prenesená",J161,0)</f>
        <v>0</v>
      </c>
      <c r="BI161" s="168">
        <f>IF(N161="nulová",J161,0)</f>
        <v>0</v>
      </c>
      <c r="BJ161" s="16" t="s">
        <v>82</v>
      </c>
      <c r="BK161" s="168">
        <f>ROUND(I161*H161,2)</f>
        <v>0</v>
      </c>
      <c r="BL161" s="16" t="s">
        <v>92</v>
      </c>
      <c r="BM161" s="167" t="s">
        <v>188</v>
      </c>
    </row>
    <row r="162" spans="2:65" s="12" customFormat="1" ht="22.5">
      <c r="B162" s="169"/>
      <c r="D162" s="170" t="s">
        <v>161</v>
      </c>
      <c r="E162" s="171" t="s">
        <v>1</v>
      </c>
      <c r="F162" s="172" t="s">
        <v>189</v>
      </c>
      <c r="H162" s="173">
        <v>1</v>
      </c>
      <c r="I162" s="174"/>
      <c r="L162" s="169"/>
      <c r="M162" s="175"/>
      <c r="N162" s="176"/>
      <c r="O162" s="176"/>
      <c r="P162" s="176"/>
      <c r="Q162" s="176"/>
      <c r="R162" s="176"/>
      <c r="S162" s="176"/>
      <c r="T162" s="177"/>
      <c r="AT162" s="171" t="s">
        <v>161</v>
      </c>
      <c r="AU162" s="171" t="s">
        <v>82</v>
      </c>
      <c r="AV162" s="12" t="s">
        <v>82</v>
      </c>
      <c r="AW162" s="12" t="s">
        <v>27</v>
      </c>
      <c r="AX162" s="12" t="s">
        <v>70</v>
      </c>
      <c r="AY162" s="171" t="s">
        <v>153</v>
      </c>
    </row>
    <row r="163" spans="2:65" s="14" customFormat="1" ht="11.25">
      <c r="B163" s="185"/>
      <c r="D163" s="170" t="s">
        <v>161</v>
      </c>
      <c r="E163" s="186" t="s">
        <v>1</v>
      </c>
      <c r="F163" s="187" t="s">
        <v>182</v>
      </c>
      <c r="H163" s="188">
        <v>1</v>
      </c>
      <c r="I163" s="189"/>
      <c r="L163" s="185"/>
      <c r="M163" s="190"/>
      <c r="N163" s="191"/>
      <c r="O163" s="191"/>
      <c r="P163" s="191"/>
      <c r="Q163" s="191"/>
      <c r="R163" s="191"/>
      <c r="S163" s="191"/>
      <c r="T163" s="192"/>
      <c r="AT163" s="186" t="s">
        <v>161</v>
      </c>
      <c r="AU163" s="186" t="s">
        <v>82</v>
      </c>
      <c r="AV163" s="14" t="s">
        <v>92</v>
      </c>
      <c r="AW163" s="14" t="s">
        <v>27</v>
      </c>
      <c r="AX163" s="14" t="s">
        <v>74</v>
      </c>
      <c r="AY163" s="186" t="s">
        <v>153</v>
      </c>
    </row>
    <row r="164" spans="2:65" s="1" customFormat="1" ht="16.5" customHeight="1">
      <c r="B164" s="155"/>
      <c r="C164" s="156" t="s">
        <v>190</v>
      </c>
      <c r="D164" s="156" t="s">
        <v>155</v>
      </c>
      <c r="E164" s="157" t="s">
        <v>191</v>
      </c>
      <c r="F164" s="158" t="s">
        <v>192</v>
      </c>
      <c r="G164" s="159" t="s">
        <v>176</v>
      </c>
      <c r="H164" s="160">
        <v>11.25</v>
      </c>
      <c r="I164" s="161"/>
      <c r="J164" s="162">
        <f>ROUND(I164*H164,2)</f>
        <v>0</v>
      </c>
      <c r="K164" s="158" t="s">
        <v>1</v>
      </c>
      <c r="L164" s="31"/>
      <c r="M164" s="163" t="s">
        <v>1</v>
      </c>
      <c r="N164" s="164" t="s">
        <v>36</v>
      </c>
      <c r="O164" s="54"/>
      <c r="P164" s="165">
        <f>O164*H164</f>
        <v>0</v>
      </c>
      <c r="Q164" s="165">
        <v>0</v>
      </c>
      <c r="R164" s="165">
        <f>Q164*H164</f>
        <v>0</v>
      </c>
      <c r="S164" s="165">
        <v>0</v>
      </c>
      <c r="T164" s="166">
        <f>S164*H164</f>
        <v>0</v>
      </c>
      <c r="AR164" s="167" t="s">
        <v>92</v>
      </c>
      <c r="AT164" s="167" t="s">
        <v>155</v>
      </c>
      <c r="AU164" s="167" t="s">
        <v>82</v>
      </c>
      <c r="AY164" s="16" t="s">
        <v>153</v>
      </c>
      <c r="BE164" s="168">
        <f>IF(N164="základná",J164,0)</f>
        <v>0</v>
      </c>
      <c r="BF164" s="168">
        <f>IF(N164="znížená",J164,0)</f>
        <v>0</v>
      </c>
      <c r="BG164" s="168">
        <f>IF(N164="zákl. prenesená",J164,0)</f>
        <v>0</v>
      </c>
      <c r="BH164" s="168">
        <f>IF(N164="zníž. prenesená",J164,0)</f>
        <v>0</v>
      </c>
      <c r="BI164" s="168">
        <f>IF(N164="nulová",J164,0)</f>
        <v>0</v>
      </c>
      <c r="BJ164" s="16" t="s">
        <v>82</v>
      </c>
      <c r="BK164" s="168">
        <f>ROUND(I164*H164,2)</f>
        <v>0</v>
      </c>
      <c r="BL164" s="16" t="s">
        <v>92</v>
      </c>
      <c r="BM164" s="167" t="s">
        <v>193</v>
      </c>
    </row>
    <row r="165" spans="2:65" s="13" customFormat="1" ht="33.75">
      <c r="B165" s="178"/>
      <c r="D165" s="170" t="s">
        <v>161</v>
      </c>
      <c r="E165" s="179" t="s">
        <v>1</v>
      </c>
      <c r="F165" s="180" t="s">
        <v>194</v>
      </c>
      <c r="H165" s="179" t="s">
        <v>1</v>
      </c>
      <c r="I165" s="181"/>
      <c r="L165" s="178"/>
      <c r="M165" s="182"/>
      <c r="N165" s="183"/>
      <c r="O165" s="183"/>
      <c r="P165" s="183"/>
      <c r="Q165" s="183"/>
      <c r="R165" s="183"/>
      <c r="S165" s="183"/>
      <c r="T165" s="184"/>
      <c r="AT165" s="179" t="s">
        <v>161</v>
      </c>
      <c r="AU165" s="179" t="s">
        <v>82</v>
      </c>
      <c r="AV165" s="13" t="s">
        <v>74</v>
      </c>
      <c r="AW165" s="13" t="s">
        <v>27</v>
      </c>
      <c r="AX165" s="13" t="s">
        <v>70</v>
      </c>
      <c r="AY165" s="179" t="s">
        <v>153</v>
      </c>
    </row>
    <row r="166" spans="2:65" s="12" customFormat="1" ht="11.25">
      <c r="B166" s="169"/>
      <c r="D166" s="170" t="s">
        <v>161</v>
      </c>
      <c r="E166" s="171" t="s">
        <v>1</v>
      </c>
      <c r="F166" s="172" t="s">
        <v>195</v>
      </c>
      <c r="H166" s="173">
        <v>11.25</v>
      </c>
      <c r="I166" s="174"/>
      <c r="L166" s="169"/>
      <c r="M166" s="175"/>
      <c r="N166" s="176"/>
      <c r="O166" s="176"/>
      <c r="P166" s="176"/>
      <c r="Q166" s="176"/>
      <c r="R166" s="176"/>
      <c r="S166" s="176"/>
      <c r="T166" s="177"/>
      <c r="AT166" s="171" t="s">
        <v>161</v>
      </c>
      <c r="AU166" s="171" t="s">
        <v>82</v>
      </c>
      <c r="AV166" s="12" t="s">
        <v>82</v>
      </c>
      <c r="AW166" s="12" t="s">
        <v>27</v>
      </c>
      <c r="AX166" s="12" t="s">
        <v>70</v>
      </c>
      <c r="AY166" s="171" t="s">
        <v>153</v>
      </c>
    </row>
    <row r="167" spans="2:65" s="14" customFormat="1" ht="11.25">
      <c r="B167" s="185"/>
      <c r="D167" s="170" t="s">
        <v>161</v>
      </c>
      <c r="E167" s="186" t="s">
        <v>1</v>
      </c>
      <c r="F167" s="187" t="s">
        <v>182</v>
      </c>
      <c r="H167" s="188">
        <v>11.25</v>
      </c>
      <c r="I167" s="189"/>
      <c r="L167" s="185"/>
      <c r="M167" s="190"/>
      <c r="N167" s="191"/>
      <c r="O167" s="191"/>
      <c r="P167" s="191"/>
      <c r="Q167" s="191"/>
      <c r="R167" s="191"/>
      <c r="S167" s="191"/>
      <c r="T167" s="192"/>
      <c r="AT167" s="186" t="s">
        <v>161</v>
      </c>
      <c r="AU167" s="186" t="s">
        <v>82</v>
      </c>
      <c r="AV167" s="14" t="s">
        <v>92</v>
      </c>
      <c r="AW167" s="14" t="s">
        <v>27</v>
      </c>
      <c r="AX167" s="14" t="s">
        <v>74</v>
      </c>
      <c r="AY167" s="186" t="s">
        <v>153</v>
      </c>
    </row>
    <row r="168" spans="2:65" s="1" customFormat="1" ht="24" customHeight="1">
      <c r="B168" s="155"/>
      <c r="C168" s="156" t="s">
        <v>196</v>
      </c>
      <c r="D168" s="156" t="s">
        <v>155</v>
      </c>
      <c r="E168" s="157" t="s">
        <v>197</v>
      </c>
      <c r="F168" s="158" t="s">
        <v>187</v>
      </c>
      <c r="G168" s="159" t="s">
        <v>176</v>
      </c>
      <c r="H168" s="160">
        <v>1.9139999999999999</v>
      </c>
      <c r="I168" s="161"/>
      <c r="J168" s="162">
        <f>ROUND(I168*H168,2)</f>
        <v>0</v>
      </c>
      <c r="K168" s="158" t="s">
        <v>1</v>
      </c>
      <c r="L168" s="31"/>
      <c r="M168" s="163" t="s">
        <v>1</v>
      </c>
      <c r="N168" s="164" t="s">
        <v>36</v>
      </c>
      <c r="O168" s="54"/>
      <c r="P168" s="165">
        <f>O168*H168</f>
        <v>0</v>
      </c>
      <c r="Q168" s="165">
        <v>0</v>
      </c>
      <c r="R168" s="165">
        <f>Q168*H168</f>
        <v>0</v>
      </c>
      <c r="S168" s="165">
        <v>0</v>
      </c>
      <c r="T168" s="166">
        <f>S168*H168</f>
        <v>0</v>
      </c>
      <c r="AR168" s="167" t="s">
        <v>92</v>
      </c>
      <c r="AT168" s="167" t="s">
        <v>155</v>
      </c>
      <c r="AU168" s="167" t="s">
        <v>82</v>
      </c>
      <c r="AY168" s="16" t="s">
        <v>153</v>
      </c>
      <c r="BE168" s="168">
        <f>IF(N168="základná",J168,0)</f>
        <v>0</v>
      </c>
      <c r="BF168" s="168">
        <f>IF(N168="znížená",J168,0)</f>
        <v>0</v>
      </c>
      <c r="BG168" s="168">
        <f>IF(N168="zákl. prenesená",J168,0)</f>
        <v>0</v>
      </c>
      <c r="BH168" s="168">
        <f>IF(N168="zníž. prenesená",J168,0)</f>
        <v>0</v>
      </c>
      <c r="BI168" s="168">
        <f>IF(N168="nulová",J168,0)</f>
        <v>0</v>
      </c>
      <c r="BJ168" s="16" t="s">
        <v>82</v>
      </c>
      <c r="BK168" s="168">
        <f>ROUND(I168*H168,2)</f>
        <v>0</v>
      </c>
      <c r="BL168" s="16" t="s">
        <v>92</v>
      </c>
      <c r="BM168" s="167" t="s">
        <v>198</v>
      </c>
    </row>
    <row r="169" spans="2:65" s="13" customFormat="1" ht="33.75">
      <c r="B169" s="178"/>
      <c r="D169" s="170" t="s">
        <v>161</v>
      </c>
      <c r="E169" s="179" t="s">
        <v>1</v>
      </c>
      <c r="F169" s="180" t="s">
        <v>199</v>
      </c>
      <c r="H169" s="179" t="s">
        <v>1</v>
      </c>
      <c r="I169" s="181"/>
      <c r="L169" s="178"/>
      <c r="M169" s="182"/>
      <c r="N169" s="183"/>
      <c r="O169" s="183"/>
      <c r="P169" s="183"/>
      <c r="Q169" s="183"/>
      <c r="R169" s="183"/>
      <c r="S169" s="183"/>
      <c r="T169" s="184"/>
      <c r="AT169" s="179" t="s">
        <v>161</v>
      </c>
      <c r="AU169" s="179" t="s">
        <v>82</v>
      </c>
      <c r="AV169" s="13" t="s">
        <v>74</v>
      </c>
      <c r="AW169" s="13" t="s">
        <v>27</v>
      </c>
      <c r="AX169" s="13" t="s">
        <v>70</v>
      </c>
      <c r="AY169" s="179" t="s">
        <v>153</v>
      </c>
    </row>
    <row r="170" spans="2:65" s="12" customFormat="1" ht="11.25">
      <c r="B170" s="169"/>
      <c r="D170" s="170" t="s">
        <v>161</v>
      </c>
      <c r="E170" s="171" t="s">
        <v>1</v>
      </c>
      <c r="F170" s="172" t="s">
        <v>200</v>
      </c>
      <c r="H170" s="173">
        <v>0.36099999999999999</v>
      </c>
      <c r="I170" s="174"/>
      <c r="L170" s="169"/>
      <c r="M170" s="175"/>
      <c r="N170" s="176"/>
      <c r="O170" s="176"/>
      <c r="P170" s="176"/>
      <c r="Q170" s="176"/>
      <c r="R170" s="176"/>
      <c r="S170" s="176"/>
      <c r="T170" s="177"/>
      <c r="AT170" s="171" t="s">
        <v>161</v>
      </c>
      <c r="AU170" s="171" t="s">
        <v>82</v>
      </c>
      <c r="AV170" s="12" t="s">
        <v>82</v>
      </c>
      <c r="AW170" s="12" t="s">
        <v>27</v>
      </c>
      <c r="AX170" s="12" t="s">
        <v>70</v>
      </c>
      <c r="AY170" s="171" t="s">
        <v>153</v>
      </c>
    </row>
    <row r="171" spans="2:65" s="12" customFormat="1" ht="22.5">
      <c r="B171" s="169"/>
      <c r="D171" s="170" t="s">
        <v>161</v>
      </c>
      <c r="E171" s="171" t="s">
        <v>1</v>
      </c>
      <c r="F171" s="172" t="s">
        <v>201</v>
      </c>
      <c r="H171" s="173">
        <v>1.1000000000000001</v>
      </c>
      <c r="I171" s="174"/>
      <c r="L171" s="169"/>
      <c r="M171" s="175"/>
      <c r="N171" s="176"/>
      <c r="O171" s="176"/>
      <c r="P171" s="176"/>
      <c r="Q171" s="176"/>
      <c r="R171" s="176"/>
      <c r="S171" s="176"/>
      <c r="T171" s="177"/>
      <c r="AT171" s="171" t="s">
        <v>161</v>
      </c>
      <c r="AU171" s="171" t="s">
        <v>82</v>
      </c>
      <c r="AV171" s="12" t="s">
        <v>82</v>
      </c>
      <c r="AW171" s="12" t="s">
        <v>27</v>
      </c>
      <c r="AX171" s="12" t="s">
        <v>70</v>
      </c>
      <c r="AY171" s="171" t="s">
        <v>153</v>
      </c>
    </row>
    <row r="172" spans="2:65" s="12" customFormat="1" ht="33.75">
      <c r="B172" s="169"/>
      <c r="D172" s="170" t="s">
        <v>161</v>
      </c>
      <c r="E172" s="171" t="s">
        <v>1</v>
      </c>
      <c r="F172" s="172" t="s">
        <v>202</v>
      </c>
      <c r="H172" s="173">
        <v>0.45300000000000001</v>
      </c>
      <c r="I172" s="174"/>
      <c r="L172" s="169"/>
      <c r="M172" s="175"/>
      <c r="N172" s="176"/>
      <c r="O172" s="176"/>
      <c r="P172" s="176"/>
      <c r="Q172" s="176"/>
      <c r="R172" s="176"/>
      <c r="S172" s="176"/>
      <c r="T172" s="177"/>
      <c r="AT172" s="171" t="s">
        <v>161</v>
      </c>
      <c r="AU172" s="171" t="s">
        <v>82</v>
      </c>
      <c r="AV172" s="12" t="s">
        <v>82</v>
      </c>
      <c r="AW172" s="12" t="s">
        <v>27</v>
      </c>
      <c r="AX172" s="12" t="s">
        <v>70</v>
      </c>
      <c r="AY172" s="171" t="s">
        <v>153</v>
      </c>
    </row>
    <row r="173" spans="2:65" s="14" customFormat="1" ht="11.25">
      <c r="B173" s="185"/>
      <c r="D173" s="170" t="s">
        <v>161</v>
      </c>
      <c r="E173" s="186" t="s">
        <v>1</v>
      </c>
      <c r="F173" s="187" t="s">
        <v>182</v>
      </c>
      <c r="H173" s="188">
        <v>1.9140000000000001</v>
      </c>
      <c r="I173" s="189"/>
      <c r="L173" s="185"/>
      <c r="M173" s="190"/>
      <c r="N173" s="191"/>
      <c r="O173" s="191"/>
      <c r="P173" s="191"/>
      <c r="Q173" s="191"/>
      <c r="R173" s="191"/>
      <c r="S173" s="191"/>
      <c r="T173" s="192"/>
      <c r="AT173" s="186" t="s">
        <v>161</v>
      </c>
      <c r="AU173" s="186" t="s">
        <v>82</v>
      </c>
      <c r="AV173" s="14" t="s">
        <v>92</v>
      </c>
      <c r="AW173" s="14" t="s">
        <v>27</v>
      </c>
      <c r="AX173" s="14" t="s">
        <v>74</v>
      </c>
      <c r="AY173" s="186" t="s">
        <v>153</v>
      </c>
    </row>
    <row r="174" spans="2:65" s="1" customFormat="1" ht="36" customHeight="1">
      <c r="B174" s="155"/>
      <c r="C174" s="193" t="s">
        <v>203</v>
      </c>
      <c r="D174" s="193" t="s">
        <v>204</v>
      </c>
      <c r="E174" s="194" t="s">
        <v>205</v>
      </c>
      <c r="F174" s="195" t="s">
        <v>206</v>
      </c>
      <c r="G174" s="196" t="s">
        <v>207</v>
      </c>
      <c r="H174" s="197">
        <v>0.75700000000000001</v>
      </c>
      <c r="I174" s="198"/>
      <c r="J174" s="199">
        <f>ROUND(I174*H174,2)</f>
        <v>0</v>
      </c>
      <c r="K174" s="195" t="s">
        <v>159</v>
      </c>
      <c r="L174" s="200"/>
      <c r="M174" s="201" t="s">
        <v>1</v>
      </c>
      <c r="N174" s="202" t="s">
        <v>36</v>
      </c>
      <c r="O174" s="54"/>
      <c r="P174" s="165">
        <f>O174*H174</f>
        <v>0</v>
      </c>
      <c r="Q174" s="165">
        <v>1</v>
      </c>
      <c r="R174" s="165">
        <f>Q174*H174</f>
        <v>0.75700000000000001</v>
      </c>
      <c r="S174" s="165">
        <v>0</v>
      </c>
      <c r="T174" s="166">
        <f>S174*H174</f>
        <v>0</v>
      </c>
      <c r="AR174" s="167" t="s">
        <v>190</v>
      </c>
      <c r="AT174" s="167" t="s">
        <v>204</v>
      </c>
      <c r="AU174" s="167" t="s">
        <v>82</v>
      </c>
      <c r="AY174" s="16" t="s">
        <v>153</v>
      </c>
      <c r="BE174" s="168">
        <f>IF(N174="základná",J174,0)</f>
        <v>0</v>
      </c>
      <c r="BF174" s="168">
        <f>IF(N174="znížená",J174,0)</f>
        <v>0</v>
      </c>
      <c r="BG174" s="168">
        <f>IF(N174="zákl. prenesená",J174,0)</f>
        <v>0</v>
      </c>
      <c r="BH174" s="168">
        <f>IF(N174="zníž. prenesená",J174,0)</f>
        <v>0</v>
      </c>
      <c r="BI174" s="168">
        <f>IF(N174="nulová",J174,0)</f>
        <v>0</v>
      </c>
      <c r="BJ174" s="16" t="s">
        <v>82</v>
      </c>
      <c r="BK174" s="168">
        <f>ROUND(I174*H174,2)</f>
        <v>0</v>
      </c>
      <c r="BL174" s="16" t="s">
        <v>92</v>
      </c>
      <c r="BM174" s="167" t="s">
        <v>208</v>
      </c>
    </row>
    <row r="175" spans="2:65" s="12" customFormat="1" ht="11.25">
      <c r="B175" s="169"/>
      <c r="D175" s="170" t="s">
        <v>161</v>
      </c>
      <c r="E175" s="171" t="s">
        <v>1</v>
      </c>
      <c r="F175" s="172" t="s">
        <v>209</v>
      </c>
      <c r="H175" s="173">
        <v>0.75700000000000001</v>
      </c>
      <c r="I175" s="174"/>
      <c r="L175" s="169"/>
      <c r="M175" s="175"/>
      <c r="N175" s="176"/>
      <c r="O175" s="176"/>
      <c r="P175" s="176"/>
      <c r="Q175" s="176"/>
      <c r="R175" s="176"/>
      <c r="S175" s="176"/>
      <c r="T175" s="177"/>
      <c r="AT175" s="171" t="s">
        <v>161</v>
      </c>
      <c r="AU175" s="171" t="s">
        <v>82</v>
      </c>
      <c r="AV175" s="12" t="s">
        <v>82</v>
      </c>
      <c r="AW175" s="12" t="s">
        <v>27</v>
      </c>
      <c r="AX175" s="12" t="s">
        <v>74</v>
      </c>
      <c r="AY175" s="171" t="s">
        <v>153</v>
      </c>
    </row>
    <row r="176" spans="2:65" s="1" customFormat="1" ht="36" customHeight="1">
      <c r="B176" s="155"/>
      <c r="C176" s="193" t="s">
        <v>210</v>
      </c>
      <c r="D176" s="193" t="s">
        <v>204</v>
      </c>
      <c r="E176" s="194" t="s">
        <v>211</v>
      </c>
      <c r="F176" s="195" t="s">
        <v>212</v>
      </c>
      <c r="G176" s="196" t="s">
        <v>207</v>
      </c>
      <c r="H176" s="197">
        <v>2.31</v>
      </c>
      <c r="I176" s="198"/>
      <c r="J176" s="199">
        <f>ROUND(I176*H176,2)</f>
        <v>0</v>
      </c>
      <c r="K176" s="195" t="s">
        <v>159</v>
      </c>
      <c r="L176" s="200"/>
      <c r="M176" s="201" t="s">
        <v>1</v>
      </c>
      <c r="N176" s="202" t="s">
        <v>36</v>
      </c>
      <c r="O176" s="54"/>
      <c r="P176" s="165">
        <f>O176*H176</f>
        <v>0</v>
      </c>
      <c r="Q176" s="165">
        <v>1</v>
      </c>
      <c r="R176" s="165">
        <f>Q176*H176</f>
        <v>2.31</v>
      </c>
      <c r="S176" s="165">
        <v>0</v>
      </c>
      <c r="T176" s="166">
        <f>S176*H176</f>
        <v>0</v>
      </c>
      <c r="AR176" s="167" t="s">
        <v>190</v>
      </c>
      <c r="AT176" s="167" t="s">
        <v>204</v>
      </c>
      <c r="AU176" s="167" t="s">
        <v>82</v>
      </c>
      <c r="AY176" s="16" t="s">
        <v>153</v>
      </c>
      <c r="BE176" s="168">
        <f>IF(N176="základná",J176,0)</f>
        <v>0</v>
      </c>
      <c r="BF176" s="168">
        <f>IF(N176="znížená",J176,0)</f>
        <v>0</v>
      </c>
      <c r="BG176" s="168">
        <f>IF(N176="zákl. prenesená",J176,0)</f>
        <v>0</v>
      </c>
      <c r="BH176" s="168">
        <f>IF(N176="zníž. prenesená",J176,0)</f>
        <v>0</v>
      </c>
      <c r="BI176" s="168">
        <f>IF(N176="nulová",J176,0)</f>
        <v>0</v>
      </c>
      <c r="BJ176" s="16" t="s">
        <v>82</v>
      </c>
      <c r="BK176" s="168">
        <f>ROUND(I176*H176,2)</f>
        <v>0</v>
      </c>
      <c r="BL176" s="16" t="s">
        <v>92</v>
      </c>
      <c r="BM176" s="167" t="s">
        <v>213</v>
      </c>
    </row>
    <row r="177" spans="2:65" s="12" customFormat="1" ht="11.25">
      <c r="B177" s="169"/>
      <c r="D177" s="170" t="s">
        <v>161</v>
      </c>
      <c r="E177" s="171" t="s">
        <v>1</v>
      </c>
      <c r="F177" s="172" t="s">
        <v>214</v>
      </c>
      <c r="H177" s="173">
        <v>2.31</v>
      </c>
      <c r="I177" s="174"/>
      <c r="L177" s="169"/>
      <c r="M177" s="175"/>
      <c r="N177" s="176"/>
      <c r="O177" s="176"/>
      <c r="P177" s="176"/>
      <c r="Q177" s="176"/>
      <c r="R177" s="176"/>
      <c r="S177" s="176"/>
      <c r="T177" s="177"/>
      <c r="AT177" s="171" t="s">
        <v>161</v>
      </c>
      <c r="AU177" s="171" t="s">
        <v>82</v>
      </c>
      <c r="AV177" s="12" t="s">
        <v>82</v>
      </c>
      <c r="AW177" s="12" t="s">
        <v>27</v>
      </c>
      <c r="AX177" s="12" t="s">
        <v>74</v>
      </c>
      <c r="AY177" s="171" t="s">
        <v>153</v>
      </c>
    </row>
    <row r="178" spans="2:65" s="1" customFormat="1" ht="36" customHeight="1">
      <c r="B178" s="155"/>
      <c r="C178" s="193" t="s">
        <v>215</v>
      </c>
      <c r="D178" s="193" t="s">
        <v>204</v>
      </c>
      <c r="E178" s="194" t="s">
        <v>216</v>
      </c>
      <c r="F178" s="195" t="s">
        <v>217</v>
      </c>
      <c r="G178" s="196" t="s">
        <v>207</v>
      </c>
      <c r="H178" s="197">
        <v>0.95199999999999996</v>
      </c>
      <c r="I178" s="198"/>
      <c r="J178" s="199">
        <f>ROUND(I178*H178,2)</f>
        <v>0</v>
      </c>
      <c r="K178" s="195" t="s">
        <v>159</v>
      </c>
      <c r="L178" s="200"/>
      <c r="M178" s="201" t="s">
        <v>1</v>
      </c>
      <c r="N178" s="202" t="s">
        <v>36</v>
      </c>
      <c r="O178" s="54"/>
      <c r="P178" s="165">
        <f>O178*H178</f>
        <v>0</v>
      </c>
      <c r="Q178" s="165">
        <v>1</v>
      </c>
      <c r="R178" s="165">
        <f>Q178*H178</f>
        <v>0.95199999999999996</v>
      </c>
      <c r="S178" s="165">
        <v>0</v>
      </c>
      <c r="T178" s="166">
        <f>S178*H178</f>
        <v>0</v>
      </c>
      <c r="AR178" s="167" t="s">
        <v>190</v>
      </c>
      <c r="AT178" s="167" t="s">
        <v>204</v>
      </c>
      <c r="AU178" s="167" t="s">
        <v>82</v>
      </c>
      <c r="AY178" s="16" t="s">
        <v>153</v>
      </c>
      <c r="BE178" s="168">
        <f>IF(N178="základná",J178,0)</f>
        <v>0</v>
      </c>
      <c r="BF178" s="168">
        <f>IF(N178="znížená",J178,0)</f>
        <v>0</v>
      </c>
      <c r="BG178" s="168">
        <f>IF(N178="zákl. prenesená",J178,0)</f>
        <v>0</v>
      </c>
      <c r="BH178" s="168">
        <f>IF(N178="zníž. prenesená",J178,0)</f>
        <v>0</v>
      </c>
      <c r="BI178" s="168">
        <f>IF(N178="nulová",J178,0)</f>
        <v>0</v>
      </c>
      <c r="BJ178" s="16" t="s">
        <v>82</v>
      </c>
      <c r="BK178" s="168">
        <f>ROUND(I178*H178,2)</f>
        <v>0</v>
      </c>
      <c r="BL178" s="16" t="s">
        <v>92</v>
      </c>
      <c r="BM178" s="167" t="s">
        <v>218</v>
      </c>
    </row>
    <row r="179" spans="2:65" s="12" customFormat="1" ht="11.25">
      <c r="B179" s="169"/>
      <c r="D179" s="170" t="s">
        <v>161</v>
      </c>
      <c r="E179" s="171" t="s">
        <v>1</v>
      </c>
      <c r="F179" s="172" t="s">
        <v>219</v>
      </c>
      <c r="H179" s="173">
        <v>0.95199999999999996</v>
      </c>
      <c r="I179" s="174"/>
      <c r="L179" s="169"/>
      <c r="M179" s="175"/>
      <c r="N179" s="176"/>
      <c r="O179" s="176"/>
      <c r="P179" s="176"/>
      <c r="Q179" s="176"/>
      <c r="R179" s="176"/>
      <c r="S179" s="176"/>
      <c r="T179" s="177"/>
      <c r="AT179" s="171" t="s">
        <v>161</v>
      </c>
      <c r="AU179" s="171" t="s">
        <v>82</v>
      </c>
      <c r="AV179" s="12" t="s">
        <v>82</v>
      </c>
      <c r="AW179" s="12" t="s">
        <v>27</v>
      </c>
      <c r="AX179" s="12" t="s">
        <v>74</v>
      </c>
      <c r="AY179" s="171" t="s">
        <v>153</v>
      </c>
    </row>
    <row r="180" spans="2:65" s="1" customFormat="1" ht="36" customHeight="1">
      <c r="B180" s="155"/>
      <c r="C180" s="156" t="s">
        <v>220</v>
      </c>
      <c r="D180" s="156" t="s">
        <v>155</v>
      </c>
      <c r="E180" s="157" t="s">
        <v>221</v>
      </c>
      <c r="F180" s="158" t="s">
        <v>222</v>
      </c>
      <c r="G180" s="159" t="s">
        <v>176</v>
      </c>
      <c r="H180" s="160">
        <v>8.0020000000000007</v>
      </c>
      <c r="I180" s="161"/>
      <c r="J180" s="162">
        <f>ROUND(I180*H180,2)</f>
        <v>0</v>
      </c>
      <c r="K180" s="158" t="s">
        <v>177</v>
      </c>
      <c r="L180" s="31"/>
      <c r="M180" s="163" t="s">
        <v>1</v>
      </c>
      <c r="N180" s="164" t="s">
        <v>36</v>
      </c>
      <c r="O180" s="54"/>
      <c r="P180" s="165">
        <f>O180*H180</f>
        <v>0</v>
      </c>
      <c r="Q180" s="165">
        <v>0</v>
      </c>
      <c r="R180" s="165">
        <f>Q180*H180</f>
        <v>0</v>
      </c>
      <c r="S180" s="165">
        <v>0</v>
      </c>
      <c r="T180" s="166">
        <f>S180*H180</f>
        <v>0</v>
      </c>
      <c r="AR180" s="167" t="s">
        <v>92</v>
      </c>
      <c r="AT180" s="167" t="s">
        <v>155</v>
      </c>
      <c r="AU180" s="167" t="s">
        <v>82</v>
      </c>
      <c r="AY180" s="16" t="s">
        <v>153</v>
      </c>
      <c r="BE180" s="168">
        <f>IF(N180="základná",J180,0)</f>
        <v>0</v>
      </c>
      <c r="BF180" s="168">
        <f>IF(N180="znížená",J180,0)</f>
        <v>0</v>
      </c>
      <c r="BG180" s="168">
        <f>IF(N180="zákl. prenesená",J180,0)</f>
        <v>0</v>
      </c>
      <c r="BH180" s="168">
        <f>IF(N180="zníž. prenesená",J180,0)</f>
        <v>0</v>
      </c>
      <c r="BI180" s="168">
        <f>IF(N180="nulová",J180,0)</f>
        <v>0</v>
      </c>
      <c r="BJ180" s="16" t="s">
        <v>82</v>
      </c>
      <c r="BK180" s="168">
        <f>ROUND(I180*H180,2)</f>
        <v>0</v>
      </c>
      <c r="BL180" s="16" t="s">
        <v>92</v>
      </c>
      <c r="BM180" s="167" t="s">
        <v>223</v>
      </c>
    </row>
    <row r="181" spans="2:65" s="12" customFormat="1" ht="11.25">
      <c r="B181" s="169"/>
      <c r="D181" s="170" t="s">
        <v>161</v>
      </c>
      <c r="E181" s="171" t="s">
        <v>1</v>
      </c>
      <c r="F181" s="172" t="s">
        <v>224</v>
      </c>
      <c r="H181" s="173">
        <v>8.0020000000000007</v>
      </c>
      <c r="I181" s="174"/>
      <c r="L181" s="169"/>
      <c r="M181" s="175"/>
      <c r="N181" s="176"/>
      <c r="O181" s="176"/>
      <c r="P181" s="176"/>
      <c r="Q181" s="176"/>
      <c r="R181" s="176"/>
      <c r="S181" s="176"/>
      <c r="T181" s="177"/>
      <c r="AT181" s="171" t="s">
        <v>161</v>
      </c>
      <c r="AU181" s="171" t="s">
        <v>82</v>
      </c>
      <c r="AV181" s="12" t="s">
        <v>82</v>
      </c>
      <c r="AW181" s="12" t="s">
        <v>27</v>
      </c>
      <c r="AX181" s="12" t="s">
        <v>74</v>
      </c>
      <c r="AY181" s="171" t="s">
        <v>153</v>
      </c>
    </row>
    <row r="182" spans="2:65" s="1" customFormat="1" ht="36" customHeight="1">
      <c r="B182" s="155"/>
      <c r="C182" s="156" t="s">
        <v>225</v>
      </c>
      <c r="D182" s="156" t="s">
        <v>155</v>
      </c>
      <c r="E182" s="157" t="s">
        <v>226</v>
      </c>
      <c r="F182" s="158" t="s">
        <v>227</v>
      </c>
      <c r="G182" s="159" t="s">
        <v>176</v>
      </c>
      <c r="H182" s="160">
        <v>136.03399999999999</v>
      </c>
      <c r="I182" s="161"/>
      <c r="J182" s="162">
        <f>ROUND(I182*H182,2)</f>
        <v>0</v>
      </c>
      <c r="K182" s="158" t="s">
        <v>177</v>
      </c>
      <c r="L182" s="31"/>
      <c r="M182" s="163" t="s">
        <v>1</v>
      </c>
      <c r="N182" s="164" t="s">
        <v>36</v>
      </c>
      <c r="O182" s="54"/>
      <c r="P182" s="165">
        <f>O182*H182</f>
        <v>0</v>
      </c>
      <c r="Q182" s="165">
        <v>0</v>
      </c>
      <c r="R182" s="165">
        <f>Q182*H182</f>
        <v>0</v>
      </c>
      <c r="S182" s="165">
        <v>0</v>
      </c>
      <c r="T182" s="166">
        <f>S182*H182</f>
        <v>0</v>
      </c>
      <c r="AR182" s="167" t="s">
        <v>92</v>
      </c>
      <c r="AT182" s="167" t="s">
        <v>155</v>
      </c>
      <c r="AU182" s="167" t="s">
        <v>82</v>
      </c>
      <c r="AY182" s="16" t="s">
        <v>153</v>
      </c>
      <c r="BE182" s="168">
        <f>IF(N182="základná",J182,0)</f>
        <v>0</v>
      </c>
      <c r="BF182" s="168">
        <f>IF(N182="znížená",J182,0)</f>
        <v>0</v>
      </c>
      <c r="BG182" s="168">
        <f>IF(N182="zákl. prenesená",J182,0)</f>
        <v>0</v>
      </c>
      <c r="BH182" s="168">
        <f>IF(N182="zníž. prenesená",J182,0)</f>
        <v>0</v>
      </c>
      <c r="BI182" s="168">
        <f>IF(N182="nulová",J182,0)</f>
        <v>0</v>
      </c>
      <c r="BJ182" s="16" t="s">
        <v>82</v>
      </c>
      <c r="BK182" s="168">
        <f>ROUND(I182*H182,2)</f>
        <v>0</v>
      </c>
      <c r="BL182" s="16" t="s">
        <v>92</v>
      </c>
      <c r="BM182" s="167" t="s">
        <v>228</v>
      </c>
    </row>
    <row r="183" spans="2:65" s="12" customFormat="1" ht="11.25">
      <c r="B183" s="169"/>
      <c r="D183" s="170" t="s">
        <v>161</v>
      </c>
      <c r="E183" s="171" t="s">
        <v>1</v>
      </c>
      <c r="F183" s="172" t="s">
        <v>229</v>
      </c>
      <c r="H183" s="173">
        <v>136.03399999999999</v>
      </c>
      <c r="I183" s="174"/>
      <c r="L183" s="169"/>
      <c r="M183" s="175"/>
      <c r="N183" s="176"/>
      <c r="O183" s="176"/>
      <c r="P183" s="176"/>
      <c r="Q183" s="176"/>
      <c r="R183" s="176"/>
      <c r="S183" s="176"/>
      <c r="T183" s="177"/>
      <c r="AT183" s="171" t="s">
        <v>161</v>
      </c>
      <c r="AU183" s="171" t="s">
        <v>82</v>
      </c>
      <c r="AV183" s="12" t="s">
        <v>82</v>
      </c>
      <c r="AW183" s="12" t="s">
        <v>27</v>
      </c>
      <c r="AX183" s="12" t="s">
        <v>74</v>
      </c>
      <c r="AY183" s="171" t="s">
        <v>153</v>
      </c>
    </row>
    <row r="184" spans="2:65" s="1" customFormat="1" ht="16.5" customHeight="1">
      <c r="B184" s="155"/>
      <c r="C184" s="156" t="s">
        <v>230</v>
      </c>
      <c r="D184" s="156" t="s">
        <v>155</v>
      </c>
      <c r="E184" s="157" t="s">
        <v>231</v>
      </c>
      <c r="F184" s="158" t="s">
        <v>232</v>
      </c>
      <c r="G184" s="159" t="s">
        <v>176</v>
      </c>
      <c r="H184" s="160">
        <v>8.0020000000000007</v>
      </c>
      <c r="I184" s="161"/>
      <c r="J184" s="162">
        <f>ROUND(I184*H184,2)</f>
        <v>0</v>
      </c>
      <c r="K184" s="158" t="s">
        <v>177</v>
      </c>
      <c r="L184" s="31"/>
      <c r="M184" s="163" t="s">
        <v>1</v>
      </c>
      <c r="N184" s="164" t="s">
        <v>36</v>
      </c>
      <c r="O184" s="54"/>
      <c r="P184" s="165">
        <f>O184*H184</f>
        <v>0</v>
      </c>
      <c r="Q184" s="165">
        <v>0</v>
      </c>
      <c r="R184" s="165">
        <f>Q184*H184</f>
        <v>0</v>
      </c>
      <c r="S184" s="165">
        <v>0</v>
      </c>
      <c r="T184" s="166">
        <f>S184*H184</f>
        <v>0</v>
      </c>
      <c r="AR184" s="167" t="s">
        <v>92</v>
      </c>
      <c r="AT184" s="167" t="s">
        <v>155</v>
      </c>
      <c r="AU184" s="167" t="s">
        <v>82</v>
      </c>
      <c r="AY184" s="16" t="s">
        <v>153</v>
      </c>
      <c r="BE184" s="168">
        <f>IF(N184="základná",J184,0)</f>
        <v>0</v>
      </c>
      <c r="BF184" s="168">
        <f>IF(N184="znížená",J184,0)</f>
        <v>0</v>
      </c>
      <c r="BG184" s="168">
        <f>IF(N184="zákl. prenesená",J184,0)</f>
        <v>0</v>
      </c>
      <c r="BH184" s="168">
        <f>IF(N184="zníž. prenesená",J184,0)</f>
        <v>0</v>
      </c>
      <c r="BI184" s="168">
        <f>IF(N184="nulová",J184,0)</f>
        <v>0</v>
      </c>
      <c r="BJ184" s="16" t="s">
        <v>82</v>
      </c>
      <c r="BK184" s="168">
        <f>ROUND(I184*H184,2)</f>
        <v>0</v>
      </c>
      <c r="BL184" s="16" t="s">
        <v>92</v>
      </c>
      <c r="BM184" s="167" t="s">
        <v>233</v>
      </c>
    </row>
    <row r="185" spans="2:65" s="1" customFormat="1" ht="24" customHeight="1">
      <c r="B185" s="155"/>
      <c r="C185" s="156" t="s">
        <v>234</v>
      </c>
      <c r="D185" s="156" t="s">
        <v>155</v>
      </c>
      <c r="E185" s="157" t="s">
        <v>235</v>
      </c>
      <c r="F185" s="158" t="s">
        <v>236</v>
      </c>
      <c r="G185" s="159" t="s">
        <v>207</v>
      </c>
      <c r="H185" s="160">
        <v>14.404</v>
      </c>
      <c r="I185" s="161"/>
      <c r="J185" s="162">
        <f>ROUND(I185*H185,2)</f>
        <v>0</v>
      </c>
      <c r="K185" s="158" t="s">
        <v>177</v>
      </c>
      <c r="L185" s="31"/>
      <c r="M185" s="163" t="s">
        <v>1</v>
      </c>
      <c r="N185" s="164" t="s">
        <v>36</v>
      </c>
      <c r="O185" s="54"/>
      <c r="P185" s="165">
        <f>O185*H185</f>
        <v>0</v>
      </c>
      <c r="Q185" s="165">
        <v>0</v>
      </c>
      <c r="R185" s="165">
        <f>Q185*H185</f>
        <v>0</v>
      </c>
      <c r="S185" s="165">
        <v>0</v>
      </c>
      <c r="T185" s="166">
        <f>S185*H185</f>
        <v>0</v>
      </c>
      <c r="AR185" s="167" t="s">
        <v>92</v>
      </c>
      <c r="AT185" s="167" t="s">
        <v>155</v>
      </c>
      <c r="AU185" s="167" t="s">
        <v>82</v>
      </c>
      <c r="AY185" s="16" t="s">
        <v>153</v>
      </c>
      <c r="BE185" s="168">
        <f>IF(N185="základná",J185,0)</f>
        <v>0</v>
      </c>
      <c r="BF185" s="168">
        <f>IF(N185="znížená",J185,0)</f>
        <v>0</v>
      </c>
      <c r="BG185" s="168">
        <f>IF(N185="zákl. prenesená",J185,0)</f>
        <v>0</v>
      </c>
      <c r="BH185" s="168">
        <f>IF(N185="zníž. prenesená",J185,0)</f>
        <v>0</v>
      </c>
      <c r="BI185" s="168">
        <f>IF(N185="nulová",J185,0)</f>
        <v>0</v>
      </c>
      <c r="BJ185" s="16" t="s">
        <v>82</v>
      </c>
      <c r="BK185" s="168">
        <f>ROUND(I185*H185,2)</f>
        <v>0</v>
      </c>
      <c r="BL185" s="16" t="s">
        <v>92</v>
      </c>
      <c r="BM185" s="167" t="s">
        <v>237</v>
      </c>
    </row>
    <row r="186" spans="2:65" s="12" customFormat="1" ht="11.25">
      <c r="B186" s="169"/>
      <c r="D186" s="170" t="s">
        <v>161</v>
      </c>
      <c r="E186" s="171" t="s">
        <v>1</v>
      </c>
      <c r="F186" s="172" t="s">
        <v>238</v>
      </c>
      <c r="H186" s="173">
        <v>14.404</v>
      </c>
      <c r="I186" s="174"/>
      <c r="L186" s="169"/>
      <c r="M186" s="175"/>
      <c r="N186" s="176"/>
      <c r="O186" s="176"/>
      <c r="P186" s="176"/>
      <c r="Q186" s="176"/>
      <c r="R186" s="176"/>
      <c r="S186" s="176"/>
      <c r="T186" s="177"/>
      <c r="AT186" s="171" t="s">
        <v>161</v>
      </c>
      <c r="AU186" s="171" t="s">
        <v>82</v>
      </c>
      <c r="AV186" s="12" t="s">
        <v>82</v>
      </c>
      <c r="AW186" s="12" t="s">
        <v>27</v>
      </c>
      <c r="AX186" s="12" t="s">
        <v>74</v>
      </c>
      <c r="AY186" s="171" t="s">
        <v>153</v>
      </c>
    </row>
    <row r="187" spans="2:65" s="11" customFormat="1" ht="22.9" customHeight="1">
      <c r="B187" s="142"/>
      <c r="D187" s="143" t="s">
        <v>69</v>
      </c>
      <c r="E187" s="153" t="s">
        <v>82</v>
      </c>
      <c r="F187" s="153" t="s">
        <v>239</v>
      </c>
      <c r="I187" s="145"/>
      <c r="J187" s="154">
        <f>BK187</f>
        <v>0</v>
      </c>
      <c r="L187" s="142"/>
      <c r="M187" s="147"/>
      <c r="N187" s="148"/>
      <c r="O187" s="148"/>
      <c r="P187" s="149">
        <f>SUM(P188:P197)</f>
        <v>0</v>
      </c>
      <c r="Q187" s="148"/>
      <c r="R187" s="149">
        <f>SUM(R188:R197)</f>
        <v>19.424404800000001</v>
      </c>
      <c r="S187" s="148"/>
      <c r="T187" s="150">
        <f>SUM(T188:T197)</f>
        <v>0</v>
      </c>
      <c r="AR187" s="143" t="s">
        <v>74</v>
      </c>
      <c r="AT187" s="151" t="s">
        <v>69</v>
      </c>
      <c r="AU187" s="151" t="s">
        <v>74</v>
      </c>
      <c r="AY187" s="143" t="s">
        <v>153</v>
      </c>
      <c r="BK187" s="152">
        <f>SUM(BK188:BK197)</f>
        <v>0</v>
      </c>
    </row>
    <row r="188" spans="2:65" s="1" customFormat="1" ht="24" customHeight="1">
      <c r="B188" s="155"/>
      <c r="C188" s="156" t="s">
        <v>240</v>
      </c>
      <c r="D188" s="156" t="s">
        <v>155</v>
      </c>
      <c r="E188" s="157" t="s">
        <v>241</v>
      </c>
      <c r="F188" s="158" t="s">
        <v>242</v>
      </c>
      <c r="G188" s="159" t="s">
        <v>176</v>
      </c>
      <c r="H188" s="160">
        <v>8.6620000000000008</v>
      </c>
      <c r="I188" s="161"/>
      <c r="J188" s="162">
        <f>ROUND(I188*H188,2)</f>
        <v>0</v>
      </c>
      <c r="K188" s="158" t="s">
        <v>177</v>
      </c>
      <c r="L188" s="31"/>
      <c r="M188" s="163" t="s">
        <v>1</v>
      </c>
      <c r="N188" s="164" t="s">
        <v>36</v>
      </c>
      <c r="O188" s="54"/>
      <c r="P188" s="165">
        <f>O188*H188</f>
        <v>0</v>
      </c>
      <c r="Q188" s="165">
        <v>2.2119</v>
      </c>
      <c r="R188" s="165">
        <f>Q188*H188</f>
        <v>19.159477800000001</v>
      </c>
      <c r="S188" s="165">
        <v>0</v>
      </c>
      <c r="T188" s="166">
        <f>S188*H188</f>
        <v>0</v>
      </c>
      <c r="AR188" s="167" t="s">
        <v>92</v>
      </c>
      <c r="AT188" s="167" t="s">
        <v>155</v>
      </c>
      <c r="AU188" s="167" t="s">
        <v>82</v>
      </c>
      <c r="AY188" s="16" t="s">
        <v>153</v>
      </c>
      <c r="BE188" s="168">
        <f>IF(N188="základná",J188,0)</f>
        <v>0</v>
      </c>
      <c r="BF188" s="168">
        <f>IF(N188="znížená",J188,0)</f>
        <v>0</v>
      </c>
      <c r="BG188" s="168">
        <f>IF(N188="zákl. prenesená",J188,0)</f>
        <v>0</v>
      </c>
      <c r="BH188" s="168">
        <f>IF(N188="zníž. prenesená",J188,0)</f>
        <v>0</v>
      </c>
      <c r="BI188" s="168">
        <f>IF(N188="nulová",J188,0)</f>
        <v>0</v>
      </c>
      <c r="BJ188" s="16" t="s">
        <v>82</v>
      </c>
      <c r="BK188" s="168">
        <f>ROUND(I188*H188,2)</f>
        <v>0</v>
      </c>
      <c r="BL188" s="16" t="s">
        <v>92</v>
      </c>
      <c r="BM188" s="167" t="s">
        <v>243</v>
      </c>
    </row>
    <row r="189" spans="2:65" s="13" customFormat="1" ht="33.75">
      <c r="B189" s="178"/>
      <c r="D189" s="170" t="s">
        <v>161</v>
      </c>
      <c r="E189" s="179" t="s">
        <v>1</v>
      </c>
      <c r="F189" s="180" t="s">
        <v>244</v>
      </c>
      <c r="H189" s="179" t="s">
        <v>1</v>
      </c>
      <c r="I189" s="181"/>
      <c r="L189" s="178"/>
      <c r="M189" s="182"/>
      <c r="N189" s="183"/>
      <c r="O189" s="183"/>
      <c r="P189" s="183"/>
      <c r="Q189" s="183"/>
      <c r="R189" s="183"/>
      <c r="S189" s="183"/>
      <c r="T189" s="184"/>
      <c r="AT189" s="179" t="s">
        <v>161</v>
      </c>
      <c r="AU189" s="179" t="s">
        <v>82</v>
      </c>
      <c r="AV189" s="13" t="s">
        <v>74</v>
      </c>
      <c r="AW189" s="13" t="s">
        <v>27</v>
      </c>
      <c r="AX189" s="13" t="s">
        <v>70</v>
      </c>
      <c r="AY189" s="179" t="s">
        <v>153</v>
      </c>
    </row>
    <row r="190" spans="2:65" s="13" customFormat="1" ht="11.25">
      <c r="B190" s="178"/>
      <c r="D190" s="170" t="s">
        <v>161</v>
      </c>
      <c r="E190" s="179" t="s">
        <v>1</v>
      </c>
      <c r="F190" s="180" t="s">
        <v>245</v>
      </c>
      <c r="H190" s="179" t="s">
        <v>1</v>
      </c>
      <c r="I190" s="181"/>
      <c r="L190" s="178"/>
      <c r="M190" s="182"/>
      <c r="N190" s="183"/>
      <c r="O190" s="183"/>
      <c r="P190" s="183"/>
      <c r="Q190" s="183"/>
      <c r="R190" s="183"/>
      <c r="S190" s="183"/>
      <c r="T190" s="184"/>
      <c r="AT190" s="179" t="s">
        <v>161</v>
      </c>
      <c r="AU190" s="179" t="s">
        <v>82</v>
      </c>
      <c r="AV190" s="13" t="s">
        <v>74</v>
      </c>
      <c r="AW190" s="13" t="s">
        <v>27</v>
      </c>
      <c r="AX190" s="13" t="s">
        <v>70</v>
      </c>
      <c r="AY190" s="179" t="s">
        <v>153</v>
      </c>
    </row>
    <row r="191" spans="2:65" s="12" customFormat="1" ht="11.25">
      <c r="B191" s="169"/>
      <c r="D191" s="170" t="s">
        <v>161</v>
      </c>
      <c r="E191" s="171" t="s">
        <v>1</v>
      </c>
      <c r="F191" s="172" t="s">
        <v>246</v>
      </c>
      <c r="H191" s="173">
        <v>2.3780000000000001</v>
      </c>
      <c r="I191" s="174"/>
      <c r="L191" s="169"/>
      <c r="M191" s="175"/>
      <c r="N191" s="176"/>
      <c r="O191" s="176"/>
      <c r="P191" s="176"/>
      <c r="Q191" s="176"/>
      <c r="R191" s="176"/>
      <c r="S191" s="176"/>
      <c r="T191" s="177"/>
      <c r="AT191" s="171" t="s">
        <v>161</v>
      </c>
      <c r="AU191" s="171" t="s">
        <v>82</v>
      </c>
      <c r="AV191" s="12" t="s">
        <v>82</v>
      </c>
      <c r="AW191" s="12" t="s">
        <v>27</v>
      </c>
      <c r="AX191" s="12" t="s">
        <v>70</v>
      </c>
      <c r="AY191" s="171" t="s">
        <v>153</v>
      </c>
    </row>
    <row r="192" spans="2:65" s="12" customFormat="1" ht="11.25">
      <c r="B192" s="169"/>
      <c r="D192" s="170" t="s">
        <v>161</v>
      </c>
      <c r="E192" s="171" t="s">
        <v>1</v>
      </c>
      <c r="F192" s="172" t="s">
        <v>247</v>
      </c>
      <c r="H192" s="173">
        <v>6.2839999999999998</v>
      </c>
      <c r="I192" s="174"/>
      <c r="L192" s="169"/>
      <c r="M192" s="175"/>
      <c r="N192" s="176"/>
      <c r="O192" s="176"/>
      <c r="P192" s="176"/>
      <c r="Q192" s="176"/>
      <c r="R192" s="176"/>
      <c r="S192" s="176"/>
      <c r="T192" s="177"/>
      <c r="AT192" s="171" t="s">
        <v>161</v>
      </c>
      <c r="AU192" s="171" t="s">
        <v>82</v>
      </c>
      <c r="AV192" s="12" t="s">
        <v>82</v>
      </c>
      <c r="AW192" s="12" t="s">
        <v>27</v>
      </c>
      <c r="AX192" s="12" t="s">
        <v>70</v>
      </c>
      <c r="AY192" s="171" t="s">
        <v>153</v>
      </c>
    </row>
    <row r="193" spans="2:65" s="14" customFormat="1" ht="11.25">
      <c r="B193" s="185"/>
      <c r="D193" s="170" t="s">
        <v>161</v>
      </c>
      <c r="E193" s="186" t="s">
        <v>1</v>
      </c>
      <c r="F193" s="187" t="s">
        <v>182</v>
      </c>
      <c r="H193" s="188">
        <v>8.661999999999999</v>
      </c>
      <c r="I193" s="189"/>
      <c r="L193" s="185"/>
      <c r="M193" s="190"/>
      <c r="N193" s="191"/>
      <c r="O193" s="191"/>
      <c r="P193" s="191"/>
      <c r="Q193" s="191"/>
      <c r="R193" s="191"/>
      <c r="S193" s="191"/>
      <c r="T193" s="192"/>
      <c r="AT193" s="186" t="s">
        <v>161</v>
      </c>
      <c r="AU193" s="186" t="s">
        <v>82</v>
      </c>
      <c r="AV193" s="14" t="s">
        <v>92</v>
      </c>
      <c r="AW193" s="14" t="s">
        <v>27</v>
      </c>
      <c r="AX193" s="14" t="s">
        <v>74</v>
      </c>
      <c r="AY193" s="186" t="s">
        <v>153</v>
      </c>
    </row>
    <row r="194" spans="2:65" s="1" customFormat="1" ht="16.5" customHeight="1">
      <c r="B194" s="155"/>
      <c r="C194" s="156" t="s">
        <v>248</v>
      </c>
      <c r="D194" s="156" t="s">
        <v>155</v>
      </c>
      <c r="E194" s="157" t="s">
        <v>249</v>
      </c>
      <c r="F194" s="158" t="s">
        <v>250</v>
      </c>
      <c r="G194" s="159" t="s">
        <v>207</v>
      </c>
      <c r="H194" s="160">
        <v>0.26</v>
      </c>
      <c r="I194" s="161"/>
      <c r="J194" s="162">
        <f>ROUND(I194*H194,2)</f>
        <v>0</v>
      </c>
      <c r="K194" s="158" t="s">
        <v>177</v>
      </c>
      <c r="L194" s="31"/>
      <c r="M194" s="163" t="s">
        <v>1</v>
      </c>
      <c r="N194" s="164" t="s">
        <v>36</v>
      </c>
      <c r="O194" s="54"/>
      <c r="P194" s="165">
        <f>O194*H194</f>
        <v>0</v>
      </c>
      <c r="Q194" s="165">
        <v>1.01895</v>
      </c>
      <c r="R194" s="165">
        <f>Q194*H194</f>
        <v>0.26492700000000002</v>
      </c>
      <c r="S194" s="165">
        <v>0</v>
      </c>
      <c r="T194" s="166">
        <f>S194*H194</f>
        <v>0</v>
      </c>
      <c r="AR194" s="167" t="s">
        <v>92</v>
      </c>
      <c r="AT194" s="167" t="s">
        <v>155</v>
      </c>
      <c r="AU194" s="167" t="s">
        <v>82</v>
      </c>
      <c r="AY194" s="16" t="s">
        <v>153</v>
      </c>
      <c r="BE194" s="168">
        <f>IF(N194="základná",J194,0)</f>
        <v>0</v>
      </c>
      <c r="BF194" s="168">
        <f>IF(N194="znížená",J194,0)</f>
        <v>0</v>
      </c>
      <c r="BG194" s="168">
        <f>IF(N194="zákl. prenesená",J194,0)</f>
        <v>0</v>
      </c>
      <c r="BH194" s="168">
        <f>IF(N194="zníž. prenesená",J194,0)</f>
        <v>0</v>
      </c>
      <c r="BI194" s="168">
        <f>IF(N194="nulová",J194,0)</f>
        <v>0</v>
      </c>
      <c r="BJ194" s="16" t="s">
        <v>82</v>
      </c>
      <c r="BK194" s="168">
        <f>ROUND(I194*H194,2)</f>
        <v>0</v>
      </c>
      <c r="BL194" s="16" t="s">
        <v>92</v>
      </c>
      <c r="BM194" s="167" t="s">
        <v>251</v>
      </c>
    </row>
    <row r="195" spans="2:65" s="13" customFormat="1" ht="33.75">
      <c r="B195" s="178"/>
      <c r="D195" s="170" t="s">
        <v>161</v>
      </c>
      <c r="E195" s="179" t="s">
        <v>1</v>
      </c>
      <c r="F195" s="180" t="s">
        <v>252</v>
      </c>
      <c r="H195" s="179" t="s">
        <v>1</v>
      </c>
      <c r="I195" s="181"/>
      <c r="L195" s="178"/>
      <c r="M195" s="182"/>
      <c r="N195" s="183"/>
      <c r="O195" s="183"/>
      <c r="P195" s="183"/>
      <c r="Q195" s="183"/>
      <c r="R195" s="183"/>
      <c r="S195" s="183"/>
      <c r="T195" s="184"/>
      <c r="AT195" s="179" t="s">
        <v>161</v>
      </c>
      <c r="AU195" s="179" t="s">
        <v>82</v>
      </c>
      <c r="AV195" s="13" t="s">
        <v>74</v>
      </c>
      <c r="AW195" s="13" t="s">
        <v>27</v>
      </c>
      <c r="AX195" s="13" t="s">
        <v>70</v>
      </c>
      <c r="AY195" s="179" t="s">
        <v>153</v>
      </c>
    </row>
    <row r="196" spans="2:65" s="12" customFormat="1" ht="11.25">
      <c r="B196" s="169"/>
      <c r="D196" s="170" t="s">
        <v>161</v>
      </c>
      <c r="E196" s="171" t="s">
        <v>1</v>
      </c>
      <c r="F196" s="172" t="s">
        <v>253</v>
      </c>
      <c r="H196" s="173">
        <v>0.26</v>
      </c>
      <c r="I196" s="174"/>
      <c r="L196" s="169"/>
      <c r="M196" s="175"/>
      <c r="N196" s="176"/>
      <c r="O196" s="176"/>
      <c r="P196" s="176"/>
      <c r="Q196" s="176"/>
      <c r="R196" s="176"/>
      <c r="S196" s="176"/>
      <c r="T196" s="177"/>
      <c r="AT196" s="171" t="s">
        <v>161</v>
      </c>
      <c r="AU196" s="171" t="s">
        <v>82</v>
      </c>
      <c r="AV196" s="12" t="s">
        <v>82</v>
      </c>
      <c r="AW196" s="12" t="s">
        <v>27</v>
      </c>
      <c r="AX196" s="12" t="s">
        <v>70</v>
      </c>
      <c r="AY196" s="171" t="s">
        <v>153</v>
      </c>
    </row>
    <row r="197" spans="2:65" s="14" customFormat="1" ht="11.25">
      <c r="B197" s="185"/>
      <c r="D197" s="170" t="s">
        <v>161</v>
      </c>
      <c r="E197" s="186" t="s">
        <v>1</v>
      </c>
      <c r="F197" s="187" t="s">
        <v>182</v>
      </c>
      <c r="H197" s="188">
        <v>0.26</v>
      </c>
      <c r="I197" s="189"/>
      <c r="L197" s="185"/>
      <c r="M197" s="190"/>
      <c r="N197" s="191"/>
      <c r="O197" s="191"/>
      <c r="P197" s="191"/>
      <c r="Q197" s="191"/>
      <c r="R197" s="191"/>
      <c r="S197" s="191"/>
      <c r="T197" s="192"/>
      <c r="AT197" s="186" t="s">
        <v>161</v>
      </c>
      <c r="AU197" s="186" t="s">
        <v>82</v>
      </c>
      <c r="AV197" s="14" t="s">
        <v>92</v>
      </c>
      <c r="AW197" s="14" t="s">
        <v>27</v>
      </c>
      <c r="AX197" s="14" t="s">
        <v>74</v>
      </c>
      <c r="AY197" s="186" t="s">
        <v>153</v>
      </c>
    </row>
    <row r="198" spans="2:65" s="11" customFormat="1" ht="22.9" customHeight="1">
      <c r="B198" s="142"/>
      <c r="D198" s="143" t="s">
        <v>69</v>
      </c>
      <c r="E198" s="153" t="s">
        <v>89</v>
      </c>
      <c r="F198" s="153" t="s">
        <v>254</v>
      </c>
      <c r="I198" s="145"/>
      <c r="J198" s="154">
        <f>BK198</f>
        <v>0</v>
      </c>
      <c r="L198" s="142"/>
      <c r="M198" s="147"/>
      <c r="N198" s="148"/>
      <c r="O198" s="148"/>
      <c r="P198" s="149">
        <f>SUM(P199:P219)</f>
        <v>0</v>
      </c>
      <c r="Q198" s="148"/>
      <c r="R198" s="149">
        <f>SUM(R199:R219)</f>
        <v>17.473724019999995</v>
      </c>
      <c r="S198" s="148"/>
      <c r="T198" s="150">
        <f>SUM(T199:T219)</f>
        <v>0</v>
      </c>
      <c r="AR198" s="143" t="s">
        <v>74</v>
      </c>
      <c r="AT198" s="151" t="s">
        <v>69</v>
      </c>
      <c r="AU198" s="151" t="s">
        <v>74</v>
      </c>
      <c r="AY198" s="143" t="s">
        <v>153</v>
      </c>
      <c r="BK198" s="152">
        <f>SUM(BK199:BK219)</f>
        <v>0</v>
      </c>
    </row>
    <row r="199" spans="2:65" s="1" customFormat="1" ht="60" customHeight="1">
      <c r="B199" s="155"/>
      <c r="C199" s="156" t="s">
        <v>255</v>
      </c>
      <c r="D199" s="156" t="s">
        <v>155</v>
      </c>
      <c r="E199" s="157" t="s">
        <v>256</v>
      </c>
      <c r="F199" s="158" t="s">
        <v>257</v>
      </c>
      <c r="G199" s="159" t="s">
        <v>176</v>
      </c>
      <c r="H199" s="160">
        <v>21.013000000000002</v>
      </c>
      <c r="I199" s="161"/>
      <c r="J199" s="162">
        <f>ROUND(I199*H199,2)</f>
        <v>0</v>
      </c>
      <c r="K199" s="158" t="s">
        <v>159</v>
      </c>
      <c r="L199" s="31"/>
      <c r="M199" s="163" t="s">
        <v>1</v>
      </c>
      <c r="N199" s="164" t="s">
        <v>36</v>
      </c>
      <c r="O199" s="54"/>
      <c r="P199" s="165">
        <f>O199*H199</f>
        <v>0</v>
      </c>
      <c r="Q199" s="165">
        <v>0.58104999999999996</v>
      </c>
      <c r="R199" s="165">
        <f>Q199*H199</f>
        <v>12.20960365</v>
      </c>
      <c r="S199" s="165">
        <v>0</v>
      </c>
      <c r="T199" s="166">
        <f>S199*H199</f>
        <v>0</v>
      </c>
      <c r="AR199" s="167" t="s">
        <v>92</v>
      </c>
      <c r="AT199" s="167" t="s">
        <v>155</v>
      </c>
      <c r="AU199" s="167" t="s">
        <v>82</v>
      </c>
      <c r="AY199" s="16" t="s">
        <v>153</v>
      </c>
      <c r="BE199" s="168">
        <f>IF(N199="základná",J199,0)</f>
        <v>0</v>
      </c>
      <c r="BF199" s="168">
        <f>IF(N199="znížená",J199,0)</f>
        <v>0</v>
      </c>
      <c r="BG199" s="168">
        <f>IF(N199="zákl. prenesená",J199,0)</f>
        <v>0</v>
      </c>
      <c r="BH199" s="168">
        <f>IF(N199="zníž. prenesená",J199,0)</f>
        <v>0</v>
      </c>
      <c r="BI199" s="168">
        <f>IF(N199="nulová",J199,0)</f>
        <v>0</v>
      </c>
      <c r="BJ199" s="16" t="s">
        <v>82</v>
      </c>
      <c r="BK199" s="168">
        <f>ROUND(I199*H199,2)</f>
        <v>0</v>
      </c>
      <c r="BL199" s="16" t="s">
        <v>92</v>
      </c>
      <c r="BM199" s="167" t="s">
        <v>258</v>
      </c>
    </row>
    <row r="200" spans="2:65" s="12" customFormat="1" ht="22.5">
      <c r="B200" s="169"/>
      <c r="D200" s="170" t="s">
        <v>161</v>
      </c>
      <c r="E200" s="171" t="s">
        <v>1</v>
      </c>
      <c r="F200" s="172" t="s">
        <v>259</v>
      </c>
      <c r="H200" s="173">
        <v>29.445</v>
      </c>
      <c r="I200" s="174"/>
      <c r="L200" s="169"/>
      <c r="M200" s="175"/>
      <c r="N200" s="176"/>
      <c r="O200" s="176"/>
      <c r="P200" s="176"/>
      <c r="Q200" s="176"/>
      <c r="R200" s="176"/>
      <c r="S200" s="176"/>
      <c r="T200" s="177"/>
      <c r="AT200" s="171" t="s">
        <v>161</v>
      </c>
      <c r="AU200" s="171" t="s">
        <v>82</v>
      </c>
      <c r="AV200" s="12" t="s">
        <v>82</v>
      </c>
      <c r="AW200" s="12" t="s">
        <v>27</v>
      </c>
      <c r="AX200" s="12" t="s">
        <v>70</v>
      </c>
      <c r="AY200" s="171" t="s">
        <v>153</v>
      </c>
    </row>
    <row r="201" spans="2:65" s="12" customFormat="1" ht="33.75">
      <c r="B201" s="169"/>
      <c r="D201" s="170" t="s">
        <v>161</v>
      </c>
      <c r="E201" s="171" t="s">
        <v>1</v>
      </c>
      <c r="F201" s="172" t="s">
        <v>260</v>
      </c>
      <c r="H201" s="173">
        <v>-6.3620000000000001</v>
      </c>
      <c r="I201" s="174"/>
      <c r="L201" s="169"/>
      <c r="M201" s="175"/>
      <c r="N201" s="176"/>
      <c r="O201" s="176"/>
      <c r="P201" s="176"/>
      <c r="Q201" s="176"/>
      <c r="R201" s="176"/>
      <c r="S201" s="176"/>
      <c r="T201" s="177"/>
      <c r="AT201" s="171" t="s">
        <v>161</v>
      </c>
      <c r="AU201" s="171" t="s">
        <v>82</v>
      </c>
      <c r="AV201" s="12" t="s">
        <v>82</v>
      </c>
      <c r="AW201" s="12" t="s">
        <v>27</v>
      </c>
      <c r="AX201" s="12" t="s">
        <v>70</v>
      </c>
      <c r="AY201" s="171" t="s">
        <v>153</v>
      </c>
    </row>
    <row r="202" spans="2:65" s="12" customFormat="1" ht="22.5">
      <c r="B202" s="169"/>
      <c r="D202" s="170" t="s">
        <v>161</v>
      </c>
      <c r="E202" s="171" t="s">
        <v>1</v>
      </c>
      <c r="F202" s="172" t="s">
        <v>261</v>
      </c>
      <c r="H202" s="173">
        <v>-1.32</v>
      </c>
      <c r="I202" s="174"/>
      <c r="L202" s="169"/>
      <c r="M202" s="175"/>
      <c r="N202" s="176"/>
      <c r="O202" s="176"/>
      <c r="P202" s="176"/>
      <c r="Q202" s="176"/>
      <c r="R202" s="176"/>
      <c r="S202" s="176"/>
      <c r="T202" s="177"/>
      <c r="AT202" s="171" t="s">
        <v>161</v>
      </c>
      <c r="AU202" s="171" t="s">
        <v>82</v>
      </c>
      <c r="AV202" s="12" t="s">
        <v>82</v>
      </c>
      <c r="AW202" s="12" t="s">
        <v>27</v>
      </c>
      <c r="AX202" s="12" t="s">
        <v>70</v>
      </c>
      <c r="AY202" s="171" t="s">
        <v>153</v>
      </c>
    </row>
    <row r="203" spans="2:65" s="12" customFormat="1" ht="11.25">
      <c r="B203" s="169"/>
      <c r="D203" s="170" t="s">
        <v>161</v>
      </c>
      <c r="E203" s="171" t="s">
        <v>1</v>
      </c>
      <c r="F203" s="172" t="s">
        <v>262</v>
      </c>
      <c r="H203" s="173">
        <v>-0.75</v>
      </c>
      <c r="I203" s="174"/>
      <c r="L203" s="169"/>
      <c r="M203" s="175"/>
      <c r="N203" s="176"/>
      <c r="O203" s="176"/>
      <c r="P203" s="176"/>
      <c r="Q203" s="176"/>
      <c r="R203" s="176"/>
      <c r="S203" s="176"/>
      <c r="T203" s="177"/>
      <c r="AT203" s="171" t="s">
        <v>161</v>
      </c>
      <c r="AU203" s="171" t="s">
        <v>82</v>
      </c>
      <c r="AV203" s="12" t="s">
        <v>82</v>
      </c>
      <c r="AW203" s="12" t="s">
        <v>27</v>
      </c>
      <c r="AX203" s="12" t="s">
        <v>70</v>
      </c>
      <c r="AY203" s="171" t="s">
        <v>153</v>
      </c>
    </row>
    <row r="204" spans="2:65" s="14" customFormat="1" ht="11.25">
      <c r="B204" s="185"/>
      <c r="D204" s="170" t="s">
        <v>161</v>
      </c>
      <c r="E204" s="186" t="s">
        <v>1</v>
      </c>
      <c r="F204" s="187" t="s">
        <v>182</v>
      </c>
      <c r="H204" s="188">
        <v>21.012999999999998</v>
      </c>
      <c r="I204" s="189"/>
      <c r="L204" s="185"/>
      <c r="M204" s="190"/>
      <c r="N204" s="191"/>
      <c r="O204" s="191"/>
      <c r="P204" s="191"/>
      <c r="Q204" s="191"/>
      <c r="R204" s="191"/>
      <c r="S204" s="191"/>
      <c r="T204" s="192"/>
      <c r="AT204" s="186" t="s">
        <v>161</v>
      </c>
      <c r="AU204" s="186" t="s">
        <v>82</v>
      </c>
      <c r="AV204" s="14" t="s">
        <v>92</v>
      </c>
      <c r="AW204" s="14" t="s">
        <v>27</v>
      </c>
      <c r="AX204" s="14" t="s">
        <v>74</v>
      </c>
      <c r="AY204" s="186" t="s">
        <v>153</v>
      </c>
    </row>
    <row r="205" spans="2:65" s="1" customFormat="1" ht="36" customHeight="1">
      <c r="B205" s="155"/>
      <c r="C205" s="156" t="s">
        <v>7</v>
      </c>
      <c r="D205" s="156" t="s">
        <v>155</v>
      </c>
      <c r="E205" s="157" t="s">
        <v>263</v>
      </c>
      <c r="F205" s="158" t="s">
        <v>264</v>
      </c>
      <c r="G205" s="159" t="s">
        <v>265</v>
      </c>
      <c r="H205" s="160">
        <v>2</v>
      </c>
      <c r="I205" s="161"/>
      <c r="J205" s="162">
        <f>ROUND(I205*H205,2)</f>
        <v>0</v>
      </c>
      <c r="K205" s="158" t="s">
        <v>159</v>
      </c>
      <c r="L205" s="31"/>
      <c r="M205" s="163" t="s">
        <v>1</v>
      </c>
      <c r="N205" s="164" t="s">
        <v>36</v>
      </c>
      <c r="O205" s="54"/>
      <c r="P205" s="165">
        <f>O205*H205</f>
        <v>0</v>
      </c>
      <c r="Q205" s="165">
        <v>8.2930000000000004E-2</v>
      </c>
      <c r="R205" s="165">
        <f>Q205*H205</f>
        <v>0.16586000000000001</v>
      </c>
      <c r="S205" s="165">
        <v>0</v>
      </c>
      <c r="T205" s="166">
        <f>S205*H205</f>
        <v>0</v>
      </c>
      <c r="AR205" s="167" t="s">
        <v>92</v>
      </c>
      <c r="AT205" s="167" t="s">
        <v>155</v>
      </c>
      <c r="AU205" s="167" t="s">
        <v>82</v>
      </c>
      <c r="AY205" s="16" t="s">
        <v>153</v>
      </c>
      <c r="BE205" s="168">
        <f>IF(N205="základná",J205,0)</f>
        <v>0</v>
      </c>
      <c r="BF205" s="168">
        <f>IF(N205="znížená",J205,0)</f>
        <v>0</v>
      </c>
      <c r="BG205" s="168">
        <f>IF(N205="zákl. prenesená",J205,0)</f>
        <v>0</v>
      </c>
      <c r="BH205" s="168">
        <f>IF(N205="zníž. prenesená",J205,0)</f>
        <v>0</v>
      </c>
      <c r="BI205" s="168">
        <f>IF(N205="nulová",J205,0)</f>
        <v>0</v>
      </c>
      <c r="BJ205" s="16" t="s">
        <v>82</v>
      </c>
      <c r="BK205" s="168">
        <f>ROUND(I205*H205,2)</f>
        <v>0</v>
      </c>
      <c r="BL205" s="16" t="s">
        <v>92</v>
      </c>
      <c r="BM205" s="167" t="s">
        <v>266</v>
      </c>
    </row>
    <row r="206" spans="2:65" s="1" customFormat="1" ht="36" customHeight="1">
      <c r="B206" s="155"/>
      <c r="C206" s="156" t="s">
        <v>267</v>
      </c>
      <c r="D206" s="156" t="s">
        <v>155</v>
      </c>
      <c r="E206" s="157" t="s">
        <v>268</v>
      </c>
      <c r="F206" s="158" t="s">
        <v>269</v>
      </c>
      <c r="G206" s="159" t="s">
        <v>265</v>
      </c>
      <c r="H206" s="160">
        <v>3</v>
      </c>
      <c r="I206" s="161"/>
      <c r="J206" s="162">
        <f>ROUND(I206*H206,2)</f>
        <v>0</v>
      </c>
      <c r="K206" s="158" t="s">
        <v>159</v>
      </c>
      <c r="L206" s="31"/>
      <c r="M206" s="163" t="s">
        <v>1</v>
      </c>
      <c r="N206" s="164" t="s">
        <v>36</v>
      </c>
      <c r="O206" s="54"/>
      <c r="P206" s="165">
        <f>O206*H206</f>
        <v>0</v>
      </c>
      <c r="Q206" s="165">
        <v>0.11149000000000001</v>
      </c>
      <c r="R206" s="165">
        <f>Q206*H206</f>
        <v>0.33447000000000005</v>
      </c>
      <c r="S206" s="165">
        <v>0</v>
      </c>
      <c r="T206" s="166">
        <f>S206*H206</f>
        <v>0</v>
      </c>
      <c r="AR206" s="167" t="s">
        <v>92</v>
      </c>
      <c r="AT206" s="167" t="s">
        <v>155</v>
      </c>
      <c r="AU206" s="167" t="s">
        <v>82</v>
      </c>
      <c r="AY206" s="16" t="s">
        <v>153</v>
      </c>
      <c r="BE206" s="168">
        <f>IF(N206="základná",J206,0)</f>
        <v>0</v>
      </c>
      <c r="BF206" s="168">
        <f>IF(N206="znížená",J206,0)</f>
        <v>0</v>
      </c>
      <c r="BG206" s="168">
        <f>IF(N206="zákl. prenesená",J206,0)</f>
        <v>0</v>
      </c>
      <c r="BH206" s="168">
        <f>IF(N206="zníž. prenesená",J206,0)</f>
        <v>0</v>
      </c>
      <c r="BI206" s="168">
        <f>IF(N206="nulová",J206,0)</f>
        <v>0</v>
      </c>
      <c r="BJ206" s="16" t="s">
        <v>82</v>
      </c>
      <c r="BK206" s="168">
        <f>ROUND(I206*H206,2)</f>
        <v>0</v>
      </c>
      <c r="BL206" s="16" t="s">
        <v>92</v>
      </c>
      <c r="BM206" s="167" t="s">
        <v>270</v>
      </c>
    </row>
    <row r="207" spans="2:65" s="1" customFormat="1" ht="60" customHeight="1">
      <c r="B207" s="155"/>
      <c r="C207" s="156" t="s">
        <v>271</v>
      </c>
      <c r="D207" s="156" t="s">
        <v>155</v>
      </c>
      <c r="E207" s="157" t="s">
        <v>272</v>
      </c>
      <c r="F207" s="158" t="s">
        <v>273</v>
      </c>
      <c r="G207" s="159" t="s">
        <v>158</v>
      </c>
      <c r="H207" s="160">
        <v>1.8029999999999999</v>
      </c>
      <c r="I207" s="161"/>
      <c r="J207" s="162">
        <f>ROUND(I207*H207,2)</f>
        <v>0</v>
      </c>
      <c r="K207" s="158" t="s">
        <v>159</v>
      </c>
      <c r="L207" s="31"/>
      <c r="M207" s="163" t="s">
        <v>1</v>
      </c>
      <c r="N207" s="164" t="s">
        <v>36</v>
      </c>
      <c r="O207" s="54"/>
      <c r="P207" s="165">
        <f>O207*H207</f>
        <v>0</v>
      </c>
      <c r="Q207" s="165">
        <v>0.10778</v>
      </c>
      <c r="R207" s="165">
        <f>Q207*H207</f>
        <v>0.19432733999999999</v>
      </c>
      <c r="S207" s="165">
        <v>0</v>
      </c>
      <c r="T207" s="166">
        <f>S207*H207</f>
        <v>0</v>
      </c>
      <c r="AR207" s="167" t="s">
        <v>92</v>
      </c>
      <c r="AT207" s="167" t="s">
        <v>155</v>
      </c>
      <c r="AU207" s="167" t="s">
        <v>82</v>
      </c>
      <c r="AY207" s="16" t="s">
        <v>153</v>
      </c>
      <c r="BE207" s="168">
        <f>IF(N207="základná",J207,0)</f>
        <v>0</v>
      </c>
      <c r="BF207" s="168">
        <f>IF(N207="znížená",J207,0)</f>
        <v>0</v>
      </c>
      <c r="BG207" s="168">
        <f>IF(N207="zákl. prenesená",J207,0)</f>
        <v>0</v>
      </c>
      <c r="BH207" s="168">
        <f>IF(N207="zníž. prenesená",J207,0)</f>
        <v>0</v>
      </c>
      <c r="BI207" s="168">
        <f>IF(N207="nulová",J207,0)</f>
        <v>0</v>
      </c>
      <c r="BJ207" s="16" t="s">
        <v>82</v>
      </c>
      <c r="BK207" s="168">
        <f>ROUND(I207*H207,2)</f>
        <v>0</v>
      </c>
      <c r="BL207" s="16" t="s">
        <v>92</v>
      </c>
      <c r="BM207" s="167" t="s">
        <v>274</v>
      </c>
    </row>
    <row r="208" spans="2:65" s="12" customFormat="1" ht="11.25">
      <c r="B208" s="169"/>
      <c r="D208" s="170" t="s">
        <v>161</v>
      </c>
      <c r="E208" s="171" t="s">
        <v>1</v>
      </c>
      <c r="F208" s="172" t="s">
        <v>275</v>
      </c>
      <c r="H208" s="173">
        <v>1.8029999999999999</v>
      </c>
      <c r="I208" s="174"/>
      <c r="L208" s="169"/>
      <c r="M208" s="175"/>
      <c r="N208" s="176"/>
      <c r="O208" s="176"/>
      <c r="P208" s="176"/>
      <c r="Q208" s="176"/>
      <c r="R208" s="176"/>
      <c r="S208" s="176"/>
      <c r="T208" s="177"/>
      <c r="AT208" s="171" t="s">
        <v>161</v>
      </c>
      <c r="AU208" s="171" t="s">
        <v>82</v>
      </c>
      <c r="AV208" s="12" t="s">
        <v>82</v>
      </c>
      <c r="AW208" s="12" t="s">
        <v>27</v>
      </c>
      <c r="AX208" s="12" t="s">
        <v>74</v>
      </c>
      <c r="AY208" s="171" t="s">
        <v>153</v>
      </c>
    </row>
    <row r="209" spans="2:65" s="1" customFormat="1" ht="36" customHeight="1">
      <c r="B209" s="155"/>
      <c r="C209" s="156" t="s">
        <v>276</v>
      </c>
      <c r="D209" s="156" t="s">
        <v>155</v>
      </c>
      <c r="E209" s="157" t="s">
        <v>277</v>
      </c>
      <c r="F209" s="158" t="s">
        <v>278</v>
      </c>
      <c r="G209" s="159" t="s">
        <v>176</v>
      </c>
      <c r="H209" s="160">
        <v>1.595</v>
      </c>
      <c r="I209" s="161"/>
      <c r="J209" s="162">
        <f>ROUND(I209*H209,2)</f>
        <v>0</v>
      </c>
      <c r="K209" s="158" t="s">
        <v>159</v>
      </c>
      <c r="L209" s="31"/>
      <c r="M209" s="163" t="s">
        <v>1</v>
      </c>
      <c r="N209" s="164" t="s">
        <v>36</v>
      </c>
      <c r="O209" s="54"/>
      <c r="P209" s="165">
        <f>O209*H209</f>
        <v>0</v>
      </c>
      <c r="Q209" s="165">
        <v>1.57975</v>
      </c>
      <c r="R209" s="165">
        <f>Q209*H209</f>
        <v>2.5197012499999998</v>
      </c>
      <c r="S209" s="165">
        <v>0</v>
      </c>
      <c r="T209" s="166">
        <f>S209*H209</f>
        <v>0</v>
      </c>
      <c r="AR209" s="167" t="s">
        <v>92</v>
      </c>
      <c r="AT209" s="167" t="s">
        <v>155</v>
      </c>
      <c r="AU209" s="167" t="s">
        <v>82</v>
      </c>
      <c r="AY209" s="16" t="s">
        <v>153</v>
      </c>
      <c r="BE209" s="168">
        <f>IF(N209="základná",J209,0)</f>
        <v>0</v>
      </c>
      <c r="BF209" s="168">
        <f>IF(N209="znížená",J209,0)</f>
        <v>0</v>
      </c>
      <c r="BG209" s="168">
        <f>IF(N209="zákl. prenesená",J209,0)</f>
        <v>0</v>
      </c>
      <c r="BH209" s="168">
        <f>IF(N209="zníž. prenesená",J209,0)</f>
        <v>0</v>
      </c>
      <c r="BI209" s="168">
        <f>IF(N209="nulová",J209,0)</f>
        <v>0</v>
      </c>
      <c r="BJ209" s="16" t="s">
        <v>82</v>
      </c>
      <c r="BK209" s="168">
        <f>ROUND(I209*H209,2)</f>
        <v>0</v>
      </c>
      <c r="BL209" s="16" t="s">
        <v>92</v>
      </c>
      <c r="BM209" s="167" t="s">
        <v>279</v>
      </c>
    </row>
    <row r="210" spans="2:65" s="12" customFormat="1" ht="22.5">
      <c r="B210" s="169"/>
      <c r="D210" s="170" t="s">
        <v>161</v>
      </c>
      <c r="E210" s="171" t="s">
        <v>1</v>
      </c>
      <c r="F210" s="172" t="s">
        <v>280</v>
      </c>
      <c r="H210" s="173">
        <v>1.595</v>
      </c>
      <c r="I210" s="174"/>
      <c r="L210" s="169"/>
      <c r="M210" s="175"/>
      <c r="N210" s="176"/>
      <c r="O210" s="176"/>
      <c r="P210" s="176"/>
      <c r="Q210" s="176"/>
      <c r="R210" s="176"/>
      <c r="S210" s="176"/>
      <c r="T210" s="177"/>
      <c r="AT210" s="171" t="s">
        <v>161</v>
      </c>
      <c r="AU210" s="171" t="s">
        <v>82</v>
      </c>
      <c r="AV210" s="12" t="s">
        <v>82</v>
      </c>
      <c r="AW210" s="12" t="s">
        <v>27</v>
      </c>
      <c r="AX210" s="12" t="s">
        <v>74</v>
      </c>
      <c r="AY210" s="171" t="s">
        <v>153</v>
      </c>
    </row>
    <row r="211" spans="2:65" s="1" customFormat="1" ht="24" customHeight="1">
      <c r="B211" s="155"/>
      <c r="C211" s="156" t="s">
        <v>281</v>
      </c>
      <c r="D211" s="156" t="s">
        <v>155</v>
      </c>
      <c r="E211" s="157" t="s">
        <v>282</v>
      </c>
      <c r="F211" s="158" t="s">
        <v>283</v>
      </c>
      <c r="G211" s="159" t="s">
        <v>176</v>
      </c>
      <c r="H211" s="160">
        <v>0.64300000000000002</v>
      </c>
      <c r="I211" s="161"/>
      <c r="J211" s="162">
        <f>ROUND(I211*H211,2)</f>
        <v>0</v>
      </c>
      <c r="K211" s="158" t="s">
        <v>159</v>
      </c>
      <c r="L211" s="31"/>
      <c r="M211" s="163" t="s">
        <v>1</v>
      </c>
      <c r="N211" s="164" t="s">
        <v>36</v>
      </c>
      <c r="O211" s="54"/>
      <c r="P211" s="165">
        <f>O211*H211</f>
        <v>0</v>
      </c>
      <c r="Q211" s="165">
        <v>2.2968799999999998</v>
      </c>
      <c r="R211" s="165">
        <f>Q211*H211</f>
        <v>1.47689384</v>
      </c>
      <c r="S211" s="165">
        <v>0</v>
      </c>
      <c r="T211" s="166">
        <f>S211*H211</f>
        <v>0</v>
      </c>
      <c r="AR211" s="167" t="s">
        <v>92</v>
      </c>
      <c r="AT211" s="167" t="s">
        <v>155</v>
      </c>
      <c r="AU211" s="167" t="s">
        <v>82</v>
      </c>
      <c r="AY211" s="16" t="s">
        <v>153</v>
      </c>
      <c r="BE211" s="168">
        <f>IF(N211="základná",J211,0)</f>
        <v>0</v>
      </c>
      <c r="BF211" s="168">
        <f>IF(N211="znížená",J211,0)</f>
        <v>0</v>
      </c>
      <c r="BG211" s="168">
        <f>IF(N211="zákl. prenesená",J211,0)</f>
        <v>0</v>
      </c>
      <c r="BH211" s="168">
        <f>IF(N211="zníž. prenesená",J211,0)</f>
        <v>0</v>
      </c>
      <c r="BI211" s="168">
        <f>IF(N211="nulová",J211,0)</f>
        <v>0</v>
      </c>
      <c r="BJ211" s="16" t="s">
        <v>82</v>
      </c>
      <c r="BK211" s="168">
        <f>ROUND(I211*H211,2)</f>
        <v>0</v>
      </c>
      <c r="BL211" s="16" t="s">
        <v>92</v>
      </c>
      <c r="BM211" s="167" t="s">
        <v>284</v>
      </c>
    </row>
    <row r="212" spans="2:65" s="12" customFormat="1" ht="11.25">
      <c r="B212" s="169"/>
      <c r="D212" s="170" t="s">
        <v>161</v>
      </c>
      <c r="E212" s="171" t="s">
        <v>1</v>
      </c>
      <c r="F212" s="172" t="s">
        <v>285</v>
      </c>
      <c r="H212" s="173">
        <v>0.64300000000000002</v>
      </c>
      <c r="I212" s="174"/>
      <c r="L212" s="169"/>
      <c r="M212" s="175"/>
      <c r="N212" s="176"/>
      <c r="O212" s="176"/>
      <c r="P212" s="176"/>
      <c r="Q212" s="176"/>
      <c r="R212" s="176"/>
      <c r="S212" s="176"/>
      <c r="T212" s="177"/>
      <c r="AT212" s="171" t="s">
        <v>161</v>
      </c>
      <c r="AU212" s="171" t="s">
        <v>82</v>
      </c>
      <c r="AV212" s="12" t="s">
        <v>82</v>
      </c>
      <c r="AW212" s="12" t="s">
        <v>27</v>
      </c>
      <c r="AX212" s="12" t="s">
        <v>74</v>
      </c>
      <c r="AY212" s="171" t="s">
        <v>153</v>
      </c>
    </row>
    <row r="213" spans="2:65" s="1" customFormat="1" ht="24" customHeight="1">
      <c r="B213" s="155"/>
      <c r="C213" s="156" t="s">
        <v>286</v>
      </c>
      <c r="D213" s="156" t="s">
        <v>155</v>
      </c>
      <c r="E213" s="157" t="s">
        <v>287</v>
      </c>
      <c r="F213" s="158" t="s">
        <v>288</v>
      </c>
      <c r="G213" s="159" t="s">
        <v>207</v>
      </c>
      <c r="H213" s="160">
        <v>5.8000000000000003E-2</v>
      </c>
      <c r="I213" s="161"/>
      <c r="J213" s="162">
        <f>ROUND(I213*H213,2)</f>
        <v>0</v>
      </c>
      <c r="K213" s="158" t="s">
        <v>159</v>
      </c>
      <c r="L213" s="31"/>
      <c r="M213" s="163" t="s">
        <v>1</v>
      </c>
      <c r="N213" s="164" t="s">
        <v>36</v>
      </c>
      <c r="O213" s="54"/>
      <c r="P213" s="165">
        <f>O213*H213</f>
        <v>0</v>
      </c>
      <c r="Q213" s="165">
        <v>1.01953</v>
      </c>
      <c r="R213" s="165">
        <f>Q213*H213</f>
        <v>5.9132740000000003E-2</v>
      </c>
      <c r="S213" s="165">
        <v>0</v>
      </c>
      <c r="T213" s="166">
        <f>S213*H213</f>
        <v>0</v>
      </c>
      <c r="AR213" s="167" t="s">
        <v>92</v>
      </c>
      <c r="AT213" s="167" t="s">
        <v>155</v>
      </c>
      <c r="AU213" s="167" t="s">
        <v>82</v>
      </c>
      <c r="AY213" s="16" t="s">
        <v>153</v>
      </c>
      <c r="BE213" s="168">
        <f>IF(N213="základná",J213,0)</f>
        <v>0</v>
      </c>
      <c r="BF213" s="168">
        <f>IF(N213="znížená",J213,0)</f>
        <v>0</v>
      </c>
      <c r="BG213" s="168">
        <f>IF(N213="zákl. prenesená",J213,0)</f>
        <v>0</v>
      </c>
      <c r="BH213" s="168">
        <f>IF(N213="zníž. prenesená",J213,0)</f>
        <v>0</v>
      </c>
      <c r="BI213" s="168">
        <f>IF(N213="nulová",J213,0)</f>
        <v>0</v>
      </c>
      <c r="BJ213" s="16" t="s">
        <v>82</v>
      </c>
      <c r="BK213" s="168">
        <f>ROUND(I213*H213,2)</f>
        <v>0</v>
      </c>
      <c r="BL213" s="16" t="s">
        <v>92</v>
      </c>
      <c r="BM213" s="167" t="s">
        <v>289</v>
      </c>
    </row>
    <row r="214" spans="2:65" s="12" customFormat="1" ht="22.5">
      <c r="B214" s="169"/>
      <c r="D214" s="170" t="s">
        <v>161</v>
      </c>
      <c r="E214" s="171" t="s">
        <v>1</v>
      </c>
      <c r="F214" s="172" t="s">
        <v>290</v>
      </c>
      <c r="H214" s="173">
        <v>5.8000000000000003E-2</v>
      </c>
      <c r="I214" s="174"/>
      <c r="L214" s="169"/>
      <c r="M214" s="175"/>
      <c r="N214" s="176"/>
      <c r="O214" s="176"/>
      <c r="P214" s="176"/>
      <c r="Q214" s="176"/>
      <c r="R214" s="176"/>
      <c r="S214" s="176"/>
      <c r="T214" s="177"/>
      <c r="AT214" s="171" t="s">
        <v>161</v>
      </c>
      <c r="AU214" s="171" t="s">
        <v>82</v>
      </c>
      <c r="AV214" s="12" t="s">
        <v>82</v>
      </c>
      <c r="AW214" s="12" t="s">
        <v>27</v>
      </c>
      <c r="AX214" s="12" t="s">
        <v>74</v>
      </c>
      <c r="AY214" s="171" t="s">
        <v>153</v>
      </c>
    </row>
    <row r="215" spans="2:65" s="1" customFormat="1" ht="24" customHeight="1">
      <c r="B215" s="155"/>
      <c r="C215" s="156" t="s">
        <v>291</v>
      </c>
      <c r="D215" s="156" t="s">
        <v>155</v>
      </c>
      <c r="E215" s="157" t="s">
        <v>292</v>
      </c>
      <c r="F215" s="158" t="s">
        <v>293</v>
      </c>
      <c r="G215" s="159" t="s">
        <v>158</v>
      </c>
      <c r="H215" s="160">
        <v>8.0640000000000001</v>
      </c>
      <c r="I215" s="161"/>
      <c r="J215" s="162">
        <f>ROUND(I215*H215,2)</f>
        <v>0</v>
      </c>
      <c r="K215" s="158" t="s">
        <v>159</v>
      </c>
      <c r="L215" s="31"/>
      <c r="M215" s="163" t="s">
        <v>1</v>
      </c>
      <c r="N215" s="164" t="s">
        <v>36</v>
      </c>
      <c r="O215" s="54"/>
      <c r="P215" s="165">
        <f>O215*H215</f>
        <v>0</v>
      </c>
      <c r="Q215" s="165">
        <v>5.5000000000000003E-4</v>
      </c>
      <c r="R215" s="165">
        <f>Q215*H215</f>
        <v>4.4352000000000003E-3</v>
      </c>
      <c r="S215" s="165">
        <v>0</v>
      </c>
      <c r="T215" s="166">
        <f>S215*H215</f>
        <v>0</v>
      </c>
      <c r="AR215" s="167" t="s">
        <v>92</v>
      </c>
      <c r="AT215" s="167" t="s">
        <v>155</v>
      </c>
      <c r="AU215" s="167" t="s">
        <v>82</v>
      </c>
      <c r="AY215" s="16" t="s">
        <v>153</v>
      </c>
      <c r="BE215" s="168">
        <f>IF(N215="základná",J215,0)</f>
        <v>0</v>
      </c>
      <c r="BF215" s="168">
        <f>IF(N215="znížená",J215,0)</f>
        <v>0</v>
      </c>
      <c r="BG215" s="168">
        <f>IF(N215="zákl. prenesená",J215,0)</f>
        <v>0</v>
      </c>
      <c r="BH215" s="168">
        <f>IF(N215="zníž. prenesená",J215,0)</f>
        <v>0</v>
      </c>
      <c r="BI215" s="168">
        <f>IF(N215="nulová",J215,0)</f>
        <v>0</v>
      </c>
      <c r="BJ215" s="16" t="s">
        <v>82</v>
      </c>
      <c r="BK215" s="168">
        <f>ROUND(I215*H215,2)</f>
        <v>0</v>
      </c>
      <c r="BL215" s="16" t="s">
        <v>92</v>
      </c>
      <c r="BM215" s="167" t="s">
        <v>294</v>
      </c>
    </row>
    <row r="216" spans="2:65" s="12" customFormat="1" ht="11.25">
      <c r="B216" s="169"/>
      <c r="D216" s="170" t="s">
        <v>161</v>
      </c>
      <c r="E216" s="171" t="s">
        <v>1</v>
      </c>
      <c r="F216" s="172" t="s">
        <v>295</v>
      </c>
      <c r="H216" s="173">
        <v>8.0640000000000001</v>
      </c>
      <c r="I216" s="174"/>
      <c r="L216" s="169"/>
      <c r="M216" s="175"/>
      <c r="N216" s="176"/>
      <c r="O216" s="176"/>
      <c r="P216" s="176"/>
      <c r="Q216" s="176"/>
      <c r="R216" s="176"/>
      <c r="S216" s="176"/>
      <c r="T216" s="177"/>
      <c r="AT216" s="171" t="s">
        <v>161</v>
      </c>
      <c r="AU216" s="171" t="s">
        <v>82</v>
      </c>
      <c r="AV216" s="12" t="s">
        <v>82</v>
      </c>
      <c r="AW216" s="12" t="s">
        <v>27</v>
      </c>
      <c r="AX216" s="12" t="s">
        <v>74</v>
      </c>
      <c r="AY216" s="171" t="s">
        <v>153</v>
      </c>
    </row>
    <row r="217" spans="2:65" s="1" customFormat="1" ht="24" customHeight="1">
      <c r="B217" s="155"/>
      <c r="C217" s="156" t="s">
        <v>296</v>
      </c>
      <c r="D217" s="156" t="s">
        <v>155</v>
      </c>
      <c r="E217" s="157" t="s">
        <v>297</v>
      </c>
      <c r="F217" s="158" t="s">
        <v>298</v>
      </c>
      <c r="G217" s="159" t="s">
        <v>158</v>
      </c>
      <c r="H217" s="160">
        <v>8.0640000000000001</v>
      </c>
      <c r="I217" s="161"/>
      <c r="J217" s="162">
        <f>ROUND(I217*H217,2)</f>
        <v>0</v>
      </c>
      <c r="K217" s="158" t="s">
        <v>159</v>
      </c>
      <c r="L217" s="31"/>
      <c r="M217" s="163" t="s">
        <v>1</v>
      </c>
      <c r="N217" s="164" t="s">
        <v>36</v>
      </c>
      <c r="O217" s="54"/>
      <c r="P217" s="165">
        <f>O217*H217</f>
        <v>0</v>
      </c>
      <c r="Q217" s="165">
        <v>0</v>
      </c>
      <c r="R217" s="165">
        <f>Q217*H217</f>
        <v>0</v>
      </c>
      <c r="S217" s="165">
        <v>0</v>
      </c>
      <c r="T217" s="166">
        <f>S217*H217</f>
        <v>0</v>
      </c>
      <c r="AR217" s="167" t="s">
        <v>92</v>
      </c>
      <c r="AT217" s="167" t="s">
        <v>155</v>
      </c>
      <c r="AU217" s="167" t="s">
        <v>82</v>
      </c>
      <c r="AY217" s="16" t="s">
        <v>153</v>
      </c>
      <c r="BE217" s="168">
        <f>IF(N217="základná",J217,0)</f>
        <v>0</v>
      </c>
      <c r="BF217" s="168">
        <f>IF(N217="znížená",J217,0)</f>
        <v>0</v>
      </c>
      <c r="BG217" s="168">
        <f>IF(N217="zákl. prenesená",J217,0)</f>
        <v>0</v>
      </c>
      <c r="BH217" s="168">
        <f>IF(N217="zníž. prenesená",J217,0)</f>
        <v>0</v>
      </c>
      <c r="BI217" s="168">
        <f>IF(N217="nulová",J217,0)</f>
        <v>0</v>
      </c>
      <c r="BJ217" s="16" t="s">
        <v>82</v>
      </c>
      <c r="BK217" s="168">
        <f>ROUND(I217*H217,2)</f>
        <v>0</v>
      </c>
      <c r="BL217" s="16" t="s">
        <v>92</v>
      </c>
      <c r="BM217" s="167" t="s">
        <v>299</v>
      </c>
    </row>
    <row r="218" spans="2:65" s="1" customFormat="1" ht="60" customHeight="1">
      <c r="B218" s="155"/>
      <c r="C218" s="156" t="s">
        <v>300</v>
      </c>
      <c r="D218" s="156" t="s">
        <v>155</v>
      </c>
      <c r="E218" s="157" t="s">
        <v>301</v>
      </c>
      <c r="F218" s="158" t="s">
        <v>302</v>
      </c>
      <c r="G218" s="159" t="s">
        <v>265</v>
      </c>
      <c r="H218" s="160">
        <v>1</v>
      </c>
      <c r="I218" s="161"/>
      <c r="J218" s="162">
        <f>ROUND(I218*H218,2)</f>
        <v>0</v>
      </c>
      <c r="K218" s="158" t="s">
        <v>159</v>
      </c>
      <c r="L218" s="31"/>
      <c r="M218" s="163" t="s">
        <v>1</v>
      </c>
      <c r="N218" s="164" t="s">
        <v>36</v>
      </c>
      <c r="O218" s="54"/>
      <c r="P218" s="165">
        <f>O218*H218</f>
        <v>0</v>
      </c>
      <c r="Q218" s="165">
        <v>0.504</v>
      </c>
      <c r="R218" s="165">
        <f>Q218*H218</f>
        <v>0.504</v>
      </c>
      <c r="S218" s="165">
        <v>0</v>
      </c>
      <c r="T218" s="166">
        <f>S218*H218</f>
        <v>0</v>
      </c>
      <c r="AR218" s="167" t="s">
        <v>92</v>
      </c>
      <c r="AT218" s="167" t="s">
        <v>155</v>
      </c>
      <c r="AU218" s="167" t="s">
        <v>82</v>
      </c>
      <c r="AY218" s="16" t="s">
        <v>153</v>
      </c>
      <c r="BE218" s="168">
        <f>IF(N218="základná",J218,0)</f>
        <v>0</v>
      </c>
      <c r="BF218" s="168">
        <f>IF(N218="znížená",J218,0)</f>
        <v>0</v>
      </c>
      <c r="BG218" s="168">
        <f>IF(N218="zákl. prenesená",J218,0)</f>
        <v>0</v>
      </c>
      <c r="BH218" s="168">
        <f>IF(N218="zníž. prenesená",J218,0)</f>
        <v>0</v>
      </c>
      <c r="BI218" s="168">
        <f>IF(N218="nulová",J218,0)</f>
        <v>0</v>
      </c>
      <c r="BJ218" s="16" t="s">
        <v>82</v>
      </c>
      <c r="BK218" s="168">
        <f>ROUND(I218*H218,2)</f>
        <v>0</v>
      </c>
      <c r="BL218" s="16" t="s">
        <v>92</v>
      </c>
      <c r="BM218" s="167" t="s">
        <v>303</v>
      </c>
    </row>
    <row r="219" spans="2:65" s="1" customFormat="1" ht="36" customHeight="1">
      <c r="B219" s="155"/>
      <c r="C219" s="156" t="s">
        <v>304</v>
      </c>
      <c r="D219" s="156" t="s">
        <v>155</v>
      </c>
      <c r="E219" s="157" t="s">
        <v>305</v>
      </c>
      <c r="F219" s="158" t="s">
        <v>306</v>
      </c>
      <c r="G219" s="159" t="s">
        <v>265</v>
      </c>
      <c r="H219" s="160">
        <v>1</v>
      </c>
      <c r="I219" s="161"/>
      <c r="J219" s="162">
        <f>ROUND(I219*H219,2)</f>
        <v>0</v>
      </c>
      <c r="K219" s="158" t="s">
        <v>159</v>
      </c>
      <c r="L219" s="31"/>
      <c r="M219" s="163" t="s">
        <v>1</v>
      </c>
      <c r="N219" s="164" t="s">
        <v>36</v>
      </c>
      <c r="O219" s="54"/>
      <c r="P219" s="165">
        <f>O219*H219</f>
        <v>0</v>
      </c>
      <c r="Q219" s="165">
        <v>5.3E-3</v>
      </c>
      <c r="R219" s="165">
        <f>Q219*H219</f>
        <v>5.3E-3</v>
      </c>
      <c r="S219" s="165">
        <v>0</v>
      </c>
      <c r="T219" s="166">
        <f>S219*H219</f>
        <v>0</v>
      </c>
      <c r="AR219" s="167" t="s">
        <v>92</v>
      </c>
      <c r="AT219" s="167" t="s">
        <v>155</v>
      </c>
      <c r="AU219" s="167" t="s">
        <v>82</v>
      </c>
      <c r="AY219" s="16" t="s">
        <v>153</v>
      </c>
      <c r="BE219" s="168">
        <f>IF(N219="základná",J219,0)</f>
        <v>0</v>
      </c>
      <c r="BF219" s="168">
        <f>IF(N219="znížená",J219,0)</f>
        <v>0</v>
      </c>
      <c r="BG219" s="168">
        <f>IF(N219="zákl. prenesená",J219,0)</f>
        <v>0</v>
      </c>
      <c r="BH219" s="168">
        <f>IF(N219="zníž. prenesená",J219,0)</f>
        <v>0</v>
      </c>
      <c r="BI219" s="168">
        <f>IF(N219="nulová",J219,0)</f>
        <v>0</v>
      </c>
      <c r="BJ219" s="16" t="s">
        <v>82</v>
      </c>
      <c r="BK219" s="168">
        <f>ROUND(I219*H219,2)</f>
        <v>0</v>
      </c>
      <c r="BL219" s="16" t="s">
        <v>92</v>
      </c>
      <c r="BM219" s="167" t="s">
        <v>307</v>
      </c>
    </row>
    <row r="220" spans="2:65" s="11" customFormat="1" ht="22.9" customHeight="1">
      <c r="B220" s="142"/>
      <c r="D220" s="143" t="s">
        <v>69</v>
      </c>
      <c r="E220" s="153" t="s">
        <v>92</v>
      </c>
      <c r="F220" s="153" t="s">
        <v>308</v>
      </c>
      <c r="I220" s="145"/>
      <c r="J220" s="154">
        <f>BK220</f>
        <v>0</v>
      </c>
      <c r="L220" s="142"/>
      <c r="M220" s="147"/>
      <c r="N220" s="148"/>
      <c r="O220" s="148"/>
      <c r="P220" s="149">
        <f>SUM(P221:P268)</f>
        <v>0</v>
      </c>
      <c r="Q220" s="148"/>
      <c r="R220" s="149">
        <f>SUM(R221:R268)</f>
        <v>36.645416930000003</v>
      </c>
      <c r="S220" s="148"/>
      <c r="T220" s="150">
        <f>SUM(T221:T268)</f>
        <v>0</v>
      </c>
      <c r="AR220" s="143" t="s">
        <v>74</v>
      </c>
      <c r="AT220" s="151" t="s">
        <v>69</v>
      </c>
      <c r="AU220" s="151" t="s">
        <v>74</v>
      </c>
      <c r="AY220" s="143" t="s">
        <v>153</v>
      </c>
      <c r="BK220" s="152">
        <f>SUM(BK221:BK268)</f>
        <v>0</v>
      </c>
    </row>
    <row r="221" spans="2:65" s="1" customFormat="1" ht="24" customHeight="1">
      <c r="B221" s="155"/>
      <c r="C221" s="156" t="s">
        <v>309</v>
      </c>
      <c r="D221" s="156" t="s">
        <v>155</v>
      </c>
      <c r="E221" s="157" t="s">
        <v>310</v>
      </c>
      <c r="F221" s="158" t="s">
        <v>311</v>
      </c>
      <c r="G221" s="159" t="s">
        <v>158</v>
      </c>
      <c r="H221" s="160">
        <v>1.8</v>
      </c>
      <c r="I221" s="161"/>
      <c r="J221" s="162">
        <f>ROUND(I221*H221,2)</f>
        <v>0</v>
      </c>
      <c r="K221" s="158" t="s">
        <v>159</v>
      </c>
      <c r="L221" s="31"/>
      <c r="M221" s="163" t="s">
        <v>1</v>
      </c>
      <c r="N221" s="164" t="s">
        <v>36</v>
      </c>
      <c r="O221" s="54"/>
      <c r="P221" s="165">
        <f>O221*H221</f>
        <v>0</v>
      </c>
      <c r="Q221" s="165">
        <v>0.16192000000000001</v>
      </c>
      <c r="R221" s="165">
        <f>Q221*H221</f>
        <v>0.29145600000000005</v>
      </c>
      <c r="S221" s="165">
        <v>0</v>
      </c>
      <c r="T221" s="166">
        <f>S221*H221</f>
        <v>0</v>
      </c>
      <c r="AR221" s="167" t="s">
        <v>92</v>
      </c>
      <c r="AT221" s="167" t="s">
        <v>155</v>
      </c>
      <c r="AU221" s="167" t="s">
        <v>82</v>
      </c>
      <c r="AY221" s="16" t="s">
        <v>153</v>
      </c>
      <c r="BE221" s="168">
        <f>IF(N221="základná",J221,0)</f>
        <v>0</v>
      </c>
      <c r="BF221" s="168">
        <f>IF(N221="znížená",J221,0)</f>
        <v>0</v>
      </c>
      <c r="BG221" s="168">
        <f>IF(N221="zákl. prenesená",J221,0)</f>
        <v>0</v>
      </c>
      <c r="BH221" s="168">
        <f>IF(N221="zníž. prenesená",J221,0)</f>
        <v>0</v>
      </c>
      <c r="BI221" s="168">
        <f>IF(N221="nulová",J221,0)</f>
        <v>0</v>
      </c>
      <c r="BJ221" s="16" t="s">
        <v>82</v>
      </c>
      <c r="BK221" s="168">
        <f>ROUND(I221*H221,2)</f>
        <v>0</v>
      </c>
      <c r="BL221" s="16" t="s">
        <v>92</v>
      </c>
      <c r="BM221" s="167" t="s">
        <v>312</v>
      </c>
    </row>
    <row r="222" spans="2:65" s="13" customFormat="1" ht="22.5">
      <c r="B222" s="178"/>
      <c r="D222" s="170" t="s">
        <v>161</v>
      </c>
      <c r="E222" s="179" t="s">
        <v>1</v>
      </c>
      <c r="F222" s="180" t="s">
        <v>313</v>
      </c>
      <c r="H222" s="179" t="s">
        <v>1</v>
      </c>
      <c r="I222" s="181"/>
      <c r="L222" s="178"/>
      <c r="M222" s="182"/>
      <c r="N222" s="183"/>
      <c r="O222" s="183"/>
      <c r="P222" s="183"/>
      <c r="Q222" s="183"/>
      <c r="R222" s="183"/>
      <c r="S222" s="183"/>
      <c r="T222" s="184"/>
      <c r="AT222" s="179" t="s">
        <v>161</v>
      </c>
      <c r="AU222" s="179" t="s">
        <v>82</v>
      </c>
      <c r="AV222" s="13" t="s">
        <v>74</v>
      </c>
      <c r="AW222" s="13" t="s">
        <v>27</v>
      </c>
      <c r="AX222" s="13" t="s">
        <v>70</v>
      </c>
      <c r="AY222" s="179" t="s">
        <v>153</v>
      </c>
    </row>
    <row r="223" spans="2:65" s="12" customFormat="1" ht="22.5">
      <c r="B223" s="169"/>
      <c r="D223" s="170" t="s">
        <v>161</v>
      </c>
      <c r="E223" s="171" t="s">
        <v>1</v>
      </c>
      <c r="F223" s="172" t="s">
        <v>314</v>
      </c>
      <c r="H223" s="173">
        <v>1.8</v>
      </c>
      <c r="I223" s="174"/>
      <c r="L223" s="169"/>
      <c r="M223" s="175"/>
      <c r="N223" s="176"/>
      <c r="O223" s="176"/>
      <c r="P223" s="176"/>
      <c r="Q223" s="176"/>
      <c r="R223" s="176"/>
      <c r="S223" s="176"/>
      <c r="T223" s="177"/>
      <c r="AT223" s="171" t="s">
        <v>161</v>
      </c>
      <c r="AU223" s="171" t="s">
        <v>82</v>
      </c>
      <c r="AV223" s="12" t="s">
        <v>82</v>
      </c>
      <c r="AW223" s="12" t="s">
        <v>27</v>
      </c>
      <c r="AX223" s="12" t="s">
        <v>74</v>
      </c>
      <c r="AY223" s="171" t="s">
        <v>153</v>
      </c>
    </row>
    <row r="224" spans="2:65" s="1" customFormat="1" ht="48" customHeight="1">
      <c r="B224" s="155"/>
      <c r="C224" s="156" t="s">
        <v>315</v>
      </c>
      <c r="D224" s="156" t="s">
        <v>155</v>
      </c>
      <c r="E224" s="157" t="s">
        <v>316</v>
      </c>
      <c r="F224" s="158" t="s">
        <v>317</v>
      </c>
      <c r="G224" s="159" t="s">
        <v>176</v>
      </c>
      <c r="H224" s="160">
        <v>7.032</v>
      </c>
      <c r="I224" s="161"/>
      <c r="J224" s="162">
        <f>ROUND(I224*H224,2)</f>
        <v>0</v>
      </c>
      <c r="K224" s="158" t="s">
        <v>159</v>
      </c>
      <c r="L224" s="31"/>
      <c r="M224" s="163" t="s">
        <v>1</v>
      </c>
      <c r="N224" s="164" t="s">
        <v>36</v>
      </c>
      <c r="O224" s="54"/>
      <c r="P224" s="165">
        <f>O224*H224</f>
        <v>0</v>
      </c>
      <c r="Q224" s="165">
        <v>2.4018999999999999</v>
      </c>
      <c r="R224" s="165">
        <f>Q224*H224</f>
        <v>16.8901608</v>
      </c>
      <c r="S224" s="165">
        <v>0</v>
      </c>
      <c r="T224" s="166">
        <f>S224*H224</f>
        <v>0</v>
      </c>
      <c r="AR224" s="167" t="s">
        <v>92</v>
      </c>
      <c r="AT224" s="167" t="s">
        <v>155</v>
      </c>
      <c r="AU224" s="167" t="s">
        <v>82</v>
      </c>
      <c r="AY224" s="16" t="s">
        <v>153</v>
      </c>
      <c r="BE224" s="168">
        <f>IF(N224="základná",J224,0)</f>
        <v>0</v>
      </c>
      <c r="BF224" s="168">
        <f>IF(N224="znížená",J224,0)</f>
        <v>0</v>
      </c>
      <c r="BG224" s="168">
        <f>IF(N224="zákl. prenesená",J224,0)</f>
        <v>0</v>
      </c>
      <c r="BH224" s="168">
        <f>IF(N224="zníž. prenesená",J224,0)</f>
        <v>0</v>
      </c>
      <c r="BI224" s="168">
        <f>IF(N224="nulová",J224,0)</f>
        <v>0</v>
      </c>
      <c r="BJ224" s="16" t="s">
        <v>82</v>
      </c>
      <c r="BK224" s="168">
        <f>ROUND(I224*H224,2)</f>
        <v>0</v>
      </c>
      <c r="BL224" s="16" t="s">
        <v>92</v>
      </c>
      <c r="BM224" s="167" t="s">
        <v>318</v>
      </c>
    </row>
    <row r="225" spans="2:65" s="12" customFormat="1" ht="33.75">
      <c r="B225" s="169"/>
      <c r="D225" s="170" t="s">
        <v>161</v>
      </c>
      <c r="E225" s="171" t="s">
        <v>1</v>
      </c>
      <c r="F225" s="172" t="s">
        <v>319</v>
      </c>
      <c r="H225" s="173">
        <v>7.032</v>
      </c>
      <c r="I225" s="174"/>
      <c r="L225" s="169"/>
      <c r="M225" s="175"/>
      <c r="N225" s="176"/>
      <c r="O225" s="176"/>
      <c r="P225" s="176"/>
      <c r="Q225" s="176"/>
      <c r="R225" s="176"/>
      <c r="S225" s="176"/>
      <c r="T225" s="177"/>
      <c r="AT225" s="171" t="s">
        <v>161</v>
      </c>
      <c r="AU225" s="171" t="s">
        <v>82</v>
      </c>
      <c r="AV225" s="12" t="s">
        <v>82</v>
      </c>
      <c r="AW225" s="12" t="s">
        <v>27</v>
      </c>
      <c r="AX225" s="12" t="s">
        <v>74</v>
      </c>
      <c r="AY225" s="171" t="s">
        <v>153</v>
      </c>
    </row>
    <row r="226" spans="2:65" s="1" customFormat="1" ht="24" customHeight="1">
      <c r="B226" s="155"/>
      <c r="C226" s="156" t="s">
        <v>320</v>
      </c>
      <c r="D226" s="156" t="s">
        <v>155</v>
      </c>
      <c r="E226" s="157" t="s">
        <v>321</v>
      </c>
      <c r="F226" s="158" t="s">
        <v>322</v>
      </c>
      <c r="G226" s="159" t="s">
        <v>323</v>
      </c>
      <c r="H226" s="160">
        <v>676.02599999999995</v>
      </c>
      <c r="I226" s="161"/>
      <c r="J226" s="162">
        <f>ROUND(I226*H226,2)</f>
        <v>0</v>
      </c>
      <c r="K226" s="158" t="s">
        <v>159</v>
      </c>
      <c r="L226" s="31"/>
      <c r="M226" s="163" t="s">
        <v>1</v>
      </c>
      <c r="N226" s="164" t="s">
        <v>36</v>
      </c>
      <c r="O226" s="54"/>
      <c r="P226" s="165">
        <f>O226*H226</f>
        <v>0</v>
      </c>
      <c r="Q226" s="165">
        <v>1E-3</v>
      </c>
      <c r="R226" s="165">
        <f>Q226*H226</f>
        <v>0.67602600000000002</v>
      </c>
      <c r="S226" s="165">
        <v>0</v>
      </c>
      <c r="T226" s="166">
        <f>S226*H226</f>
        <v>0</v>
      </c>
      <c r="AR226" s="167" t="s">
        <v>92</v>
      </c>
      <c r="AT226" s="167" t="s">
        <v>155</v>
      </c>
      <c r="AU226" s="167" t="s">
        <v>82</v>
      </c>
      <c r="AY226" s="16" t="s">
        <v>153</v>
      </c>
      <c r="BE226" s="168">
        <f>IF(N226="základná",J226,0)</f>
        <v>0</v>
      </c>
      <c r="BF226" s="168">
        <f>IF(N226="znížená",J226,0)</f>
        <v>0</v>
      </c>
      <c r="BG226" s="168">
        <f>IF(N226="zákl. prenesená",J226,0)</f>
        <v>0</v>
      </c>
      <c r="BH226" s="168">
        <f>IF(N226="zníž. prenesená",J226,0)</f>
        <v>0</v>
      </c>
      <c r="BI226" s="168">
        <f>IF(N226="nulová",J226,0)</f>
        <v>0</v>
      </c>
      <c r="BJ226" s="16" t="s">
        <v>82</v>
      </c>
      <c r="BK226" s="168">
        <f>ROUND(I226*H226,2)</f>
        <v>0</v>
      </c>
      <c r="BL226" s="16" t="s">
        <v>92</v>
      </c>
      <c r="BM226" s="167" t="s">
        <v>324</v>
      </c>
    </row>
    <row r="227" spans="2:65" s="13" customFormat="1" ht="22.5">
      <c r="B227" s="178"/>
      <c r="D227" s="170" t="s">
        <v>161</v>
      </c>
      <c r="E227" s="179" t="s">
        <v>1</v>
      </c>
      <c r="F227" s="180" t="s">
        <v>325</v>
      </c>
      <c r="H227" s="179" t="s">
        <v>1</v>
      </c>
      <c r="I227" s="181"/>
      <c r="L227" s="178"/>
      <c r="M227" s="182"/>
      <c r="N227" s="183"/>
      <c r="O227" s="183"/>
      <c r="P227" s="183"/>
      <c r="Q227" s="183"/>
      <c r="R227" s="183"/>
      <c r="S227" s="183"/>
      <c r="T227" s="184"/>
      <c r="AT227" s="179" t="s">
        <v>161</v>
      </c>
      <c r="AU227" s="179" t="s">
        <v>82</v>
      </c>
      <c r="AV227" s="13" t="s">
        <v>74</v>
      </c>
      <c r="AW227" s="13" t="s">
        <v>27</v>
      </c>
      <c r="AX227" s="13" t="s">
        <v>70</v>
      </c>
      <c r="AY227" s="179" t="s">
        <v>153</v>
      </c>
    </row>
    <row r="228" spans="2:65" s="12" customFormat="1" ht="22.5">
      <c r="B228" s="169"/>
      <c r="D228" s="170" t="s">
        <v>161</v>
      </c>
      <c r="E228" s="171" t="s">
        <v>1</v>
      </c>
      <c r="F228" s="172" t="s">
        <v>326</v>
      </c>
      <c r="H228" s="173">
        <v>676.02599999999995</v>
      </c>
      <c r="I228" s="174"/>
      <c r="L228" s="169"/>
      <c r="M228" s="175"/>
      <c r="N228" s="176"/>
      <c r="O228" s="176"/>
      <c r="P228" s="176"/>
      <c r="Q228" s="176"/>
      <c r="R228" s="176"/>
      <c r="S228" s="176"/>
      <c r="T228" s="177"/>
      <c r="AT228" s="171" t="s">
        <v>161</v>
      </c>
      <c r="AU228" s="171" t="s">
        <v>82</v>
      </c>
      <c r="AV228" s="12" t="s">
        <v>82</v>
      </c>
      <c r="AW228" s="12" t="s">
        <v>27</v>
      </c>
      <c r="AX228" s="12" t="s">
        <v>70</v>
      </c>
      <c r="AY228" s="171" t="s">
        <v>153</v>
      </c>
    </row>
    <row r="229" spans="2:65" s="14" customFormat="1" ht="11.25">
      <c r="B229" s="185"/>
      <c r="D229" s="170" t="s">
        <v>161</v>
      </c>
      <c r="E229" s="186" t="s">
        <v>1</v>
      </c>
      <c r="F229" s="187" t="s">
        <v>182</v>
      </c>
      <c r="H229" s="188">
        <v>676.02599999999995</v>
      </c>
      <c r="I229" s="189"/>
      <c r="L229" s="185"/>
      <c r="M229" s="190"/>
      <c r="N229" s="191"/>
      <c r="O229" s="191"/>
      <c r="P229" s="191"/>
      <c r="Q229" s="191"/>
      <c r="R229" s="191"/>
      <c r="S229" s="191"/>
      <c r="T229" s="192"/>
      <c r="AT229" s="186" t="s">
        <v>161</v>
      </c>
      <c r="AU229" s="186" t="s">
        <v>82</v>
      </c>
      <c r="AV229" s="14" t="s">
        <v>92</v>
      </c>
      <c r="AW229" s="14" t="s">
        <v>27</v>
      </c>
      <c r="AX229" s="14" t="s">
        <v>74</v>
      </c>
      <c r="AY229" s="186" t="s">
        <v>153</v>
      </c>
    </row>
    <row r="230" spans="2:65" s="1" customFormat="1" ht="16.5" customHeight="1">
      <c r="B230" s="155"/>
      <c r="C230" s="156" t="s">
        <v>327</v>
      </c>
      <c r="D230" s="156" t="s">
        <v>155</v>
      </c>
      <c r="E230" s="157" t="s">
        <v>328</v>
      </c>
      <c r="F230" s="158" t="s">
        <v>329</v>
      </c>
      <c r="G230" s="159" t="s">
        <v>158</v>
      </c>
      <c r="H230" s="160">
        <v>1.901</v>
      </c>
      <c r="I230" s="161"/>
      <c r="J230" s="162">
        <f>ROUND(I230*H230,2)</f>
        <v>0</v>
      </c>
      <c r="K230" s="158" t="s">
        <v>159</v>
      </c>
      <c r="L230" s="31"/>
      <c r="M230" s="163" t="s">
        <v>1</v>
      </c>
      <c r="N230" s="164" t="s">
        <v>36</v>
      </c>
      <c r="O230" s="54"/>
      <c r="P230" s="165">
        <f>O230*H230</f>
        <v>0</v>
      </c>
      <c r="Q230" s="165">
        <v>1.1299999999999999E-3</v>
      </c>
      <c r="R230" s="165">
        <f>Q230*H230</f>
        <v>2.1481299999999998E-3</v>
      </c>
      <c r="S230" s="165">
        <v>0</v>
      </c>
      <c r="T230" s="166">
        <f>S230*H230</f>
        <v>0</v>
      </c>
      <c r="AR230" s="167" t="s">
        <v>92</v>
      </c>
      <c r="AT230" s="167" t="s">
        <v>155</v>
      </c>
      <c r="AU230" s="167" t="s">
        <v>82</v>
      </c>
      <c r="AY230" s="16" t="s">
        <v>153</v>
      </c>
      <c r="BE230" s="168">
        <f>IF(N230="základná",J230,0)</f>
        <v>0</v>
      </c>
      <c r="BF230" s="168">
        <f>IF(N230="znížená",J230,0)</f>
        <v>0</v>
      </c>
      <c r="BG230" s="168">
        <f>IF(N230="zákl. prenesená",J230,0)</f>
        <v>0</v>
      </c>
      <c r="BH230" s="168">
        <f>IF(N230="zníž. prenesená",J230,0)</f>
        <v>0</v>
      </c>
      <c r="BI230" s="168">
        <f>IF(N230="nulová",J230,0)</f>
        <v>0</v>
      </c>
      <c r="BJ230" s="16" t="s">
        <v>82</v>
      </c>
      <c r="BK230" s="168">
        <f>ROUND(I230*H230,2)</f>
        <v>0</v>
      </c>
      <c r="BL230" s="16" t="s">
        <v>92</v>
      </c>
      <c r="BM230" s="167" t="s">
        <v>330</v>
      </c>
    </row>
    <row r="231" spans="2:65" s="12" customFormat="1" ht="33.75">
      <c r="B231" s="169"/>
      <c r="D231" s="170" t="s">
        <v>161</v>
      </c>
      <c r="E231" s="171" t="s">
        <v>1</v>
      </c>
      <c r="F231" s="172" t="s">
        <v>331</v>
      </c>
      <c r="H231" s="173">
        <v>1.901</v>
      </c>
      <c r="I231" s="174"/>
      <c r="L231" s="169"/>
      <c r="M231" s="175"/>
      <c r="N231" s="176"/>
      <c r="O231" s="176"/>
      <c r="P231" s="176"/>
      <c r="Q231" s="176"/>
      <c r="R231" s="176"/>
      <c r="S231" s="176"/>
      <c r="T231" s="177"/>
      <c r="AT231" s="171" t="s">
        <v>161</v>
      </c>
      <c r="AU231" s="171" t="s">
        <v>82</v>
      </c>
      <c r="AV231" s="12" t="s">
        <v>82</v>
      </c>
      <c r="AW231" s="12" t="s">
        <v>27</v>
      </c>
      <c r="AX231" s="12" t="s">
        <v>74</v>
      </c>
      <c r="AY231" s="171" t="s">
        <v>153</v>
      </c>
    </row>
    <row r="232" spans="2:65" s="1" customFormat="1" ht="16.5" customHeight="1">
      <c r="B232" s="155"/>
      <c r="C232" s="156" t="s">
        <v>332</v>
      </c>
      <c r="D232" s="156" t="s">
        <v>155</v>
      </c>
      <c r="E232" s="157" t="s">
        <v>333</v>
      </c>
      <c r="F232" s="158" t="s">
        <v>334</v>
      </c>
      <c r="G232" s="159" t="s">
        <v>158</v>
      </c>
      <c r="H232" s="160">
        <v>1.901</v>
      </c>
      <c r="I232" s="161"/>
      <c r="J232" s="162">
        <f>ROUND(I232*H232,2)</f>
        <v>0</v>
      </c>
      <c r="K232" s="158" t="s">
        <v>159</v>
      </c>
      <c r="L232" s="31"/>
      <c r="M232" s="163" t="s">
        <v>1</v>
      </c>
      <c r="N232" s="164" t="s">
        <v>36</v>
      </c>
      <c r="O232" s="54"/>
      <c r="P232" s="165">
        <f>O232*H232</f>
        <v>0</v>
      </c>
      <c r="Q232" s="165">
        <v>0</v>
      </c>
      <c r="R232" s="165">
        <f>Q232*H232</f>
        <v>0</v>
      </c>
      <c r="S232" s="165">
        <v>0</v>
      </c>
      <c r="T232" s="166">
        <f>S232*H232</f>
        <v>0</v>
      </c>
      <c r="AR232" s="167" t="s">
        <v>92</v>
      </c>
      <c r="AT232" s="167" t="s">
        <v>155</v>
      </c>
      <c r="AU232" s="167" t="s">
        <v>82</v>
      </c>
      <c r="AY232" s="16" t="s">
        <v>153</v>
      </c>
      <c r="BE232" s="168">
        <f>IF(N232="základná",J232,0)</f>
        <v>0</v>
      </c>
      <c r="BF232" s="168">
        <f>IF(N232="znížená",J232,0)</f>
        <v>0</v>
      </c>
      <c r="BG232" s="168">
        <f>IF(N232="zákl. prenesená",J232,0)</f>
        <v>0</v>
      </c>
      <c r="BH232" s="168">
        <f>IF(N232="zníž. prenesená",J232,0)</f>
        <v>0</v>
      </c>
      <c r="BI232" s="168">
        <f>IF(N232="nulová",J232,0)</f>
        <v>0</v>
      </c>
      <c r="BJ232" s="16" t="s">
        <v>82</v>
      </c>
      <c r="BK232" s="168">
        <f>ROUND(I232*H232,2)</f>
        <v>0</v>
      </c>
      <c r="BL232" s="16" t="s">
        <v>92</v>
      </c>
      <c r="BM232" s="167" t="s">
        <v>335</v>
      </c>
    </row>
    <row r="233" spans="2:65" s="12" customFormat="1" ht="33.75">
      <c r="B233" s="169"/>
      <c r="D233" s="170" t="s">
        <v>161</v>
      </c>
      <c r="E233" s="171" t="s">
        <v>1</v>
      </c>
      <c r="F233" s="172" t="s">
        <v>336</v>
      </c>
      <c r="H233" s="173">
        <v>1.901</v>
      </c>
      <c r="I233" s="174"/>
      <c r="L233" s="169"/>
      <c r="M233" s="175"/>
      <c r="N233" s="176"/>
      <c r="O233" s="176"/>
      <c r="P233" s="176"/>
      <c r="Q233" s="176"/>
      <c r="R233" s="176"/>
      <c r="S233" s="176"/>
      <c r="T233" s="177"/>
      <c r="AT233" s="171" t="s">
        <v>161</v>
      </c>
      <c r="AU233" s="171" t="s">
        <v>82</v>
      </c>
      <c r="AV233" s="12" t="s">
        <v>82</v>
      </c>
      <c r="AW233" s="12" t="s">
        <v>27</v>
      </c>
      <c r="AX233" s="12" t="s">
        <v>74</v>
      </c>
      <c r="AY233" s="171" t="s">
        <v>153</v>
      </c>
    </row>
    <row r="234" spans="2:65" s="1" customFormat="1" ht="48" customHeight="1">
      <c r="B234" s="155"/>
      <c r="C234" s="156" t="s">
        <v>337</v>
      </c>
      <c r="D234" s="156" t="s">
        <v>155</v>
      </c>
      <c r="E234" s="157" t="s">
        <v>338</v>
      </c>
      <c r="F234" s="158" t="s">
        <v>339</v>
      </c>
      <c r="G234" s="159" t="s">
        <v>158</v>
      </c>
      <c r="H234" s="160">
        <v>2.54</v>
      </c>
      <c r="I234" s="161"/>
      <c r="J234" s="162">
        <f>ROUND(I234*H234,2)</f>
        <v>0</v>
      </c>
      <c r="K234" s="158" t="s">
        <v>159</v>
      </c>
      <c r="L234" s="31"/>
      <c r="M234" s="163" t="s">
        <v>1</v>
      </c>
      <c r="N234" s="164" t="s">
        <v>36</v>
      </c>
      <c r="O234" s="54"/>
      <c r="P234" s="165">
        <f>O234*H234</f>
        <v>0</v>
      </c>
      <c r="Q234" s="165">
        <v>2.7959999999999999E-2</v>
      </c>
      <c r="R234" s="165">
        <f>Q234*H234</f>
        <v>7.1018399999999995E-2</v>
      </c>
      <c r="S234" s="165">
        <v>0</v>
      </c>
      <c r="T234" s="166">
        <f>S234*H234</f>
        <v>0</v>
      </c>
      <c r="AR234" s="167" t="s">
        <v>92</v>
      </c>
      <c r="AT234" s="167" t="s">
        <v>155</v>
      </c>
      <c r="AU234" s="167" t="s">
        <v>82</v>
      </c>
      <c r="AY234" s="16" t="s">
        <v>153</v>
      </c>
      <c r="BE234" s="168">
        <f>IF(N234="základná",J234,0)</f>
        <v>0</v>
      </c>
      <c r="BF234" s="168">
        <f>IF(N234="znížená",J234,0)</f>
        <v>0</v>
      </c>
      <c r="BG234" s="168">
        <f>IF(N234="zákl. prenesená",J234,0)</f>
        <v>0</v>
      </c>
      <c r="BH234" s="168">
        <f>IF(N234="zníž. prenesená",J234,0)</f>
        <v>0</v>
      </c>
      <c r="BI234" s="168">
        <f>IF(N234="nulová",J234,0)</f>
        <v>0</v>
      </c>
      <c r="BJ234" s="16" t="s">
        <v>82</v>
      </c>
      <c r="BK234" s="168">
        <f>ROUND(I234*H234,2)</f>
        <v>0</v>
      </c>
      <c r="BL234" s="16" t="s">
        <v>92</v>
      </c>
      <c r="BM234" s="167" t="s">
        <v>340</v>
      </c>
    </row>
    <row r="235" spans="2:65" s="1" customFormat="1" ht="48" customHeight="1">
      <c r="B235" s="155"/>
      <c r="C235" s="156" t="s">
        <v>341</v>
      </c>
      <c r="D235" s="156" t="s">
        <v>155</v>
      </c>
      <c r="E235" s="157" t="s">
        <v>342</v>
      </c>
      <c r="F235" s="158" t="s">
        <v>343</v>
      </c>
      <c r="G235" s="159" t="s">
        <v>176</v>
      </c>
      <c r="H235" s="160">
        <v>6.5970000000000004</v>
      </c>
      <c r="I235" s="161"/>
      <c r="J235" s="162">
        <f>ROUND(I235*H235,2)</f>
        <v>0</v>
      </c>
      <c r="K235" s="158" t="s">
        <v>159</v>
      </c>
      <c r="L235" s="31"/>
      <c r="M235" s="163" t="s">
        <v>1</v>
      </c>
      <c r="N235" s="164" t="s">
        <v>36</v>
      </c>
      <c r="O235" s="54"/>
      <c r="P235" s="165">
        <f>O235*H235</f>
        <v>0</v>
      </c>
      <c r="Q235" s="165">
        <v>2.4018600000000001</v>
      </c>
      <c r="R235" s="165">
        <f>Q235*H235</f>
        <v>15.845070420000003</v>
      </c>
      <c r="S235" s="165">
        <v>0</v>
      </c>
      <c r="T235" s="166">
        <f>S235*H235</f>
        <v>0</v>
      </c>
      <c r="AR235" s="167" t="s">
        <v>92</v>
      </c>
      <c r="AT235" s="167" t="s">
        <v>155</v>
      </c>
      <c r="AU235" s="167" t="s">
        <v>82</v>
      </c>
      <c r="AY235" s="16" t="s">
        <v>153</v>
      </c>
      <c r="BE235" s="168">
        <f>IF(N235="základná",J235,0)</f>
        <v>0</v>
      </c>
      <c r="BF235" s="168">
        <f>IF(N235="znížená",J235,0)</f>
        <v>0</v>
      </c>
      <c r="BG235" s="168">
        <f>IF(N235="zákl. prenesená",J235,0)</f>
        <v>0</v>
      </c>
      <c r="BH235" s="168">
        <f>IF(N235="zníž. prenesená",J235,0)</f>
        <v>0</v>
      </c>
      <c r="BI235" s="168">
        <f>IF(N235="nulová",J235,0)</f>
        <v>0</v>
      </c>
      <c r="BJ235" s="16" t="s">
        <v>82</v>
      </c>
      <c r="BK235" s="168">
        <f>ROUND(I235*H235,2)</f>
        <v>0</v>
      </c>
      <c r="BL235" s="16" t="s">
        <v>92</v>
      </c>
      <c r="BM235" s="167" t="s">
        <v>344</v>
      </c>
    </row>
    <row r="236" spans="2:65" s="12" customFormat="1" ht="11.25">
      <c r="B236" s="169"/>
      <c r="D236" s="170" t="s">
        <v>161</v>
      </c>
      <c r="E236" s="171" t="s">
        <v>1</v>
      </c>
      <c r="F236" s="172" t="s">
        <v>345</v>
      </c>
      <c r="H236" s="173">
        <v>4.0339999999999998</v>
      </c>
      <c r="I236" s="174"/>
      <c r="L236" s="169"/>
      <c r="M236" s="175"/>
      <c r="N236" s="176"/>
      <c r="O236" s="176"/>
      <c r="P236" s="176"/>
      <c r="Q236" s="176"/>
      <c r="R236" s="176"/>
      <c r="S236" s="176"/>
      <c r="T236" s="177"/>
      <c r="AT236" s="171" t="s">
        <v>161</v>
      </c>
      <c r="AU236" s="171" t="s">
        <v>82</v>
      </c>
      <c r="AV236" s="12" t="s">
        <v>82</v>
      </c>
      <c r="AW236" s="12" t="s">
        <v>27</v>
      </c>
      <c r="AX236" s="12" t="s">
        <v>70</v>
      </c>
      <c r="AY236" s="171" t="s">
        <v>153</v>
      </c>
    </row>
    <row r="237" spans="2:65" s="12" customFormat="1" ht="11.25">
      <c r="B237" s="169"/>
      <c r="D237" s="170" t="s">
        <v>161</v>
      </c>
      <c r="E237" s="171" t="s">
        <v>1</v>
      </c>
      <c r="F237" s="172" t="s">
        <v>346</v>
      </c>
      <c r="H237" s="173">
        <v>2.5630000000000002</v>
      </c>
      <c r="I237" s="174"/>
      <c r="L237" s="169"/>
      <c r="M237" s="175"/>
      <c r="N237" s="176"/>
      <c r="O237" s="176"/>
      <c r="P237" s="176"/>
      <c r="Q237" s="176"/>
      <c r="R237" s="176"/>
      <c r="S237" s="176"/>
      <c r="T237" s="177"/>
      <c r="AT237" s="171" t="s">
        <v>161</v>
      </c>
      <c r="AU237" s="171" t="s">
        <v>82</v>
      </c>
      <c r="AV237" s="12" t="s">
        <v>82</v>
      </c>
      <c r="AW237" s="12" t="s">
        <v>27</v>
      </c>
      <c r="AX237" s="12" t="s">
        <v>70</v>
      </c>
      <c r="AY237" s="171" t="s">
        <v>153</v>
      </c>
    </row>
    <row r="238" spans="2:65" s="14" customFormat="1" ht="11.25">
      <c r="B238" s="185"/>
      <c r="D238" s="170" t="s">
        <v>161</v>
      </c>
      <c r="E238" s="186" t="s">
        <v>1</v>
      </c>
      <c r="F238" s="187" t="s">
        <v>182</v>
      </c>
      <c r="H238" s="188">
        <v>6.5969999999999995</v>
      </c>
      <c r="I238" s="189"/>
      <c r="L238" s="185"/>
      <c r="M238" s="190"/>
      <c r="N238" s="191"/>
      <c r="O238" s="191"/>
      <c r="P238" s="191"/>
      <c r="Q238" s="191"/>
      <c r="R238" s="191"/>
      <c r="S238" s="191"/>
      <c r="T238" s="192"/>
      <c r="AT238" s="186" t="s">
        <v>161</v>
      </c>
      <c r="AU238" s="186" t="s">
        <v>82</v>
      </c>
      <c r="AV238" s="14" t="s">
        <v>92</v>
      </c>
      <c r="AW238" s="14" t="s">
        <v>27</v>
      </c>
      <c r="AX238" s="14" t="s">
        <v>74</v>
      </c>
      <c r="AY238" s="186" t="s">
        <v>153</v>
      </c>
    </row>
    <row r="239" spans="2:65" s="1" customFormat="1" ht="36" customHeight="1">
      <c r="B239" s="155"/>
      <c r="C239" s="156" t="s">
        <v>347</v>
      </c>
      <c r="D239" s="156" t="s">
        <v>155</v>
      </c>
      <c r="E239" s="157" t="s">
        <v>348</v>
      </c>
      <c r="F239" s="158" t="s">
        <v>349</v>
      </c>
      <c r="G239" s="159" t="s">
        <v>323</v>
      </c>
      <c r="H239" s="160">
        <v>779.98</v>
      </c>
      <c r="I239" s="161"/>
      <c r="J239" s="162">
        <f>ROUND(I239*H239,2)</f>
        <v>0</v>
      </c>
      <c r="K239" s="158" t="s">
        <v>159</v>
      </c>
      <c r="L239" s="31"/>
      <c r="M239" s="163" t="s">
        <v>1</v>
      </c>
      <c r="N239" s="164" t="s">
        <v>36</v>
      </c>
      <c r="O239" s="54"/>
      <c r="P239" s="165">
        <f>O239*H239</f>
        <v>0</v>
      </c>
      <c r="Q239" s="165">
        <v>1.06E-3</v>
      </c>
      <c r="R239" s="165">
        <f>Q239*H239</f>
        <v>0.82677880000000004</v>
      </c>
      <c r="S239" s="165">
        <v>0</v>
      </c>
      <c r="T239" s="166">
        <f>S239*H239</f>
        <v>0</v>
      </c>
      <c r="AR239" s="167" t="s">
        <v>92</v>
      </c>
      <c r="AT239" s="167" t="s">
        <v>155</v>
      </c>
      <c r="AU239" s="167" t="s">
        <v>82</v>
      </c>
      <c r="AY239" s="16" t="s">
        <v>153</v>
      </c>
      <c r="BE239" s="168">
        <f>IF(N239="základná",J239,0)</f>
        <v>0</v>
      </c>
      <c r="BF239" s="168">
        <f>IF(N239="znížená",J239,0)</f>
        <v>0</v>
      </c>
      <c r="BG239" s="168">
        <f>IF(N239="zákl. prenesená",J239,0)</f>
        <v>0</v>
      </c>
      <c r="BH239" s="168">
        <f>IF(N239="zníž. prenesená",J239,0)</f>
        <v>0</v>
      </c>
      <c r="BI239" s="168">
        <f>IF(N239="nulová",J239,0)</f>
        <v>0</v>
      </c>
      <c r="BJ239" s="16" t="s">
        <v>82</v>
      </c>
      <c r="BK239" s="168">
        <f>ROUND(I239*H239,2)</f>
        <v>0</v>
      </c>
      <c r="BL239" s="16" t="s">
        <v>92</v>
      </c>
      <c r="BM239" s="167" t="s">
        <v>350</v>
      </c>
    </row>
    <row r="240" spans="2:65" s="13" customFormat="1" ht="11.25">
      <c r="B240" s="178"/>
      <c r="D240" s="170" t="s">
        <v>161</v>
      </c>
      <c r="E240" s="179" t="s">
        <v>1</v>
      </c>
      <c r="F240" s="180" t="s">
        <v>351</v>
      </c>
      <c r="H240" s="179" t="s">
        <v>1</v>
      </c>
      <c r="I240" s="181"/>
      <c r="L240" s="178"/>
      <c r="M240" s="182"/>
      <c r="N240" s="183"/>
      <c r="O240" s="183"/>
      <c r="P240" s="183"/>
      <c r="Q240" s="183"/>
      <c r="R240" s="183"/>
      <c r="S240" s="183"/>
      <c r="T240" s="184"/>
      <c r="AT240" s="179" t="s">
        <v>161</v>
      </c>
      <c r="AU240" s="179" t="s">
        <v>82</v>
      </c>
      <c r="AV240" s="13" t="s">
        <v>74</v>
      </c>
      <c r="AW240" s="13" t="s">
        <v>27</v>
      </c>
      <c r="AX240" s="13" t="s">
        <v>70</v>
      </c>
      <c r="AY240" s="179" t="s">
        <v>153</v>
      </c>
    </row>
    <row r="241" spans="2:65" s="12" customFormat="1" ht="11.25">
      <c r="B241" s="169"/>
      <c r="D241" s="170" t="s">
        <v>161</v>
      </c>
      <c r="E241" s="171" t="s">
        <v>1</v>
      </c>
      <c r="F241" s="172" t="s">
        <v>352</v>
      </c>
      <c r="H241" s="173">
        <v>78.977000000000004</v>
      </c>
      <c r="I241" s="174"/>
      <c r="L241" s="169"/>
      <c r="M241" s="175"/>
      <c r="N241" s="176"/>
      <c r="O241" s="176"/>
      <c r="P241" s="176"/>
      <c r="Q241" s="176"/>
      <c r="R241" s="176"/>
      <c r="S241" s="176"/>
      <c r="T241" s="177"/>
      <c r="AT241" s="171" t="s">
        <v>161</v>
      </c>
      <c r="AU241" s="171" t="s">
        <v>82</v>
      </c>
      <c r="AV241" s="12" t="s">
        <v>82</v>
      </c>
      <c r="AW241" s="12" t="s">
        <v>27</v>
      </c>
      <c r="AX241" s="12" t="s">
        <v>70</v>
      </c>
      <c r="AY241" s="171" t="s">
        <v>153</v>
      </c>
    </row>
    <row r="242" spans="2:65" s="12" customFormat="1" ht="11.25">
      <c r="B242" s="169"/>
      <c r="D242" s="170" t="s">
        <v>161</v>
      </c>
      <c r="E242" s="171" t="s">
        <v>1</v>
      </c>
      <c r="F242" s="172" t="s">
        <v>353</v>
      </c>
      <c r="H242" s="173">
        <v>78.313999999999993</v>
      </c>
      <c r="I242" s="174"/>
      <c r="L242" s="169"/>
      <c r="M242" s="175"/>
      <c r="N242" s="176"/>
      <c r="O242" s="176"/>
      <c r="P242" s="176"/>
      <c r="Q242" s="176"/>
      <c r="R242" s="176"/>
      <c r="S242" s="176"/>
      <c r="T242" s="177"/>
      <c r="AT242" s="171" t="s">
        <v>161</v>
      </c>
      <c r="AU242" s="171" t="s">
        <v>82</v>
      </c>
      <c r="AV242" s="12" t="s">
        <v>82</v>
      </c>
      <c r="AW242" s="12" t="s">
        <v>27</v>
      </c>
      <c r="AX242" s="12" t="s">
        <v>70</v>
      </c>
      <c r="AY242" s="171" t="s">
        <v>153</v>
      </c>
    </row>
    <row r="243" spans="2:65" s="12" customFormat="1" ht="11.25">
      <c r="B243" s="169"/>
      <c r="D243" s="170" t="s">
        <v>161</v>
      </c>
      <c r="E243" s="171" t="s">
        <v>1</v>
      </c>
      <c r="F243" s="172" t="s">
        <v>354</v>
      </c>
      <c r="H243" s="173">
        <v>9.4160000000000004</v>
      </c>
      <c r="I243" s="174"/>
      <c r="L243" s="169"/>
      <c r="M243" s="175"/>
      <c r="N243" s="176"/>
      <c r="O243" s="176"/>
      <c r="P243" s="176"/>
      <c r="Q243" s="176"/>
      <c r="R243" s="176"/>
      <c r="S243" s="176"/>
      <c r="T243" s="177"/>
      <c r="AT243" s="171" t="s">
        <v>161</v>
      </c>
      <c r="AU243" s="171" t="s">
        <v>82</v>
      </c>
      <c r="AV243" s="12" t="s">
        <v>82</v>
      </c>
      <c r="AW243" s="12" t="s">
        <v>27</v>
      </c>
      <c r="AX243" s="12" t="s">
        <v>70</v>
      </c>
      <c r="AY243" s="171" t="s">
        <v>153</v>
      </c>
    </row>
    <row r="244" spans="2:65" s="12" customFormat="1" ht="11.25">
      <c r="B244" s="169"/>
      <c r="D244" s="170" t="s">
        <v>161</v>
      </c>
      <c r="E244" s="171" t="s">
        <v>1</v>
      </c>
      <c r="F244" s="172" t="s">
        <v>355</v>
      </c>
      <c r="H244" s="173">
        <v>55.085000000000001</v>
      </c>
      <c r="I244" s="174"/>
      <c r="L244" s="169"/>
      <c r="M244" s="175"/>
      <c r="N244" s="176"/>
      <c r="O244" s="176"/>
      <c r="P244" s="176"/>
      <c r="Q244" s="176"/>
      <c r="R244" s="176"/>
      <c r="S244" s="176"/>
      <c r="T244" s="177"/>
      <c r="AT244" s="171" t="s">
        <v>161</v>
      </c>
      <c r="AU244" s="171" t="s">
        <v>82</v>
      </c>
      <c r="AV244" s="12" t="s">
        <v>82</v>
      </c>
      <c r="AW244" s="12" t="s">
        <v>27</v>
      </c>
      <c r="AX244" s="12" t="s">
        <v>70</v>
      </c>
      <c r="AY244" s="171" t="s">
        <v>153</v>
      </c>
    </row>
    <row r="245" spans="2:65" s="12" customFormat="1" ht="11.25">
      <c r="B245" s="169"/>
      <c r="D245" s="170" t="s">
        <v>161</v>
      </c>
      <c r="E245" s="171" t="s">
        <v>1</v>
      </c>
      <c r="F245" s="172" t="s">
        <v>356</v>
      </c>
      <c r="H245" s="173">
        <v>41.548999999999999</v>
      </c>
      <c r="I245" s="174"/>
      <c r="L245" s="169"/>
      <c r="M245" s="175"/>
      <c r="N245" s="176"/>
      <c r="O245" s="176"/>
      <c r="P245" s="176"/>
      <c r="Q245" s="176"/>
      <c r="R245" s="176"/>
      <c r="S245" s="176"/>
      <c r="T245" s="177"/>
      <c r="AT245" s="171" t="s">
        <v>161</v>
      </c>
      <c r="AU245" s="171" t="s">
        <v>82</v>
      </c>
      <c r="AV245" s="12" t="s">
        <v>82</v>
      </c>
      <c r="AW245" s="12" t="s">
        <v>27</v>
      </c>
      <c r="AX245" s="12" t="s">
        <v>70</v>
      </c>
      <c r="AY245" s="171" t="s">
        <v>153</v>
      </c>
    </row>
    <row r="246" spans="2:65" s="12" customFormat="1" ht="33.75">
      <c r="B246" s="169"/>
      <c r="D246" s="170" t="s">
        <v>161</v>
      </c>
      <c r="E246" s="171" t="s">
        <v>1</v>
      </c>
      <c r="F246" s="172" t="s">
        <v>357</v>
      </c>
      <c r="H246" s="173">
        <v>87.738</v>
      </c>
      <c r="I246" s="174"/>
      <c r="L246" s="169"/>
      <c r="M246" s="175"/>
      <c r="N246" s="176"/>
      <c r="O246" s="176"/>
      <c r="P246" s="176"/>
      <c r="Q246" s="176"/>
      <c r="R246" s="176"/>
      <c r="S246" s="176"/>
      <c r="T246" s="177"/>
      <c r="AT246" s="171" t="s">
        <v>161</v>
      </c>
      <c r="AU246" s="171" t="s">
        <v>82</v>
      </c>
      <c r="AV246" s="12" t="s">
        <v>82</v>
      </c>
      <c r="AW246" s="12" t="s">
        <v>27</v>
      </c>
      <c r="AX246" s="12" t="s">
        <v>70</v>
      </c>
      <c r="AY246" s="171" t="s">
        <v>153</v>
      </c>
    </row>
    <row r="247" spans="2:65" s="13" customFormat="1" ht="11.25">
      <c r="B247" s="178"/>
      <c r="D247" s="170" t="s">
        <v>161</v>
      </c>
      <c r="E247" s="179" t="s">
        <v>1</v>
      </c>
      <c r="F247" s="180" t="s">
        <v>358</v>
      </c>
      <c r="H247" s="179" t="s">
        <v>1</v>
      </c>
      <c r="I247" s="181"/>
      <c r="L247" s="178"/>
      <c r="M247" s="182"/>
      <c r="N247" s="183"/>
      <c r="O247" s="183"/>
      <c r="P247" s="183"/>
      <c r="Q247" s="183"/>
      <c r="R247" s="183"/>
      <c r="S247" s="183"/>
      <c r="T247" s="184"/>
      <c r="AT247" s="179" t="s">
        <v>161</v>
      </c>
      <c r="AU247" s="179" t="s">
        <v>82</v>
      </c>
      <c r="AV247" s="13" t="s">
        <v>74</v>
      </c>
      <c r="AW247" s="13" t="s">
        <v>27</v>
      </c>
      <c r="AX247" s="13" t="s">
        <v>70</v>
      </c>
      <c r="AY247" s="179" t="s">
        <v>153</v>
      </c>
    </row>
    <row r="248" spans="2:65" s="12" customFormat="1" ht="11.25">
      <c r="B248" s="169"/>
      <c r="D248" s="170" t="s">
        <v>161</v>
      </c>
      <c r="E248" s="171" t="s">
        <v>1</v>
      </c>
      <c r="F248" s="172" t="s">
        <v>359</v>
      </c>
      <c r="H248" s="173">
        <v>102.98099999999999</v>
      </c>
      <c r="I248" s="174"/>
      <c r="L248" s="169"/>
      <c r="M248" s="175"/>
      <c r="N248" s="176"/>
      <c r="O248" s="176"/>
      <c r="P248" s="176"/>
      <c r="Q248" s="176"/>
      <c r="R248" s="176"/>
      <c r="S248" s="176"/>
      <c r="T248" s="177"/>
      <c r="AT248" s="171" t="s">
        <v>161</v>
      </c>
      <c r="AU248" s="171" t="s">
        <v>82</v>
      </c>
      <c r="AV248" s="12" t="s">
        <v>82</v>
      </c>
      <c r="AW248" s="12" t="s">
        <v>27</v>
      </c>
      <c r="AX248" s="12" t="s">
        <v>70</v>
      </c>
      <c r="AY248" s="171" t="s">
        <v>153</v>
      </c>
    </row>
    <row r="249" spans="2:65" s="12" customFormat="1" ht="11.25">
      <c r="B249" s="169"/>
      <c r="D249" s="170" t="s">
        <v>161</v>
      </c>
      <c r="E249" s="171" t="s">
        <v>1</v>
      </c>
      <c r="F249" s="172" t="s">
        <v>360</v>
      </c>
      <c r="H249" s="173">
        <v>96.781999999999996</v>
      </c>
      <c r="I249" s="174"/>
      <c r="L249" s="169"/>
      <c r="M249" s="175"/>
      <c r="N249" s="176"/>
      <c r="O249" s="176"/>
      <c r="P249" s="176"/>
      <c r="Q249" s="176"/>
      <c r="R249" s="176"/>
      <c r="S249" s="176"/>
      <c r="T249" s="177"/>
      <c r="AT249" s="171" t="s">
        <v>161</v>
      </c>
      <c r="AU249" s="171" t="s">
        <v>82</v>
      </c>
      <c r="AV249" s="12" t="s">
        <v>82</v>
      </c>
      <c r="AW249" s="12" t="s">
        <v>27</v>
      </c>
      <c r="AX249" s="12" t="s">
        <v>70</v>
      </c>
      <c r="AY249" s="171" t="s">
        <v>153</v>
      </c>
    </row>
    <row r="250" spans="2:65" s="12" customFormat="1" ht="11.25">
      <c r="B250" s="169"/>
      <c r="D250" s="170" t="s">
        <v>161</v>
      </c>
      <c r="E250" s="171" t="s">
        <v>1</v>
      </c>
      <c r="F250" s="172" t="s">
        <v>361</v>
      </c>
      <c r="H250" s="173">
        <v>102.03100000000001</v>
      </c>
      <c r="I250" s="174"/>
      <c r="L250" s="169"/>
      <c r="M250" s="175"/>
      <c r="N250" s="176"/>
      <c r="O250" s="176"/>
      <c r="P250" s="176"/>
      <c r="Q250" s="176"/>
      <c r="R250" s="176"/>
      <c r="S250" s="176"/>
      <c r="T250" s="177"/>
      <c r="AT250" s="171" t="s">
        <v>161</v>
      </c>
      <c r="AU250" s="171" t="s">
        <v>82</v>
      </c>
      <c r="AV250" s="12" t="s">
        <v>82</v>
      </c>
      <c r="AW250" s="12" t="s">
        <v>27</v>
      </c>
      <c r="AX250" s="12" t="s">
        <v>70</v>
      </c>
      <c r="AY250" s="171" t="s">
        <v>153</v>
      </c>
    </row>
    <row r="251" spans="2:65" s="12" customFormat="1" ht="11.25">
      <c r="B251" s="169"/>
      <c r="D251" s="170" t="s">
        <v>161</v>
      </c>
      <c r="E251" s="171" t="s">
        <v>1</v>
      </c>
      <c r="F251" s="172" t="s">
        <v>362</v>
      </c>
      <c r="H251" s="173">
        <v>9.4309999999999992</v>
      </c>
      <c r="I251" s="174"/>
      <c r="L251" s="169"/>
      <c r="M251" s="175"/>
      <c r="N251" s="176"/>
      <c r="O251" s="176"/>
      <c r="P251" s="176"/>
      <c r="Q251" s="176"/>
      <c r="R251" s="176"/>
      <c r="S251" s="176"/>
      <c r="T251" s="177"/>
      <c r="AT251" s="171" t="s">
        <v>161</v>
      </c>
      <c r="AU251" s="171" t="s">
        <v>82</v>
      </c>
      <c r="AV251" s="12" t="s">
        <v>82</v>
      </c>
      <c r="AW251" s="12" t="s">
        <v>27</v>
      </c>
      <c r="AX251" s="12" t="s">
        <v>70</v>
      </c>
      <c r="AY251" s="171" t="s">
        <v>153</v>
      </c>
    </row>
    <row r="252" spans="2:65" s="12" customFormat="1" ht="11.25">
      <c r="B252" s="169"/>
      <c r="D252" s="170" t="s">
        <v>161</v>
      </c>
      <c r="E252" s="171" t="s">
        <v>1</v>
      </c>
      <c r="F252" s="172" t="s">
        <v>363</v>
      </c>
      <c r="H252" s="173">
        <v>62.277000000000001</v>
      </c>
      <c r="I252" s="174"/>
      <c r="L252" s="169"/>
      <c r="M252" s="175"/>
      <c r="N252" s="176"/>
      <c r="O252" s="176"/>
      <c r="P252" s="176"/>
      <c r="Q252" s="176"/>
      <c r="R252" s="176"/>
      <c r="S252" s="176"/>
      <c r="T252" s="177"/>
      <c r="AT252" s="171" t="s">
        <v>161</v>
      </c>
      <c r="AU252" s="171" t="s">
        <v>82</v>
      </c>
      <c r="AV252" s="12" t="s">
        <v>82</v>
      </c>
      <c r="AW252" s="12" t="s">
        <v>27</v>
      </c>
      <c r="AX252" s="12" t="s">
        <v>70</v>
      </c>
      <c r="AY252" s="171" t="s">
        <v>153</v>
      </c>
    </row>
    <row r="253" spans="2:65" s="12" customFormat="1" ht="11.25">
      <c r="B253" s="169"/>
      <c r="D253" s="170" t="s">
        <v>161</v>
      </c>
      <c r="E253" s="171" t="s">
        <v>1</v>
      </c>
      <c r="F253" s="172" t="s">
        <v>364</v>
      </c>
      <c r="H253" s="173">
        <v>55.399000000000001</v>
      </c>
      <c r="I253" s="174"/>
      <c r="L253" s="169"/>
      <c r="M253" s="175"/>
      <c r="N253" s="176"/>
      <c r="O253" s="176"/>
      <c r="P253" s="176"/>
      <c r="Q253" s="176"/>
      <c r="R253" s="176"/>
      <c r="S253" s="176"/>
      <c r="T253" s="177"/>
      <c r="AT253" s="171" t="s">
        <v>161</v>
      </c>
      <c r="AU253" s="171" t="s">
        <v>82</v>
      </c>
      <c r="AV253" s="12" t="s">
        <v>82</v>
      </c>
      <c r="AW253" s="12" t="s">
        <v>27</v>
      </c>
      <c r="AX253" s="12" t="s">
        <v>70</v>
      </c>
      <c r="AY253" s="171" t="s">
        <v>153</v>
      </c>
    </row>
    <row r="254" spans="2:65" s="14" customFormat="1" ht="11.25">
      <c r="B254" s="185"/>
      <c r="D254" s="170" t="s">
        <v>161</v>
      </c>
      <c r="E254" s="186" t="s">
        <v>1</v>
      </c>
      <c r="F254" s="187" t="s">
        <v>182</v>
      </c>
      <c r="H254" s="188">
        <v>779.98000000000013</v>
      </c>
      <c r="I254" s="189"/>
      <c r="L254" s="185"/>
      <c r="M254" s="190"/>
      <c r="N254" s="191"/>
      <c r="O254" s="191"/>
      <c r="P254" s="191"/>
      <c r="Q254" s="191"/>
      <c r="R254" s="191"/>
      <c r="S254" s="191"/>
      <c r="T254" s="192"/>
      <c r="AT254" s="186" t="s">
        <v>161</v>
      </c>
      <c r="AU254" s="186" t="s">
        <v>82</v>
      </c>
      <c r="AV254" s="14" t="s">
        <v>92</v>
      </c>
      <c r="AW254" s="14" t="s">
        <v>27</v>
      </c>
      <c r="AX254" s="14" t="s">
        <v>74</v>
      </c>
      <c r="AY254" s="186" t="s">
        <v>153</v>
      </c>
    </row>
    <row r="255" spans="2:65" s="1" customFormat="1" ht="36" customHeight="1">
      <c r="B255" s="155"/>
      <c r="C255" s="156" t="s">
        <v>365</v>
      </c>
      <c r="D255" s="156" t="s">
        <v>155</v>
      </c>
      <c r="E255" s="157" t="s">
        <v>366</v>
      </c>
      <c r="F255" s="158" t="s">
        <v>367</v>
      </c>
      <c r="G255" s="159" t="s">
        <v>158</v>
      </c>
      <c r="H255" s="160">
        <v>42.423999999999999</v>
      </c>
      <c r="I255" s="161"/>
      <c r="J255" s="162">
        <f>ROUND(I255*H255,2)</f>
        <v>0</v>
      </c>
      <c r="K255" s="158" t="s">
        <v>159</v>
      </c>
      <c r="L255" s="31"/>
      <c r="M255" s="163" t="s">
        <v>1</v>
      </c>
      <c r="N255" s="164" t="s">
        <v>36</v>
      </c>
      <c r="O255" s="54"/>
      <c r="P255" s="165">
        <f>O255*H255</f>
        <v>0</v>
      </c>
      <c r="Q255" s="165">
        <v>3.4099999999999998E-3</v>
      </c>
      <c r="R255" s="165">
        <f>Q255*H255</f>
        <v>0.14466583999999999</v>
      </c>
      <c r="S255" s="165">
        <v>0</v>
      </c>
      <c r="T255" s="166">
        <f>S255*H255</f>
        <v>0</v>
      </c>
      <c r="AR255" s="167" t="s">
        <v>92</v>
      </c>
      <c r="AT255" s="167" t="s">
        <v>155</v>
      </c>
      <c r="AU255" s="167" t="s">
        <v>82</v>
      </c>
      <c r="AY255" s="16" t="s">
        <v>153</v>
      </c>
      <c r="BE255" s="168">
        <f>IF(N255="základná",J255,0)</f>
        <v>0</v>
      </c>
      <c r="BF255" s="168">
        <f>IF(N255="znížená",J255,0)</f>
        <v>0</v>
      </c>
      <c r="BG255" s="168">
        <f>IF(N255="zákl. prenesená",J255,0)</f>
        <v>0</v>
      </c>
      <c r="BH255" s="168">
        <f>IF(N255="zníž. prenesená",J255,0)</f>
        <v>0</v>
      </c>
      <c r="BI255" s="168">
        <f>IF(N255="nulová",J255,0)</f>
        <v>0</v>
      </c>
      <c r="BJ255" s="16" t="s">
        <v>82</v>
      </c>
      <c r="BK255" s="168">
        <f>ROUND(I255*H255,2)</f>
        <v>0</v>
      </c>
      <c r="BL255" s="16" t="s">
        <v>92</v>
      </c>
      <c r="BM255" s="167" t="s">
        <v>368</v>
      </c>
    </row>
    <row r="256" spans="2:65" s="12" customFormat="1" ht="33.75">
      <c r="B256" s="169"/>
      <c r="D256" s="170" t="s">
        <v>161</v>
      </c>
      <c r="E256" s="171" t="s">
        <v>1</v>
      </c>
      <c r="F256" s="172" t="s">
        <v>369</v>
      </c>
      <c r="H256" s="173">
        <v>20.433</v>
      </c>
      <c r="I256" s="174"/>
      <c r="L256" s="169"/>
      <c r="M256" s="175"/>
      <c r="N256" s="176"/>
      <c r="O256" s="176"/>
      <c r="P256" s="176"/>
      <c r="Q256" s="176"/>
      <c r="R256" s="176"/>
      <c r="S256" s="176"/>
      <c r="T256" s="177"/>
      <c r="AT256" s="171" t="s">
        <v>161</v>
      </c>
      <c r="AU256" s="171" t="s">
        <v>82</v>
      </c>
      <c r="AV256" s="12" t="s">
        <v>82</v>
      </c>
      <c r="AW256" s="12" t="s">
        <v>27</v>
      </c>
      <c r="AX256" s="12" t="s">
        <v>70</v>
      </c>
      <c r="AY256" s="171" t="s">
        <v>153</v>
      </c>
    </row>
    <row r="257" spans="2:65" s="12" customFormat="1" ht="22.5">
      <c r="B257" s="169"/>
      <c r="D257" s="170" t="s">
        <v>161</v>
      </c>
      <c r="E257" s="171" t="s">
        <v>1</v>
      </c>
      <c r="F257" s="172" t="s">
        <v>370</v>
      </c>
      <c r="H257" s="173">
        <v>21.991</v>
      </c>
      <c r="I257" s="174"/>
      <c r="L257" s="169"/>
      <c r="M257" s="175"/>
      <c r="N257" s="176"/>
      <c r="O257" s="176"/>
      <c r="P257" s="176"/>
      <c r="Q257" s="176"/>
      <c r="R257" s="176"/>
      <c r="S257" s="176"/>
      <c r="T257" s="177"/>
      <c r="AT257" s="171" t="s">
        <v>161</v>
      </c>
      <c r="AU257" s="171" t="s">
        <v>82</v>
      </c>
      <c r="AV257" s="12" t="s">
        <v>82</v>
      </c>
      <c r="AW257" s="12" t="s">
        <v>27</v>
      </c>
      <c r="AX257" s="12" t="s">
        <v>70</v>
      </c>
      <c r="AY257" s="171" t="s">
        <v>153</v>
      </c>
    </row>
    <row r="258" spans="2:65" s="14" customFormat="1" ht="11.25">
      <c r="B258" s="185"/>
      <c r="D258" s="170" t="s">
        <v>161</v>
      </c>
      <c r="E258" s="186" t="s">
        <v>1</v>
      </c>
      <c r="F258" s="187" t="s">
        <v>182</v>
      </c>
      <c r="H258" s="188">
        <v>42.423999999999999</v>
      </c>
      <c r="I258" s="189"/>
      <c r="L258" s="185"/>
      <c r="M258" s="190"/>
      <c r="N258" s="191"/>
      <c r="O258" s="191"/>
      <c r="P258" s="191"/>
      <c r="Q258" s="191"/>
      <c r="R258" s="191"/>
      <c r="S258" s="191"/>
      <c r="T258" s="192"/>
      <c r="AT258" s="186" t="s">
        <v>161</v>
      </c>
      <c r="AU258" s="186" t="s">
        <v>82</v>
      </c>
      <c r="AV258" s="14" t="s">
        <v>92</v>
      </c>
      <c r="AW258" s="14" t="s">
        <v>27</v>
      </c>
      <c r="AX258" s="14" t="s">
        <v>74</v>
      </c>
      <c r="AY258" s="186" t="s">
        <v>153</v>
      </c>
    </row>
    <row r="259" spans="2:65" s="1" customFormat="1" ht="36" customHeight="1">
      <c r="B259" s="155"/>
      <c r="C259" s="156" t="s">
        <v>371</v>
      </c>
      <c r="D259" s="156" t="s">
        <v>155</v>
      </c>
      <c r="E259" s="157" t="s">
        <v>372</v>
      </c>
      <c r="F259" s="158" t="s">
        <v>373</v>
      </c>
      <c r="G259" s="159" t="s">
        <v>158</v>
      </c>
      <c r="H259" s="160">
        <v>42.423999999999999</v>
      </c>
      <c r="I259" s="161"/>
      <c r="J259" s="162">
        <f>ROUND(I259*H259,2)</f>
        <v>0</v>
      </c>
      <c r="K259" s="158" t="s">
        <v>159</v>
      </c>
      <c r="L259" s="31"/>
      <c r="M259" s="163" t="s">
        <v>1</v>
      </c>
      <c r="N259" s="164" t="s">
        <v>36</v>
      </c>
      <c r="O259" s="54"/>
      <c r="P259" s="165">
        <f>O259*H259</f>
        <v>0</v>
      </c>
      <c r="Q259" s="165">
        <v>0</v>
      </c>
      <c r="R259" s="165">
        <f>Q259*H259</f>
        <v>0</v>
      </c>
      <c r="S259" s="165">
        <v>0</v>
      </c>
      <c r="T259" s="166">
        <f>S259*H259</f>
        <v>0</v>
      </c>
      <c r="AR259" s="167" t="s">
        <v>92</v>
      </c>
      <c r="AT259" s="167" t="s">
        <v>155</v>
      </c>
      <c r="AU259" s="167" t="s">
        <v>82</v>
      </c>
      <c r="AY259" s="16" t="s">
        <v>153</v>
      </c>
      <c r="BE259" s="168">
        <f>IF(N259="základná",J259,0)</f>
        <v>0</v>
      </c>
      <c r="BF259" s="168">
        <f>IF(N259="znížená",J259,0)</f>
        <v>0</v>
      </c>
      <c r="BG259" s="168">
        <f>IF(N259="zákl. prenesená",J259,0)</f>
        <v>0</v>
      </c>
      <c r="BH259" s="168">
        <f>IF(N259="zníž. prenesená",J259,0)</f>
        <v>0</v>
      </c>
      <c r="BI259" s="168">
        <f>IF(N259="nulová",J259,0)</f>
        <v>0</v>
      </c>
      <c r="BJ259" s="16" t="s">
        <v>82</v>
      </c>
      <c r="BK259" s="168">
        <f>ROUND(I259*H259,2)</f>
        <v>0</v>
      </c>
      <c r="BL259" s="16" t="s">
        <v>92</v>
      </c>
      <c r="BM259" s="167" t="s">
        <v>374</v>
      </c>
    </row>
    <row r="260" spans="2:65" s="1" customFormat="1" ht="36" customHeight="1">
      <c r="B260" s="155"/>
      <c r="C260" s="156" t="s">
        <v>375</v>
      </c>
      <c r="D260" s="156" t="s">
        <v>155</v>
      </c>
      <c r="E260" s="157" t="s">
        <v>376</v>
      </c>
      <c r="F260" s="158" t="s">
        <v>377</v>
      </c>
      <c r="G260" s="159" t="s">
        <v>176</v>
      </c>
      <c r="H260" s="160">
        <v>0.73299999999999998</v>
      </c>
      <c r="I260" s="161"/>
      <c r="J260" s="162">
        <f>ROUND(I260*H260,2)</f>
        <v>0</v>
      </c>
      <c r="K260" s="158" t="s">
        <v>159</v>
      </c>
      <c r="L260" s="31"/>
      <c r="M260" s="163" t="s">
        <v>1</v>
      </c>
      <c r="N260" s="164" t="s">
        <v>36</v>
      </c>
      <c r="O260" s="54"/>
      <c r="P260" s="165">
        <f>O260*H260</f>
        <v>0</v>
      </c>
      <c r="Q260" s="165">
        <v>2.4160300000000001</v>
      </c>
      <c r="R260" s="165">
        <f>Q260*H260</f>
        <v>1.7709499900000001</v>
      </c>
      <c r="S260" s="165">
        <v>0</v>
      </c>
      <c r="T260" s="166">
        <f>S260*H260</f>
        <v>0</v>
      </c>
      <c r="AR260" s="167" t="s">
        <v>92</v>
      </c>
      <c r="AT260" s="167" t="s">
        <v>155</v>
      </c>
      <c r="AU260" s="167" t="s">
        <v>82</v>
      </c>
      <c r="AY260" s="16" t="s">
        <v>153</v>
      </c>
      <c r="BE260" s="168">
        <f>IF(N260="základná",J260,0)</f>
        <v>0</v>
      </c>
      <c r="BF260" s="168">
        <f>IF(N260="znížená",J260,0)</f>
        <v>0</v>
      </c>
      <c r="BG260" s="168">
        <f>IF(N260="zákl. prenesená",J260,0)</f>
        <v>0</v>
      </c>
      <c r="BH260" s="168">
        <f>IF(N260="zníž. prenesená",J260,0)</f>
        <v>0</v>
      </c>
      <c r="BI260" s="168">
        <f>IF(N260="nulová",J260,0)</f>
        <v>0</v>
      </c>
      <c r="BJ260" s="16" t="s">
        <v>82</v>
      </c>
      <c r="BK260" s="168">
        <f>ROUND(I260*H260,2)</f>
        <v>0</v>
      </c>
      <c r="BL260" s="16" t="s">
        <v>92</v>
      </c>
      <c r="BM260" s="167" t="s">
        <v>378</v>
      </c>
    </row>
    <row r="261" spans="2:65" s="12" customFormat="1" ht="11.25">
      <c r="B261" s="169"/>
      <c r="D261" s="170" t="s">
        <v>161</v>
      </c>
      <c r="E261" s="171" t="s">
        <v>1</v>
      </c>
      <c r="F261" s="172" t="s">
        <v>379</v>
      </c>
      <c r="H261" s="173">
        <v>0.73299999999999998</v>
      </c>
      <c r="I261" s="174"/>
      <c r="L261" s="169"/>
      <c r="M261" s="175"/>
      <c r="N261" s="176"/>
      <c r="O261" s="176"/>
      <c r="P261" s="176"/>
      <c r="Q261" s="176"/>
      <c r="R261" s="176"/>
      <c r="S261" s="176"/>
      <c r="T261" s="177"/>
      <c r="AT261" s="171" t="s">
        <v>161</v>
      </c>
      <c r="AU261" s="171" t="s">
        <v>82</v>
      </c>
      <c r="AV261" s="12" t="s">
        <v>82</v>
      </c>
      <c r="AW261" s="12" t="s">
        <v>27</v>
      </c>
      <c r="AX261" s="12" t="s">
        <v>74</v>
      </c>
      <c r="AY261" s="171" t="s">
        <v>153</v>
      </c>
    </row>
    <row r="262" spans="2:65" s="1" customFormat="1" ht="36" customHeight="1">
      <c r="B262" s="155"/>
      <c r="C262" s="156" t="s">
        <v>380</v>
      </c>
      <c r="D262" s="156" t="s">
        <v>155</v>
      </c>
      <c r="E262" s="157" t="s">
        <v>381</v>
      </c>
      <c r="F262" s="158" t="s">
        <v>382</v>
      </c>
      <c r="G262" s="159" t="s">
        <v>323</v>
      </c>
      <c r="H262" s="160">
        <v>61.576000000000001</v>
      </c>
      <c r="I262" s="161"/>
      <c r="J262" s="162">
        <f>ROUND(I262*H262,2)</f>
        <v>0</v>
      </c>
      <c r="K262" s="158" t="s">
        <v>159</v>
      </c>
      <c r="L262" s="31"/>
      <c r="M262" s="163" t="s">
        <v>1</v>
      </c>
      <c r="N262" s="164" t="s">
        <v>36</v>
      </c>
      <c r="O262" s="54"/>
      <c r="P262" s="165">
        <f>O262*H262</f>
        <v>0</v>
      </c>
      <c r="Q262" s="165">
        <v>1.0499999999999999E-3</v>
      </c>
      <c r="R262" s="165">
        <f>Q262*H262</f>
        <v>6.4654799999999998E-2</v>
      </c>
      <c r="S262" s="165">
        <v>0</v>
      </c>
      <c r="T262" s="166">
        <f>S262*H262</f>
        <v>0</v>
      </c>
      <c r="AR262" s="167" t="s">
        <v>92</v>
      </c>
      <c r="AT262" s="167" t="s">
        <v>155</v>
      </c>
      <c r="AU262" s="167" t="s">
        <v>82</v>
      </c>
      <c r="AY262" s="16" t="s">
        <v>153</v>
      </c>
      <c r="BE262" s="168">
        <f>IF(N262="základná",J262,0)</f>
        <v>0</v>
      </c>
      <c r="BF262" s="168">
        <f>IF(N262="znížená",J262,0)</f>
        <v>0</v>
      </c>
      <c r="BG262" s="168">
        <f>IF(N262="zákl. prenesená",J262,0)</f>
        <v>0</v>
      </c>
      <c r="BH262" s="168">
        <f>IF(N262="zníž. prenesená",J262,0)</f>
        <v>0</v>
      </c>
      <c r="BI262" s="168">
        <f>IF(N262="nulová",J262,0)</f>
        <v>0</v>
      </c>
      <c r="BJ262" s="16" t="s">
        <v>82</v>
      </c>
      <c r="BK262" s="168">
        <f>ROUND(I262*H262,2)</f>
        <v>0</v>
      </c>
      <c r="BL262" s="16" t="s">
        <v>92</v>
      </c>
      <c r="BM262" s="167" t="s">
        <v>383</v>
      </c>
    </row>
    <row r="263" spans="2:65" s="12" customFormat="1" ht="11.25">
      <c r="B263" s="169"/>
      <c r="D263" s="170" t="s">
        <v>161</v>
      </c>
      <c r="E263" s="171" t="s">
        <v>1</v>
      </c>
      <c r="F263" s="172" t="s">
        <v>384</v>
      </c>
      <c r="H263" s="173">
        <v>61.576000000000001</v>
      </c>
      <c r="I263" s="174"/>
      <c r="L263" s="169"/>
      <c r="M263" s="175"/>
      <c r="N263" s="176"/>
      <c r="O263" s="176"/>
      <c r="P263" s="176"/>
      <c r="Q263" s="176"/>
      <c r="R263" s="176"/>
      <c r="S263" s="176"/>
      <c r="T263" s="177"/>
      <c r="AT263" s="171" t="s">
        <v>161</v>
      </c>
      <c r="AU263" s="171" t="s">
        <v>82</v>
      </c>
      <c r="AV263" s="12" t="s">
        <v>82</v>
      </c>
      <c r="AW263" s="12" t="s">
        <v>27</v>
      </c>
      <c r="AX263" s="12" t="s">
        <v>74</v>
      </c>
      <c r="AY263" s="171" t="s">
        <v>153</v>
      </c>
    </row>
    <row r="264" spans="2:65" s="1" customFormat="1" ht="24" customHeight="1">
      <c r="B264" s="155"/>
      <c r="C264" s="156" t="s">
        <v>385</v>
      </c>
      <c r="D264" s="156" t="s">
        <v>155</v>
      </c>
      <c r="E264" s="157" t="s">
        <v>386</v>
      </c>
      <c r="F264" s="158" t="s">
        <v>387</v>
      </c>
      <c r="G264" s="159" t="s">
        <v>158</v>
      </c>
      <c r="H264" s="160">
        <v>8.6189999999999998</v>
      </c>
      <c r="I264" s="161"/>
      <c r="J264" s="162">
        <f>ROUND(I264*H264,2)</f>
        <v>0</v>
      </c>
      <c r="K264" s="158" t="s">
        <v>159</v>
      </c>
      <c r="L264" s="31"/>
      <c r="M264" s="163" t="s">
        <v>1</v>
      </c>
      <c r="N264" s="164" t="s">
        <v>36</v>
      </c>
      <c r="O264" s="54"/>
      <c r="P264" s="165">
        <f>O264*H264</f>
        <v>0</v>
      </c>
      <c r="Q264" s="165">
        <v>7.2500000000000004E-3</v>
      </c>
      <c r="R264" s="165">
        <f>Q264*H264</f>
        <v>6.2487750000000002E-2</v>
      </c>
      <c r="S264" s="165">
        <v>0</v>
      </c>
      <c r="T264" s="166">
        <f>S264*H264</f>
        <v>0</v>
      </c>
      <c r="AR264" s="167" t="s">
        <v>92</v>
      </c>
      <c r="AT264" s="167" t="s">
        <v>155</v>
      </c>
      <c r="AU264" s="167" t="s">
        <v>82</v>
      </c>
      <c r="AY264" s="16" t="s">
        <v>153</v>
      </c>
      <c r="BE264" s="168">
        <f>IF(N264="základná",J264,0)</f>
        <v>0</v>
      </c>
      <c r="BF264" s="168">
        <f>IF(N264="znížená",J264,0)</f>
        <v>0</v>
      </c>
      <c r="BG264" s="168">
        <f>IF(N264="zákl. prenesená",J264,0)</f>
        <v>0</v>
      </c>
      <c r="BH264" s="168">
        <f>IF(N264="zníž. prenesená",J264,0)</f>
        <v>0</v>
      </c>
      <c r="BI264" s="168">
        <f>IF(N264="nulová",J264,0)</f>
        <v>0</v>
      </c>
      <c r="BJ264" s="16" t="s">
        <v>82</v>
      </c>
      <c r="BK264" s="168">
        <f>ROUND(I264*H264,2)</f>
        <v>0</v>
      </c>
      <c r="BL264" s="16" t="s">
        <v>92</v>
      </c>
      <c r="BM264" s="167" t="s">
        <v>388</v>
      </c>
    </row>
    <row r="265" spans="2:65" s="12" customFormat="1" ht="33.75">
      <c r="B265" s="169"/>
      <c r="D265" s="170" t="s">
        <v>161</v>
      </c>
      <c r="E265" s="171" t="s">
        <v>1</v>
      </c>
      <c r="F265" s="172" t="s">
        <v>389</v>
      </c>
      <c r="H265" s="173">
        <v>5.8650000000000002</v>
      </c>
      <c r="I265" s="174"/>
      <c r="L265" s="169"/>
      <c r="M265" s="175"/>
      <c r="N265" s="176"/>
      <c r="O265" s="176"/>
      <c r="P265" s="176"/>
      <c r="Q265" s="176"/>
      <c r="R265" s="176"/>
      <c r="S265" s="176"/>
      <c r="T265" s="177"/>
      <c r="AT265" s="171" t="s">
        <v>161</v>
      </c>
      <c r="AU265" s="171" t="s">
        <v>82</v>
      </c>
      <c r="AV265" s="12" t="s">
        <v>82</v>
      </c>
      <c r="AW265" s="12" t="s">
        <v>27</v>
      </c>
      <c r="AX265" s="12" t="s">
        <v>70</v>
      </c>
      <c r="AY265" s="171" t="s">
        <v>153</v>
      </c>
    </row>
    <row r="266" spans="2:65" s="12" customFormat="1" ht="33.75">
      <c r="B266" s="169"/>
      <c r="D266" s="170" t="s">
        <v>161</v>
      </c>
      <c r="E266" s="171" t="s">
        <v>1</v>
      </c>
      <c r="F266" s="172" t="s">
        <v>390</v>
      </c>
      <c r="H266" s="173">
        <v>2.754</v>
      </c>
      <c r="I266" s="174"/>
      <c r="L266" s="169"/>
      <c r="M266" s="175"/>
      <c r="N266" s="176"/>
      <c r="O266" s="176"/>
      <c r="P266" s="176"/>
      <c r="Q266" s="176"/>
      <c r="R266" s="176"/>
      <c r="S266" s="176"/>
      <c r="T266" s="177"/>
      <c r="AT266" s="171" t="s">
        <v>161</v>
      </c>
      <c r="AU266" s="171" t="s">
        <v>82</v>
      </c>
      <c r="AV266" s="12" t="s">
        <v>82</v>
      </c>
      <c r="AW266" s="12" t="s">
        <v>27</v>
      </c>
      <c r="AX266" s="12" t="s">
        <v>70</v>
      </c>
      <c r="AY266" s="171" t="s">
        <v>153</v>
      </c>
    </row>
    <row r="267" spans="2:65" s="14" customFormat="1" ht="11.25">
      <c r="B267" s="185"/>
      <c r="D267" s="170" t="s">
        <v>161</v>
      </c>
      <c r="E267" s="186" t="s">
        <v>1</v>
      </c>
      <c r="F267" s="187" t="s">
        <v>182</v>
      </c>
      <c r="H267" s="188">
        <v>8.6189999999999998</v>
      </c>
      <c r="I267" s="189"/>
      <c r="L267" s="185"/>
      <c r="M267" s="190"/>
      <c r="N267" s="191"/>
      <c r="O267" s="191"/>
      <c r="P267" s="191"/>
      <c r="Q267" s="191"/>
      <c r="R267" s="191"/>
      <c r="S267" s="191"/>
      <c r="T267" s="192"/>
      <c r="AT267" s="186" t="s">
        <v>161</v>
      </c>
      <c r="AU267" s="186" t="s">
        <v>82</v>
      </c>
      <c r="AV267" s="14" t="s">
        <v>92</v>
      </c>
      <c r="AW267" s="14" t="s">
        <v>27</v>
      </c>
      <c r="AX267" s="14" t="s">
        <v>74</v>
      </c>
      <c r="AY267" s="186" t="s">
        <v>153</v>
      </c>
    </row>
    <row r="268" spans="2:65" s="1" customFormat="1" ht="24" customHeight="1">
      <c r="B268" s="155"/>
      <c r="C268" s="156" t="s">
        <v>391</v>
      </c>
      <c r="D268" s="156" t="s">
        <v>155</v>
      </c>
      <c r="E268" s="157" t="s">
        <v>392</v>
      </c>
      <c r="F268" s="158" t="s">
        <v>393</v>
      </c>
      <c r="G268" s="159" t="s">
        <v>158</v>
      </c>
      <c r="H268" s="160">
        <v>8.6189999999999998</v>
      </c>
      <c r="I268" s="161"/>
      <c r="J268" s="162">
        <f>ROUND(I268*H268,2)</f>
        <v>0</v>
      </c>
      <c r="K268" s="158" t="s">
        <v>159</v>
      </c>
      <c r="L268" s="31"/>
      <c r="M268" s="163" t="s">
        <v>1</v>
      </c>
      <c r="N268" s="164" t="s">
        <v>36</v>
      </c>
      <c r="O268" s="54"/>
      <c r="P268" s="165">
        <f>O268*H268</f>
        <v>0</v>
      </c>
      <c r="Q268" s="165">
        <v>0</v>
      </c>
      <c r="R268" s="165">
        <f>Q268*H268</f>
        <v>0</v>
      </c>
      <c r="S268" s="165">
        <v>0</v>
      </c>
      <c r="T268" s="166">
        <f>S268*H268</f>
        <v>0</v>
      </c>
      <c r="AR268" s="167" t="s">
        <v>92</v>
      </c>
      <c r="AT268" s="167" t="s">
        <v>155</v>
      </c>
      <c r="AU268" s="167" t="s">
        <v>82</v>
      </c>
      <c r="AY268" s="16" t="s">
        <v>153</v>
      </c>
      <c r="BE268" s="168">
        <f>IF(N268="základná",J268,0)</f>
        <v>0</v>
      </c>
      <c r="BF268" s="168">
        <f>IF(N268="znížená",J268,0)</f>
        <v>0</v>
      </c>
      <c r="BG268" s="168">
        <f>IF(N268="zákl. prenesená",J268,0)</f>
        <v>0</v>
      </c>
      <c r="BH268" s="168">
        <f>IF(N268="zníž. prenesená",J268,0)</f>
        <v>0</v>
      </c>
      <c r="BI268" s="168">
        <f>IF(N268="nulová",J268,0)</f>
        <v>0</v>
      </c>
      <c r="BJ268" s="16" t="s">
        <v>82</v>
      </c>
      <c r="BK268" s="168">
        <f>ROUND(I268*H268,2)</f>
        <v>0</v>
      </c>
      <c r="BL268" s="16" t="s">
        <v>92</v>
      </c>
      <c r="BM268" s="167" t="s">
        <v>394</v>
      </c>
    </row>
    <row r="269" spans="2:65" s="11" customFormat="1" ht="22.9" customHeight="1">
      <c r="B269" s="142"/>
      <c r="D269" s="143" t="s">
        <v>69</v>
      </c>
      <c r="E269" s="153" t="s">
        <v>95</v>
      </c>
      <c r="F269" s="153" t="s">
        <v>395</v>
      </c>
      <c r="I269" s="145"/>
      <c r="J269" s="154">
        <f>BK269</f>
        <v>0</v>
      </c>
      <c r="L269" s="142"/>
      <c r="M269" s="147"/>
      <c r="N269" s="148"/>
      <c r="O269" s="148"/>
      <c r="P269" s="149">
        <f>SUM(P270:P280)</f>
        <v>0</v>
      </c>
      <c r="Q269" s="148"/>
      <c r="R269" s="149">
        <f>SUM(R270:R280)</f>
        <v>4.4949160800000003</v>
      </c>
      <c r="S269" s="148"/>
      <c r="T269" s="150">
        <f>SUM(T270:T280)</f>
        <v>0</v>
      </c>
      <c r="AR269" s="143" t="s">
        <v>74</v>
      </c>
      <c r="AT269" s="151" t="s">
        <v>69</v>
      </c>
      <c r="AU269" s="151" t="s">
        <v>74</v>
      </c>
      <c r="AY269" s="143" t="s">
        <v>153</v>
      </c>
      <c r="BK269" s="152">
        <f>SUM(BK270:BK280)</f>
        <v>0</v>
      </c>
    </row>
    <row r="270" spans="2:65" s="1" customFormat="1" ht="24" customHeight="1">
      <c r="B270" s="155"/>
      <c r="C270" s="156" t="s">
        <v>396</v>
      </c>
      <c r="D270" s="156" t="s">
        <v>155</v>
      </c>
      <c r="E270" s="157" t="s">
        <v>397</v>
      </c>
      <c r="F270" s="158" t="s">
        <v>398</v>
      </c>
      <c r="G270" s="159" t="s">
        <v>158</v>
      </c>
      <c r="H270" s="160">
        <v>1.8</v>
      </c>
      <c r="I270" s="161"/>
      <c r="J270" s="162">
        <f>ROUND(I270*H270,2)</f>
        <v>0</v>
      </c>
      <c r="K270" s="158" t="s">
        <v>159</v>
      </c>
      <c r="L270" s="31"/>
      <c r="M270" s="163" t="s">
        <v>1</v>
      </c>
      <c r="N270" s="164" t="s">
        <v>36</v>
      </c>
      <c r="O270" s="54"/>
      <c r="P270" s="165">
        <f>O270*H270</f>
        <v>0</v>
      </c>
      <c r="Q270" s="165">
        <v>0.22542000000000001</v>
      </c>
      <c r="R270" s="165">
        <f>Q270*H270</f>
        <v>0.40575600000000001</v>
      </c>
      <c r="S270" s="165">
        <v>0</v>
      </c>
      <c r="T270" s="166">
        <f>S270*H270</f>
        <v>0</v>
      </c>
      <c r="AR270" s="167" t="s">
        <v>92</v>
      </c>
      <c r="AT270" s="167" t="s">
        <v>155</v>
      </c>
      <c r="AU270" s="167" t="s">
        <v>82</v>
      </c>
      <c r="AY270" s="16" t="s">
        <v>153</v>
      </c>
      <c r="BE270" s="168">
        <f>IF(N270="základná",J270,0)</f>
        <v>0</v>
      </c>
      <c r="BF270" s="168">
        <f>IF(N270="znížená",J270,0)</f>
        <v>0</v>
      </c>
      <c r="BG270" s="168">
        <f>IF(N270="zákl. prenesená",J270,0)</f>
        <v>0</v>
      </c>
      <c r="BH270" s="168">
        <f>IF(N270="zníž. prenesená",J270,0)</f>
        <v>0</v>
      </c>
      <c r="BI270" s="168">
        <f>IF(N270="nulová",J270,0)</f>
        <v>0</v>
      </c>
      <c r="BJ270" s="16" t="s">
        <v>82</v>
      </c>
      <c r="BK270" s="168">
        <f>ROUND(I270*H270,2)</f>
        <v>0</v>
      </c>
      <c r="BL270" s="16" t="s">
        <v>92</v>
      </c>
      <c r="BM270" s="167" t="s">
        <v>399</v>
      </c>
    </row>
    <row r="271" spans="2:65" s="13" customFormat="1" ht="22.5">
      <c r="B271" s="178"/>
      <c r="D271" s="170" t="s">
        <v>161</v>
      </c>
      <c r="E271" s="179" t="s">
        <v>1</v>
      </c>
      <c r="F271" s="180" t="s">
        <v>400</v>
      </c>
      <c r="H271" s="179" t="s">
        <v>1</v>
      </c>
      <c r="I271" s="181"/>
      <c r="L271" s="178"/>
      <c r="M271" s="182"/>
      <c r="N271" s="183"/>
      <c r="O271" s="183"/>
      <c r="P271" s="183"/>
      <c r="Q271" s="183"/>
      <c r="R271" s="183"/>
      <c r="S271" s="183"/>
      <c r="T271" s="184"/>
      <c r="AT271" s="179" t="s">
        <v>161</v>
      </c>
      <c r="AU271" s="179" t="s">
        <v>82</v>
      </c>
      <c r="AV271" s="13" t="s">
        <v>74</v>
      </c>
      <c r="AW271" s="13" t="s">
        <v>27</v>
      </c>
      <c r="AX271" s="13" t="s">
        <v>70</v>
      </c>
      <c r="AY271" s="179" t="s">
        <v>153</v>
      </c>
    </row>
    <row r="272" spans="2:65" s="12" customFormat="1" ht="22.5">
      <c r="B272" s="169"/>
      <c r="D272" s="170" t="s">
        <v>161</v>
      </c>
      <c r="E272" s="171" t="s">
        <v>1</v>
      </c>
      <c r="F272" s="172" t="s">
        <v>314</v>
      </c>
      <c r="H272" s="173">
        <v>1.8</v>
      </c>
      <c r="I272" s="174"/>
      <c r="L272" s="169"/>
      <c r="M272" s="175"/>
      <c r="N272" s="176"/>
      <c r="O272" s="176"/>
      <c r="P272" s="176"/>
      <c r="Q272" s="176"/>
      <c r="R272" s="176"/>
      <c r="S272" s="176"/>
      <c r="T272" s="177"/>
      <c r="AT272" s="171" t="s">
        <v>161</v>
      </c>
      <c r="AU272" s="171" t="s">
        <v>82</v>
      </c>
      <c r="AV272" s="12" t="s">
        <v>82</v>
      </c>
      <c r="AW272" s="12" t="s">
        <v>27</v>
      </c>
      <c r="AX272" s="12" t="s">
        <v>74</v>
      </c>
      <c r="AY272" s="171" t="s">
        <v>153</v>
      </c>
    </row>
    <row r="273" spans="2:65" s="1" customFormat="1" ht="24" customHeight="1">
      <c r="B273" s="155"/>
      <c r="C273" s="156" t="s">
        <v>401</v>
      </c>
      <c r="D273" s="156" t="s">
        <v>155</v>
      </c>
      <c r="E273" s="157" t="s">
        <v>402</v>
      </c>
      <c r="F273" s="158" t="s">
        <v>403</v>
      </c>
      <c r="G273" s="159" t="s">
        <v>158</v>
      </c>
      <c r="H273" s="160">
        <v>1.8</v>
      </c>
      <c r="I273" s="161"/>
      <c r="J273" s="162">
        <f>ROUND(I273*H273,2)</f>
        <v>0</v>
      </c>
      <c r="K273" s="158" t="s">
        <v>159</v>
      </c>
      <c r="L273" s="31"/>
      <c r="M273" s="163" t="s">
        <v>1</v>
      </c>
      <c r="N273" s="164" t="s">
        <v>36</v>
      </c>
      <c r="O273" s="54"/>
      <c r="P273" s="165">
        <f>O273*H273</f>
        <v>0</v>
      </c>
      <c r="Q273" s="165">
        <v>0.31628000000000001</v>
      </c>
      <c r="R273" s="165">
        <f>Q273*H273</f>
        <v>0.56930400000000003</v>
      </c>
      <c r="S273" s="165">
        <v>0</v>
      </c>
      <c r="T273" s="166">
        <f>S273*H273</f>
        <v>0</v>
      </c>
      <c r="AR273" s="167" t="s">
        <v>92</v>
      </c>
      <c r="AT273" s="167" t="s">
        <v>155</v>
      </c>
      <c r="AU273" s="167" t="s">
        <v>82</v>
      </c>
      <c r="AY273" s="16" t="s">
        <v>153</v>
      </c>
      <c r="BE273" s="168">
        <f>IF(N273="základná",J273,0)</f>
        <v>0</v>
      </c>
      <c r="BF273" s="168">
        <f>IF(N273="znížená",J273,0)</f>
        <v>0</v>
      </c>
      <c r="BG273" s="168">
        <f>IF(N273="zákl. prenesená",J273,0)</f>
        <v>0</v>
      </c>
      <c r="BH273" s="168">
        <f>IF(N273="zníž. prenesená",J273,0)</f>
        <v>0</v>
      </c>
      <c r="BI273" s="168">
        <f>IF(N273="nulová",J273,0)</f>
        <v>0</v>
      </c>
      <c r="BJ273" s="16" t="s">
        <v>82</v>
      </c>
      <c r="BK273" s="168">
        <f>ROUND(I273*H273,2)</f>
        <v>0</v>
      </c>
      <c r="BL273" s="16" t="s">
        <v>92</v>
      </c>
      <c r="BM273" s="167" t="s">
        <v>404</v>
      </c>
    </row>
    <row r="274" spans="2:65" s="13" customFormat="1" ht="22.5">
      <c r="B274" s="178"/>
      <c r="D274" s="170" t="s">
        <v>161</v>
      </c>
      <c r="E274" s="179" t="s">
        <v>1</v>
      </c>
      <c r="F274" s="180" t="s">
        <v>405</v>
      </c>
      <c r="H274" s="179" t="s">
        <v>1</v>
      </c>
      <c r="I274" s="181"/>
      <c r="L274" s="178"/>
      <c r="M274" s="182"/>
      <c r="N274" s="183"/>
      <c r="O274" s="183"/>
      <c r="P274" s="183"/>
      <c r="Q274" s="183"/>
      <c r="R274" s="183"/>
      <c r="S274" s="183"/>
      <c r="T274" s="184"/>
      <c r="AT274" s="179" t="s">
        <v>161</v>
      </c>
      <c r="AU274" s="179" t="s">
        <v>82</v>
      </c>
      <c r="AV274" s="13" t="s">
        <v>74</v>
      </c>
      <c r="AW274" s="13" t="s">
        <v>27</v>
      </c>
      <c r="AX274" s="13" t="s">
        <v>70</v>
      </c>
      <c r="AY274" s="179" t="s">
        <v>153</v>
      </c>
    </row>
    <row r="275" spans="2:65" s="12" customFormat="1" ht="22.5">
      <c r="B275" s="169"/>
      <c r="D275" s="170" t="s">
        <v>161</v>
      </c>
      <c r="E275" s="171" t="s">
        <v>1</v>
      </c>
      <c r="F275" s="172" t="s">
        <v>406</v>
      </c>
      <c r="H275" s="173">
        <v>1.8</v>
      </c>
      <c r="I275" s="174"/>
      <c r="L275" s="169"/>
      <c r="M275" s="175"/>
      <c r="N275" s="176"/>
      <c r="O275" s="176"/>
      <c r="P275" s="176"/>
      <c r="Q275" s="176"/>
      <c r="R275" s="176"/>
      <c r="S275" s="176"/>
      <c r="T275" s="177"/>
      <c r="AT275" s="171" t="s">
        <v>161</v>
      </c>
      <c r="AU275" s="171" t="s">
        <v>82</v>
      </c>
      <c r="AV275" s="12" t="s">
        <v>82</v>
      </c>
      <c r="AW275" s="12" t="s">
        <v>27</v>
      </c>
      <c r="AX275" s="12" t="s">
        <v>74</v>
      </c>
      <c r="AY275" s="171" t="s">
        <v>153</v>
      </c>
    </row>
    <row r="276" spans="2:65" s="1" customFormat="1" ht="24" customHeight="1">
      <c r="B276" s="155"/>
      <c r="C276" s="156" t="s">
        <v>407</v>
      </c>
      <c r="D276" s="156" t="s">
        <v>155</v>
      </c>
      <c r="E276" s="157" t="s">
        <v>408</v>
      </c>
      <c r="F276" s="158" t="s">
        <v>409</v>
      </c>
      <c r="G276" s="159" t="s">
        <v>158</v>
      </c>
      <c r="H276" s="160">
        <v>7.4160000000000004</v>
      </c>
      <c r="I276" s="161"/>
      <c r="J276" s="162">
        <f>ROUND(I276*H276,2)</f>
        <v>0</v>
      </c>
      <c r="K276" s="158" t="s">
        <v>159</v>
      </c>
      <c r="L276" s="31"/>
      <c r="M276" s="163" t="s">
        <v>1</v>
      </c>
      <c r="N276" s="164" t="s">
        <v>36</v>
      </c>
      <c r="O276" s="54"/>
      <c r="P276" s="165">
        <f>O276*H276</f>
        <v>0</v>
      </c>
      <c r="Q276" s="165">
        <v>0.34297</v>
      </c>
      <c r="R276" s="165">
        <f>Q276*H276</f>
        <v>2.5434655200000003</v>
      </c>
      <c r="S276" s="165">
        <v>0</v>
      </c>
      <c r="T276" s="166">
        <f>S276*H276</f>
        <v>0</v>
      </c>
      <c r="AR276" s="167" t="s">
        <v>92</v>
      </c>
      <c r="AT276" s="167" t="s">
        <v>155</v>
      </c>
      <c r="AU276" s="167" t="s">
        <v>82</v>
      </c>
      <c r="AY276" s="16" t="s">
        <v>153</v>
      </c>
      <c r="BE276" s="168">
        <f>IF(N276="základná",J276,0)</f>
        <v>0</v>
      </c>
      <c r="BF276" s="168">
        <f>IF(N276="znížená",J276,0)</f>
        <v>0</v>
      </c>
      <c r="BG276" s="168">
        <f>IF(N276="zákl. prenesená",J276,0)</f>
        <v>0</v>
      </c>
      <c r="BH276" s="168">
        <f>IF(N276="zníž. prenesená",J276,0)</f>
        <v>0</v>
      </c>
      <c r="BI276" s="168">
        <f>IF(N276="nulová",J276,0)</f>
        <v>0</v>
      </c>
      <c r="BJ276" s="16" t="s">
        <v>82</v>
      </c>
      <c r="BK276" s="168">
        <f>ROUND(I276*H276,2)</f>
        <v>0</v>
      </c>
      <c r="BL276" s="16" t="s">
        <v>92</v>
      </c>
      <c r="BM276" s="167" t="s">
        <v>410</v>
      </c>
    </row>
    <row r="277" spans="2:65" s="13" customFormat="1" ht="33.75">
      <c r="B277" s="178"/>
      <c r="D277" s="170" t="s">
        <v>161</v>
      </c>
      <c r="E277" s="179" t="s">
        <v>1</v>
      </c>
      <c r="F277" s="180" t="s">
        <v>411</v>
      </c>
      <c r="H277" s="179" t="s">
        <v>1</v>
      </c>
      <c r="I277" s="181"/>
      <c r="L277" s="178"/>
      <c r="M277" s="182"/>
      <c r="N277" s="183"/>
      <c r="O277" s="183"/>
      <c r="P277" s="183"/>
      <c r="Q277" s="183"/>
      <c r="R277" s="183"/>
      <c r="S277" s="183"/>
      <c r="T277" s="184"/>
      <c r="AT277" s="179" t="s">
        <v>161</v>
      </c>
      <c r="AU277" s="179" t="s">
        <v>82</v>
      </c>
      <c r="AV277" s="13" t="s">
        <v>74</v>
      </c>
      <c r="AW277" s="13" t="s">
        <v>27</v>
      </c>
      <c r="AX277" s="13" t="s">
        <v>70</v>
      </c>
      <c r="AY277" s="179" t="s">
        <v>153</v>
      </c>
    </row>
    <row r="278" spans="2:65" s="12" customFormat="1" ht="11.25">
      <c r="B278" s="169"/>
      <c r="D278" s="170" t="s">
        <v>161</v>
      </c>
      <c r="E278" s="171" t="s">
        <v>1</v>
      </c>
      <c r="F278" s="172" t="s">
        <v>412</v>
      </c>
      <c r="H278" s="173">
        <v>7.4160000000000004</v>
      </c>
      <c r="I278" s="174"/>
      <c r="L278" s="169"/>
      <c r="M278" s="175"/>
      <c r="N278" s="176"/>
      <c r="O278" s="176"/>
      <c r="P278" s="176"/>
      <c r="Q278" s="176"/>
      <c r="R278" s="176"/>
      <c r="S278" s="176"/>
      <c r="T278" s="177"/>
      <c r="AT278" s="171" t="s">
        <v>161</v>
      </c>
      <c r="AU278" s="171" t="s">
        <v>82</v>
      </c>
      <c r="AV278" s="12" t="s">
        <v>82</v>
      </c>
      <c r="AW278" s="12" t="s">
        <v>27</v>
      </c>
      <c r="AX278" s="12" t="s">
        <v>74</v>
      </c>
      <c r="AY278" s="171" t="s">
        <v>153</v>
      </c>
    </row>
    <row r="279" spans="2:65" s="1" customFormat="1" ht="48" customHeight="1">
      <c r="B279" s="155"/>
      <c r="C279" s="156" t="s">
        <v>413</v>
      </c>
      <c r="D279" s="156" t="s">
        <v>155</v>
      </c>
      <c r="E279" s="157" t="s">
        <v>414</v>
      </c>
      <c r="F279" s="158" t="s">
        <v>415</v>
      </c>
      <c r="G279" s="159" t="s">
        <v>158</v>
      </c>
      <c r="H279" s="160">
        <v>7.4160000000000004</v>
      </c>
      <c r="I279" s="161"/>
      <c r="J279" s="162">
        <f>ROUND(I279*H279,2)</f>
        <v>0</v>
      </c>
      <c r="K279" s="158" t="s">
        <v>159</v>
      </c>
      <c r="L279" s="31"/>
      <c r="M279" s="163" t="s">
        <v>1</v>
      </c>
      <c r="N279" s="164" t="s">
        <v>36</v>
      </c>
      <c r="O279" s="54"/>
      <c r="P279" s="165">
        <f>O279*H279</f>
        <v>0</v>
      </c>
      <c r="Q279" s="165">
        <v>0.13166</v>
      </c>
      <c r="R279" s="165">
        <f>Q279*H279</f>
        <v>0.97639056000000002</v>
      </c>
      <c r="S279" s="165">
        <v>0</v>
      </c>
      <c r="T279" s="166">
        <f>S279*H279</f>
        <v>0</v>
      </c>
      <c r="AR279" s="167" t="s">
        <v>92</v>
      </c>
      <c r="AT279" s="167" t="s">
        <v>155</v>
      </c>
      <c r="AU279" s="167" t="s">
        <v>82</v>
      </c>
      <c r="AY279" s="16" t="s">
        <v>153</v>
      </c>
      <c r="BE279" s="168">
        <f>IF(N279="základná",J279,0)</f>
        <v>0</v>
      </c>
      <c r="BF279" s="168">
        <f>IF(N279="znížená",J279,0)</f>
        <v>0</v>
      </c>
      <c r="BG279" s="168">
        <f>IF(N279="zákl. prenesená",J279,0)</f>
        <v>0</v>
      </c>
      <c r="BH279" s="168">
        <f>IF(N279="zníž. prenesená",J279,0)</f>
        <v>0</v>
      </c>
      <c r="BI279" s="168">
        <f>IF(N279="nulová",J279,0)</f>
        <v>0</v>
      </c>
      <c r="BJ279" s="16" t="s">
        <v>82</v>
      </c>
      <c r="BK279" s="168">
        <f>ROUND(I279*H279,2)</f>
        <v>0</v>
      </c>
      <c r="BL279" s="16" t="s">
        <v>92</v>
      </c>
      <c r="BM279" s="167" t="s">
        <v>416</v>
      </c>
    </row>
    <row r="280" spans="2:65" s="12" customFormat="1" ht="11.25">
      <c r="B280" s="169"/>
      <c r="D280" s="170" t="s">
        <v>161</v>
      </c>
      <c r="E280" s="171" t="s">
        <v>1</v>
      </c>
      <c r="F280" s="172" t="s">
        <v>412</v>
      </c>
      <c r="H280" s="173">
        <v>7.4160000000000004</v>
      </c>
      <c r="I280" s="174"/>
      <c r="L280" s="169"/>
      <c r="M280" s="175"/>
      <c r="N280" s="176"/>
      <c r="O280" s="176"/>
      <c r="P280" s="176"/>
      <c r="Q280" s="176"/>
      <c r="R280" s="176"/>
      <c r="S280" s="176"/>
      <c r="T280" s="177"/>
      <c r="AT280" s="171" t="s">
        <v>161</v>
      </c>
      <c r="AU280" s="171" t="s">
        <v>82</v>
      </c>
      <c r="AV280" s="12" t="s">
        <v>82</v>
      </c>
      <c r="AW280" s="12" t="s">
        <v>27</v>
      </c>
      <c r="AX280" s="12" t="s">
        <v>74</v>
      </c>
      <c r="AY280" s="171" t="s">
        <v>153</v>
      </c>
    </row>
    <row r="281" spans="2:65" s="11" customFormat="1" ht="22.9" customHeight="1">
      <c r="B281" s="142"/>
      <c r="D281" s="143" t="s">
        <v>69</v>
      </c>
      <c r="E281" s="153" t="s">
        <v>98</v>
      </c>
      <c r="F281" s="153" t="s">
        <v>417</v>
      </c>
      <c r="I281" s="145"/>
      <c r="J281" s="154">
        <f>BK281</f>
        <v>0</v>
      </c>
      <c r="L281" s="142"/>
      <c r="M281" s="147"/>
      <c r="N281" s="148"/>
      <c r="O281" s="148"/>
      <c r="P281" s="149">
        <f>SUM(P282:P369)</f>
        <v>0</v>
      </c>
      <c r="Q281" s="148"/>
      <c r="R281" s="149">
        <f>SUM(R282:R369)</f>
        <v>23.491438019999993</v>
      </c>
      <c r="S281" s="148"/>
      <c r="T281" s="150">
        <f>SUM(T282:T369)</f>
        <v>0</v>
      </c>
      <c r="AR281" s="143" t="s">
        <v>74</v>
      </c>
      <c r="AT281" s="151" t="s">
        <v>69</v>
      </c>
      <c r="AU281" s="151" t="s">
        <v>74</v>
      </c>
      <c r="AY281" s="143" t="s">
        <v>153</v>
      </c>
      <c r="BK281" s="152">
        <f>SUM(BK282:BK369)</f>
        <v>0</v>
      </c>
    </row>
    <row r="282" spans="2:65" s="1" customFormat="1" ht="24" customHeight="1">
      <c r="B282" s="155"/>
      <c r="C282" s="156" t="s">
        <v>418</v>
      </c>
      <c r="D282" s="156" t="s">
        <v>155</v>
      </c>
      <c r="E282" s="157" t="s">
        <v>419</v>
      </c>
      <c r="F282" s="158" t="s">
        <v>420</v>
      </c>
      <c r="G282" s="159" t="s">
        <v>158</v>
      </c>
      <c r="H282" s="160">
        <v>1.8</v>
      </c>
      <c r="I282" s="161"/>
      <c r="J282" s="162">
        <f>ROUND(I282*H282,2)</f>
        <v>0</v>
      </c>
      <c r="K282" s="158" t="s">
        <v>159</v>
      </c>
      <c r="L282" s="31"/>
      <c r="M282" s="163" t="s">
        <v>1</v>
      </c>
      <c r="N282" s="164" t="s">
        <v>36</v>
      </c>
      <c r="O282" s="54"/>
      <c r="P282" s="165">
        <f>O282*H282</f>
        <v>0</v>
      </c>
      <c r="Q282" s="165">
        <v>0.27503</v>
      </c>
      <c r="R282" s="165">
        <f>Q282*H282</f>
        <v>0.49505399999999999</v>
      </c>
      <c r="S282" s="165">
        <v>0</v>
      </c>
      <c r="T282" s="166">
        <f>S282*H282</f>
        <v>0</v>
      </c>
      <c r="AR282" s="167" t="s">
        <v>92</v>
      </c>
      <c r="AT282" s="167" t="s">
        <v>155</v>
      </c>
      <c r="AU282" s="167" t="s">
        <v>82</v>
      </c>
      <c r="AY282" s="16" t="s">
        <v>153</v>
      </c>
      <c r="BE282" s="168">
        <f>IF(N282="základná",J282,0)</f>
        <v>0</v>
      </c>
      <c r="BF282" s="168">
        <f>IF(N282="znížená",J282,0)</f>
        <v>0</v>
      </c>
      <c r="BG282" s="168">
        <f>IF(N282="zákl. prenesená",J282,0)</f>
        <v>0</v>
      </c>
      <c r="BH282" s="168">
        <f>IF(N282="zníž. prenesená",J282,0)</f>
        <v>0</v>
      </c>
      <c r="BI282" s="168">
        <f>IF(N282="nulová",J282,0)</f>
        <v>0</v>
      </c>
      <c r="BJ282" s="16" t="s">
        <v>82</v>
      </c>
      <c r="BK282" s="168">
        <f>ROUND(I282*H282,2)</f>
        <v>0</v>
      </c>
      <c r="BL282" s="16" t="s">
        <v>92</v>
      </c>
      <c r="BM282" s="167" t="s">
        <v>421</v>
      </c>
    </row>
    <row r="283" spans="2:65" s="12" customFormat="1" ht="22.5">
      <c r="B283" s="169"/>
      <c r="D283" s="170" t="s">
        <v>161</v>
      </c>
      <c r="E283" s="171" t="s">
        <v>1</v>
      </c>
      <c r="F283" s="172" t="s">
        <v>422</v>
      </c>
      <c r="H283" s="173">
        <v>1.8</v>
      </c>
      <c r="I283" s="174"/>
      <c r="L283" s="169"/>
      <c r="M283" s="175"/>
      <c r="N283" s="176"/>
      <c r="O283" s="176"/>
      <c r="P283" s="176"/>
      <c r="Q283" s="176"/>
      <c r="R283" s="176"/>
      <c r="S283" s="176"/>
      <c r="T283" s="177"/>
      <c r="AT283" s="171" t="s">
        <v>161</v>
      </c>
      <c r="AU283" s="171" t="s">
        <v>82</v>
      </c>
      <c r="AV283" s="12" t="s">
        <v>82</v>
      </c>
      <c r="AW283" s="12" t="s">
        <v>27</v>
      </c>
      <c r="AX283" s="12" t="s">
        <v>74</v>
      </c>
      <c r="AY283" s="171" t="s">
        <v>153</v>
      </c>
    </row>
    <row r="284" spans="2:65" s="1" customFormat="1" ht="24" customHeight="1">
      <c r="B284" s="155"/>
      <c r="C284" s="193" t="s">
        <v>423</v>
      </c>
      <c r="D284" s="193" t="s">
        <v>204</v>
      </c>
      <c r="E284" s="194" t="s">
        <v>424</v>
      </c>
      <c r="F284" s="195" t="s">
        <v>425</v>
      </c>
      <c r="G284" s="196" t="s">
        <v>158</v>
      </c>
      <c r="H284" s="197">
        <v>1.8</v>
      </c>
      <c r="I284" s="198"/>
      <c r="J284" s="199">
        <f>ROUND(I284*H284,2)</f>
        <v>0</v>
      </c>
      <c r="K284" s="195" t="s">
        <v>159</v>
      </c>
      <c r="L284" s="200"/>
      <c r="M284" s="201" t="s">
        <v>1</v>
      </c>
      <c r="N284" s="202" t="s">
        <v>36</v>
      </c>
      <c r="O284" s="54"/>
      <c r="P284" s="165">
        <f>O284*H284</f>
        <v>0</v>
      </c>
      <c r="Q284" s="165">
        <v>0.13</v>
      </c>
      <c r="R284" s="165">
        <f>Q284*H284</f>
        <v>0.23400000000000001</v>
      </c>
      <c r="S284" s="165">
        <v>0</v>
      </c>
      <c r="T284" s="166">
        <f>S284*H284</f>
        <v>0</v>
      </c>
      <c r="AR284" s="167" t="s">
        <v>190</v>
      </c>
      <c r="AT284" s="167" t="s">
        <v>204</v>
      </c>
      <c r="AU284" s="167" t="s">
        <v>82</v>
      </c>
      <c r="AY284" s="16" t="s">
        <v>153</v>
      </c>
      <c r="BE284" s="168">
        <f>IF(N284="základná",J284,0)</f>
        <v>0</v>
      </c>
      <c r="BF284" s="168">
        <f>IF(N284="znížená",J284,0)</f>
        <v>0</v>
      </c>
      <c r="BG284" s="168">
        <f>IF(N284="zákl. prenesená",J284,0)</f>
        <v>0</v>
      </c>
      <c r="BH284" s="168">
        <f>IF(N284="zníž. prenesená",J284,0)</f>
        <v>0</v>
      </c>
      <c r="BI284" s="168">
        <f>IF(N284="nulová",J284,0)</f>
        <v>0</v>
      </c>
      <c r="BJ284" s="16" t="s">
        <v>82</v>
      </c>
      <c r="BK284" s="168">
        <f>ROUND(I284*H284,2)</f>
        <v>0</v>
      </c>
      <c r="BL284" s="16" t="s">
        <v>92</v>
      </c>
      <c r="BM284" s="167" t="s">
        <v>426</v>
      </c>
    </row>
    <row r="285" spans="2:65" s="1" customFormat="1" ht="48" customHeight="1">
      <c r="B285" s="155"/>
      <c r="C285" s="156" t="s">
        <v>427</v>
      </c>
      <c r="D285" s="156" t="s">
        <v>155</v>
      </c>
      <c r="E285" s="157" t="s">
        <v>428</v>
      </c>
      <c r="F285" s="158" t="s">
        <v>429</v>
      </c>
      <c r="G285" s="159" t="s">
        <v>158</v>
      </c>
      <c r="H285" s="160">
        <v>175.66200000000001</v>
      </c>
      <c r="I285" s="161"/>
      <c r="J285" s="162">
        <f>ROUND(I285*H285,2)</f>
        <v>0</v>
      </c>
      <c r="K285" s="158" t="s">
        <v>159</v>
      </c>
      <c r="L285" s="31"/>
      <c r="M285" s="163" t="s">
        <v>1</v>
      </c>
      <c r="N285" s="164" t="s">
        <v>36</v>
      </c>
      <c r="O285" s="54"/>
      <c r="P285" s="165">
        <f>O285*H285</f>
        <v>0</v>
      </c>
      <c r="Q285" s="165">
        <v>4.129E-2</v>
      </c>
      <c r="R285" s="165">
        <f>Q285*H285</f>
        <v>7.2530839800000004</v>
      </c>
      <c r="S285" s="165">
        <v>0</v>
      </c>
      <c r="T285" s="166">
        <f>S285*H285</f>
        <v>0</v>
      </c>
      <c r="AR285" s="167" t="s">
        <v>92</v>
      </c>
      <c r="AT285" s="167" t="s">
        <v>155</v>
      </c>
      <c r="AU285" s="167" t="s">
        <v>82</v>
      </c>
      <c r="AY285" s="16" t="s">
        <v>153</v>
      </c>
      <c r="BE285" s="168">
        <f>IF(N285="základná",J285,0)</f>
        <v>0</v>
      </c>
      <c r="BF285" s="168">
        <f>IF(N285="znížená",J285,0)</f>
        <v>0</v>
      </c>
      <c r="BG285" s="168">
        <f>IF(N285="zákl. prenesená",J285,0)</f>
        <v>0</v>
      </c>
      <c r="BH285" s="168">
        <f>IF(N285="zníž. prenesená",J285,0)</f>
        <v>0</v>
      </c>
      <c r="BI285" s="168">
        <f>IF(N285="nulová",J285,0)</f>
        <v>0</v>
      </c>
      <c r="BJ285" s="16" t="s">
        <v>82</v>
      </c>
      <c r="BK285" s="168">
        <f>ROUND(I285*H285,2)</f>
        <v>0</v>
      </c>
      <c r="BL285" s="16" t="s">
        <v>92</v>
      </c>
      <c r="BM285" s="167" t="s">
        <v>430</v>
      </c>
    </row>
    <row r="286" spans="2:65" s="1" customFormat="1" ht="146.25">
      <c r="B286" s="31"/>
      <c r="D286" s="170" t="s">
        <v>431</v>
      </c>
      <c r="F286" s="203" t="s">
        <v>432</v>
      </c>
      <c r="I286" s="95"/>
      <c r="L286" s="31"/>
      <c r="M286" s="204"/>
      <c r="N286" s="54"/>
      <c r="O286" s="54"/>
      <c r="P286" s="54"/>
      <c r="Q286" s="54"/>
      <c r="R286" s="54"/>
      <c r="S286" s="54"/>
      <c r="T286" s="55"/>
      <c r="AT286" s="16" t="s">
        <v>431</v>
      </c>
      <c r="AU286" s="16" t="s">
        <v>82</v>
      </c>
    </row>
    <row r="287" spans="2:65" s="12" customFormat="1" ht="22.5">
      <c r="B287" s="169"/>
      <c r="D287" s="170" t="s">
        <v>161</v>
      </c>
      <c r="E287" s="171" t="s">
        <v>1</v>
      </c>
      <c r="F287" s="172" t="s">
        <v>433</v>
      </c>
      <c r="H287" s="173">
        <v>222.22</v>
      </c>
      <c r="I287" s="174"/>
      <c r="L287" s="169"/>
      <c r="M287" s="175"/>
      <c r="N287" s="176"/>
      <c r="O287" s="176"/>
      <c r="P287" s="176"/>
      <c r="Q287" s="176"/>
      <c r="R287" s="176"/>
      <c r="S287" s="176"/>
      <c r="T287" s="177"/>
      <c r="AT287" s="171" t="s">
        <v>161</v>
      </c>
      <c r="AU287" s="171" t="s">
        <v>82</v>
      </c>
      <c r="AV287" s="12" t="s">
        <v>82</v>
      </c>
      <c r="AW287" s="12" t="s">
        <v>27</v>
      </c>
      <c r="AX287" s="12" t="s">
        <v>70</v>
      </c>
      <c r="AY287" s="171" t="s">
        <v>153</v>
      </c>
    </row>
    <row r="288" spans="2:65" s="12" customFormat="1" ht="33.75">
      <c r="B288" s="169"/>
      <c r="D288" s="170" t="s">
        <v>161</v>
      </c>
      <c r="E288" s="171" t="s">
        <v>1</v>
      </c>
      <c r="F288" s="172" t="s">
        <v>434</v>
      </c>
      <c r="H288" s="173">
        <v>-46.558</v>
      </c>
      <c r="I288" s="174"/>
      <c r="L288" s="169"/>
      <c r="M288" s="175"/>
      <c r="N288" s="176"/>
      <c r="O288" s="176"/>
      <c r="P288" s="176"/>
      <c r="Q288" s="176"/>
      <c r="R288" s="176"/>
      <c r="S288" s="176"/>
      <c r="T288" s="177"/>
      <c r="AT288" s="171" t="s">
        <v>161</v>
      </c>
      <c r="AU288" s="171" t="s">
        <v>82</v>
      </c>
      <c r="AV288" s="12" t="s">
        <v>82</v>
      </c>
      <c r="AW288" s="12" t="s">
        <v>27</v>
      </c>
      <c r="AX288" s="12" t="s">
        <v>70</v>
      </c>
      <c r="AY288" s="171" t="s">
        <v>153</v>
      </c>
    </row>
    <row r="289" spans="2:65" s="14" customFormat="1" ht="11.25">
      <c r="B289" s="185"/>
      <c r="D289" s="170" t="s">
        <v>161</v>
      </c>
      <c r="E289" s="186" t="s">
        <v>1</v>
      </c>
      <c r="F289" s="187" t="s">
        <v>182</v>
      </c>
      <c r="H289" s="188">
        <v>175.66200000000001</v>
      </c>
      <c r="I289" s="189"/>
      <c r="L289" s="185"/>
      <c r="M289" s="190"/>
      <c r="N289" s="191"/>
      <c r="O289" s="191"/>
      <c r="P289" s="191"/>
      <c r="Q289" s="191"/>
      <c r="R289" s="191"/>
      <c r="S289" s="191"/>
      <c r="T289" s="192"/>
      <c r="AT289" s="186" t="s">
        <v>161</v>
      </c>
      <c r="AU289" s="186" t="s">
        <v>82</v>
      </c>
      <c r="AV289" s="14" t="s">
        <v>92</v>
      </c>
      <c r="AW289" s="14" t="s">
        <v>27</v>
      </c>
      <c r="AX289" s="14" t="s">
        <v>74</v>
      </c>
      <c r="AY289" s="186" t="s">
        <v>153</v>
      </c>
    </row>
    <row r="290" spans="2:65" s="1" customFormat="1" ht="48" customHeight="1">
      <c r="B290" s="155"/>
      <c r="C290" s="156" t="s">
        <v>435</v>
      </c>
      <c r="D290" s="156" t="s">
        <v>155</v>
      </c>
      <c r="E290" s="157" t="s">
        <v>436</v>
      </c>
      <c r="F290" s="158" t="s">
        <v>437</v>
      </c>
      <c r="G290" s="159" t="s">
        <v>158</v>
      </c>
      <c r="H290" s="160">
        <v>98.915999999999997</v>
      </c>
      <c r="I290" s="161"/>
      <c r="J290" s="162">
        <f>ROUND(I290*H290,2)</f>
        <v>0</v>
      </c>
      <c r="K290" s="158" t="s">
        <v>1</v>
      </c>
      <c r="L290" s="31"/>
      <c r="M290" s="163" t="s">
        <v>1</v>
      </c>
      <c r="N290" s="164" t="s">
        <v>36</v>
      </c>
      <c r="O290" s="54"/>
      <c r="P290" s="165">
        <f>O290*H290</f>
        <v>0</v>
      </c>
      <c r="Q290" s="165">
        <v>4.1520000000000001E-2</v>
      </c>
      <c r="R290" s="165">
        <f>Q290*H290</f>
        <v>4.1069923199999998</v>
      </c>
      <c r="S290" s="165">
        <v>0</v>
      </c>
      <c r="T290" s="166">
        <f>S290*H290</f>
        <v>0</v>
      </c>
      <c r="AR290" s="167" t="s">
        <v>92</v>
      </c>
      <c r="AT290" s="167" t="s">
        <v>155</v>
      </c>
      <c r="AU290" s="167" t="s">
        <v>82</v>
      </c>
      <c r="AY290" s="16" t="s">
        <v>153</v>
      </c>
      <c r="BE290" s="168">
        <f>IF(N290="základná",J290,0)</f>
        <v>0</v>
      </c>
      <c r="BF290" s="168">
        <f>IF(N290="znížená",J290,0)</f>
        <v>0</v>
      </c>
      <c r="BG290" s="168">
        <f>IF(N290="zákl. prenesená",J290,0)</f>
        <v>0</v>
      </c>
      <c r="BH290" s="168">
        <f>IF(N290="zníž. prenesená",J290,0)</f>
        <v>0</v>
      </c>
      <c r="BI290" s="168">
        <f>IF(N290="nulová",J290,0)</f>
        <v>0</v>
      </c>
      <c r="BJ290" s="16" t="s">
        <v>82</v>
      </c>
      <c r="BK290" s="168">
        <f>ROUND(I290*H290,2)</f>
        <v>0</v>
      </c>
      <c r="BL290" s="16" t="s">
        <v>92</v>
      </c>
      <c r="BM290" s="167" t="s">
        <v>438</v>
      </c>
    </row>
    <row r="291" spans="2:65" s="1" customFormat="1" ht="165.75">
      <c r="B291" s="31"/>
      <c r="D291" s="170" t="s">
        <v>431</v>
      </c>
      <c r="F291" s="203" t="s">
        <v>439</v>
      </c>
      <c r="I291" s="95"/>
      <c r="L291" s="31"/>
      <c r="M291" s="204"/>
      <c r="N291" s="54"/>
      <c r="O291" s="54"/>
      <c r="P291" s="54"/>
      <c r="Q291" s="54"/>
      <c r="R291" s="54"/>
      <c r="S291" s="54"/>
      <c r="T291" s="55"/>
      <c r="AT291" s="16" t="s">
        <v>431</v>
      </c>
      <c r="AU291" s="16" t="s">
        <v>82</v>
      </c>
    </row>
    <row r="292" spans="2:65" s="12" customFormat="1" ht="33.75">
      <c r="B292" s="169"/>
      <c r="D292" s="170" t="s">
        <v>161</v>
      </c>
      <c r="E292" s="171" t="s">
        <v>1</v>
      </c>
      <c r="F292" s="172" t="s">
        <v>440</v>
      </c>
      <c r="H292" s="173">
        <v>115.68</v>
      </c>
      <c r="I292" s="174"/>
      <c r="L292" s="169"/>
      <c r="M292" s="175"/>
      <c r="N292" s="176"/>
      <c r="O292" s="176"/>
      <c r="P292" s="176"/>
      <c r="Q292" s="176"/>
      <c r="R292" s="176"/>
      <c r="S292" s="176"/>
      <c r="T292" s="177"/>
      <c r="AT292" s="171" t="s">
        <v>161</v>
      </c>
      <c r="AU292" s="171" t="s">
        <v>82</v>
      </c>
      <c r="AV292" s="12" t="s">
        <v>82</v>
      </c>
      <c r="AW292" s="12" t="s">
        <v>27</v>
      </c>
      <c r="AX292" s="12" t="s">
        <v>70</v>
      </c>
      <c r="AY292" s="171" t="s">
        <v>153</v>
      </c>
    </row>
    <row r="293" spans="2:65" s="12" customFormat="1" ht="33.75">
      <c r="B293" s="169"/>
      <c r="D293" s="170" t="s">
        <v>161</v>
      </c>
      <c r="E293" s="171" t="s">
        <v>1</v>
      </c>
      <c r="F293" s="172" t="s">
        <v>441</v>
      </c>
      <c r="H293" s="173">
        <v>-16.763999999999999</v>
      </c>
      <c r="I293" s="174"/>
      <c r="L293" s="169"/>
      <c r="M293" s="175"/>
      <c r="N293" s="176"/>
      <c r="O293" s="176"/>
      <c r="P293" s="176"/>
      <c r="Q293" s="176"/>
      <c r="R293" s="176"/>
      <c r="S293" s="176"/>
      <c r="T293" s="177"/>
      <c r="AT293" s="171" t="s">
        <v>161</v>
      </c>
      <c r="AU293" s="171" t="s">
        <v>82</v>
      </c>
      <c r="AV293" s="12" t="s">
        <v>82</v>
      </c>
      <c r="AW293" s="12" t="s">
        <v>27</v>
      </c>
      <c r="AX293" s="12" t="s">
        <v>70</v>
      </c>
      <c r="AY293" s="171" t="s">
        <v>153</v>
      </c>
    </row>
    <row r="294" spans="2:65" s="14" customFormat="1" ht="11.25">
      <c r="B294" s="185"/>
      <c r="D294" s="170" t="s">
        <v>161</v>
      </c>
      <c r="E294" s="186" t="s">
        <v>1</v>
      </c>
      <c r="F294" s="187" t="s">
        <v>182</v>
      </c>
      <c r="H294" s="188">
        <v>98.916000000000011</v>
      </c>
      <c r="I294" s="189"/>
      <c r="L294" s="185"/>
      <c r="M294" s="190"/>
      <c r="N294" s="191"/>
      <c r="O294" s="191"/>
      <c r="P294" s="191"/>
      <c r="Q294" s="191"/>
      <c r="R294" s="191"/>
      <c r="S294" s="191"/>
      <c r="T294" s="192"/>
      <c r="AT294" s="186" t="s">
        <v>161</v>
      </c>
      <c r="AU294" s="186" t="s">
        <v>82</v>
      </c>
      <c r="AV294" s="14" t="s">
        <v>92</v>
      </c>
      <c r="AW294" s="14" t="s">
        <v>27</v>
      </c>
      <c r="AX294" s="14" t="s">
        <v>74</v>
      </c>
      <c r="AY294" s="186" t="s">
        <v>153</v>
      </c>
    </row>
    <row r="295" spans="2:65" s="1" customFormat="1" ht="48" customHeight="1">
      <c r="B295" s="155"/>
      <c r="C295" s="156" t="s">
        <v>442</v>
      </c>
      <c r="D295" s="156" t="s">
        <v>155</v>
      </c>
      <c r="E295" s="157" t="s">
        <v>443</v>
      </c>
      <c r="F295" s="158" t="s">
        <v>444</v>
      </c>
      <c r="G295" s="159" t="s">
        <v>158</v>
      </c>
      <c r="H295" s="160">
        <v>1.7</v>
      </c>
      <c r="I295" s="161"/>
      <c r="J295" s="162">
        <f>ROUND(I295*H295,2)</f>
        <v>0</v>
      </c>
      <c r="K295" s="158" t="s">
        <v>1</v>
      </c>
      <c r="L295" s="31"/>
      <c r="M295" s="163" t="s">
        <v>1</v>
      </c>
      <c r="N295" s="164" t="s">
        <v>36</v>
      </c>
      <c r="O295" s="54"/>
      <c r="P295" s="165">
        <f>O295*H295</f>
        <v>0</v>
      </c>
      <c r="Q295" s="165">
        <v>2.1340000000000001E-2</v>
      </c>
      <c r="R295" s="165">
        <f>Q295*H295</f>
        <v>3.6278000000000005E-2</v>
      </c>
      <c r="S295" s="165">
        <v>0</v>
      </c>
      <c r="T295" s="166">
        <f>S295*H295</f>
        <v>0</v>
      </c>
      <c r="AR295" s="167" t="s">
        <v>92</v>
      </c>
      <c r="AT295" s="167" t="s">
        <v>155</v>
      </c>
      <c r="AU295" s="167" t="s">
        <v>82</v>
      </c>
      <c r="AY295" s="16" t="s">
        <v>153</v>
      </c>
      <c r="BE295" s="168">
        <f>IF(N295="základná",J295,0)</f>
        <v>0</v>
      </c>
      <c r="BF295" s="168">
        <f>IF(N295="znížená",J295,0)</f>
        <v>0</v>
      </c>
      <c r="BG295" s="168">
        <f>IF(N295="zákl. prenesená",J295,0)</f>
        <v>0</v>
      </c>
      <c r="BH295" s="168">
        <f>IF(N295="zníž. prenesená",J295,0)</f>
        <v>0</v>
      </c>
      <c r="BI295" s="168">
        <f>IF(N295="nulová",J295,0)</f>
        <v>0</v>
      </c>
      <c r="BJ295" s="16" t="s">
        <v>82</v>
      </c>
      <c r="BK295" s="168">
        <f>ROUND(I295*H295,2)</f>
        <v>0</v>
      </c>
      <c r="BL295" s="16" t="s">
        <v>92</v>
      </c>
      <c r="BM295" s="167" t="s">
        <v>445</v>
      </c>
    </row>
    <row r="296" spans="2:65" s="1" customFormat="1" ht="156">
      <c r="B296" s="31"/>
      <c r="D296" s="170" t="s">
        <v>431</v>
      </c>
      <c r="F296" s="203" t="s">
        <v>446</v>
      </c>
      <c r="I296" s="95"/>
      <c r="L296" s="31"/>
      <c r="M296" s="204"/>
      <c r="N296" s="54"/>
      <c r="O296" s="54"/>
      <c r="P296" s="54"/>
      <c r="Q296" s="54"/>
      <c r="R296" s="54"/>
      <c r="S296" s="54"/>
      <c r="T296" s="55"/>
      <c r="AT296" s="16" t="s">
        <v>431</v>
      </c>
      <c r="AU296" s="16" t="s">
        <v>82</v>
      </c>
    </row>
    <row r="297" spans="2:65" s="1" customFormat="1" ht="48" customHeight="1">
      <c r="B297" s="155"/>
      <c r="C297" s="156" t="s">
        <v>447</v>
      </c>
      <c r="D297" s="156" t="s">
        <v>155</v>
      </c>
      <c r="E297" s="157" t="s">
        <v>448</v>
      </c>
      <c r="F297" s="158" t="s">
        <v>449</v>
      </c>
      <c r="G297" s="159" t="s">
        <v>158</v>
      </c>
      <c r="H297" s="160">
        <v>2.4</v>
      </c>
      <c r="I297" s="161"/>
      <c r="J297" s="162">
        <f>ROUND(I297*H297,2)</f>
        <v>0</v>
      </c>
      <c r="K297" s="158" t="s">
        <v>1</v>
      </c>
      <c r="L297" s="31"/>
      <c r="M297" s="163" t="s">
        <v>1</v>
      </c>
      <c r="N297" s="164" t="s">
        <v>36</v>
      </c>
      <c r="O297" s="54"/>
      <c r="P297" s="165">
        <f>O297*H297</f>
        <v>0</v>
      </c>
      <c r="Q297" s="165">
        <v>2.1569999999999999E-2</v>
      </c>
      <c r="R297" s="165">
        <f>Q297*H297</f>
        <v>5.1767999999999995E-2</v>
      </c>
      <c r="S297" s="165">
        <v>0</v>
      </c>
      <c r="T297" s="166">
        <f>S297*H297</f>
        <v>0</v>
      </c>
      <c r="AR297" s="167" t="s">
        <v>92</v>
      </c>
      <c r="AT297" s="167" t="s">
        <v>155</v>
      </c>
      <c r="AU297" s="167" t="s">
        <v>82</v>
      </c>
      <c r="AY297" s="16" t="s">
        <v>153</v>
      </c>
      <c r="BE297" s="168">
        <f>IF(N297="základná",J297,0)</f>
        <v>0</v>
      </c>
      <c r="BF297" s="168">
        <f>IF(N297="znížená",J297,0)</f>
        <v>0</v>
      </c>
      <c r="BG297" s="168">
        <f>IF(N297="zákl. prenesená",J297,0)</f>
        <v>0</v>
      </c>
      <c r="BH297" s="168">
        <f>IF(N297="zníž. prenesená",J297,0)</f>
        <v>0</v>
      </c>
      <c r="BI297" s="168">
        <f>IF(N297="nulová",J297,0)</f>
        <v>0</v>
      </c>
      <c r="BJ297" s="16" t="s">
        <v>82</v>
      </c>
      <c r="BK297" s="168">
        <f>ROUND(I297*H297,2)</f>
        <v>0</v>
      </c>
      <c r="BL297" s="16" t="s">
        <v>92</v>
      </c>
      <c r="BM297" s="167" t="s">
        <v>450</v>
      </c>
    </row>
    <row r="298" spans="2:65" s="1" customFormat="1" ht="165.75">
      <c r="B298" s="31"/>
      <c r="D298" s="170" t="s">
        <v>431</v>
      </c>
      <c r="F298" s="203" t="s">
        <v>451</v>
      </c>
      <c r="I298" s="95"/>
      <c r="L298" s="31"/>
      <c r="M298" s="204"/>
      <c r="N298" s="54"/>
      <c r="O298" s="54"/>
      <c r="P298" s="54"/>
      <c r="Q298" s="54"/>
      <c r="R298" s="54"/>
      <c r="S298" s="54"/>
      <c r="T298" s="55"/>
      <c r="AT298" s="16" t="s">
        <v>431</v>
      </c>
      <c r="AU298" s="16" t="s">
        <v>82</v>
      </c>
    </row>
    <row r="299" spans="2:65" s="1" customFormat="1" ht="36" customHeight="1">
      <c r="B299" s="155"/>
      <c r="C299" s="156" t="s">
        <v>452</v>
      </c>
      <c r="D299" s="156" t="s">
        <v>155</v>
      </c>
      <c r="E299" s="157" t="s">
        <v>453</v>
      </c>
      <c r="F299" s="158" t="s">
        <v>454</v>
      </c>
      <c r="G299" s="159" t="s">
        <v>158</v>
      </c>
      <c r="H299" s="160">
        <v>6.6829999999999998</v>
      </c>
      <c r="I299" s="161"/>
      <c r="J299" s="162">
        <f>ROUND(I299*H299,2)</f>
        <v>0</v>
      </c>
      <c r="K299" s="158" t="s">
        <v>159</v>
      </c>
      <c r="L299" s="31"/>
      <c r="M299" s="163" t="s">
        <v>1</v>
      </c>
      <c r="N299" s="164" t="s">
        <v>36</v>
      </c>
      <c r="O299" s="54"/>
      <c r="P299" s="165">
        <f>O299*H299</f>
        <v>0</v>
      </c>
      <c r="Q299" s="165">
        <v>2.4140000000000002E-2</v>
      </c>
      <c r="R299" s="165">
        <f>Q299*H299</f>
        <v>0.16132762</v>
      </c>
      <c r="S299" s="165">
        <v>0</v>
      </c>
      <c r="T299" s="166">
        <f>S299*H299</f>
        <v>0</v>
      </c>
      <c r="AR299" s="167" t="s">
        <v>92</v>
      </c>
      <c r="AT299" s="167" t="s">
        <v>155</v>
      </c>
      <c r="AU299" s="167" t="s">
        <v>82</v>
      </c>
      <c r="AY299" s="16" t="s">
        <v>153</v>
      </c>
      <c r="BE299" s="168">
        <f>IF(N299="základná",J299,0)</f>
        <v>0</v>
      </c>
      <c r="BF299" s="168">
        <f>IF(N299="znížená",J299,0)</f>
        <v>0</v>
      </c>
      <c r="BG299" s="168">
        <f>IF(N299="zákl. prenesená",J299,0)</f>
        <v>0</v>
      </c>
      <c r="BH299" s="168">
        <f>IF(N299="zníž. prenesená",J299,0)</f>
        <v>0</v>
      </c>
      <c r="BI299" s="168">
        <f>IF(N299="nulová",J299,0)</f>
        <v>0</v>
      </c>
      <c r="BJ299" s="16" t="s">
        <v>82</v>
      </c>
      <c r="BK299" s="168">
        <f>ROUND(I299*H299,2)</f>
        <v>0</v>
      </c>
      <c r="BL299" s="16" t="s">
        <v>92</v>
      </c>
      <c r="BM299" s="167" t="s">
        <v>455</v>
      </c>
    </row>
    <row r="300" spans="2:65" s="1" customFormat="1" ht="175.5">
      <c r="B300" s="31"/>
      <c r="D300" s="170" t="s">
        <v>431</v>
      </c>
      <c r="F300" s="203" t="s">
        <v>456</v>
      </c>
      <c r="I300" s="95"/>
      <c r="L300" s="31"/>
      <c r="M300" s="204"/>
      <c r="N300" s="54"/>
      <c r="O300" s="54"/>
      <c r="P300" s="54"/>
      <c r="Q300" s="54"/>
      <c r="R300" s="54"/>
      <c r="S300" s="54"/>
      <c r="T300" s="55"/>
      <c r="AT300" s="16" t="s">
        <v>431</v>
      </c>
      <c r="AU300" s="16" t="s">
        <v>82</v>
      </c>
    </row>
    <row r="301" spans="2:65" s="12" customFormat="1" ht="11.25">
      <c r="B301" s="169"/>
      <c r="D301" s="170" t="s">
        <v>161</v>
      </c>
      <c r="E301" s="171" t="s">
        <v>1</v>
      </c>
      <c r="F301" s="172" t="s">
        <v>457</v>
      </c>
      <c r="H301" s="173">
        <v>6.6829999999999998</v>
      </c>
      <c r="I301" s="174"/>
      <c r="L301" s="169"/>
      <c r="M301" s="175"/>
      <c r="N301" s="176"/>
      <c r="O301" s="176"/>
      <c r="P301" s="176"/>
      <c r="Q301" s="176"/>
      <c r="R301" s="176"/>
      <c r="S301" s="176"/>
      <c r="T301" s="177"/>
      <c r="AT301" s="171" t="s">
        <v>161</v>
      </c>
      <c r="AU301" s="171" t="s">
        <v>82</v>
      </c>
      <c r="AV301" s="12" t="s">
        <v>82</v>
      </c>
      <c r="AW301" s="12" t="s">
        <v>27</v>
      </c>
      <c r="AX301" s="12" t="s">
        <v>74</v>
      </c>
      <c r="AY301" s="171" t="s">
        <v>153</v>
      </c>
    </row>
    <row r="302" spans="2:65" s="1" customFormat="1" ht="60" customHeight="1">
      <c r="B302" s="155"/>
      <c r="C302" s="156" t="s">
        <v>458</v>
      </c>
      <c r="D302" s="156" t="s">
        <v>155</v>
      </c>
      <c r="E302" s="157" t="s">
        <v>459</v>
      </c>
      <c r="F302" s="158" t="s">
        <v>460</v>
      </c>
      <c r="G302" s="159" t="s">
        <v>158</v>
      </c>
      <c r="H302" s="160">
        <v>12.4</v>
      </c>
      <c r="I302" s="161"/>
      <c r="J302" s="162">
        <f>ROUND(I302*H302,2)</f>
        <v>0</v>
      </c>
      <c r="K302" s="158" t="s">
        <v>1</v>
      </c>
      <c r="L302" s="31"/>
      <c r="M302" s="163" t="s">
        <v>1</v>
      </c>
      <c r="N302" s="164" t="s">
        <v>36</v>
      </c>
      <c r="O302" s="54"/>
      <c r="P302" s="165">
        <f>O302*H302</f>
        <v>0</v>
      </c>
      <c r="Q302" s="165">
        <v>3.422E-2</v>
      </c>
      <c r="R302" s="165">
        <f>Q302*H302</f>
        <v>0.42432800000000004</v>
      </c>
      <c r="S302" s="165">
        <v>0</v>
      </c>
      <c r="T302" s="166">
        <f>S302*H302</f>
        <v>0</v>
      </c>
      <c r="AR302" s="167" t="s">
        <v>92</v>
      </c>
      <c r="AT302" s="167" t="s">
        <v>155</v>
      </c>
      <c r="AU302" s="167" t="s">
        <v>82</v>
      </c>
      <c r="AY302" s="16" t="s">
        <v>153</v>
      </c>
      <c r="BE302" s="168">
        <f>IF(N302="základná",J302,0)</f>
        <v>0</v>
      </c>
      <c r="BF302" s="168">
        <f>IF(N302="znížená",J302,0)</f>
        <v>0</v>
      </c>
      <c r="BG302" s="168">
        <f>IF(N302="zákl. prenesená",J302,0)</f>
        <v>0</v>
      </c>
      <c r="BH302" s="168">
        <f>IF(N302="zníž. prenesená",J302,0)</f>
        <v>0</v>
      </c>
      <c r="BI302" s="168">
        <f>IF(N302="nulová",J302,0)</f>
        <v>0</v>
      </c>
      <c r="BJ302" s="16" t="s">
        <v>82</v>
      </c>
      <c r="BK302" s="168">
        <f>ROUND(I302*H302,2)</f>
        <v>0</v>
      </c>
      <c r="BL302" s="16" t="s">
        <v>92</v>
      </c>
      <c r="BM302" s="167" t="s">
        <v>461</v>
      </c>
    </row>
    <row r="303" spans="2:65" s="1" customFormat="1" ht="156">
      <c r="B303" s="31"/>
      <c r="D303" s="170" t="s">
        <v>431</v>
      </c>
      <c r="F303" s="203" t="s">
        <v>462</v>
      </c>
      <c r="I303" s="95"/>
      <c r="L303" s="31"/>
      <c r="M303" s="204"/>
      <c r="N303" s="54"/>
      <c r="O303" s="54"/>
      <c r="P303" s="54"/>
      <c r="Q303" s="54"/>
      <c r="R303" s="54"/>
      <c r="S303" s="54"/>
      <c r="T303" s="55"/>
      <c r="AT303" s="16" t="s">
        <v>431</v>
      </c>
      <c r="AU303" s="16" t="s">
        <v>82</v>
      </c>
    </row>
    <row r="304" spans="2:65" s="1" customFormat="1" ht="48" customHeight="1">
      <c r="B304" s="155"/>
      <c r="C304" s="156" t="s">
        <v>463</v>
      </c>
      <c r="D304" s="156" t="s">
        <v>155</v>
      </c>
      <c r="E304" s="157" t="s">
        <v>464</v>
      </c>
      <c r="F304" s="158" t="s">
        <v>465</v>
      </c>
      <c r="G304" s="159" t="s">
        <v>158</v>
      </c>
      <c r="H304" s="160">
        <v>5.4</v>
      </c>
      <c r="I304" s="161"/>
      <c r="J304" s="162">
        <f>ROUND(I304*H304,2)</f>
        <v>0</v>
      </c>
      <c r="K304" s="158" t="s">
        <v>1</v>
      </c>
      <c r="L304" s="31"/>
      <c r="M304" s="163" t="s">
        <v>1</v>
      </c>
      <c r="N304" s="164" t="s">
        <v>36</v>
      </c>
      <c r="O304" s="54"/>
      <c r="P304" s="165">
        <f>O304*H304</f>
        <v>0</v>
      </c>
      <c r="Q304" s="165">
        <v>2.7439999999999999E-2</v>
      </c>
      <c r="R304" s="165">
        <f>Q304*H304</f>
        <v>0.148176</v>
      </c>
      <c r="S304" s="165">
        <v>0</v>
      </c>
      <c r="T304" s="166">
        <f>S304*H304</f>
        <v>0</v>
      </c>
      <c r="AR304" s="167" t="s">
        <v>92</v>
      </c>
      <c r="AT304" s="167" t="s">
        <v>155</v>
      </c>
      <c r="AU304" s="167" t="s">
        <v>82</v>
      </c>
      <c r="AY304" s="16" t="s">
        <v>153</v>
      </c>
      <c r="BE304" s="168">
        <f>IF(N304="základná",J304,0)</f>
        <v>0</v>
      </c>
      <c r="BF304" s="168">
        <f>IF(N304="znížená",J304,0)</f>
        <v>0</v>
      </c>
      <c r="BG304" s="168">
        <f>IF(N304="zákl. prenesená",J304,0)</f>
        <v>0</v>
      </c>
      <c r="BH304" s="168">
        <f>IF(N304="zníž. prenesená",J304,0)</f>
        <v>0</v>
      </c>
      <c r="BI304" s="168">
        <f>IF(N304="nulová",J304,0)</f>
        <v>0</v>
      </c>
      <c r="BJ304" s="16" t="s">
        <v>82</v>
      </c>
      <c r="BK304" s="168">
        <f>ROUND(I304*H304,2)</f>
        <v>0</v>
      </c>
      <c r="BL304" s="16" t="s">
        <v>92</v>
      </c>
      <c r="BM304" s="167" t="s">
        <v>466</v>
      </c>
    </row>
    <row r="305" spans="2:65" s="1" customFormat="1" ht="156">
      <c r="B305" s="31"/>
      <c r="D305" s="170" t="s">
        <v>431</v>
      </c>
      <c r="F305" s="203" t="s">
        <v>467</v>
      </c>
      <c r="I305" s="95"/>
      <c r="L305" s="31"/>
      <c r="M305" s="204"/>
      <c r="N305" s="54"/>
      <c r="O305" s="54"/>
      <c r="P305" s="54"/>
      <c r="Q305" s="54"/>
      <c r="R305" s="54"/>
      <c r="S305" s="54"/>
      <c r="T305" s="55"/>
      <c r="AT305" s="16" t="s">
        <v>431</v>
      </c>
      <c r="AU305" s="16" t="s">
        <v>82</v>
      </c>
    </row>
    <row r="306" spans="2:65" s="1" customFormat="1" ht="48" customHeight="1">
      <c r="B306" s="155"/>
      <c r="C306" s="156" t="s">
        <v>468</v>
      </c>
      <c r="D306" s="156" t="s">
        <v>155</v>
      </c>
      <c r="E306" s="157" t="s">
        <v>469</v>
      </c>
      <c r="F306" s="158" t="s">
        <v>470</v>
      </c>
      <c r="G306" s="159" t="s">
        <v>158</v>
      </c>
      <c r="H306" s="160">
        <v>49.9</v>
      </c>
      <c r="I306" s="161"/>
      <c r="J306" s="162">
        <f>ROUND(I306*H306,2)</f>
        <v>0</v>
      </c>
      <c r="K306" s="158" t="s">
        <v>1</v>
      </c>
      <c r="L306" s="31"/>
      <c r="M306" s="163" t="s">
        <v>1</v>
      </c>
      <c r="N306" s="164" t="s">
        <v>36</v>
      </c>
      <c r="O306" s="54"/>
      <c r="P306" s="165">
        <f>O306*H306</f>
        <v>0</v>
      </c>
      <c r="Q306" s="165">
        <v>4.6739999999999997E-2</v>
      </c>
      <c r="R306" s="165">
        <f>Q306*H306</f>
        <v>2.3323259999999997</v>
      </c>
      <c r="S306" s="165">
        <v>0</v>
      </c>
      <c r="T306" s="166">
        <f>S306*H306</f>
        <v>0</v>
      </c>
      <c r="AR306" s="167" t="s">
        <v>92</v>
      </c>
      <c r="AT306" s="167" t="s">
        <v>155</v>
      </c>
      <c r="AU306" s="167" t="s">
        <v>82</v>
      </c>
      <c r="AY306" s="16" t="s">
        <v>153</v>
      </c>
      <c r="BE306" s="168">
        <f>IF(N306="základná",J306,0)</f>
        <v>0</v>
      </c>
      <c r="BF306" s="168">
        <f>IF(N306="znížená",J306,0)</f>
        <v>0</v>
      </c>
      <c r="BG306" s="168">
        <f>IF(N306="zákl. prenesená",J306,0)</f>
        <v>0</v>
      </c>
      <c r="BH306" s="168">
        <f>IF(N306="zníž. prenesená",J306,0)</f>
        <v>0</v>
      </c>
      <c r="BI306" s="168">
        <f>IF(N306="nulová",J306,0)</f>
        <v>0</v>
      </c>
      <c r="BJ306" s="16" t="s">
        <v>82</v>
      </c>
      <c r="BK306" s="168">
        <f>ROUND(I306*H306,2)</f>
        <v>0</v>
      </c>
      <c r="BL306" s="16" t="s">
        <v>92</v>
      </c>
      <c r="BM306" s="167" t="s">
        <v>471</v>
      </c>
    </row>
    <row r="307" spans="2:65" s="1" customFormat="1" ht="136.5">
      <c r="B307" s="31"/>
      <c r="D307" s="170" t="s">
        <v>431</v>
      </c>
      <c r="F307" s="203" t="s">
        <v>472</v>
      </c>
      <c r="I307" s="95"/>
      <c r="L307" s="31"/>
      <c r="M307" s="204"/>
      <c r="N307" s="54"/>
      <c r="O307" s="54"/>
      <c r="P307" s="54"/>
      <c r="Q307" s="54"/>
      <c r="R307" s="54"/>
      <c r="S307" s="54"/>
      <c r="T307" s="55"/>
      <c r="AT307" s="16" t="s">
        <v>431</v>
      </c>
      <c r="AU307" s="16" t="s">
        <v>82</v>
      </c>
    </row>
    <row r="308" spans="2:65" s="1" customFormat="1" ht="48" customHeight="1">
      <c r="B308" s="155"/>
      <c r="C308" s="156" t="s">
        <v>473</v>
      </c>
      <c r="D308" s="156" t="s">
        <v>155</v>
      </c>
      <c r="E308" s="157" t="s">
        <v>474</v>
      </c>
      <c r="F308" s="158" t="s">
        <v>475</v>
      </c>
      <c r="G308" s="159" t="s">
        <v>158</v>
      </c>
      <c r="H308" s="160">
        <v>110.4</v>
      </c>
      <c r="I308" s="161"/>
      <c r="J308" s="162">
        <f>ROUND(I308*H308,2)</f>
        <v>0</v>
      </c>
      <c r="K308" s="158" t="s">
        <v>1</v>
      </c>
      <c r="L308" s="31"/>
      <c r="M308" s="163" t="s">
        <v>1</v>
      </c>
      <c r="N308" s="164" t="s">
        <v>36</v>
      </c>
      <c r="O308" s="54"/>
      <c r="P308" s="165">
        <f>O308*H308</f>
        <v>0</v>
      </c>
      <c r="Q308" s="165">
        <v>5.4530000000000002E-2</v>
      </c>
      <c r="R308" s="165">
        <f>Q308*H308</f>
        <v>6.0201120000000001</v>
      </c>
      <c r="S308" s="165">
        <v>0</v>
      </c>
      <c r="T308" s="166">
        <f>S308*H308</f>
        <v>0</v>
      </c>
      <c r="AR308" s="167" t="s">
        <v>92</v>
      </c>
      <c r="AT308" s="167" t="s">
        <v>155</v>
      </c>
      <c r="AU308" s="167" t="s">
        <v>82</v>
      </c>
      <c r="AY308" s="16" t="s">
        <v>153</v>
      </c>
      <c r="BE308" s="168">
        <f>IF(N308="základná",J308,0)</f>
        <v>0</v>
      </c>
      <c r="BF308" s="168">
        <f>IF(N308="znížená",J308,0)</f>
        <v>0</v>
      </c>
      <c r="BG308" s="168">
        <f>IF(N308="zákl. prenesená",J308,0)</f>
        <v>0</v>
      </c>
      <c r="BH308" s="168">
        <f>IF(N308="zníž. prenesená",J308,0)</f>
        <v>0</v>
      </c>
      <c r="BI308" s="168">
        <f>IF(N308="nulová",J308,0)</f>
        <v>0</v>
      </c>
      <c r="BJ308" s="16" t="s">
        <v>82</v>
      </c>
      <c r="BK308" s="168">
        <f>ROUND(I308*H308,2)</f>
        <v>0</v>
      </c>
      <c r="BL308" s="16" t="s">
        <v>92</v>
      </c>
      <c r="BM308" s="167" t="s">
        <v>476</v>
      </c>
    </row>
    <row r="309" spans="2:65" s="1" customFormat="1" ht="126.75">
      <c r="B309" s="31"/>
      <c r="D309" s="170" t="s">
        <v>431</v>
      </c>
      <c r="F309" s="203" t="s">
        <v>477</v>
      </c>
      <c r="I309" s="95"/>
      <c r="L309" s="31"/>
      <c r="M309" s="204"/>
      <c r="N309" s="54"/>
      <c r="O309" s="54"/>
      <c r="P309" s="54"/>
      <c r="Q309" s="54"/>
      <c r="R309" s="54"/>
      <c r="S309" s="54"/>
      <c r="T309" s="55"/>
      <c r="AT309" s="16" t="s">
        <v>431</v>
      </c>
      <c r="AU309" s="16" t="s">
        <v>82</v>
      </c>
    </row>
    <row r="310" spans="2:65" s="1" customFormat="1" ht="48" customHeight="1">
      <c r="B310" s="155"/>
      <c r="C310" s="156" t="s">
        <v>478</v>
      </c>
      <c r="D310" s="156" t="s">
        <v>155</v>
      </c>
      <c r="E310" s="157" t="s">
        <v>479</v>
      </c>
      <c r="F310" s="158" t="s">
        <v>480</v>
      </c>
      <c r="G310" s="159" t="s">
        <v>158</v>
      </c>
      <c r="H310" s="160">
        <v>0.25</v>
      </c>
      <c r="I310" s="161"/>
      <c r="J310" s="162">
        <f>ROUND(I310*H310,2)</f>
        <v>0</v>
      </c>
      <c r="K310" s="158" t="s">
        <v>159</v>
      </c>
      <c r="L310" s="31"/>
      <c r="M310" s="163" t="s">
        <v>1</v>
      </c>
      <c r="N310" s="164" t="s">
        <v>36</v>
      </c>
      <c r="O310" s="54"/>
      <c r="P310" s="165">
        <f>O310*H310</f>
        <v>0</v>
      </c>
      <c r="Q310" s="165">
        <v>0.10299999999999999</v>
      </c>
      <c r="R310" s="165">
        <f>Q310*H310</f>
        <v>2.5749999999999999E-2</v>
      </c>
      <c r="S310" s="165">
        <v>0</v>
      </c>
      <c r="T310" s="166">
        <f>S310*H310</f>
        <v>0</v>
      </c>
      <c r="AR310" s="167" t="s">
        <v>92</v>
      </c>
      <c r="AT310" s="167" t="s">
        <v>155</v>
      </c>
      <c r="AU310" s="167" t="s">
        <v>82</v>
      </c>
      <c r="AY310" s="16" t="s">
        <v>153</v>
      </c>
      <c r="BE310" s="168">
        <f>IF(N310="základná",J310,0)</f>
        <v>0</v>
      </c>
      <c r="BF310" s="168">
        <f>IF(N310="znížená",J310,0)</f>
        <v>0</v>
      </c>
      <c r="BG310" s="168">
        <f>IF(N310="zákl. prenesená",J310,0)</f>
        <v>0</v>
      </c>
      <c r="BH310" s="168">
        <f>IF(N310="zníž. prenesená",J310,0)</f>
        <v>0</v>
      </c>
      <c r="BI310" s="168">
        <f>IF(N310="nulová",J310,0)</f>
        <v>0</v>
      </c>
      <c r="BJ310" s="16" t="s">
        <v>82</v>
      </c>
      <c r="BK310" s="168">
        <f>ROUND(I310*H310,2)</f>
        <v>0</v>
      </c>
      <c r="BL310" s="16" t="s">
        <v>92</v>
      </c>
      <c r="BM310" s="167" t="s">
        <v>481</v>
      </c>
    </row>
    <row r="311" spans="2:65" s="1" customFormat="1" ht="16.5" customHeight="1">
      <c r="B311" s="155"/>
      <c r="C311" s="156" t="s">
        <v>482</v>
      </c>
      <c r="D311" s="156" t="s">
        <v>155</v>
      </c>
      <c r="E311" s="157" t="s">
        <v>483</v>
      </c>
      <c r="F311" s="158" t="s">
        <v>484</v>
      </c>
      <c r="G311" s="159" t="s">
        <v>158</v>
      </c>
      <c r="H311" s="160">
        <v>26.035</v>
      </c>
      <c r="I311" s="161"/>
      <c r="J311" s="162">
        <f>ROUND(I311*H311,2)</f>
        <v>0</v>
      </c>
      <c r="K311" s="158" t="s">
        <v>1</v>
      </c>
      <c r="L311" s="31"/>
      <c r="M311" s="163" t="s">
        <v>1</v>
      </c>
      <c r="N311" s="164" t="s">
        <v>36</v>
      </c>
      <c r="O311" s="54"/>
      <c r="P311" s="165">
        <f>O311*H311</f>
        <v>0</v>
      </c>
      <c r="Q311" s="165">
        <v>1.9599999999999999E-3</v>
      </c>
      <c r="R311" s="165">
        <f>Q311*H311</f>
        <v>5.10286E-2</v>
      </c>
      <c r="S311" s="165">
        <v>0</v>
      </c>
      <c r="T311" s="166">
        <f>S311*H311</f>
        <v>0</v>
      </c>
      <c r="AR311" s="167" t="s">
        <v>92</v>
      </c>
      <c r="AT311" s="167" t="s">
        <v>155</v>
      </c>
      <c r="AU311" s="167" t="s">
        <v>82</v>
      </c>
      <c r="AY311" s="16" t="s">
        <v>153</v>
      </c>
      <c r="BE311" s="168">
        <f>IF(N311="základná",J311,0)</f>
        <v>0</v>
      </c>
      <c r="BF311" s="168">
        <f>IF(N311="znížená",J311,0)</f>
        <v>0</v>
      </c>
      <c r="BG311" s="168">
        <f>IF(N311="zákl. prenesená",J311,0)</f>
        <v>0</v>
      </c>
      <c r="BH311" s="168">
        <f>IF(N311="zníž. prenesená",J311,0)</f>
        <v>0</v>
      </c>
      <c r="BI311" s="168">
        <f>IF(N311="nulová",J311,0)</f>
        <v>0</v>
      </c>
      <c r="BJ311" s="16" t="s">
        <v>82</v>
      </c>
      <c r="BK311" s="168">
        <f>ROUND(I311*H311,2)</f>
        <v>0</v>
      </c>
      <c r="BL311" s="16" t="s">
        <v>92</v>
      </c>
      <c r="BM311" s="167" t="s">
        <v>485</v>
      </c>
    </row>
    <row r="312" spans="2:65" s="13" customFormat="1" ht="33.75">
      <c r="B312" s="178"/>
      <c r="D312" s="170" t="s">
        <v>161</v>
      </c>
      <c r="E312" s="179" t="s">
        <v>1</v>
      </c>
      <c r="F312" s="180" t="s">
        <v>486</v>
      </c>
      <c r="H312" s="179" t="s">
        <v>1</v>
      </c>
      <c r="I312" s="181"/>
      <c r="L312" s="178"/>
      <c r="M312" s="182"/>
      <c r="N312" s="183"/>
      <c r="O312" s="183"/>
      <c r="P312" s="183"/>
      <c r="Q312" s="183"/>
      <c r="R312" s="183"/>
      <c r="S312" s="183"/>
      <c r="T312" s="184"/>
      <c r="AT312" s="179" t="s">
        <v>161</v>
      </c>
      <c r="AU312" s="179" t="s">
        <v>82</v>
      </c>
      <c r="AV312" s="13" t="s">
        <v>74</v>
      </c>
      <c r="AW312" s="13" t="s">
        <v>27</v>
      </c>
      <c r="AX312" s="13" t="s">
        <v>70</v>
      </c>
      <c r="AY312" s="179" t="s">
        <v>153</v>
      </c>
    </row>
    <row r="313" spans="2:65" s="12" customFormat="1" ht="45">
      <c r="B313" s="169"/>
      <c r="D313" s="170" t="s">
        <v>161</v>
      </c>
      <c r="E313" s="171" t="s">
        <v>1</v>
      </c>
      <c r="F313" s="172" t="s">
        <v>487</v>
      </c>
      <c r="H313" s="173">
        <v>19.05</v>
      </c>
      <c r="I313" s="174"/>
      <c r="L313" s="169"/>
      <c r="M313" s="175"/>
      <c r="N313" s="176"/>
      <c r="O313" s="176"/>
      <c r="P313" s="176"/>
      <c r="Q313" s="176"/>
      <c r="R313" s="176"/>
      <c r="S313" s="176"/>
      <c r="T313" s="177"/>
      <c r="AT313" s="171" t="s">
        <v>161</v>
      </c>
      <c r="AU313" s="171" t="s">
        <v>82</v>
      </c>
      <c r="AV313" s="12" t="s">
        <v>82</v>
      </c>
      <c r="AW313" s="12" t="s">
        <v>27</v>
      </c>
      <c r="AX313" s="12" t="s">
        <v>70</v>
      </c>
      <c r="AY313" s="171" t="s">
        <v>153</v>
      </c>
    </row>
    <row r="314" spans="2:65" s="12" customFormat="1" ht="45">
      <c r="B314" s="169"/>
      <c r="D314" s="170" t="s">
        <v>161</v>
      </c>
      <c r="E314" s="171" t="s">
        <v>1</v>
      </c>
      <c r="F314" s="172" t="s">
        <v>488</v>
      </c>
      <c r="H314" s="173">
        <v>6.9850000000000003</v>
      </c>
      <c r="I314" s="174"/>
      <c r="L314" s="169"/>
      <c r="M314" s="175"/>
      <c r="N314" s="176"/>
      <c r="O314" s="176"/>
      <c r="P314" s="176"/>
      <c r="Q314" s="176"/>
      <c r="R314" s="176"/>
      <c r="S314" s="176"/>
      <c r="T314" s="177"/>
      <c r="AT314" s="171" t="s">
        <v>161</v>
      </c>
      <c r="AU314" s="171" t="s">
        <v>82</v>
      </c>
      <c r="AV314" s="12" t="s">
        <v>82</v>
      </c>
      <c r="AW314" s="12" t="s">
        <v>27</v>
      </c>
      <c r="AX314" s="12" t="s">
        <v>70</v>
      </c>
      <c r="AY314" s="171" t="s">
        <v>153</v>
      </c>
    </row>
    <row r="315" spans="2:65" s="14" customFormat="1" ht="11.25">
      <c r="B315" s="185"/>
      <c r="D315" s="170" t="s">
        <v>161</v>
      </c>
      <c r="E315" s="186" t="s">
        <v>1</v>
      </c>
      <c r="F315" s="187" t="s">
        <v>182</v>
      </c>
      <c r="H315" s="188">
        <v>26.035</v>
      </c>
      <c r="I315" s="189"/>
      <c r="L315" s="185"/>
      <c r="M315" s="190"/>
      <c r="N315" s="191"/>
      <c r="O315" s="191"/>
      <c r="P315" s="191"/>
      <c r="Q315" s="191"/>
      <c r="R315" s="191"/>
      <c r="S315" s="191"/>
      <c r="T315" s="192"/>
      <c r="AT315" s="186" t="s">
        <v>161</v>
      </c>
      <c r="AU315" s="186" t="s">
        <v>82</v>
      </c>
      <c r="AV315" s="14" t="s">
        <v>92</v>
      </c>
      <c r="AW315" s="14" t="s">
        <v>27</v>
      </c>
      <c r="AX315" s="14" t="s">
        <v>74</v>
      </c>
      <c r="AY315" s="186" t="s">
        <v>153</v>
      </c>
    </row>
    <row r="316" spans="2:65" s="1" customFormat="1" ht="16.5" customHeight="1">
      <c r="B316" s="155"/>
      <c r="C316" s="156" t="s">
        <v>489</v>
      </c>
      <c r="D316" s="156" t="s">
        <v>155</v>
      </c>
      <c r="E316" s="157" t="s">
        <v>490</v>
      </c>
      <c r="F316" s="158" t="s">
        <v>491</v>
      </c>
      <c r="G316" s="159" t="s">
        <v>158</v>
      </c>
      <c r="H316" s="160">
        <v>18.722999999999999</v>
      </c>
      <c r="I316" s="161"/>
      <c r="J316" s="162">
        <f>ROUND(I316*H316,2)</f>
        <v>0</v>
      </c>
      <c r="K316" s="158" t="s">
        <v>1</v>
      </c>
      <c r="L316" s="31"/>
      <c r="M316" s="163" t="s">
        <v>1</v>
      </c>
      <c r="N316" s="164" t="s">
        <v>36</v>
      </c>
      <c r="O316" s="54"/>
      <c r="P316" s="165">
        <f>O316*H316</f>
        <v>0</v>
      </c>
      <c r="Q316" s="165">
        <v>3.0000000000000001E-3</v>
      </c>
      <c r="R316" s="165">
        <f>Q316*H316</f>
        <v>5.6168999999999997E-2</v>
      </c>
      <c r="S316" s="165">
        <v>0</v>
      </c>
      <c r="T316" s="166">
        <f>S316*H316</f>
        <v>0</v>
      </c>
      <c r="AR316" s="167" t="s">
        <v>92</v>
      </c>
      <c r="AT316" s="167" t="s">
        <v>155</v>
      </c>
      <c r="AU316" s="167" t="s">
        <v>82</v>
      </c>
      <c r="AY316" s="16" t="s">
        <v>153</v>
      </c>
      <c r="BE316" s="168">
        <f>IF(N316="základná",J316,0)</f>
        <v>0</v>
      </c>
      <c r="BF316" s="168">
        <f>IF(N316="znížená",J316,0)</f>
        <v>0</v>
      </c>
      <c r="BG316" s="168">
        <f>IF(N316="zákl. prenesená",J316,0)</f>
        <v>0</v>
      </c>
      <c r="BH316" s="168">
        <f>IF(N316="zníž. prenesená",J316,0)</f>
        <v>0</v>
      </c>
      <c r="BI316" s="168">
        <f>IF(N316="nulová",J316,0)</f>
        <v>0</v>
      </c>
      <c r="BJ316" s="16" t="s">
        <v>82</v>
      </c>
      <c r="BK316" s="168">
        <f>ROUND(I316*H316,2)</f>
        <v>0</v>
      </c>
      <c r="BL316" s="16" t="s">
        <v>92</v>
      </c>
      <c r="BM316" s="167" t="s">
        <v>492</v>
      </c>
    </row>
    <row r="317" spans="2:65" s="13" customFormat="1" ht="11.25">
      <c r="B317" s="178"/>
      <c r="D317" s="170" t="s">
        <v>161</v>
      </c>
      <c r="E317" s="179" t="s">
        <v>1</v>
      </c>
      <c r="F317" s="180" t="s">
        <v>493</v>
      </c>
      <c r="H317" s="179" t="s">
        <v>1</v>
      </c>
      <c r="I317" s="181"/>
      <c r="L317" s="178"/>
      <c r="M317" s="182"/>
      <c r="N317" s="183"/>
      <c r="O317" s="183"/>
      <c r="P317" s="183"/>
      <c r="Q317" s="183"/>
      <c r="R317" s="183"/>
      <c r="S317" s="183"/>
      <c r="T317" s="184"/>
      <c r="AT317" s="179" t="s">
        <v>161</v>
      </c>
      <c r="AU317" s="179" t="s">
        <v>82</v>
      </c>
      <c r="AV317" s="13" t="s">
        <v>74</v>
      </c>
      <c r="AW317" s="13" t="s">
        <v>27</v>
      </c>
      <c r="AX317" s="13" t="s">
        <v>70</v>
      </c>
      <c r="AY317" s="179" t="s">
        <v>153</v>
      </c>
    </row>
    <row r="318" spans="2:65" s="12" customFormat="1" ht="33.75">
      <c r="B318" s="169"/>
      <c r="D318" s="170" t="s">
        <v>161</v>
      </c>
      <c r="E318" s="171" t="s">
        <v>1</v>
      </c>
      <c r="F318" s="172" t="s">
        <v>494</v>
      </c>
      <c r="H318" s="173">
        <v>13.381</v>
      </c>
      <c r="I318" s="174"/>
      <c r="L318" s="169"/>
      <c r="M318" s="175"/>
      <c r="N318" s="176"/>
      <c r="O318" s="176"/>
      <c r="P318" s="176"/>
      <c r="Q318" s="176"/>
      <c r="R318" s="176"/>
      <c r="S318" s="176"/>
      <c r="T318" s="177"/>
      <c r="AT318" s="171" t="s">
        <v>161</v>
      </c>
      <c r="AU318" s="171" t="s">
        <v>82</v>
      </c>
      <c r="AV318" s="12" t="s">
        <v>82</v>
      </c>
      <c r="AW318" s="12" t="s">
        <v>27</v>
      </c>
      <c r="AX318" s="12" t="s">
        <v>70</v>
      </c>
      <c r="AY318" s="171" t="s">
        <v>153</v>
      </c>
    </row>
    <row r="319" spans="2:65" s="12" customFormat="1" ht="33.75">
      <c r="B319" s="169"/>
      <c r="D319" s="170" t="s">
        <v>161</v>
      </c>
      <c r="E319" s="171" t="s">
        <v>1</v>
      </c>
      <c r="F319" s="172" t="s">
        <v>495</v>
      </c>
      <c r="H319" s="173">
        <v>5.3419999999999996</v>
      </c>
      <c r="I319" s="174"/>
      <c r="L319" s="169"/>
      <c r="M319" s="175"/>
      <c r="N319" s="176"/>
      <c r="O319" s="176"/>
      <c r="P319" s="176"/>
      <c r="Q319" s="176"/>
      <c r="R319" s="176"/>
      <c r="S319" s="176"/>
      <c r="T319" s="177"/>
      <c r="AT319" s="171" t="s">
        <v>161</v>
      </c>
      <c r="AU319" s="171" t="s">
        <v>82</v>
      </c>
      <c r="AV319" s="12" t="s">
        <v>82</v>
      </c>
      <c r="AW319" s="12" t="s">
        <v>27</v>
      </c>
      <c r="AX319" s="12" t="s">
        <v>70</v>
      </c>
      <c r="AY319" s="171" t="s">
        <v>153</v>
      </c>
    </row>
    <row r="320" spans="2:65" s="14" customFormat="1" ht="11.25">
      <c r="B320" s="185"/>
      <c r="D320" s="170" t="s">
        <v>161</v>
      </c>
      <c r="E320" s="186" t="s">
        <v>1</v>
      </c>
      <c r="F320" s="187" t="s">
        <v>182</v>
      </c>
      <c r="H320" s="188">
        <v>18.722999999999999</v>
      </c>
      <c r="I320" s="189"/>
      <c r="L320" s="185"/>
      <c r="M320" s="190"/>
      <c r="N320" s="191"/>
      <c r="O320" s="191"/>
      <c r="P320" s="191"/>
      <c r="Q320" s="191"/>
      <c r="R320" s="191"/>
      <c r="S320" s="191"/>
      <c r="T320" s="192"/>
      <c r="AT320" s="186" t="s">
        <v>161</v>
      </c>
      <c r="AU320" s="186" t="s">
        <v>82</v>
      </c>
      <c r="AV320" s="14" t="s">
        <v>92</v>
      </c>
      <c r="AW320" s="14" t="s">
        <v>27</v>
      </c>
      <c r="AX320" s="14" t="s">
        <v>74</v>
      </c>
      <c r="AY320" s="186" t="s">
        <v>153</v>
      </c>
    </row>
    <row r="321" spans="2:65" s="1" customFormat="1" ht="24" customHeight="1">
      <c r="B321" s="155"/>
      <c r="C321" s="156" t="s">
        <v>496</v>
      </c>
      <c r="D321" s="156" t="s">
        <v>155</v>
      </c>
      <c r="E321" s="157" t="s">
        <v>497</v>
      </c>
      <c r="F321" s="158" t="s">
        <v>498</v>
      </c>
      <c r="G321" s="159" t="s">
        <v>158</v>
      </c>
      <c r="H321" s="160">
        <v>18.722999999999999</v>
      </c>
      <c r="I321" s="161"/>
      <c r="J321" s="162">
        <f>ROUND(I321*H321,2)</f>
        <v>0</v>
      </c>
      <c r="K321" s="158" t="s">
        <v>1</v>
      </c>
      <c r="L321" s="31"/>
      <c r="M321" s="163" t="s">
        <v>1</v>
      </c>
      <c r="N321" s="164" t="s">
        <v>36</v>
      </c>
      <c r="O321" s="54"/>
      <c r="P321" s="165">
        <f>O321*H321</f>
        <v>0</v>
      </c>
      <c r="Q321" s="165">
        <v>3.3999999999999998E-3</v>
      </c>
      <c r="R321" s="165">
        <f>Q321*H321</f>
        <v>6.3658199999999998E-2</v>
      </c>
      <c r="S321" s="165">
        <v>0</v>
      </c>
      <c r="T321" s="166">
        <f>S321*H321</f>
        <v>0</v>
      </c>
      <c r="AR321" s="167" t="s">
        <v>92</v>
      </c>
      <c r="AT321" s="167" t="s">
        <v>155</v>
      </c>
      <c r="AU321" s="167" t="s">
        <v>82</v>
      </c>
      <c r="AY321" s="16" t="s">
        <v>153</v>
      </c>
      <c r="BE321" s="168">
        <f>IF(N321="základná",J321,0)</f>
        <v>0</v>
      </c>
      <c r="BF321" s="168">
        <f>IF(N321="znížená",J321,0)</f>
        <v>0</v>
      </c>
      <c r="BG321" s="168">
        <f>IF(N321="zákl. prenesená",J321,0)</f>
        <v>0</v>
      </c>
      <c r="BH321" s="168">
        <f>IF(N321="zníž. prenesená",J321,0)</f>
        <v>0</v>
      </c>
      <c r="BI321" s="168">
        <f>IF(N321="nulová",J321,0)</f>
        <v>0</v>
      </c>
      <c r="BJ321" s="16" t="s">
        <v>82</v>
      </c>
      <c r="BK321" s="168">
        <f>ROUND(I321*H321,2)</f>
        <v>0</v>
      </c>
      <c r="BL321" s="16" t="s">
        <v>92</v>
      </c>
      <c r="BM321" s="167" t="s">
        <v>499</v>
      </c>
    </row>
    <row r="322" spans="2:65" s="13" customFormat="1" ht="11.25">
      <c r="B322" s="178"/>
      <c r="D322" s="170" t="s">
        <v>161</v>
      </c>
      <c r="E322" s="179" t="s">
        <v>1</v>
      </c>
      <c r="F322" s="180" t="s">
        <v>493</v>
      </c>
      <c r="H322" s="179" t="s">
        <v>1</v>
      </c>
      <c r="I322" s="181"/>
      <c r="L322" s="178"/>
      <c r="M322" s="182"/>
      <c r="N322" s="183"/>
      <c r="O322" s="183"/>
      <c r="P322" s="183"/>
      <c r="Q322" s="183"/>
      <c r="R322" s="183"/>
      <c r="S322" s="183"/>
      <c r="T322" s="184"/>
      <c r="AT322" s="179" t="s">
        <v>161</v>
      </c>
      <c r="AU322" s="179" t="s">
        <v>82</v>
      </c>
      <c r="AV322" s="13" t="s">
        <v>74</v>
      </c>
      <c r="AW322" s="13" t="s">
        <v>27</v>
      </c>
      <c r="AX322" s="13" t="s">
        <v>70</v>
      </c>
      <c r="AY322" s="179" t="s">
        <v>153</v>
      </c>
    </row>
    <row r="323" spans="2:65" s="12" customFormat="1" ht="33.75">
      <c r="B323" s="169"/>
      <c r="D323" s="170" t="s">
        <v>161</v>
      </c>
      <c r="E323" s="171" t="s">
        <v>1</v>
      </c>
      <c r="F323" s="172" t="s">
        <v>500</v>
      </c>
      <c r="H323" s="173">
        <v>13.381</v>
      </c>
      <c r="I323" s="174"/>
      <c r="L323" s="169"/>
      <c r="M323" s="175"/>
      <c r="N323" s="176"/>
      <c r="O323" s="176"/>
      <c r="P323" s="176"/>
      <c r="Q323" s="176"/>
      <c r="R323" s="176"/>
      <c r="S323" s="176"/>
      <c r="T323" s="177"/>
      <c r="AT323" s="171" t="s">
        <v>161</v>
      </c>
      <c r="AU323" s="171" t="s">
        <v>82</v>
      </c>
      <c r="AV323" s="12" t="s">
        <v>82</v>
      </c>
      <c r="AW323" s="12" t="s">
        <v>27</v>
      </c>
      <c r="AX323" s="12" t="s">
        <v>70</v>
      </c>
      <c r="AY323" s="171" t="s">
        <v>153</v>
      </c>
    </row>
    <row r="324" spans="2:65" s="12" customFormat="1" ht="33.75">
      <c r="B324" s="169"/>
      <c r="D324" s="170" t="s">
        <v>161</v>
      </c>
      <c r="E324" s="171" t="s">
        <v>1</v>
      </c>
      <c r="F324" s="172" t="s">
        <v>495</v>
      </c>
      <c r="H324" s="173">
        <v>5.3419999999999996</v>
      </c>
      <c r="I324" s="174"/>
      <c r="L324" s="169"/>
      <c r="M324" s="175"/>
      <c r="N324" s="176"/>
      <c r="O324" s="176"/>
      <c r="P324" s="176"/>
      <c r="Q324" s="176"/>
      <c r="R324" s="176"/>
      <c r="S324" s="176"/>
      <c r="T324" s="177"/>
      <c r="AT324" s="171" t="s">
        <v>161</v>
      </c>
      <c r="AU324" s="171" t="s">
        <v>82</v>
      </c>
      <c r="AV324" s="12" t="s">
        <v>82</v>
      </c>
      <c r="AW324" s="12" t="s">
        <v>27</v>
      </c>
      <c r="AX324" s="12" t="s">
        <v>70</v>
      </c>
      <c r="AY324" s="171" t="s">
        <v>153</v>
      </c>
    </row>
    <row r="325" spans="2:65" s="14" customFormat="1" ht="11.25">
      <c r="B325" s="185"/>
      <c r="D325" s="170" t="s">
        <v>161</v>
      </c>
      <c r="E325" s="186" t="s">
        <v>1</v>
      </c>
      <c r="F325" s="187" t="s">
        <v>182</v>
      </c>
      <c r="H325" s="188">
        <v>18.722999999999999</v>
      </c>
      <c r="I325" s="189"/>
      <c r="L325" s="185"/>
      <c r="M325" s="190"/>
      <c r="N325" s="191"/>
      <c r="O325" s="191"/>
      <c r="P325" s="191"/>
      <c r="Q325" s="191"/>
      <c r="R325" s="191"/>
      <c r="S325" s="191"/>
      <c r="T325" s="192"/>
      <c r="AT325" s="186" t="s">
        <v>161</v>
      </c>
      <c r="AU325" s="186" t="s">
        <v>82</v>
      </c>
      <c r="AV325" s="14" t="s">
        <v>92</v>
      </c>
      <c r="AW325" s="14" t="s">
        <v>27</v>
      </c>
      <c r="AX325" s="14" t="s">
        <v>74</v>
      </c>
      <c r="AY325" s="186" t="s">
        <v>153</v>
      </c>
    </row>
    <row r="326" spans="2:65" s="1" customFormat="1" ht="16.5" customHeight="1">
      <c r="B326" s="155"/>
      <c r="C326" s="156" t="s">
        <v>501</v>
      </c>
      <c r="D326" s="156" t="s">
        <v>155</v>
      </c>
      <c r="E326" s="157" t="s">
        <v>502</v>
      </c>
      <c r="F326" s="158" t="s">
        <v>503</v>
      </c>
      <c r="G326" s="159" t="s">
        <v>168</v>
      </c>
      <c r="H326" s="160">
        <v>47.828000000000003</v>
      </c>
      <c r="I326" s="161"/>
      <c r="J326" s="162">
        <f>ROUND(I326*H326,2)</f>
        <v>0</v>
      </c>
      <c r="K326" s="158" t="s">
        <v>1</v>
      </c>
      <c r="L326" s="31"/>
      <c r="M326" s="163" t="s">
        <v>1</v>
      </c>
      <c r="N326" s="164" t="s">
        <v>36</v>
      </c>
      <c r="O326" s="54"/>
      <c r="P326" s="165">
        <f>O326*H326</f>
        <v>0</v>
      </c>
      <c r="Q326" s="165">
        <v>8.7000000000000001E-4</v>
      </c>
      <c r="R326" s="165">
        <f>Q326*H326</f>
        <v>4.1610360000000006E-2</v>
      </c>
      <c r="S326" s="165">
        <v>0</v>
      </c>
      <c r="T326" s="166">
        <f>S326*H326</f>
        <v>0</v>
      </c>
      <c r="AR326" s="167" t="s">
        <v>92</v>
      </c>
      <c r="AT326" s="167" t="s">
        <v>155</v>
      </c>
      <c r="AU326" s="167" t="s">
        <v>82</v>
      </c>
      <c r="AY326" s="16" t="s">
        <v>153</v>
      </c>
      <c r="BE326" s="168">
        <f>IF(N326="základná",J326,0)</f>
        <v>0</v>
      </c>
      <c r="BF326" s="168">
        <f>IF(N326="znížená",J326,0)</f>
        <v>0</v>
      </c>
      <c r="BG326" s="168">
        <f>IF(N326="zákl. prenesená",J326,0)</f>
        <v>0</v>
      </c>
      <c r="BH326" s="168">
        <f>IF(N326="zníž. prenesená",J326,0)</f>
        <v>0</v>
      </c>
      <c r="BI326" s="168">
        <f>IF(N326="nulová",J326,0)</f>
        <v>0</v>
      </c>
      <c r="BJ326" s="16" t="s">
        <v>82</v>
      </c>
      <c r="BK326" s="168">
        <f>ROUND(I326*H326,2)</f>
        <v>0</v>
      </c>
      <c r="BL326" s="16" t="s">
        <v>92</v>
      </c>
      <c r="BM326" s="167" t="s">
        <v>504</v>
      </c>
    </row>
    <row r="327" spans="2:65" s="12" customFormat="1" ht="22.5">
      <c r="B327" s="169"/>
      <c r="D327" s="170" t="s">
        <v>161</v>
      </c>
      <c r="E327" s="171" t="s">
        <v>1</v>
      </c>
      <c r="F327" s="172" t="s">
        <v>505</v>
      </c>
      <c r="H327" s="173">
        <v>36.488</v>
      </c>
      <c r="I327" s="174"/>
      <c r="L327" s="169"/>
      <c r="M327" s="175"/>
      <c r="N327" s="176"/>
      <c r="O327" s="176"/>
      <c r="P327" s="176"/>
      <c r="Q327" s="176"/>
      <c r="R327" s="176"/>
      <c r="S327" s="176"/>
      <c r="T327" s="177"/>
      <c r="AT327" s="171" t="s">
        <v>161</v>
      </c>
      <c r="AU327" s="171" t="s">
        <v>82</v>
      </c>
      <c r="AV327" s="12" t="s">
        <v>82</v>
      </c>
      <c r="AW327" s="12" t="s">
        <v>27</v>
      </c>
      <c r="AX327" s="12" t="s">
        <v>70</v>
      </c>
      <c r="AY327" s="171" t="s">
        <v>153</v>
      </c>
    </row>
    <row r="328" spans="2:65" s="12" customFormat="1" ht="22.5">
      <c r="B328" s="169"/>
      <c r="D328" s="170" t="s">
        <v>161</v>
      </c>
      <c r="E328" s="171" t="s">
        <v>1</v>
      </c>
      <c r="F328" s="172" t="s">
        <v>506</v>
      </c>
      <c r="H328" s="173">
        <v>11.34</v>
      </c>
      <c r="I328" s="174"/>
      <c r="L328" s="169"/>
      <c r="M328" s="175"/>
      <c r="N328" s="176"/>
      <c r="O328" s="176"/>
      <c r="P328" s="176"/>
      <c r="Q328" s="176"/>
      <c r="R328" s="176"/>
      <c r="S328" s="176"/>
      <c r="T328" s="177"/>
      <c r="AT328" s="171" t="s">
        <v>161</v>
      </c>
      <c r="AU328" s="171" t="s">
        <v>82</v>
      </c>
      <c r="AV328" s="12" t="s">
        <v>82</v>
      </c>
      <c r="AW328" s="12" t="s">
        <v>27</v>
      </c>
      <c r="AX328" s="12" t="s">
        <v>70</v>
      </c>
      <c r="AY328" s="171" t="s">
        <v>153</v>
      </c>
    </row>
    <row r="329" spans="2:65" s="14" customFormat="1" ht="11.25">
      <c r="B329" s="185"/>
      <c r="D329" s="170" t="s">
        <v>161</v>
      </c>
      <c r="E329" s="186" t="s">
        <v>1</v>
      </c>
      <c r="F329" s="187" t="s">
        <v>182</v>
      </c>
      <c r="H329" s="188">
        <v>47.828000000000003</v>
      </c>
      <c r="I329" s="189"/>
      <c r="L329" s="185"/>
      <c r="M329" s="190"/>
      <c r="N329" s="191"/>
      <c r="O329" s="191"/>
      <c r="P329" s="191"/>
      <c r="Q329" s="191"/>
      <c r="R329" s="191"/>
      <c r="S329" s="191"/>
      <c r="T329" s="192"/>
      <c r="AT329" s="186" t="s">
        <v>161</v>
      </c>
      <c r="AU329" s="186" t="s">
        <v>82</v>
      </c>
      <c r="AV329" s="14" t="s">
        <v>92</v>
      </c>
      <c r="AW329" s="14" t="s">
        <v>27</v>
      </c>
      <c r="AX329" s="14" t="s">
        <v>74</v>
      </c>
      <c r="AY329" s="186" t="s">
        <v>153</v>
      </c>
    </row>
    <row r="330" spans="2:65" s="1" customFormat="1" ht="16.5" customHeight="1">
      <c r="B330" s="155"/>
      <c r="C330" s="156" t="s">
        <v>507</v>
      </c>
      <c r="D330" s="156" t="s">
        <v>155</v>
      </c>
      <c r="E330" s="157" t="s">
        <v>508</v>
      </c>
      <c r="F330" s="158" t="s">
        <v>509</v>
      </c>
      <c r="G330" s="159" t="s">
        <v>168</v>
      </c>
      <c r="H330" s="160">
        <v>106.708</v>
      </c>
      <c r="I330" s="161"/>
      <c r="J330" s="162">
        <f>ROUND(I330*H330,2)</f>
        <v>0</v>
      </c>
      <c r="K330" s="158" t="s">
        <v>1</v>
      </c>
      <c r="L330" s="31"/>
      <c r="M330" s="163" t="s">
        <v>1</v>
      </c>
      <c r="N330" s="164" t="s">
        <v>36</v>
      </c>
      <c r="O330" s="54"/>
      <c r="P330" s="165">
        <f>O330*H330</f>
        <v>0</v>
      </c>
      <c r="Q330" s="165">
        <v>1.42E-3</v>
      </c>
      <c r="R330" s="165">
        <f>Q330*H330</f>
        <v>0.15152536</v>
      </c>
      <c r="S330" s="165">
        <v>0</v>
      </c>
      <c r="T330" s="166">
        <f>S330*H330</f>
        <v>0</v>
      </c>
      <c r="AR330" s="167" t="s">
        <v>92</v>
      </c>
      <c r="AT330" s="167" t="s">
        <v>155</v>
      </c>
      <c r="AU330" s="167" t="s">
        <v>82</v>
      </c>
      <c r="AY330" s="16" t="s">
        <v>153</v>
      </c>
      <c r="BE330" s="168">
        <f>IF(N330="základná",J330,0)</f>
        <v>0</v>
      </c>
      <c r="BF330" s="168">
        <f>IF(N330="znížená",J330,0)</f>
        <v>0</v>
      </c>
      <c r="BG330" s="168">
        <f>IF(N330="zákl. prenesená",J330,0)</f>
        <v>0</v>
      </c>
      <c r="BH330" s="168">
        <f>IF(N330="zníž. prenesená",J330,0)</f>
        <v>0</v>
      </c>
      <c r="BI330" s="168">
        <f>IF(N330="nulová",J330,0)</f>
        <v>0</v>
      </c>
      <c r="BJ330" s="16" t="s">
        <v>82</v>
      </c>
      <c r="BK330" s="168">
        <f>ROUND(I330*H330,2)</f>
        <v>0</v>
      </c>
      <c r="BL330" s="16" t="s">
        <v>92</v>
      </c>
      <c r="BM330" s="167" t="s">
        <v>510</v>
      </c>
    </row>
    <row r="331" spans="2:65" s="12" customFormat="1" ht="11.25">
      <c r="B331" s="169"/>
      <c r="D331" s="170" t="s">
        <v>161</v>
      </c>
      <c r="E331" s="171" t="s">
        <v>1</v>
      </c>
      <c r="F331" s="172" t="s">
        <v>511</v>
      </c>
      <c r="H331" s="173">
        <v>57.061999999999998</v>
      </c>
      <c r="I331" s="174"/>
      <c r="L331" s="169"/>
      <c r="M331" s="175"/>
      <c r="N331" s="176"/>
      <c r="O331" s="176"/>
      <c r="P331" s="176"/>
      <c r="Q331" s="176"/>
      <c r="R331" s="176"/>
      <c r="S331" s="176"/>
      <c r="T331" s="177"/>
      <c r="AT331" s="171" t="s">
        <v>161</v>
      </c>
      <c r="AU331" s="171" t="s">
        <v>82</v>
      </c>
      <c r="AV331" s="12" t="s">
        <v>82</v>
      </c>
      <c r="AW331" s="12" t="s">
        <v>27</v>
      </c>
      <c r="AX331" s="12" t="s">
        <v>70</v>
      </c>
      <c r="AY331" s="171" t="s">
        <v>153</v>
      </c>
    </row>
    <row r="332" spans="2:65" s="12" customFormat="1" ht="11.25">
      <c r="B332" s="169"/>
      <c r="D332" s="170" t="s">
        <v>161</v>
      </c>
      <c r="E332" s="171" t="s">
        <v>1</v>
      </c>
      <c r="F332" s="172" t="s">
        <v>512</v>
      </c>
      <c r="H332" s="173">
        <v>49.646000000000001</v>
      </c>
      <c r="I332" s="174"/>
      <c r="L332" s="169"/>
      <c r="M332" s="175"/>
      <c r="N332" s="176"/>
      <c r="O332" s="176"/>
      <c r="P332" s="176"/>
      <c r="Q332" s="176"/>
      <c r="R332" s="176"/>
      <c r="S332" s="176"/>
      <c r="T332" s="177"/>
      <c r="AT332" s="171" t="s">
        <v>161</v>
      </c>
      <c r="AU332" s="171" t="s">
        <v>82</v>
      </c>
      <c r="AV332" s="12" t="s">
        <v>82</v>
      </c>
      <c r="AW332" s="12" t="s">
        <v>27</v>
      </c>
      <c r="AX332" s="12" t="s">
        <v>70</v>
      </c>
      <c r="AY332" s="171" t="s">
        <v>153</v>
      </c>
    </row>
    <row r="333" spans="2:65" s="14" customFormat="1" ht="11.25">
      <c r="B333" s="185"/>
      <c r="D333" s="170" t="s">
        <v>161</v>
      </c>
      <c r="E333" s="186" t="s">
        <v>1</v>
      </c>
      <c r="F333" s="187" t="s">
        <v>182</v>
      </c>
      <c r="H333" s="188">
        <v>106.708</v>
      </c>
      <c r="I333" s="189"/>
      <c r="L333" s="185"/>
      <c r="M333" s="190"/>
      <c r="N333" s="191"/>
      <c r="O333" s="191"/>
      <c r="P333" s="191"/>
      <c r="Q333" s="191"/>
      <c r="R333" s="191"/>
      <c r="S333" s="191"/>
      <c r="T333" s="192"/>
      <c r="AT333" s="186" t="s">
        <v>161</v>
      </c>
      <c r="AU333" s="186" t="s">
        <v>82</v>
      </c>
      <c r="AV333" s="14" t="s">
        <v>92</v>
      </c>
      <c r="AW333" s="14" t="s">
        <v>27</v>
      </c>
      <c r="AX333" s="14" t="s">
        <v>74</v>
      </c>
      <c r="AY333" s="186" t="s">
        <v>153</v>
      </c>
    </row>
    <row r="334" spans="2:65" s="1" customFormat="1" ht="16.5" customHeight="1">
      <c r="B334" s="155"/>
      <c r="C334" s="156" t="s">
        <v>513</v>
      </c>
      <c r="D334" s="156" t="s">
        <v>155</v>
      </c>
      <c r="E334" s="157" t="s">
        <v>514</v>
      </c>
      <c r="F334" s="158" t="s">
        <v>515</v>
      </c>
      <c r="G334" s="159" t="s">
        <v>168</v>
      </c>
      <c r="H334" s="160">
        <v>86.52</v>
      </c>
      <c r="I334" s="161"/>
      <c r="J334" s="162">
        <f>ROUND(I334*H334,2)</f>
        <v>0</v>
      </c>
      <c r="K334" s="158" t="s">
        <v>1</v>
      </c>
      <c r="L334" s="31"/>
      <c r="M334" s="163" t="s">
        <v>1</v>
      </c>
      <c r="N334" s="164" t="s">
        <v>36</v>
      </c>
      <c r="O334" s="54"/>
      <c r="P334" s="165">
        <f>O334*H334</f>
        <v>0</v>
      </c>
      <c r="Q334" s="165">
        <v>8.8999999999999995E-4</v>
      </c>
      <c r="R334" s="165">
        <f>Q334*H334</f>
        <v>7.7002799999999996E-2</v>
      </c>
      <c r="S334" s="165">
        <v>0</v>
      </c>
      <c r="T334" s="166">
        <f>S334*H334</f>
        <v>0</v>
      </c>
      <c r="AR334" s="167" t="s">
        <v>92</v>
      </c>
      <c r="AT334" s="167" t="s">
        <v>155</v>
      </c>
      <c r="AU334" s="167" t="s">
        <v>82</v>
      </c>
      <c r="AY334" s="16" t="s">
        <v>153</v>
      </c>
      <c r="BE334" s="168">
        <f>IF(N334="základná",J334,0)</f>
        <v>0</v>
      </c>
      <c r="BF334" s="168">
        <f>IF(N334="znížená",J334,0)</f>
        <v>0</v>
      </c>
      <c r="BG334" s="168">
        <f>IF(N334="zákl. prenesená",J334,0)</f>
        <v>0</v>
      </c>
      <c r="BH334" s="168">
        <f>IF(N334="zníž. prenesená",J334,0)</f>
        <v>0</v>
      </c>
      <c r="BI334" s="168">
        <f>IF(N334="nulová",J334,0)</f>
        <v>0</v>
      </c>
      <c r="BJ334" s="16" t="s">
        <v>82</v>
      </c>
      <c r="BK334" s="168">
        <f>ROUND(I334*H334,2)</f>
        <v>0</v>
      </c>
      <c r="BL334" s="16" t="s">
        <v>92</v>
      </c>
      <c r="BM334" s="167" t="s">
        <v>516</v>
      </c>
    </row>
    <row r="335" spans="2:65" s="13" customFormat="1" ht="11.25">
      <c r="B335" s="178"/>
      <c r="D335" s="170" t="s">
        <v>161</v>
      </c>
      <c r="E335" s="179" t="s">
        <v>1</v>
      </c>
      <c r="F335" s="180" t="s">
        <v>517</v>
      </c>
      <c r="H335" s="179" t="s">
        <v>1</v>
      </c>
      <c r="I335" s="181"/>
      <c r="L335" s="178"/>
      <c r="M335" s="182"/>
      <c r="N335" s="183"/>
      <c r="O335" s="183"/>
      <c r="P335" s="183"/>
      <c r="Q335" s="183"/>
      <c r="R335" s="183"/>
      <c r="S335" s="183"/>
      <c r="T335" s="184"/>
      <c r="AT335" s="179" t="s">
        <v>161</v>
      </c>
      <c r="AU335" s="179" t="s">
        <v>82</v>
      </c>
      <c r="AV335" s="13" t="s">
        <v>74</v>
      </c>
      <c r="AW335" s="13" t="s">
        <v>27</v>
      </c>
      <c r="AX335" s="13" t="s">
        <v>70</v>
      </c>
      <c r="AY335" s="179" t="s">
        <v>153</v>
      </c>
    </row>
    <row r="336" spans="2:65" s="12" customFormat="1" ht="22.5">
      <c r="B336" s="169"/>
      <c r="D336" s="170" t="s">
        <v>161</v>
      </c>
      <c r="E336" s="171" t="s">
        <v>1</v>
      </c>
      <c r="F336" s="172" t="s">
        <v>518</v>
      </c>
      <c r="H336" s="173">
        <v>46.247</v>
      </c>
      <c r="I336" s="174"/>
      <c r="L336" s="169"/>
      <c r="M336" s="175"/>
      <c r="N336" s="176"/>
      <c r="O336" s="176"/>
      <c r="P336" s="176"/>
      <c r="Q336" s="176"/>
      <c r="R336" s="176"/>
      <c r="S336" s="176"/>
      <c r="T336" s="177"/>
      <c r="AT336" s="171" t="s">
        <v>161</v>
      </c>
      <c r="AU336" s="171" t="s">
        <v>82</v>
      </c>
      <c r="AV336" s="12" t="s">
        <v>82</v>
      </c>
      <c r="AW336" s="12" t="s">
        <v>27</v>
      </c>
      <c r="AX336" s="12" t="s">
        <v>70</v>
      </c>
      <c r="AY336" s="171" t="s">
        <v>153</v>
      </c>
    </row>
    <row r="337" spans="2:65" s="12" customFormat="1" ht="22.5">
      <c r="B337" s="169"/>
      <c r="D337" s="170" t="s">
        <v>161</v>
      </c>
      <c r="E337" s="171" t="s">
        <v>1</v>
      </c>
      <c r="F337" s="172" t="s">
        <v>519</v>
      </c>
      <c r="H337" s="173">
        <v>21.63</v>
      </c>
      <c r="I337" s="174"/>
      <c r="L337" s="169"/>
      <c r="M337" s="175"/>
      <c r="N337" s="176"/>
      <c r="O337" s="176"/>
      <c r="P337" s="176"/>
      <c r="Q337" s="176"/>
      <c r="R337" s="176"/>
      <c r="S337" s="176"/>
      <c r="T337" s="177"/>
      <c r="AT337" s="171" t="s">
        <v>161</v>
      </c>
      <c r="AU337" s="171" t="s">
        <v>82</v>
      </c>
      <c r="AV337" s="12" t="s">
        <v>82</v>
      </c>
      <c r="AW337" s="12" t="s">
        <v>27</v>
      </c>
      <c r="AX337" s="12" t="s">
        <v>70</v>
      </c>
      <c r="AY337" s="171" t="s">
        <v>153</v>
      </c>
    </row>
    <row r="338" spans="2:65" s="13" customFormat="1" ht="11.25">
      <c r="B338" s="178"/>
      <c r="D338" s="170" t="s">
        <v>161</v>
      </c>
      <c r="E338" s="179" t="s">
        <v>1</v>
      </c>
      <c r="F338" s="180" t="s">
        <v>520</v>
      </c>
      <c r="H338" s="179" t="s">
        <v>1</v>
      </c>
      <c r="I338" s="181"/>
      <c r="L338" s="178"/>
      <c r="M338" s="182"/>
      <c r="N338" s="183"/>
      <c r="O338" s="183"/>
      <c r="P338" s="183"/>
      <c r="Q338" s="183"/>
      <c r="R338" s="183"/>
      <c r="S338" s="183"/>
      <c r="T338" s="184"/>
      <c r="AT338" s="179" t="s">
        <v>161</v>
      </c>
      <c r="AU338" s="179" t="s">
        <v>82</v>
      </c>
      <c r="AV338" s="13" t="s">
        <v>74</v>
      </c>
      <c r="AW338" s="13" t="s">
        <v>27</v>
      </c>
      <c r="AX338" s="13" t="s">
        <v>70</v>
      </c>
      <c r="AY338" s="179" t="s">
        <v>153</v>
      </c>
    </row>
    <row r="339" spans="2:65" s="12" customFormat="1" ht="11.25">
      <c r="B339" s="169"/>
      <c r="D339" s="170" t="s">
        <v>161</v>
      </c>
      <c r="E339" s="171" t="s">
        <v>1</v>
      </c>
      <c r="F339" s="172" t="s">
        <v>521</v>
      </c>
      <c r="H339" s="173">
        <v>8.8580000000000005</v>
      </c>
      <c r="I339" s="174"/>
      <c r="L339" s="169"/>
      <c r="M339" s="175"/>
      <c r="N339" s="176"/>
      <c r="O339" s="176"/>
      <c r="P339" s="176"/>
      <c r="Q339" s="176"/>
      <c r="R339" s="176"/>
      <c r="S339" s="176"/>
      <c r="T339" s="177"/>
      <c r="AT339" s="171" t="s">
        <v>161</v>
      </c>
      <c r="AU339" s="171" t="s">
        <v>82</v>
      </c>
      <c r="AV339" s="12" t="s">
        <v>82</v>
      </c>
      <c r="AW339" s="12" t="s">
        <v>27</v>
      </c>
      <c r="AX339" s="12" t="s">
        <v>70</v>
      </c>
      <c r="AY339" s="171" t="s">
        <v>153</v>
      </c>
    </row>
    <row r="340" spans="2:65" s="12" customFormat="1" ht="11.25">
      <c r="B340" s="169"/>
      <c r="D340" s="170" t="s">
        <v>161</v>
      </c>
      <c r="E340" s="171" t="s">
        <v>1</v>
      </c>
      <c r="F340" s="172" t="s">
        <v>522</v>
      </c>
      <c r="H340" s="173">
        <v>9.7850000000000001</v>
      </c>
      <c r="I340" s="174"/>
      <c r="L340" s="169"/>
      <c r="M340" s="175"/>
      <c r="N340" s="176"/>
      <c r="O340" s="176"/>
      <c r="P340" s="176"/>
      <c r="Q340" s="176"/>
      <c r="R340" s="176"/>
      <c r="S340" s="176"/>
      <c r="T340" s="177"/>
      <c r="AT340" s="171" t="s">
        <v>161</v>
      </c>
      <c r="AU340" s="171" t="s">
        <v>82</v>
      </c>
      <c r="AV340" s="12" t="s">
        <v>82</v>
      </c>
      <c r="AW340" s="12" t="s">
        <v>27</v>
      </c>
      <c r="AX340" s="12" t="s">
        <v>70</v>
      </c>
      <c r="AY340" s="171" t="s">
        <v>153</v>
      </c>
    </row>
    <row r="341" spans="2:65" s="14" customFormat="1" ht="11.25">
      <c r="B341" s="185"/>
      <c r="D341" s="170" t="s">
        <v>161</v>
      </c>
      <c r="E341" s="186" t="s">
        <v>1</v>
      </c>
      <c r="F341" s="187" t="s">
        <v>182</v>
      </c>
      <c r="H341" s="188">
        <v>86.52</v>
      </c>
      <c r="I341" s="189"/>
      <c r="L341" s="185"/>
      <c r="M341" s="190"/>
      <c r="N341" s="191"/>
      <c r="O341" s="191"/>
      <c r="P341" s="191"/>
      <c r="Q341" s="191"/>
      <c r="R341" s="191"/>
      <c r="S341" s="191"/>
      <c r="T341" s="192"/>
      <c r="AT341" s="186" t="s">
        <v>161</v>
      </c>
      <c r="AU341" s="186" t="s">
        <v>82</v>
      </c>
      <c r="AV341" s="14" t="s">
        <v>92</v>
      </c>
      <c r="AW341" s="14" t="s">
        <v>27</v>
      </c>
      <c r="AX341" s="14" t="s">
        <v>74</v>
      </c>
      <c r="AY341" s="186" t="s">
        <v>153</v>
      </c>
    </row>
    <row r="342" spans="2:65" s="1" customFormat="1" ht="16.5" customHeight="1">
      <c r="B342" s="155"/>
      <c r="C342" s="156" t="s">
        <v>523</v>
      </c>
      <c r="D342" s="156" t="s">
        <v>155</v>
      </c>
      <c r="E342" s="157" t="s">
        <v>524</v>
      </c>
      <c r="F342" s="158" t="s">
        <v>525</v>
      </c>
      <c r="G342" s="159" t="s">
        <v>168</v>
      </c>
      <c r="H342" s="160">
        <v>115.43</v>
      </c>
      <c r="I342" s="161"/>
      <c r="J342" s="162">
        <f>ROUND(I342*H342,2)</f>
        <v>0</v>
      </c>
      <c r="K342" s="158" t="s">
        <v>1</v>
      </c>
      <c r="L342" s="31"/>
      <c r="M342" s="163" t="s">
        <v>1</v>
      </c>
      <c r="N342" s="164" t="s">
        <v>36</v>
      </c>
      <c r="O342" s="54"/>
      <c r="P342" s="165">
        <f>O342*H342</f>
        <v>0</v>
      </c>
      <c r="Q342" s="165">
        <v>1E-4</v>
      </c>
      <c r="R342" s="165">
        <f>Q342*H342</f>
        <v>1.1543000000000001E-2</v>
      </c>
      <c r="S342" s="165">
        <v>0</v>
      </c>
      <c r="T342" s="166">
        <f>S342*H342</f>
        <v>0</v>
      </c>
      <c r="AR342" s="167" t="s">
        <v>92</v>
      </c>
      <c r="AT342" s="167" t="s">
        <v>155</v>
      </c>
      <c r="AU342" s="167" t="s">
        <v>82</v>
      </c>
      <c r="AY342" s="16" t="s">
        <v>153</v>
      </c>
      <c r="BE342" s="168">
        <f>IF(N342="základná",J342,0)</f>
        <v>0</v>
      </c>
      <c r="BF342" s="168">
        <f>IF(N342="znížená",J342,0)</f>
        <v>0</v>
      </c>
      <c r="BG342" s="168">
        <f>IF(N342="zákl. prenesená",J342,0)</f>
        <v>0</v>
      </c>
      <c r="BH342" s="168">
        <f>IF(N342="zníž. prenesená",J342,0)</f>
        <v>0</v>
      </c>
      <c r="BI342" s="168">
        <f>IF(N342="nulová",J342,0)</f>
        <v>0</v>
      </c>
      <c r="BJ342" s="16" t="s">
        <v>82</v>
      </c>
      <c r="BK342" s="168">
        <f>ROUND(I342*H342,2)</f>
        <v>0</v>
      </c>
      <c r="BL342" s="16" t="s">
        <v>92</v>
      </c>
      <c r="BM342" s="167" t="s">
        <v>526</v>
      </c>
    </row>
    <row r="343" spans="2:65" s="12" customFormat="1" ht="33.75">
      <c r="B343" s="169"/>
      <c r="D343" s="170" t="s">
        <v>161</v>
      </c>
      <c r="E343" s="171" t="s">
        <v>1</v>
      </c>
      <c r="F343" s="172" t="s">
        <v>527</v>
      </c>
      <c r="H343" s="173">
        <v>82.04</v>
      </c>
      <c r="I343" s="174"/>
      <c r="L343" s="169"/>
      <c r="M343" s="175"/>
      <c r="N343" s="176"/>
      <c r="O343" s="176"/>
      <c r="P343" s="176"/>
      <c r="Q343" s="176"/>
      <c r="R343" s="176"/>
      <c r="S343" s="176"/>
      <c r="T343" s="177"/>
      <c r="AT343" s="171" t="s">
        <v>161</v>
      </c>
      <c r="AU343" s="171" t="s">
        <v>82</v>
      </c>
      <c r="AV343" s="12" t="s">
        <v>82</v>
      </c>
      <c r="AW343" s="12" t="s">
        <v>27</v>
      </c>
      <c r="AX343" s="12" t="s">
        <v>70</v>
      </c>
      <c r="AY343" s="171" t="s">
        <v>153</v>
      </c>
    </row>
    <row r="344" spans="2:65" s="12" customFormat="1" ht="33.75">
      <c r="B344" s="169"/>
      <c r="D344" s="170" t="s">
        <v>161</v>
      </c>
      <c r="E344" s="171" t="s">
        <v>1</v>
      </c>
      <c r="F344" s="172" t="s">
        <v>528</v>
      </c>
      <c r="H344" s="173">
        <v>33.39</v>
      </c>
      <c r="I344" s="174"/>
      <c r="L344" s="169"/>
      <c r="M344" s="175"/>
      <c r="N344" s="176"/>
      <c r="O344" s="176"/>
      <c r="P344" s="176"/>
      <c r="Q344" s="176"/>
      <c r="R344" s="176"/>
      <c r="S344" s="176"/>
      <c r="T344" s="177"/>
      <c r="AT344" s="171" t="s">
        <v>161</v>
      </c>
      <c r="AU344" s="171" t="s">
        <v>82</v>
      </c>
      <c r="AV344" s="12" t="s">
        <v>82</v>
      </c>
      <c r="AW344" s="12" t="s">
        <v>27</v>
      </c>
      <c r="AX344" s="12" t="s">
        <v>70</v>
      </c>
      <c r="AY344" s="171" t="s">
        <v>153</v>
      </c>
    </row>
    <row r="345" spans="2:65" s="14" customFormat="1" ht="11.25">
      <c r="B345" s="185"/>
      <c r="D345" s="170" t="s">
        <v>161</v>
      </c>
      <c r="E345" s="186" t="s">
        <v>1</v>
      </c>
      <c r="F345" s="187" t="s">
        <v>182</v>
      </c>
      <c r="H345" s="188">
        <v>115.43</v>
      </c>
      <c r="I345" s="189"/>
      <c r="L345" s="185"/>
      <c r="M345" s="190"/>
      <c r="N345" s="191"/>
      <c r="O345" s="191"/>
      <c r="P345" s="191"/>
      <c r="Q345" s="191"/>
      <c r="R345" s="191"/>
      <c r="S345" s="191"/>
      <c r="T345" s="192"/>
      <c r="AT345" s="186" t="s">
        <v>161</v>
      </c>
      <c r="AU345" s="186" t="s">
        <v>82</v>
      </c>
      <c r="AV345" s="14" t="s">
        <v>92</v>
      </c>
      <c r="AW345" s="14" t="s">
        <v>27</v>
      </c>
      <c r="AX345" s="14" t="s">
        <v>74</v>
      </c>
      <c r="AY345" s="186" t="s">
        <v>153</v>
      </c>
    </row>
    <row r="346" spans="2:65" s="1" customFormat="1" ht="16.5" customHeight="1">
      <c r="B346" s="155"/>
      <c r="C346" s="156" t="s">
        <v>529</v>
      </c>
      <c r="D346" s="156" t="s">
        <v>155</v>
      </c>
      <c r="E346" s="157" t="s">
        <v>530</v>
      </c>
      <c r="F346" s="158" t="s">
        <v>531</v>
      </c>
      <c r="G346" s="159" t="s">
        <v>168</v>
      </c>
      <c r="H346" s="160">
        <v>44.82</v>
      </c>
      <c r="I346" s="161"/>
      <c r="J346" s="162">
        <f>ROUND(I346*H346,2)</f>
        <v>0</v>
      </c>
      <c r="K346" s="158" t="s">
        <v>1</v>
      </c>
      <c r="L346" s="31"/>
      <c r="M346" s="163" t="s">
        <v>1</v>
      </c>
      <c r="N346" s="164" t="s">
        <v>36</v>
      </c>
      <c r="O346" s="54"/>
      <c r="P346" s="165">
        <f>O346*H346</f>
        <v>0</v>
      </c>
      <c r="Q346" s="165">
        <v>5.5999999999999995E-4</v>
      </c>
      <c r="R346" s="165">
        <f>Q346*H346</f>
        <v>2.5099199999999999E-2</v>
      </c>
      <c r="S346" s="165">
        <v>0</v>
      </c>
      <c r="T346" s="166">
        <f>S346*H346</f>
        <v>0</v>
      </c>
      <c r="AR346" s="167" t="s">
        <v>92</v>
      </c>
      <c r="AT346" s="167" t="s">
        <v>155</v>
      </c>
      <c r="AU346" s="167" t="s">
        <v>82</v>
      </c>
      <c r="AY346" s="16" t="s">
        <v>153</v>
      </c>
      <c r="BE346" s="168">
        <f>IF(N346="základná",J346,0)</f>
        <v>0</v>
      </c>
      <c r="BF346" s="168">
        <f>IF(N346="znížená",J346,0)</f>
        <v>0</v>
      </c>
      <c r="BG346" s="168">
        <f>IF(N346="zákl. prenesená",J346,0)</f>
        <v>0</v>
      </c>
      <c r="BH346" s="168">
        <f>IF(N346="zníž. prenesená",J346,0)</f>
        <v>0</v>
      </c>
      <c r="BI346" s="168">
        <f>IF(N346="nulová",J346,0)</f>
        <v>0</v>
      </c>
      <c r="BJ346" s="16" t="s">
        <v>82</v>
      </c>
      <c r="BK346" s="168">
        <f>ROUND(I346*H346,2)</f>
        <v>0</v>
      </c>
      <c r="BL346" s="16" t="s">
        <v>92</v>
      </c>
      <c r="BM346" s="167" t="s">
        <v>532</v>
      </c>
    </row>
    <row r="347" spans="2:65" s="12" customFormat="1" ht="22.5">
      <c r="B347" s="169"/>
      <c r="D347" s="170" t="s">
        <v>161</v>
      </c>
      <c r="E347" s="171" t="s">
        <v>1</v>
      </c>
      <c r="F347" s="172" t="s">
        <v>533</v>
      </c>
      <c r="H347" s="173">
        <v>34.752000000000002</v>
      </c>
      <c r="I347" s="174"/>
      <c r="L347" s="169"/>
      <c r="M347" s="175"/>
      <c r="N347" s="176"/>
      <c r="O347" s="176"/>
      <c r="P347" s="176"/>
      <c r="Q347" s="176"/>
      <c r="R347" s="176"/>
      <c r="S347" s="176"/>
      <c r="T347" s="177"/>
      <c r="AT347" s="171" t="s">
        <v>161</v>
      </c>
      <c r="AU347" s="171" t="s">
        <v>82</v>
      </c>
      <c r="AV347" s="12" t="s">
        <v>82</v>
      </c>
      <c r="AW347" s="12" t="s">
        <v>27</v>
      </c>
      <c r="AX347" s="12" t="s">
        <v>70</v>
      </c>
      <c r="AY347" s="171" t="s">
        <v>153</v>
      </c>
    </row>
    <row r="348" spans="2:65" s="12" customFormat="1" ht="11.25">
      <c r="B348" s="169"/>
      <c r="D348" s="170" t="s">
        <v>161</v>
      </c>
      <c r="E348" s="171" t="s">
        <v>1</v>
      </c>
      <c r="F348" s="172" t="s">
        <v>534</v>
      </c>
      <c r="H348" s="173">
        <v>10.068</v>
      </c>
      <c r="I348" s="174"/>
      <c r="L348" s="169"/>
      <c r="M348" s="175"/>
      <c r="N348" s="176"/>
      <c r="O348" s="176"/>
      <c r="P348" s="176"/>
      <c r="Q348" s="176"/>
      <c r="R348" s="176"/>
      <c r="S348" s="176"/>
      <c r="T348" s="177"/>
      <c r="AT348" s="171" t="s">
        <v>161</v>
      </c>
      <c r="AU348" s="171" t="s">
        <v>82</v>
      </c>
      <c r="AV348" s="12" t="s">
        <v>82</v>
      </c>
      <c r="AW348" s="12" t="s">
        <v>27</v>
      </c>
      <c r="AX348" s="12" t="s">
        <v>70</v>
      </c>
      <c r="AY348" s="171" t="s">
        <v>153</v>
      </c>
    </row>
    <row r="349" spans="2:65" s="14" customFormat="1" ht="11.25">
      <c r="B349" s="185"/>
      <c r="D349" s="170" t="s">
        <v>161</v>
      </c>
      <c r="E349" s="186" t="s">
        <v>1</v>
      </c>
      <c r="F349" s="187" t="s">
        <v>182</v>
      </c>
      <c r="H349" s="188">
        <v>44.82</v>
      </c>
      <c r="I349" s="189"/>
      <c r="L349" s="185"/>
      <c r="M349" s="190"/>
      <c r="N349" s="191"/>
      <c r="O349" s="191"/>
      <c r="P349" s="191"/>
      <c r="Q349" s="191"/>
      <c r="R349" s="191"/>
      <c r="S349" s="191"/>
      <c r="T349" s="192"/>
      <c r="AT349" s="186" t="s">
        <v>161</v>
      </c>
      <c r="AU349" s="186" t="s">
        <v>82</v>
      </c>
      <c r="AV349" s="14" t="s">
        <v>92</v>
      </c>
      <c r="AW349" s="14" t="s">
        <v>27</v>
      </c>
      <c r="AX349" s="14" t="s">
        <v>74</v>
      </c>
      <c r="AY349" s="186" t="s">
        <v>153</v>
      </c>
    </row>
    <row r="350" spans="2:65" s="1" customFormat="1" ht="16.5" customHeight="1">
      <c r="B350" s="155"/>
      <c r="C350" s="156" t="s">
        <v>535</v>
      </c>
      <c r="D350" s="156" t="s">
        <v>155</v>
      </c>
      <c r="E350" s="157" t="s">
        <v>536</v>
      </c>
      <c r="F350" s="158" t="s">
        <v>537</v>
      </c>
      <c r="G350" s="159" t="s">
        <v>168</v>
      </c>
      <c r="H350" s="160">
        <v>123.08499999999999</v>
      </c>
      <c r="I350" s="161"/>
      <c r="J350" s="162">
        <f>ROUND(I350*H350,2)</f>
        <v>0</v>
      </c>
      <c r="K350" s="158" t="s">
        <v>1</v>
      </c>
      <c r="L350" s="31"/>
      <c r="M350" s="163" t="s">
        <v>1</v>
      </c>
      <c r="N350" s="164" t="s">
        <v>36</v>
      </c>
      <c r="O350" s="54"/>
      <c r="P350" s="165">
        <f>O350*H350</f>
        <v>0</v>
      </c>
      <c r="Q350" s="165">
        <v>8.7000000000000001E-4</v>
      </c>
      <c r="R350" s="165">
        <f>Q350*H350</f>
        <v>0.10708395</v>
      </c>
      <c r="S350" s="165">
        <v>0</v>
      </c>
      <c r="T350" s="166">
        <f>S350*H350</f>
        <v>0</v>
      </c>
      <c r="AR350" s="167" t="s">
        <v>92</v>
      </c>
      <c r="AT350" s="167" t="s">
        <v>155</v>
      </c>
      <c r="AU350" s="167" t="s">
        <v>82</v>
      </c>
      <c r="AY350" s="16" t="s">
        <v>153</v>
      </c>
      <c r="BE350" s="168">
        <f>IF(N350="základná",J350,0)</f>
        <v>0</v>
      </c>
      <c r="BF350" s="168">
        <f>IF(N350="znížená",J350,0)</f>
        <v>0</v>
      </c>
      <c r="BG350" s="168">
        <f>IF(N350="zákl. prenesená",J350,0)</f>
        <v>0</v>
      </c>
      <c r="BH350" s="168">
        <f>IF(N350="zníž. prenesená",J350,0)</f>
        <v>0</v>
      </c>
      <c r="BI350" s="168">
        <f>IF(N350="nulová",J350,0)</f>
        <v>0</v>
      </c>
      <c r="BJ350" s="16" t="s">
        <v>82</v>
      </c>
      <c r="BK350" s="168">
        <f>ROUND(I350*H350,2)</f>
        <v>0</v>
      </c>
      <c r="BL350" s="16" t="s">
        <v>92</v>
      </c>
      <c r="BM350" s="167" t="s">
        <v>538</v>
      </c>
    </row>
    <row r="351" spans="2:65" s="12" customFormat="1" ht="22.5">
      <c r="B351" s="169"/>
      <c r="D351" s="170" t="s">
        <v>161</v>
      </c>
      <c r="E351" s="171" t="s">
        <v>1</v>
      </c>
      <c r="F351" s="172" t="s">
        <v>539</v>
      </c>
      <c r="H351" s="173">
        <v>123.08499999999999</v>
      </c>
      <c r="I351" s="174"/>
      <c r="L351" s="169"/>
      <c r="M351" s="175"/>
      <c r="N351" s="176"/>
      <c r="O351" s="176"/>
      <c r="P351" s="176"/>
      <c r="Q351" s="176"/>
      <c r="R351" s="176"/>
      <c r="S351" s="176"/>
      <c r="T351" s="177"/>
      <c r="AT351" s="171" t="s">
        <v>161</v>
      </c>
      <c r="AU351" s="171" t="s">
        <v>82</v>
      </c>
      <c r="AV351" s="12" t="s">
        <v>82</v>
      </c>
      <c r="AW351" s="12" t="s">
        <v>27</v>
      </c>
      <c r="AX351" s="12" t="s">
        <v>74</v>
      </c>
      <c r="AY351" s="171" t="s">
        <v>153</v>
      </c>
    </row>
    <row r="352" spans="2:65" s="1" customFormat="1" ht="24" customHeight="1">
      <c r="B352" s="155"/>
      <c r="C352" s="156" t="s">
        <v>540</v>
      </c>
      <c r="D352" s="156" t="s">
        <v>155</v>
      </c>
      <c r="E352" s="157" t="s">
        <v>541</v>
      </c>
      <c r="F352" s="158" t="s">
        <v>542</v>
      </c>
      <c r="G352" s="159" t="s">
        <v>168</v>
      </c>
      <c r="H352" s="160">
        <v>123.08499999999999</v>
      </c>
      <c r="I352" s="161"/>
      <c r="J352" s="162">
        <f>ROUND(I352*H352,2)</f>
        <v>0</v>
      </c>
      <c r="K352" s="158" t="s">
        <v>1</v>
      </c>
      <c r="L352" s="31"/>
      <c r="M352" s="163" t="s">
        <v>1</v>
      </c>
      <c r="N352" s="164" t="s">
        <v>36</v>
      </c>
      <c r="O352" s="54"/>
      <c r="P352" s="165">
        <f>O352*H352</f>
        <v>0</v>
      </c>
      <c r="Q352" s="165">
        <v>8.7000000000000001E-4</v>
      </c>
      <c r="R352" s="165">
        <f>Q352*H352</f>
        <v>0.10708395</v>
      </c>
      <c r="S352" s="165">
        <v>0</v>
      </c>
      <c r="T352" s="166">
        <f>S352*H352</f>
        <v>0</v>
      </c>
      <c r="AR352" s="167" t="s">
        <v>92</v>
      </c>
      <c r="AT352" s="167" t="s">
        <v>155</v>
      </c>
      <c r="AU352" s="167" t="s">
        <v>82</v>
      </c>
      <c r="AY352" s="16" t="s">
        <v>153</v>
      </c>
      <c r="BE352" s="168">
        <f>IF(N352="základná",J352,0)</f>
        <v>0</v>
      </c>
      <c r="BF352" s="168">
        <f>IF(N352="znížená",J352,0)</f>
        <v>0</v>
      </c>
      <c r="BG352" s="168">
        <f>IF(N352="zákl. prenesená",J352,0)</f>
        <v>0</v>
      </c>
      <c r="BH352" s="168">
        <f>IF(N352="zníž. prenesená",J352,0)</f>
        <v>0</v>
      </c>
      <c r="BI352" s="168">
        <f>IF(N352="nulová",J352,0)</f>
        <v>0</v>
      </c>
      <c r="BJ352" s="16" t="s">
        <v>82</v>
      </c>
      <c r="BK352" s="168">
        <f>ROUND(I352*H352,2)</f>
        <v>0</v>
      </c>
      <c r="BL352" s="16" t="s">
        <v>92</v>
      </c>
      <c r="BM352" s="167" t="s">
        <v>543</v>
      </c>
    </row>
    <row r="353" spans="2:65" s="12" customFormat="1" ht="22.5">
      <c r="B353" s="169"/>
      <c r="D353" s="170" t="s">
        <v>161</v>
      </c>
      <c r="E353" s="171" t="s">
        <v>1</v>
      </c>
      <c r="F353" s="172" t="s">
        <v>539</v>
      </c>
      <c r="H353" s="173">
        <v>123.08499999999999</v>
      </c>
      <c r="I353" s="174"/>
      <c r="L353" s="169"/>
      <c r="M353" s="175"/>
      <c r="N353" s="176"/>
      <c r="O353" s="176"/>
      <c r="P353" s="176"/>
      <c r="Q353" s="176"/>
      <c r="R353" s="176"/>
      <c r="S353" s="176"/>
      <c r="T353" s="177"/>
      <c r="AT353" s="171" t="s">
        <v>161</v>
      </c>
      <c r="AU353" s="171" t="s">
        <v>82</v>
      </c>
      <c r="AV353" s="12" t="s">
        <v>82</v>
      </c>
      <c r="AW353" s="12" t="s">
        <v>27</v>
      </c>
      <c r="AX353" s="12" t="s">
        <v>74</v>
      </c>
      <c r="AY353" s="171" t="s">
        <v>153</v>
      </c>
    </row>
    <row r="354" spans="2:65" s="1" customFormat="1" ht="16.5" customHeight="1">
      <c r="B354" s="155"/>
      <c r="C354" s="156" t="s">
        <v>544</v>
      </c>
      <c r="D354" s="156" t="s">
        <v>155</v>
      </c>
      <c r="E354" s="157" t="s">
        <v>545</v>
      </c>
      <c r="F354" s="158" t="s">
        <v>546</v>
      </c>
      <c r="G354" s="159" t="s">
        <v>158</v>
      </c>
      <c r="H354" s="160">
        <v>172.095</v>
      </c>
      <c r="I354" s="161"/>
      <c r="J354" s="162">
        <f>ROUND(I354*H354,2)</f>
        <v>0</v>
      </c>
      <c r="K354" s="158" t="s">
        <v>1</v>
      </c>
      <c r="L354" s="31"/>
      <c r="M354" s="163" t="s">
        <v>1</v>
      </c>
      <c r="N354" s="164" t="s">
        <v>36</v>
      </c>
      <c r="O354" s="54"/>
      <c r="P354" s="165">
        <f>O354*H354</f>
        <v>0</v>
      </c>
      <c r="Q354" s="165">
        <v>3.6000000000000002E-4</v>
      </c>
      <c r="R354" s="165">
        <f>Q354*H354</f>
        <v>6.1954200000000001E-2</v>
      </c>
      <c r="S354" s="165">
        <v>0</v>
      </c>
      <c r="T354" s="166">
        <f>S354*H354</f>
        <v>0</v>
      </c>
      <c r="AR354" s="167" t="s">
        <v>92</v>
      </c>
      <c r="AT354" s="167" t="s">
        <v>155</v>
      </c>
      <c r="AU354" s="167" t="s">
        <v>82</v>
      </c>
      <c r="AY354" s="16" t="s">
        <v>153</v>
      </c>
      <c r="BE354" s="168">
        <f>IF(N354="základná",J354,0)</f>
        <v>0</v>
      </c>
      <c r="BF354" s="168">
        <f>IF(N354="znížená",J354,0)</f>
        <v>0</v>
      </c>
      <c r="BG354" s="168">
        <f>IF(N354="zákl. prenesená",J354,0)</f>
        <v>0</v>
      </c>
      <c r="BH354" s="168">
        <f>IF(N354="zníž. prenesená",J354,0)</f>
        <v>0</v>
      </c>
      <c r="BI354" s="168">
        <f>IF(N354="nulová",J354,0)</f>
        <v>0</v>
      </c>
      <c r="BJ354" s="16" t="s">
        <v>82</v>
      </c>
      <c r="BK354" s="168">
        <f>ROUND(I354*H354,2)</f>
        <v>0</v>
      </c>
      <c r="BL354" s="16" t="s">
        <v>92</v>
      </c>
      <c r="BM354" s="167" t="s">
        <v>547</v>
      </c>
    </row>
    <row r="355" spans="2:65" s="12" customFormat="1" ht="11.25">
      <c r="B355" s="169"/>
      <c r="D355" s="170" t="s">
        <v>161</v>
      </c>
      <c r="E355" s="171" t="s">
        <v>1</v>
      </c>
      <c r="F355" s="172" t="s">
        <v>548</v>
      </c>
      <c r="H355" s="173">
        <v>8.8450000000000006</v>
      </c>
      <c r="I355" s="174"/>
      <c r="L355" s="169"/>
      <c r="M355" s="175"/>
      <c r="N355" s="176"/>
      <c r="O355" s="176"/>
      <c r="P355" s="176"/>
      <c r="Q355" s="176"/>
      <c r="R355" s="176"/>
      <c r="S355" s="176"/>
      <c r="T355" s="177"/>
      <c r="AT355" s="171" t="s">
        <v>161</v>
      </c>
      <c r="AU355" s="171" t="s">
        <v>82</v>
      </c>
      <c r="AV355" s="12" t="s">
        <v>82</v>
      </c>
      <c r="AW355" s="12" t="s">
        <v>27</v>
      </c>
      <c r="AX355" s="12" t="s">
        <v>70</v>
      </c>
      <c r="AY355" s="171" t="s">
        <v>153</v>
      </c>
    </row>
    <row r="356" spans="2:65" s="12" customFormat="1" ht="11.25">
      <c r="B356" s="169"/>
      <c r="D356" s="170" t="s">
        <v>161</v>
      </c>
      <c r="E356" s="171" t="s">
        <v>1</v>
      </c>
      <c r="F356" s="172" t="s">
        <v>549</v>
      </c>
      <c r="H356" s="173">
        <v>13.132999999999999</v>
      </c>
      <c r="I356" s="174"/>
      <c r="L356" s="169"/>
      <c r="M356" s="175"/>
      <c r="N356" s="176"/>
      <c r="O356" s="176"/>
      <c r="P356" s="176"/>
      <c r="Q356" s="176"/>
      <c r="R356" s="176"/>
      <c r="S356" s="176"/>
      <c r="T356" s="177"/>
      <c r="AT356" s="171" t="s">
        <v>161</v>
      </c>
      <c r="AU356" s="171" t="s">
        <v>82</v>
      </c>
      <c r="AV356" s="12" t="s">
        <v>82</v>
      </c>
      <c r="AW356" s="12" t="s">
        <v>27</v>
      </c>
      <c r="AX356" s="12" t="s">
        <v>70</v>
      </c>
      <c r="AY356" s="171" t="s">
        <v>153</v>
      </c>
    </row>
    <row r="357" spans="2:65" s="12" customFormat="1" ht="11.25">
      <c r="B357" s="169"/>
      <c r="D357" s="170" t="s">
        <v>161</v>
      </c>
      <c r="E357" s="171" t="s">
        <v>1</v>
      </c>
      <c r="F357" s="172" t="s">
        <v>550</v>
      </c>
      <c r="H357" s="173">
        <v>0</v>
      </c>
      <c r="I357" s="174"/>
      <c r="L357" s="169"/>
      <c r="M357" s="175"/>
      <c r="N357" s="176"/>
      <c r="O357" s="176"/>
      <c r="P357" s="176"/>
      <c r="Q357" s="176"/>
      <c r="R357" s="176"/>
      <c r="S357" s="176"/>
      <c r="T357" s="177"/>
      <c r="AT357" s="171" t="s">
        <v>161</v>
      </c>
      <c r="AU357" s="171" t="s">
        <v>82</v>
      </c>
      <c r="AV357" s="12" t="s">
        <v>82</v>
      </c>
      <c r="AW357" s="12" t="s">
        <v>27</v>
      </c>
      <c r="AX357" s="12" t="s">
        <v>70</v>
      </c>
      <c r="AY357" s="171" t="s">
        <v>153</v>
      </c>
    </row>
    <row r="358" spans="2:65" s="12" customFormat="1" ht="11.25">
      <c r="B358" s="169"/>
      <c r="D358" s="170" t="s">
        <v>161</v>
      </c>
      <c r="E358" s="171" t="s">
        <v>1</v>
      </c>
      <c r="F358" s="172" t="s">
        <v>551</v>
      </c>
      <c r="H358" s="173">
        <v>14.369</v>
      </c>
      <c r="I358" s="174"/>
      <c r="L358" s="169"/>
      <c r="M358" s="175"/>
      <c r="N358" s="176"/>
      <c r="O358" s="176"/>
      <c r="P358" s="176"/>
      <c r="Q358" s="176"/>
      <c r="R358" s="176"/>
      <c r="S358" s="176"/>
      <c r="T358" s="177"/>
      <c r="AT358" s="171" t="s">
        <v>161</v>
      </c>
      <c r="AU358" s="171" t="s">
        <v>82</v>
      </c>
      <c r="AV358" s="12" t="s">
        <v>82</v>
      </c>
      <c r="AW358" s="12" t="s">
        <v>27</v>
      </c>
      <c r="AX358" s="12" t="s">
        <v>70</v>
      </c>
      <c r="AY358" s="171" t="s">
        <v>153</v>
      </c>
    </row>
    <row r="359" spans="2:65" s="12" customFormat="1" ht="11.25">
      <c r="B359" s="169"/>
      <c r="D359" s="170" t="s">
        <v>161</v>
      </c>
      <c r="E359" s="171" t="s">
        <v>1</v>
      </c>
      <c r="F359" s="172" t="s">
        <v>552</v>
      </c>
      <c r="H359" s="173">
        <v>14.6</v>
      </c>
      <c r="I359" s="174"/>
      <c r="L359" s="169"/>
      <c r="M359" s="175"/>
      <c r="N359" s="176"/>
      <c r="O359" s="176"/>
      <c r="P359" s="176"/>
      <c r="Q359" s="176"/>
      <c r="R359" s="176"/>
      <c r="S359" s="176"/>
      <c r="T359" s="177"/>
      <c r="AT359" s="171" t="s">
        <v>161</v>
      </c>
      <c r="AU359" s="171" t="s">
        <v>82</v>
      </c>
      <c r="AV359" s="12" t="s">
        <v>82</v>
      </c>
      <c r="AW359" s="12" t="s">
        <v>27</v>
      </c>
      <c r="AX359" s="12" t="s">
        <v>70</v>
      </c>
      <c r="AY359" s="171" t="s">
        <v>153</v>
      </c>
    </row>
    <row r="360" spans="2:65" s="12" customFormat="1" ht="22.5">
      <c r="B360" s="169"/>
      <c r="D360" s="170" t="s">
        <v>161</v>
      </c>
      <c r="E360" s="171" t="s">
        <v>1</v>
      </c>
      <c r="F360" s="172" t="s">
        <v>553</v>
      </c>
      <c r="H360" s="173">
        <v>57.808999999999997</v>
      </c>
      <c r="I360" s="174"/>
      <c r="L360" s="169"/>
      <c r="M360" s="175"/>
      <c r="N360" s="176"/>
      <c r="O360" s="176"/>
      <c r="P360" s="176"/>
      <c r="Q360" s="176"/>
      <c r="R360" s="176"/>
      <c r="S360" s="176"/>
      <c r="T360" s="177"/>
      <c r="AT360" s="171" t="s">
        <v>161</v>
      </c>
      <c r="AU360" s="171" t="s">
        <v>82</v>
      </c>
      <c r="AV360" s="12" t="s">
        <v>82</v>
      </c>
      <c r="AW360" s="12" t="s">
        <v>27</v>
      </c>
      <c r="AX360" s="12" t="s">
        <v>70</v>
      </c>
      <c r="AY360" s="171" t="s">
        <v>153</v>
      </c>
    </row>
    <row r="361" spans="2:65" s="12" customFormat="1" ht="45">
      <c r="B361" s="169"/>
      <c r="D361" s="170" t="s">
        <v>161</v>
      </c>
      <c r="E361" s="171" t="s">
        <v>1</v>
      </c>
      <c r="F361" s="172" t="s">
        <v>554</v>
      </c>
      <c r="H361" s="173">
        <v>63.338999999999999</v>
      </c>
      <c r="I361" s="174"/>
      <c r="L361" s="169"/>
      <c r="M361" s="175"/>
      <c r="N361" s="176"/>
      <c r="O361" s="176"/>
      <c r="P361" s="176"/>
      <c r="Q361" s="176"/>
      <c r="R361" s="176"/>
      <c r="S361" s="176"/>
      <c r="T361" s="177"/>
      <c r="AT361" s="171" t="s">
        <v>161</v>
      </c>
      <c r="AU361" s="171" t="s">
        <v>82</v>
      </c>
      <c r="AV361" s="12" t="s">
        <v>82</v>
      </c>
      <c r="AW361" s="12" t="s">
        <v>27</v>
      </c>
      <c r="AX361" s="12" t="s">
        <v>70</v>
      </c>
      <c r="AY361" s="171" t="s">
        <v>153</v>
      </c>
    </row>
    <row r="362" spans="2:65" s="14" customFormat="1" ht="11.25">
      <c r="B362" s="185"/>
      <c r="D362" s="170" t="s">
        <v>161</v>
      </c>
      <c r="E362" s="186" t="s">
        <v>1</v>
      </c>
      <c r="F362" s="187" t="s">
        <v>182</v>
      </c>
      <c r="H362" s="188">
        <v>172.095</v>
      </c>
      <c r="I362" s="189"/>
      <c r="L362" s="185"/>
      <c r="M362" s="190"/>
      <c r="N362" s="191"/>
      <c r="O362" s="191"/>
      <c r="P362" s="191"/>
      <c r="Q362" s="191"/>
      <c r="R362" s="191"/>
      <c r="S362" s="191"/>
      <c r="T362" s="192"/>
      <c r="AT362" s="186" t="s">
        <v>161</v>
      </c>
      <c r="AU362" s="186" t="s">
        <v>82</v>
      </c>
      <c r="AV362" s="14" t="s">
        <v>92</v>
      </c>
      <c r="AW362" s="14" t="s">
        <v>27</v>
      </c>
      <c r="AX362" s="14" t="s">
        <v>74</v>
      </c>
      <c r="AY362" s="186" t="s">
        <v>153</v>
      </c>
    </row>
    <row r="363" spans="2:65" s="1" customFormat="1" ht="72" customHeight="1">
      <c r="B363" s="155"/>
      <c r="C363" s="156" t="s">
        <v>555</v>
      </c>
      <c r="D363" s="156" t="s">
        <v>155</v>
      </c>
      <c r="E363" s="157" t="s">
        <v>556</v>
      </c>
      <c r="F363" s="158" t="s">
        <v>557</v>
      </c>
      <c r="G363" s="159" t="s">
        <v>158</v>
      </c>
      <c r="H363" s="160">
        <v>11.081</v>
      </c>
      <c r="I363" s="161"/>
      <c r="J363" s="162">
        <f>ROUND(I363*H363,2)</f>
        <v>0</v>
      </c>
      <c r="K363" s="158" t="s">
        <v>159</v>
      </c>
      <c r="L363" s="31"/>
      <c r="M363" s="163" t="s">
        <v>1</v>
      </c>
      <c r="N363" s="164" t="s">
        <v>36</v>
      </c>
      <c r="O363" s="54"/>
      <c r="P363" s="165">
        <f>O363*H363</f>
        <v>0</v>
      </c>
      <c r="Q363" s="165">
        <v>2.3109999999999999E-2</v>
      </c>
      <c r="R363" s="165">
        <f>Q363*H363</f>
        <v>0.25608190999999997</v>
      </c>
      <c r="S363" s="165">
        <v>0</v>
      </c>
      <c r="T363" s="166">
        <f>S363*H363</f>
        <v>0</v>
      </c>
      <c r="AR363" s="167" t="s">
        <v>92</v>
      </c>
      <c r="AT363" s="167" t="s">
        <v>155</v>
      </c>
      <c r="AU363" s="167" t="s">
        <v>82</v>
      </c>
      <c r="AY363" s="16" t="s">
        <v>153</v>
      </c>
      <c r="BE363" s="168">
        <f>IF(N363="základná",J363,0)</f>
        <v>0</v>
      </c>
      <c r="BF363" s="168">
        <f>IF(N363="znížená",J363,0)</f>
        <v>0</v>
      </c>
      <c r="BG363" s="168">
        <f>IF(N363="zákl. prenesená",J363,0)</f>
        <v>0</v>
      </c>
      <c r="BH363" s="168">
        <f>IF(N363="zníž. prenesená",J363,0)</f>
        <v>0</v>
      </c>
      <c r="BI363" s="168">
        <f>IF(N363="nulová",J363,0)</f>
        <v>0</v>
      </c>
      <c r="BJ363" s="16" t="s">
        <v>82</v>
      </c>
      <c r="BK363" s="168">
        <f>ROUND(I363*H363,2)</f>
        <v>0</v>
      </c>
      <c r="BL363" s="16" t="s">
        <v>92</v>
      </c>
      <c r="BM363" s="167" t="s">
        <v>558</v>
      </c>
    </row>
    <row r="364" spans="2:65" s="12" customFormat="1" ht="11.25">
      <c r="B364" s="169"/>
      <c r="D364" s="170" t="s">
        <v>161</v>
      </c>
      <c r="E364" s="171" t="s">
        <v>1</v>
      </c>
      <c r="F364" s="172" t="s">
        <v>559</v>
      </c>
      <c r="H364" s="173">
        <v>11.081</v>
      </c>
      <c r="I364" s="174"/>
      <c r="L364" s="169"/>
      <c r="M364" s="175"/>
      <c r="N364" s="176"/>
      <c r="O364" s="176"/>
      <c r="P364" s="176"/>
      <c r="Q364" s="176"/>
      <c r="R364" s="176"/>
      <c r="S364" s="176"/>
      <c r="T364" s="177"/>
      <c r="AT364" s="171" t="s">
        <v>161</v>
      </c>
      <c r="AU364" s="171" t="s">
        <v>82</v>
      </c>
      <c r="AV364" s="12" t="s">
        <v>82</v>
      </c>
      <c r="AW364" s="12" t="s">
        <v>27</v>
      </c>
      <c r="AX364" s="12" t="s">
        <v>74</v>
      </c>
      <c r="AY364" s="171" t="s">
        <v>153</v>
      </c>
    </row>
    <row r="365" spans="2:65" s="1" customFormat="1" ht="24" customHeight="1">
      <c r="B365" s="155"/>
      <c r="C365" s="156" t="s">
        <v>560</v>
      </c>
      <c r="D365" s="156" t="s">
        <v>155</v>
      </c>
      <c r="E365" s="157" t="s">
        <v>561</v>
      </c>
      <c r="F365" s="158" t="s">
        <v>562</v>
      </c>
      <c r="G365" s="159" t="s">
        <v>158</v>
      </c>
      <c r="H365" s="160">
        <v>99.119</v>
      </c>
      <c r="I365" s="161"/>
      <c r="J365" s="162">
        <f>ROUND(I365*H365,2)</f>
        <v>0</v>
      </c>
      <c r="K365" s="158" t="s">
        <v>159</v>
      </c>
      <c r="L365" s="31"/>
      <c r="M365" s="163" t="s">
        <v>1</v>
      </c>
      <c r="N365" s="164" t="s">
        <v>36</v>
      </c>
      <c r="O365" s="54"/>
      <c r="P365" s="165">
        <f>O365*H365</f>
        <v>0</v>
      </c>
      <c r="Q365" s="165">
        <v>1.2030000000000001E-2</v>
      </c>
      <c r="R365" s="165">
        <f>Q365*H365</f>
        <v>1.1924015700000001</v>
      </c>
      <c r="S365" s="165">
        <v>0</v>
      </c>
      <c r="T365" s="166">
        <f>S365*H365</f>
        <v>0</v>
      </c>
      <c r="AR365" s="167" t="s">
        <v>92</v>
      </c>
      <c r="AT365" s="167" t="s">
        <v>155</v>
      </c>
      <c r="AU365" s="167" t="s">
        <v>82</v>
      </c>
      <c r="AY365" s="16" t="s">
        <v>153</v>
      </c>
      <c r="BE365" s="168">
        <f>IF(N365="základná",J365,0)</f>
        <v>0</v>
      </c>
      <c r="BF365" s="168">
        <f>IF(N365="znížená",J365,0)</f>
        <v>0</v>
      </c>
      <c r="BG365" s="168">
        <f>IF(N365="zákl. prenesená",J365,0)</f>
        <v>0</v>
      </c>
      <c r="BH365" s="168">
        <f>IF(N365="zníž. prenesená",J365,0)</f>
        <v>0</v>
      </c>
      <c r="BI365" s="168">
        <f>IF(N365="nulová",J365,0)</f>
        <v>0</v>
      </c>
      <c r="BJ365" s="16" t="s">
        <v>82</v>
      </c>
      <c r="BK365" s="168">
        <f>ROUND(I365*H365,2)</f>
        <v>0</v>
      </c>
      <c r="BL365" s="16" t="s">
        <v>92</v>
      </c>
      <c r="BM365" s="167" t="s">
        <v>563</v>
      </c>
    </row>
    <row r="366" spans="2:65" s="1" customFormat="1" ht="68.25">
      <c r="B366" s="31"/>
      <c r="D366" s="170" t="s">
        <v>431</v>
      </c>
      <c r="F366" s="203" t="s">
        <v>564</v>
      </c>
      <c r="I366" s="95"/>
      <c r="L366" s="31"/>
      <c r="M366" s="204"/>
      <c r="N366" s="54"/>
      <c r="O366" s="54"/>
      <c r="P366" s="54"/>
      <c r="Q366" s="54"/>
      <c r="R366" s="54"/>
      <c r="S366" s="54"/>
      <c r="T366" s="55"/>
      <c r="AT366" s="16" t="s">
        <v>431</v>
      </c>
      <c r="AU366" s="16" t="s">
        <v>82</v>
      </c>
    </row>
    <row r="367" spans="2:65" s="12" customFormat="1" ht="33.75">
      <c r="B367" s="169"/>
      <c r="D367" s="170" t="s">
        <v>161</v>
      </c>
      <c r="E367" s="171" t="s">
        <v>1</v>
      </c>
      <c r="F367" s="172" t="s">
        <v>565</v>
      </c>
      <c r="H367" s="173">
        <v>90.408000000000001</v>
      </c>
      <c r="I367" s="174"/>
      <c r="L367" s="169"/>
      <c r="M367" s="175"/>
      <c r="N367" s="176"/>
      <c r="O367" s="176"/>
      <c r="P367" s="176"/>
      <c r="Q367" s="176"/>
      <c r="R367" s="176"/>
      <c r="S367" s="176"/>
      <c r="T367" s="177"/>
      <c r="AT367" s="171" t="s">
        <v>161</v>
      </c>
      <c r="AU367" s="171" t="s">
        <v>82</v>
      </c>
      <c r="AV367" s="12" t="s">
        <v>82</v>
      </c>
      <c r="AW367" s="12" t="s">
        <v>27</v>
      </c>
      <c r="AX367" s="12" t="s">
        <v>70</v>
      </c>
      <c r="AY367" s="171" t="s">
        <v>153</v>
      </c>
    </row>
    <row r="368" spans="2:65" s="12" customFormat="1" ht="11.25">
      <c r="B368" s="169"/>
      <c r="D368" s="170" t="s">
        <v>161</v>
      </c>
      <c r="E368" s="171" t="s">
        <v>1</v>
      </c>
      <c r="F368" s="172" t="s">
        <v>566</v>
      </c>
      <c r="H368" s="173">
        <v>8.7110000000000003</v>
      </c>
      <c r="I368" s="174"/>
      <c r="L368" s="169"/>
      <c r="M368" s="175"/>
      <c r="N368" s="176"/>
      <c r="O368" s="176"/>
      <c r="P368" s="176"/>
      <c r="Q368" s="176"/>
      <c r="R368" s="176"/>
      <c r="S368" s="176"/>
      <c r="T368" s="177"/>
      <c r="AT368" s="171" t="s">
        <v>161</v>
      </c>
      <c r="AU368" s="171" t="s">
        <v>82</v>
      </c>
      <c r="AV368" s="12" t="s">
        <v>82</v>
      </c>
      <c r="AW368" s="12" t="s">
        <v>27</v>
      </c>
      <c r="AX368" s="12" t="s">
        <v>70</v>
      </c>
      <c r="AY368" s="171" t="s">
        <v>153</v>
      </c>
    </row>
    <row r="369" spans="2:65" s="14" customFormat="1" ht="11.25">
      <c r="B369" s="185"/>
      <c r="D369" s="170" t="s">
        <v>161</v>
      </c>
      <c r="E369" s="186" t="s">
        <v>1</v>
      </c>
      <c r="F369" s="187" t="s">
        <v>182</v>
      </c>
      <c r="H369" s="188">
        <v>99.119</v>
      </c>
      <c r="I369" s="189"/>
      <c r="L369" s="185"/>
      <c r="M369" s="190"/>
      <c r="N369" s="191"/>
      <c r="O369" s="191"/>
      <c r="P369" s="191"/>
      <c r="Q369" s="191"/>
      <c r="R369" s="191"/>
      <c r="S369" s="191"/>
      <c r="T369" s="192"/>
      <c r="AT369" s="186" t="s">
        <v>161</v>
      </c>
      <c r="AU369" s="186" t="s">
        <v>82</v>
      </c>
      <c r="AV369" s="14" t="s">
        <v>92</v>
      </c>
      <c r="AW369" s="14" t="s">
        <v>27</v>
      </c>
      <c r="AX369" s="14" t="s">
        <v>74</v>
      </c>
      <c r="AY369" s="186" t="s">
        <v>153</v>
      </c>
    </row>
    <row r="370" spans="2:65" s="11" customFormat="1" ht="22.9" customHeight="1">
      <c r="B370" s="142"/>
      <c r="D370" s="143" t="s">
        <v>69</v>
      </c>
      <c r="E370" s="153" t="s">
        <v>196</v>
      </c>
      <c r="F370" s="153" t="s">
        <v>567</v>
      </c>
      <c r="I370" s="145"/>
      <c r="J370" s="154">
        <f>BK370</f>
        <v>0</v>
      </c>
      <c r="L370" s="142"/>
      <c r="M370" s="147"/>
      <c r="N370" s="148"/>
      <c r="O370" s="148"/>
      <c r="P370" s="149">
        <f>SUM(P371:P424)</f>
        <v>0</v>
      </c>
      <c r="Q370" s="148"/>
      <c r="R370" s="149">
        <f>SUM(R371:R424)</f>
        <v>43.775660600000002</v>
      </c>
      <c r="S370" s="148"/>
      <c r="T370" s="150">
        <f>SUM(T371:T424)</f>
        <v>42.797324199999998</v>
      </c>
      <c r="AR370" s="143" t="s">
        <v>74</v>
      </c>
      <c r="AT370" s="151" t="s">
        <v>69</v>
      </c>
      <c r="AU370" s="151" t="s">
        <v>74</v>
      </c>
      <c r="AY370" s="143" t="s">
        <v>153</v>
      </c>
      <c r="BK370" s="152">
        <f>SUM(BK371:BK424)</f>
        <v>0</v>
      </c>
    </row>
    <row r="371" spans="2:65" s="1" customFormat="1" ht="24" customHeight="1">
      <c r="B371" s="155"/>
      <c r="C371" s="156" t="s">
        <v>568</v>
      </c>
      <c r="D371" s="156" t="s">
        <v>155</v>
      </c>
      <c r="E371" s="157" t="s">
        <v>569</v>
      </c>
      <c r="F371" s="158" t="s">
        <v>570</v>
      </c>
      <c r="G371" s="159" t="s">
        <v>158</v>
      </c>
      <c r="H371" s="160">
        <v>10</v>
      </c>
      <c r="I371" s="161"/>
      <c r="J371" s="162">
        <f>ROUND(I371*H371,2)</f>
        <v>0</v>
      </c>
      <c r="K371" s="158" t="s">
        <v>159</v>
      </c>
      <c r="L371" s="31"/>
      <c r="M371" s="163" t="s">
        <v>1</v>
      </c>
      <c r="N371" s="164" t="s">
        <v>36</v>
      </c>
      <c r="O371" s="54"/>
      <c r="P371" s="165">
        <f>O371*H371</f>
        <v>0</v>
      </c>
      <c r="Q371" s="165">
        <v>0</v>
      </c>
      <c r="R371" s="165">
        <f>Q371*H371</f>
        <v>0</v>
      </c>
      <c r="S371" s="165">
        <v>0.1</v>
      </c>
      <c r="T371" s="166">
        <f>S371*H371</f>
        <v>1</v>
      </c>
      <c r="AR371" s="167" t="s">
        <v>92</v>
      </c>
      <c r="AT371" s="167" t="s">
        <v>155</v>
      </c>
      <c r="AU371" s="167" t="s">
        <v>82</v>
      </c>
      <c r="AY371" s="16" t="s">
        <v>153</v>
      </c>
      <c r="BE371" s="168">
        <f>IF(N371="základná",J371,0)</f>
        <v>0</v>
      </c>
      <c r="BF371" s="168">
        <f>IF(N371="znížená",J371,0)</f>
        <v>0</v>
      </c>
      <c r="BG371" s="168">
        <f>IF(N371="zákl. prenesená",J371,0)</f>
        <v>0</v>
      </c>
      <c r="BH371" s="168">
        <f>IF(N371="zníž. prenesená",J371,0)</f>
        <v>0</v>
      </c>
      <c r="BI371" s="168">
        <f>IF(N371="nulová",J371,0)</f>
        <v>0</v>
      </c>
      <c r="BJ371" s="16" t="s">
        <v>82</v>
      </c>
      <c r="BK371" s="168">
        <f>ROUND(I371*H371,2)</f>
        <v>0</v>
      </c>
      <c r="BL371" s="16" t="s">
        <v>92</v>
      </c>
      <c r="BM371" s="167" t="s">
        <v>571</v>
      </c>
    </row>
    <row r="372" spans="2:65" s="1" customFormat="1" ht="36" customHeight="1">
      <c r="B372" s="155"/>
      <c r="C372" s="156" t="s">
        <v>572</v>
      </c>
      <c r="D372" s="156" t="s">
        <v>155</v>
      </c>
      <c r="E372" s="157" t="s">
        <v>573</v>
      </c>
      <c r="F372" s="158" t="s">
        <v>574</v>
      </c>
      <c r="G372" s="159" t="s">
        <v>158</v>
      </c>
      <c r="H372" s="160">
        <v>2.7589999999999999</v>
      </c>
      <c r="I372" s="161"/>
      <c r="J372" s="162">
        <f>ROUND(I372*H372,2)</f>
        <v>0</v>
      </c>
      <c r="K372" s="158" t="s">
        <v>1</v>
      </c>
      <c r="L372" s="31"/>
      <c r="M372" s="163" t="s">
        <v>1</v>
      </c>
      <c r="N372" s="164" t="s">
        <v>36</v>
      </c>
      <c r="O372" s="54"/>
      <c r="P372" s="165">
        <f>O372*H372</f>
        <v>0</v>
      </c>
      <c r="Q372" s="165">
        <v>0</v>
      </c>
      <c r="R372" s="165">
        <f>Q372*H372</f>
        <v>0</v>
      </c>
      <c r="S372" s="165">
        <v>0.20480000000000001</v>
      </c>
      <c r="T372" s="166">
        <f>S372*H372</f>
        <v>0.56504319999999997</v>
      </c>
      <c r="AR372" s="167" t="s">
        <v>92</v>
      </c>
      <c r="AT372" s="167" t="s">
        <v>155</v>
      </c>
      <c r="AU372" s="167" t="s">
        <v>82</v>
      </c>
      <c r="AY372" s="16" t="s">
        <v>153</v>
      </c>
      <c r="BE372" s="168">
        <f>IF(N372="základná",J372,0)</f>
        <v>0</v>
      </c>
      <c r="BF372" s="168">
        <f>IF(N372="znížená",J372,0)</f>
        <v>0</v>
      </c>
      <c r="BG372" s="168">
        <f>IF(N372="zákl. prenesená",J372,0)</f>
        <v>0</v>
      </c>
      <c r="BH372" s="168">
        <f>IF(N372="zníž. prenesená",J372,0)</f>
        <v>0</v>
      </c>
      <c r="BI372" s="168">
        <f>IF(N372="nulová",J372,0)</f>
        <v>0</v>
      </c>
      <c r="BJ372" s="16" t="s">
        <v>82</v>
      </c>
      <c r="BK372" s="168">
        <f>ROUND(I372*H372,2)</f>
        <v>0</v>
      </c>
      <c r="BL372" s="16" t="s">
        <v>92</v>
      </c>
      <c r="BM372" s="167" t="s">
        <v>575</v>
      </c>
    </row>
    <row r="373" spans="2:65" s="1" customFormat="1" ht="78">
      <c r="B373" s="31"/>
      <c r="D373" s="170" t="s">
        <v>431</v>
      </c>
      <c r="F373" s="203" t="s">
        <v>576</v>
      </c>
      <c r="I373" s="95"/>
      <c r="L373" s="31"/>
      <c r="M373" s="204"/>
      <c r="N373" s="54"/>
      <c r="O373" s="54"/>
      <c r="P373" s="54"/>
      <c r="Q373" s="54"/>
      <c r="R373" s="54"/>
      <c r="S373" s="54"/>
      <c r="T373" s="55"/>
      <c r="AT373" s="16" t="s">
        <v>431</v>
      </c>
      <c r="AU373" s="16" t="s">
        <v>82</v>
      </c>
    </row>
    <row r="374" spans="2:65" s="12" customFormat="1" ht="22.5">
      <c r="B374" s="169"/>
      <c r="D374" s="170" t="s">
        <v>161</v>
      </c>
      <c r="E374" s="171" t="s">
        <v>1</v>
      </c>
      <c r="F374" s="172" t="s">
        <v>577</v>
      </c>
      <c r="H374" s="173">
        <v>1.502</v>
      </c>
      <c r="I374" s="174"/>
      <c r="L374" s="169"/>
      <c r="M374" s="175"/>
      <c r="N374" s="176"/>
      <c r="O374" s="176"/>
      <c r="P374" s="176"/>
      <c r="Q374" s="176"/>
      <c r="R374" s="176"/>
      <c r="S374" s="176"/>
      <c r="T374" s="177"/>
      <c r="AT374" s="171" t="s">
        <v>161</v>
      </c>
      <c r="AU374" s="171" t="s">
        <v>82</v>
      </c>
      <c r="AV374" s="12" t="s">
        <v>82</v>
      </c>
      <c r="AW374" s="12" t="s">
        <v>27</v>
      </c>
      <c r="AX374" s="12" t="s">
        <v>70</v>
      </c>
      <c r="AY374" s="171" t="s">
        <v>153</v>
      </c>
    </row>
    <row r="375" spans="2:65" s="12" customFormat="1" ht="22.5">
      <c r="B375" s="169"/>
      <c r="D375" s="170" t="s">
        <v>161</v>
      </c>
      <c r="E375" s="171" t="s">
        <v>1</v>
      </c>
      <c r="F375" s="172" t="s">
        <v>578</v>
      </c>
      <c r="H375" s="173">
        <v>1.2569999999999999</v>
      </c>
      <c r="I375" s="174"/>
      <c r="L375" s="169"/>
      <c r="M375" s="175"/>
      <c r="N375" s="176"/>
      <c r="O375" s="176"/>
      <c r="P375" s="176"/>
      <c r="Q375" s="176"/>
      <c r="R375" s="176"/>
      <c r="S375" s="176"/>
      <c r="T375" s="177"/>
      <c r="AT375" s="171" t="s">
        <v>161</v>
      </c>
      <c r="AU375" s="171" t="s">
        <v>82</v>
      </c>
      <c r="AV375" s="12" t="s">
        <v>82</v>
      </c>
      <c r="AW375" s="12" t="s">
        <v>27</v>
      </c>
      <c r="AX375" s="12" t="s">
        <v>70</v>
      </c>
      <c r="AY375" s="171" t="s">
        <v>153</v>
      </c>
    </row>
    <row r="376" spans="2:65" s="14" customFormat="1" ht="11.25">
      <c r="B376" s="185"/>
      <c r="D376" s="170" t="s">
        <v>161</v>
      </c>
      <c r="E376" s="186" t="s">
        <v>1</v>
      </c>
      <c r="F376" s="187" t="s">
        <v>182</v>
      </c>
      <c r="H376" s="188">
        <v>2.7589999999999999</v>
      </c>
      <c r="I376" s="189"/>
      <c r="L376" s="185"/>
      <c r="M376" s="190"/>
      <c r="N376" s="191"/>
      <c r="O376" s="191"/>
      <c r="P376" s="191"/>
      <c r="Q376" s="191"/>
      <c r="R376" s="191"/>
      <c r="S376" s="191"/>
      <c r="T376" s="192"/>
      <c r="AT376" s="186" t="s">
        <v>161</v>
      </c>
      <c r="AU376" s="186" t="s">
        <v>82</v>
      </c>
      <c r="AV376" s="14" t="s">
        <v>92</v>
      </c>
      <c r="AW376" s="14" t="s">
        <v>27</v>
      </c>
      <c r="AX376" s="14" t="s">
        <v>74</v>
      </c>
      <c r="AY376" s="186" t="s">
        <v>153</v>
      </c>
    </row>
    <row r="377" spans="2:65" s="1" customFormat="1" ht="36" customHeight="1">
      <c r="B377" s="155"/>
      <c r="C377" s="156" t="s">
        <v>579</v>
      </c>
      <c r="D377" s="156" t="s">
        <v>155</v>
      </c>
      <c r="E377" s="157" t="s">
        <v>580</v>
      </c>
      <c r="F377" s="158" t="s">
        <v>581</v>
      </c>
      <c r="G377" s="159" t="s">
        <v>582</v>
      </c>
      <c r="H377" s="160">
        <v>1</v>
      </c>
      <c r="I377" s="161"/>
      <c r="J377" s="162">
        <f>ROUND(I377*H377,2)</f>
        <v>0</v>
      </c>
      <c r="K377" s="158" t="s">
        <v>159</v>
      </c>
      <c r="L377" s="31"/>
      <c r="M377" s="163" t="s">
        <v>1</v>
      </c>
      <c r="N377" s="164" t="s">
        <v>36</v>
      </c>
      <c r="O377" s="54"/>
      <c r="P377" s="165">
        <f>O377*H377</f>
        <v>0</v>
      </c>
      <c r="Q377" s="165">
        <v>0</v>
      </c>
      <c r="R377" s="165">
        <f>Q377*H377</f>
        <v>0</v>
      </c>
      <c r="S377" s="165">
        <v>0.14000000000000001</v>
      </c>
      <c r="T377" s="166">
        <f>S377*H377</f>
        <v>0.14000000000000001</v>
      </c>
      <c r="AR377" s="167" t="s">
        <v>92</v>
      </c>
      <c r="AT377" s="167" t="s">
        <v>155</v>
      </c>
      <c r="AU377" s="167" t="s">
        <v>82</v>
      </c>
      <c r="AY377" s="16" t="s">
        <v>153</v>
      </c>
      <c r="BE377" s="168">
        <f>IF(N377="základná",J377,0)</f>
        <v>0</v>
      </c>
      <c r="BF377" s="168">
        <f>IF(N377="znížená",J377,0)</f>
        <v>0</v>
      </c>
      <c r="BG377" s="168">
        <f>IF(N377="zákl. prenesená",J377,0)</f>
        <v>0</v>
      </c>
      <c r="BH377" s="168">
        <f>IF(N377="zníž. prenesená",J377,0)</f>
        <v>0</v>
      </c>
      <c r="BI377" s="168">
        <f>IF(N377="nulová",J377,0)</f>
        <v>0</v>
      </c>
      <c r="BJ377" s="16" t="s">
        <v>82</v>
      </c>
      <c r="BK377" s="168">
        <f>ROUND(I377*H377,2)</f>
        <v>0</v>
      </c>
      <c r="BL377" s="16" t="s">
        <v>92</v>
      </c>
      <c r="BM377" s="167" t="s">
        <v>583</v>
      </c>
    </row>
    <row r="378" spans="2:65" s="1" customFormat="1" ht="29.25">
      <c r="B378" s="31"/>
      <c r="D378" s="170" t="s">
        <v>431</v>
      </c>
      <c r="F378" s="203" t="s">
        <v>584</v>
      </c>
      <c r="I378" s="95"/>
      <c r="L378" s="31"/>
      <c r="M378" s="204"/>
      <c r="N378" s="54"/>
      <c r="O378" s="54"/>
      <c r="P378" s="54"/>
      <c r="Q378" s="54"/>
      <c r="R378" s="54"/>
      <c r="S378" s="54"/>
      <c r="T378" s="55"/>
      <c r="AT378" s="16" t="s">
        <v>431</v>
      </c>
      <c r="AU378" s="16" t="s">
        <v>82</v>
      </c>
    </row>
    <row r="379" spans="2:65" s="1" customFormat="1" ht="48" customHeight="1">
      <c r="B379" s="155"/>
      <c r="C379" s="156" t="s">
        <v>585</v>
      </c>
      <c r="D379" s="156" t="s">
        <v>155</v>
      </c>
      <c r="E379" s="157" t="s">
        <v>586</v>
      </c>
      <c r="F379" s="158" t="s">
        <v>587</v>
      </c>
      <c r="G379" s="159" t="s">
        <v>158</v>
      </c>
      <c r="H379" s="160">
        <v>22.914999999999999</v>
      </c>
      <c r="I379" s="161"/>
      <c r="J379" s="162">
        <f>ROUND(I379*H379,2)</f>
        <v>0</v>
      </c>
      <c r="K379" s="158" t="s">
        <v>159</v>
      </c>
      <c r="L379" s="31"/>
      <c r="M379" s="163" t="s">
        <v>1</v>
      </c>
      <c r="N379" s="164" t="s">
        <v>36</v>
      </c>
      <c r="O379" s="54"/>
      <c r="P379" s="165">
        <f>O379*H379</f>
        <v>0</v>
      </c>
      <c r="Q379" s="165">
        <v>0</v>
      </c>
      <c r="R379" s="165">
        <f>Q379*H379</f>
        <v>0</v>
      </c>
      <c r="S379" s="165">
        <v>0.112</v>
      </c>
      <c r="T379" s="166">
        <f>S379*H379</f>
        <v>2.5664799999999999</v>
      </c>
      <c r="AR379" s="167" t="s">
        <v>92</v>
      </c>
      <c r="AT379" s="167" t="s">
        <v>155</v>
      </c>
      <c r="AU379" s="167" t="s">
        <v>82</v>
      </c>
      <c r="AY379" s="16" t="s">
        <v>153</v>
      </c>
      <c r="BE379" s="168">
        <f>IF(N379="základná",J379,0)</f>
        <v>0</v>
      </c>
      <c r="BF379" s="168">
        <f>IF(N379="znížená",J379,0)</f>
        <v>0</v>
      </c>
      <c r="BG379" s="168">
        <f>IF(N379="zákl. prenesená",J379,0)</f>
        <v>0</v>
      </c>
      <c r="BH379" s="168">
        <f>IF(N379="zníž. prenesená",J379,0)</f>
        <v>0</v>
      </c>
      <c r="BI379" s="168">
        <f>IF(N379="nulová",J379,0)</f>
        <v>0</v>
      </c>
      <c r="BJ379" s="16" t="s">
        <v>82</v>
      </c>
      <c r="BK379" s="168">
        <f>ROUND(I379*H379,2)</f>
        <v>0</v>
      </c>
      <c r="BL379" s="16" t="s">
        <v>92</v>
      </c>
      <c r="BM379" s="167" t="s">
        <v>588</v>
      </c>
    </row>
    <row r="380" spans="2:65" s="12" customFormat="1" ht="11.25">
      <c r="B380" s="169"/>
      <c r="D380" s="170" t="s">
        <v>161</v>
      </c>
      <c r="E380" s="171" t="s">
        <v>1</v>
      </c>
      <c r="F380" s="172" t="s">
        <v>589</v>
      </c>
      <c r="H380" s="173">
        <v>22.914999999999999</v>
      </c>
      <c r="I380" s="174"/>
      <c r="L380" s="169"/>
      <c r="M380" s="175"/>
      <c r="N380" s="176"/>
      <c r="O380" s="176"/>
      <c r="P380" s="176"/>
      <c r="Q380" s="176"/>
      <c r="R380" s="176"/>
      <c r="S380" s="176"/>
      <c r="T380" s="177"/>
      <c r="AT380" s="171" t="s">
        <v>161</v>
      </c>
      <c r="AU380" s="171" t="s">
        <v>82</v>
      </c>
      <c r="AV380" s="12" t="s">
        <v>82</v>
      </c>
      <c r="AW380" s="12" t="s">
        <v>27</v>
      </c>
      <c r="AX380" s="12" t="s">
        <v>74</v>
      </c>
      <c r="AY380" s="171" t="s">
        <v>153</v>
      </c>
    </row>
    <row r="381" spans="2:65" s="1" customFormat="1" ht="24" customHeight="1">
      <c r="B381" s="155"/>
      <c r="C381" s="156" t="s">
        <v>590</v>
      </c>
      <c r="D381" s="156" t="s">
        <v>155</v>
      </c>
      <c r="E381" s="157" t="s">
        <v>591</v>
      </c>
      <c r="F381" s="158" t="s">
        <v>592</v>
      </c>
      <c r="G381" s="159" t="s">
        <v>158</v>
      </c>
      <c r="H381" s="160">
        <v>2.34</v>
      </c>
      <c r="I381" s="161"/>
      <c r="J381" s="162">
        <f>ROUND(I381*H381,2)</f>
        <v>0</v>
      </c>
      <c r="K381" s="158" t="s">
        <v>159</v>
      </c>
      <c r="L381" s="31"/>
      <c r="M381" s="163" t="s">
        <v>1</v>
      </c>
      <c r="N381" s="164" t="s">
        <v>36</v>
      </c>
      <c r="O381" s="54"/>
      <c r="P381" s="165">
        <f>O381*H381</f>
        <v>0</v>
      </c>
      <c r="Q381" s="165">
        <v>0</v>
      </c>
      <c r="R381" s="165">
        <f>Q381*H381</f>
        <v>0</v>
      </c>
      <c r="S381" s="165">
        <v>5.3999999999999999E-2</v>
      </c>
      <c r="T381" s="166">
        <f>S381*H381</f>
        <v>0.12636</v>
      </c>
      <c r="AR381" s="167" t="s">
        <v>92</v>
      </c>
      <c r="AT381" s="167" t="s">
        <v>155</v>
      </c>
      <c r="AU381" s="167" t="s">
        <v>82</v>
      </c>
      <c r="AY381" s="16" t="s">
        <v>153</v>
      </c>
      <c r="BE381" s="168">
        <f>IF(N381="základná",J381,0)</f>
        <v>0</v>
      </c>
      <c r="BF381" s="168">
        <f>IF(N381="znížená",J381,0)</f>
        <v>0</v>
      </c>
      <c r="BG381" s="168">
        <f>IF(N381="zákl. prenesená",J381,0)</f>
        <v>0</v>
      </c>
      <c r="BH381" s="168">
        <f>IF(N381="zníž. prenesená",J381,0)</f>
        <v>0</v>
      </c>
      <c r="BI381" s="168">
        <f>IF(N381="nulová",J381,0)</f>
        <v>0</v>
      </c>
      <c r="BJ381" s="16" t="s">
        <v>82</v>
      </c>
      <c r="BK381" s="168">
        <f>ROUND(I381*H381,2)</f>
        <v>0</v>
      </c>
      <c r="BL381" s="16" t="s">
        <v>92</v>
      </c>
      <c r="BM381" s="167" t="s">
        <v>593</v>
      </c>
    </row>
    <row r="382" spans="2:65" s="12" customFormat="1" ht="11.25">
      <c r="B382" s="169"/>
      <c r="D382" s="170" t="s">
        <v>161</v>
      </c>
      <c r="E382" s="171" t="s">
        <v>1</v>
      </c>
      <c r="F382" s="172" t="s">
        <v>594</v>
      </c>
      <c r="H382" s="173">
        <v>2.34</v>
      </c>
      <c r="I382" s="174"/>
      <c r="L382" s="169"/>
      <c r="M382" s="175"/>
      <c r="N382" s="176"/>
      <c r="O382" s="176"/>
      <c r="P382" s="176"/>
      <c r="Q382" s="176"/>
      <c r="R382" s="176"/>
      <c r="S382" s="176"/>
      <c r="T382" s="177"/>
      <c r="AT382" s="171" t="s">
        <v>161</v>
      </c>
      <c r="AU382" s="171" t="s">
        <v>82</v>
      </c>
      <c r="AV382" s="12" t="s">
        <v>82</v>
      </c>
      <c r="AW382" s="12" t="s">
        <v>27</v>
      </c>
      <c r="AX382" s="12" t="s">
        <v>74</v>
      </c>
      <c r="AY382" s="171" t="s">
        <v>153</v>
      </c>
    </row>
    <row r="383" spans="2:65" s="1" customFormat="1" ht="48" customHeight="1">
      <c r="B383" s="155"/>
      <c r="C383" s="156" t="s">
        <v>595</v>
      </c>
      <c r="D383" s="156" t="s">
        <v>155</v>
      </c>
      <c r="E383" s="157" t="s">
        <v>596</v>
      </c>
      <c r="F383" s="158" t="s">
        <v>597</v>
      </c>
      <c r="G383" s="159" t="s">
        <v>265</v>
      </c>
      <c r="H383" s="160">
        <v>1</v>
      </c>
      <c r="I383" s="161"/>
      <c r="J383" s="162">
        <f t="shared" ref="J383:J389" si="0">ROUND(I383*H383,2)</f>
        <v>0</v>
      </c>
      <c r="K383" s="158" t="s">
        <v>1</v>
      </c>
      <c r="L383" s="31"/>
      <c r="M383" s="163" t="s">
        <v>1</v>
      </c>
      <c r="N383" s="164" t="s">
        <v>36</v>
      </c>
      <c r="O383" s="54"/>
      <c r="P383" s="165">
        <f t="shared" ref="P383:P389" si="1">O383*H383</f>
        <v>0</v>
      </c>
      <c r="Q383" s="165">
        <v>0</v>
      </c>
      <c r="R383" s="165">
        <f t="shared" ref="R383:R389" si="2">Q383*H383</f>
        <v>0</v>
      </c>
      <c r="S383" s="165">
        <v>3.7999999999999999E-2</v>
      </c>
      <c r="T383" s="166">
        <f t="shared" ref="T383:T389" si="3">S383*H383</f>
        <v>3.7999999999999999E-2</v>
      </c>
      <c r="AR383" s="167" t="s">
        <v>92</v>
      </c>
      <c r="AT383" s="167" t="s">
        <v>155</v>
      </c>
      <c r="AU383" s="167" t="s">
        <v>82</v>
      </c>
      <c r="AY383" s="16" t="s">
        <v>153</v>
      </c>
      <c r="BE383" s="168">
        <f t="shared" ref="BE383:BE389" si="4">IF(N383="základná",J383,0)</f>
        <v>0</v>
      </c>
      <c r="BF383" s="168">
        <f t="shared" ref="BF383:BF389" si="5">IF(N383="znížená",J383,0)</f>
        <v>0</v>
      </c>
      <c r="BG383" s="168">
        <f t="shared" ref="BG383:BG389" si="6">IF(N383="zákl. prenesená",J383,0)</f>
        <v>0</v>
      </c>
      <c r="BH383" s="168">
        <f t="shared" ref="BH383:BH389" si="7">IF(N383="zníž. prenesená",J383,0)</f>
        <v>0</v>
      </c>
      <c r="BI383" s="168">
        <f t="shared" ref="BI383:BI389" si="8">IF(N383="nulová",J383,0)</f>
        <v>0</v>
      </c>
      <c r="BJ383" s="16" t="s">
        <v>82</v>
      </c>
      <c r="BK383" s="168">
        <f t="shared" ref="BK383:BK389" si="9">ROUND(I383*H383,2)</f>
        <v>0</v>
      </c>
      <c r="BL383" s="16" t="s">
        <v>92</v>
      </c>
      <c r="BM383" s="167" t="s">
        <v>598</v>
      </c>
    </row>
    <row r="384" spans="2:65" s="1" customFormat="1" ht="24" customHeight="1">
      <c r="B384" s="155"/>
      <c r="C384" s="156" t="s">
        <v>599</v>
      </c>
      <c r="D384" s="156" t="s">
        <v>155</v>
      </c>
      <c r="E384" s="157" t="s">
        <v>600</v>
      </c>
      <c r="F384" s="158" t="s">
        <v>601</v>
      </c>
      <c r="G384" s="159" t="s">
        <v>158</v>
      </c>
      <c r="H384" s="160">
        <v>10</v>
      </c>
      <c r="I384" s="161"/>
      <c r="J384" s="162">
        <f t="shared" si="0"/>
        <v>0</v>
      </c>
      <c r="K384" s="158" t="s">
        <v>159</v>
      </c>
      <c r="L384" s="31"/>
      <c r="M384" s="163" t="s">
        <v>1</v>
      </c>
      <c r="N384" s="164" t="s">
        <v>36</v>
      </c>
      <c r="O384" s="54"/>
      <c r="P384" s="165">
        <f t="shared" si="1"/>
        <v>0</v>
      </c>
      <c r="Q384" s="165">
        <v>0</v>
      </c>
      <c r="R384" s="165">
        <f t="shared" si="2"/>
        <v>0</v>
      </c>
      <c r="S384" s="165">
        <v>6.8000000000000005E-2</v>
      </c>
      <c r="T384" s="166">
        <f t="shared" si="3"/>
        <v>0.68</v>
      </c>
      <c r="AR384" s="167" t="s">
        <v>92</v>
      </c>
      <c r="AT384" s="167" t="s">
        <v>155</v>
      </c>
      <c r="AU384" s="167" t="s">
        <v>82</v>
      </c>
      <c r="AY384" s="16" t="s">
        <v>153</v>
      </c>
      <c r="BE384" s="168">
        <f t="shared" si="4"/>
        <v>0</v>
      </c>
      <c r="BF384" s="168">
        <f t="shared" si="5"/>
        <v>0</v>
      </c>
      <c r="BG384" s="168">
        <f t="shared" si="6"/>
        <v>0</v>
      </c>
      <c r="BH384" s="168">
        <f t="shared" si="7"/>
        <v>0</v>
      </c>
      <c r="BI384" s="168">
        <f t="shared" si="8"/>
        <v>0</v>
      </c>
      <c r="BJ384" s="16" t="s">
        <v>82</v>
      </c>
      <c r="BK384" s="168">
        <f t="shared" si="9"/>
        <v>0</v>
      </c>
      <c r="BL384" s="16" t="s">
        <v>92</v>
      </c>
      <c r="BM384" s="167" t="s">
        <v>602</v>
      </c>
    </row>
    <row r="385" spans="2:65" s="1" customFormat="1" ht="24" customHeight="1">
      <c r="B385" s="155"/>
      <c r="C385" s="156" t="s">
        <v>603</v>
      </c>
      <c r="D385" s="156" t="s">
        <v>155</v>
      </c>
      <c r="E385" s="157" t="s">
        <v>569</v>
      </c>
      <c r="F385" s="158" t="s">
        <v>570</v>
      </c>
      <c r="G385" s="159" t="s">
        <v>158</v>
      </c>
      <c r="H385" s="160">
        <v>10</v>
      </c>
      <c r="I385" s="161"/>
      <c r="J385" s="162">
        <f t="shared" si="0"/>
        <v>0</v>
      </c>
      <c r="K385" s="158" t="s">
        <v>159</v>
      </c>
      <c r="L385" s="31"/>
      <c r="M385" s="163" t="s">
        <v>1</v>
      </c>
      <c r="N385" s="164" t="s">
        <v>36</v>
      </c>
      <c r="O385" s="54"/>
      <c r="P385" s="165">
        <f t="shared" si="1"/>
        <v>0</v>
      </c>
      <c r="Q385" s="165">
        <v>0</v>
      </c>
      <c r="R385" s="165">
        <f t="shared" si="2"/>
        <v>0</v>
      </c>
      <c r="S385" s="165">
        <v>0.1</v>
      </c>
      <c r="T385" s="166">
        <f t="shared" si="3"/>
        <v>1</v>
      </c>
      <c r="AR385" s="167" t="s">
        <v>92</v>
      </c>
      <c r="AT385" s="167" t="s">
        <v>155</v>
      </c>
      <c r="AU385" s="167" t="s">
        <v>82</v>
      </c>
      <c r="AY385" s="16" t="s">
        <v>153</v>
      </c>
      <c r="BE385" s="168">
        <f t="shared" si="4"/>
        <v>0</v>
      </c>
      <c r="BF385" s="168">
        <f t="shared" si="5"/>
        <v>0</v>
      </c>
      <c r="BG385" s="168">
        <f t="shared" si="6"/>
        <v>0</v>
      </c>
      <c r="BH385" s="168">
        <f t="shared" si="7"/>
        <v>0</v>
      </c>
      <c r="BI385" s="168">
        <f t="shared" si="8"/>
        <v>0</v>
      </c>
      <c r="BJ385" s="16" t="s">
        <v>82</v>
      </c>
      <c r="BK385" s="168">
        <f t="shared" si="9"/>
        <v>0</v>
      </c>
      <c r="BL385" s="16" t="s">
        <v>92</v>
      </c>
      <c r="BM385" s="167" t="s">
        <v>604</v>
      </c>
    </row>
    <row r="386" spans="2:65" s="1" customFormat="1" ht="24" customHeight="1">
      <c r="B386" s="155"/>
      <c r="C386" s="156" t="s">
        <v>605</v>
      </c>
      <c r="D386" s="156" t="s">
        <v>155</v>
      </c>
      <c r="E386" s="157" t="s">
        <v>606</v>
      </c>
      <c r="F386" s="158" t="s">
        <v>607</v>
      </c>
      <c r="G386" s="159" t="s">
        <v>265</v>
      </c>
      <c r="H386" s="160">
        <v>1</v>
      </c>
      <c r="I386" s="161"/>
      <c r="J386" s="162">
        <f t="shared" si="0"/>
        <v>0</v>
      </c>
      <c r="K386" s="158" t="s">
        <v>1</v>
      </c>
      <c r="L386" s="31"/>
      <c r="M386" s="163" t="s">
        <v>1</v>
      </c>
      <c r="N386" s="164" t="s">
        <v>36</v>
      </c>
      <c r="O386" s="54"/>
      <c r="P386" s="165">
        <f t="shared" si="1"/>
        <v>0</v>
      </c>
      <c r="Q386" s="165">
        <v>0</v>
      </c>
      <c r="R386" s="165">
        <f t="shared" si="2"/>
        <v>0</v>
      </c>
      <c r="S386" s="165">
        <v>0</v>
      </c>
      <c r="T386" s="166">
        <f t="shared" si="3"/>
        <v>0</v>
      </c>
      <c r="AR386" s="167" t="s">
        <v>92</v>
      </c>
      <c r="AT386" s="167" t="s">
        <v>155</v>
      </c>
      <c r="AU386" s="167" t="s">
        <v>82</v>
      </c>
      <c r="AY386" s="16" t="s">
        <v>153</v>
      </c>
      <c r="BE386" s="168">
        <f t="shared" si="4"/>
        <v>0</v>
      </c>
      <c r="BF386" s="168">
        <f t="shared" si="5"/>
        <v>0</v>
      </c>
      <c r="BG386" s="168">
        <f t="shared" si="6"/>
        <v>0</v>
      </c>
      <c r="BH386" s="168">
        <f t="shared" si="7"/>
        <v>0</v>
      </c>
      <c r="BI386" s="168">
        <f t="shared" si="8"/>
        <v>0</v>
      </c>
      <c r="BJ386" s="16" t="s">
        <v>82</v>
      </c>
      <c r="BK386" s="168">
        <f t="shared" si="9"/>
        <v>0</v>
      </c>
      <c r="BL386" s="16" t="s">
        <v>92</v>
      </c>
      <c r="BM386" s="167" t="s">
        <v>608</v>
      </c>
    </row>
    <row r="387" spans="2:65" s="1" customFormat="1" ht="24" customHeight="1">
      <c r="B387" s="155"/>
      <c r="C387" s="156" t="s">
        <v>609</v>
      </c>
      <c r="D387" s="156" t="s">
        <v>155</v>
      </c>
      <c r="E387" s="157" t="s">
        <v>610</v>
      </c>
      <c r="F387" s="158" t="s">
        <v>611</v>
      </c>
      <c r="G387" s="159" t="s">
        <v>265</v>
      </c>
      <c r="H387" s="160">
        <v>1</v>
      </c>
      <c r="I387" s="161"/>
      <c r="J387" s="162">
        <f t="shared" si="0"/>
        <v>0</v>
      </c>
      <c r="K387" s="158" t="s">
        <v>1</v>
      </c>
      <c r="L387" s="31"/>
      <c r="M387" s="163" t="s">
        <v>1</v>
      </c>
      <c r="N387" s="164" t="s">
        <v>36</v>
      </c>
      <c r="O387" s="54"/>
      <c r="P387" s="165">
        <f t="shared" si="1"/>
        <v>0</v>
      </c>
      <c r="Q387" s="165">
        <v>0</v>
      </c>
      <c r="R387" s="165">
        <f t="shared" si="2"/>
        <v>0</v>
      </c>
      <c r="S387" s="165">
        <v>0</v>
      </c>
      <c r="T387" s="166">
        <f t="shared" si="3"/>
        <v>0</v>
      </c>
      <c r="AR387" s="167" t="s">
        <v>92</v>
      </c>
      <c r="AT387" s="167" t="s">
        <v>155</v>
      </c>
      <c r="AU387" s="167" t="s">
        <v>82</v>
      </c>
      <c r="AY387" s="16" t="s">
        <v>153</v>
      </c>
      <c r="BE387" s="168">
        <f t="shared" si="4"/>
        <v>0</v>
      </c>
      <c r="BF387" s="168">
        <f t="shared" si="5"/>
        <v>0</v>
      </c>
      <c r="BG387" s="168">
        <f t="shared" si="6"/>
        <v>0</v>
      </c>
      <c r="BH387" s="168">
        <f t="shared" si="7"/>
        <v>0</v>
      </c>
      <c r="BI387" s="168">
        <f t="shared" si="8"/>
        <v>0</v>
      </c>
      <c r="BJ387" s="16" t="s">
        <v>82</v>
      </c>
      <c r="BK387" s="168">
        <f t="shared" si="9"/>
        <v>0</v>
      </c>
      <c r="BL387" s="16" t="s">
        <v>92</v>
      </c>
      <c r="BM387" s="167" t="s">
        <v>612</v>
      </c>
    </row>
    <row r="388" spans="2:65" s="1" customFormat="1" ht="48" customHeight="1">
      <c r="B388" s="155"/>
      <c r="C388" s="156" t="s">
        <v>613</v>
      </c>
      <c r="D388" s="156" t="s">
        <v>155</v>
      </c>
      <c r="E388" s="157" t="s">
        <v>614</v>
      </c>
      <c r="F388" s="158" t="s">
        <v>615</v>
      </c>
      <c r="G388" s="159" t="s">
        <v>265</v>
      </c>
      <c r="H388" s="160">
        <v>6</v>
      </c>
      <c r="I388" s="161"/>
      <c r="J388" s="162">
        <f t="shared" si="0"/>
        <v>0</v>
      </c>
      <c r="K388" s="158" t="s">
        <v>1</v>
      </c>
      <c r="L388" s="31"/>
      <c r="M388" s="163" t="s">
        <v>1</v>
      </c>
      <c r="N388" s="164" t="s">
        <v>36</v>
      </c>
      <c r="O388" s="54"/>
      <c r="P388" s="165">
        <f t="shared" si="1"/>
        <v>0</v>
      </c>
      <c r="Q388" s="165">
        <v>0</v>
      </c>
      <c r="R388" s="165">
        <f t="shared" si="2"/>
        <v>0</v>
      </c>
      <c r="S388" s="165">
        <v>6.0479999999999999E-2</v>
      </c>
      <c r="T388" s="166">
        <f t="shared" si="3"/>
        <v>0.36287999999999998</v>
      </c>
      <c r="AR388" s="167" t="s">
        <v>92</v>
      </c>
      <c r="AT388" s="167" t="s">
        <v>155</v>
      </c>
      <c r="AU388" s="167" t="s">
        <v>82</v>
      </c>
      <c r="AY388" s="16" t="s">
        <v>153</v>
      </c>
      <c r="BE388" s="168">
        <f t="shared" si="4"/>
        <v>0</v>
      </c>
      <c r="BF388" s="168">
        <f t="shared" si="5"/>
        <v>0</v>
      </c>
      <c r="BG388" s="168">
        <f t="shared" si="6"/>
        <v>0</v>
      </c>
      <c r="BH388" s="168">
        <f t="shared" si="7"/>
        <v>0</v>
      </c>
      <c r="BI388" s="168">
        <f t="shared" si="8"/>
        <v>0</v>
      </c>
      <c r="BJ388" s="16" t="s">
        <v>82</v>
      </c>
      <c r="BK388" s="168">
        <f t="shared" si="9"/>
        <v>0</v>
      </c>
      <c r="BL388" s="16" t="s">
        <v>92</v>
      </c>
      <c r="BM388" s="167" t="s">
        <v>616</v>
      </c>
    </row>
    <row r="389" spans="2:65" s="1" customFormat="1" ht="24" customHeight="1">
      <c r="B389" s="155"/>
      <c r="C389" s="156" t="s">
        <v>617</v>
      </c>
      <c r="D389" s="156" t="s">
        <v>155</v>
      </c>
      <c r="E389" s="157" t="s">
        <v>618</v>
      </c>
      <c r="F389" s="158" t="s">
        <v>619</v>
      </c>
      <c r="G389" s="159" t="s">
        <v>176</v>
      </c>
      <c r="H389" s="160">
        <v>3.6389999999999998</v>
      </c>
      <c r="I389" s="161"/>
      <c r="J389" s="162">
        <f t="shared" si="0"/>
        <v>0</v>
      </c>
      <c r="K389" s="158" t="s">
        <v>1</v>
      </c>
      <c r="L389" s="31"/>
      <c r="M389" s="163" t="s">
        <v>1</v>
      </c>
      <c r="N389" s="164" t="s">
        <v>36</v>
      </c>
      <c r="O389" s="54"/>
      <c r="P389" s="165">
        <f t="shared" si="1"/>
        <v>0</v>
      </c>
      <c r="Q389" s="165">
        <v>0</v>
      </c>
      <c r="R389" s="165">
        <f t="shared" si="2"/>
        <v>0</v>
      </c>
      <c r="S389" s="165">
        <v>2.4</v>
      </c>
      <c r="T389" s="166">
        <f t="shared" si="3"/>
        <v>8.7335999999999991</v>
      </c>
      <c r="AR389" s="167" t="s">
        <v>92</v>
      </c>
      <c r="AT389" s="167" t="s">
        <v>155</v>
      </c>
      <c r="AU389" s="167" t="s">
        <v>82</v>
      </c>
      <c r="AY389" s="16" t="s">
        <v>153</v>
      </c>
      <c r="BE389" s="168">
        <f t="shared" si="4"/>
        <v>0</v>
      </c>
      <c r="BF389" s="168">
        <f t="shared" si="5"/>
        <v>0</v>
      </c>
      <c r="BG389" s="168">
        <f t="shared" si="6"/>
        <v>0</v>
      </c>
      <c r="BH389" s="168">
        <f t="shared" si="7"/>
        <v>0</v>
      </c>
      <c r="BI389" s="168">
        <f t="shared" si="8"/>
        <v>0</v>
      </c>
      <c r="BJ389" s="16" t="s">
        <v>82</v>
      </c>
      <c r="BK389" s="168">
        <f t="shared" si="9"/>
        <v>0</v>
      </c>
      <c r="BL389" s="16" t="s">
        <v>92</v>
      </c>
      <c r="BM389" s="167" t="s">
        <v>620</v>
      </c>
    </row>
    <row r="390" spans="2:65" s="12" customFormat="1" ht="22.5">
      <c r="B390" s="169"/>
      <c r="D390" s="170" t="s">
        <v>161</v>
      </c>
      <c r="E390" s="171" t="s">
        <v>1</v>
      </c>
      <c r="F390" s="172" t="s">
        <v>621</v>
      </c>
      <c r="H390" s="173">
        <v>3.6389999999999998</v>
      </c>
      <c r="I390" s="174"/>
      <c r="L390" s="169"/>
      <c r="M390" s="175"/>
      <c r="N390" s="176"/>
      <c r="O390" s="176"/>
      <c r="P390" s="176"/>
      <c r="Q390" s="176"/>
      <c r="R390" s="176"/>
      <c r="S390" s="176"/>
      <c r="T390" s="177"/>
      <c r="AT390" s="171" t="s">
        <v>161</v>
      </c>
      <c r="AU390" s="171" t="s">
        <v>82</v>
      </c>
      <c r="AV390" s="12" t="s">
        <v>82</v>
      </c>
      <c r="AW390" s="12" t="s">
        <v>27</v>
      </c>
      <c r="AX390" s="12" t="s">
        <v>74</v>
      </c>
      <c r="AY390" s="171" t="s">
        <v>153</v>
      </c>
    </row>
    <row r="391" spans="2:65" s="1" customFormat="1" ht="48" customHeight="1">
      <c r="B391" s="155"/>
      <c r="C391" s="156" t="s">
        <v>622</v>
      </c>
      <c r="D391" s="156" t="s">
        <v>155</v>
      </c>
      <c r="E391" s="157" t="s">
        <v>623</v>
      </c>
      <c r="F391" s="158" t="s">
        <v>624</v>
      </c>
      <c r="G391" s="159" t="s">
        <v>176</v>
      </c>
      <c r="H391" s="160">
        <v>5.9989999999999997</v>
      </c>
      <c r="I391" s="161"/>
      <c r="J391" s="162">
        <f>ROUND(I391*H391,2)</f>
        <v>0</v>
      </c>
      <c r="K391" s="158" t="s">
        <v>1</v>
      </c>
      <c r="L391" s="31"/>
      <c r="M391" s="163" t="s">
        <v>1</v>
      </c>
      <c r="N391" s="164" t="s">
        <v>36</v>
      </c>
      <c r="O391" s="54"/>
      <c r="P391" s="165">
        <f>O391*H391</f>
        <v>0</v>
      </c>
      <c r="Q391" s="165">
        <v>0</v>
      </c>
      <c r="R391" s="165">
        <f>Q391*H391</f>
        <v>0</v>
      </c>
      <c r="S391" s="165">
        <v>1.905</v>
      </c>
      <c r="T391" s="166">
        <f>S391*H391</f>
        <v>11.428094999999999</v>
      </c>
      <c r="AR391" s="167" t="s">
        <v>92</v>
      </c>
      <c r="AT391" s="167" t="s">
        <v>155</v>
      </c>
      <c r="AU391" s="167" t="s">
        <v>82</v>
      </c>
      <c r="AY391" s="16" t="s">
        <v>153</v>
      </c>
      <c r="BE391" s="168">
        <f>IF(N391="základná",J391,0)</f>
        <v>0</v>
      </c>
      <c r="BF391" s="168">
        <f>IF(N391="znížená",J391,0)</f>
        <v>0</v>
      </c>
      <c r="BG391" s="168">
        <f>IF(N391="zákl. prenesená",J391,0)</f>
        <v>0</v>
      </c>
      <c r="BH391" s="168">
        <f>IF(N391="zníž. prenesená",J391,0)</f>
        <v>0</v>
      </c>
      <c r="BI391" s="168">
        <f>IF(N391="nulová",J391,0)</f>
        <v>0</v>
      </c>
      <c r="BJ391" s="16" t="s">
        <v>82</v>
      </c>
      <c r="BK391" s="168">
        <f>ROUND(I391*H391,2)</f>
        <v>0</v>
      </c>
      <c r="BL391" s="16" t="s">
        <v>92</v>
      </c>
      <c r="BM391" s="167" t="s">
        <v>625</v>
      </c>
    </row>
    <row r="392" spans="2:65" s="12" customFormat="1" ht="11.25">
      <c r="B392" s="169"/>
      <c r="D392" s="170" t="s">
        <v>161</v>
      </c>
      <c r="E392" s="171" t="s">
        <v>1</v>
      </c>
      <c r="F392" s="172" t="s">
        <v>626</v>
      </c>
      <c r="H392" s="173">
        <v>5.9989999999999997</v>
      </c>
      <c r="I392" s="174"/>
      <c r="L392" s="169"/>
      <c r="M392" s="175"/>
      <c r="N392" s="176"/>
      <c r="O392" s="176"/>
      <c r="P392" s="176"/>
      <c r="Q392" s="176"/>
      <c r="R392" s="176"/>
      <c r="S392" s="176"/>
      <c r="T392" s="177"/>
      <c r="AT392" s="171" t="s">
        <v>161</v>
      </c>
      <c r="AU392" s="171" t="s">
        <v>82</v>
      </c>
      <c r="AV392" s="12" t="s">
        <v>82</v>
      </c>
      <c r="AW392" s="12" t="s">
        <v>27</v>
      </c>
      <c r="AX392" s="12" t="s">
        <v>74</v>
      </c>
      <c r="AY392" s="171" t="s">
        <v>153</v>
      </c>
    </row>
    <row r="393" spans="2:65" s="1" customFormat="1" ht="36" customHeight="1">
      <c r="B393" s="155"/>
      <c r="C393" s="156" t="s">
        <v>627</v>
      </c>
      <c r="D393" s="156" t="s">
        <v>155</v>
      </c>
      <c r="E393" s="157" t="s">
        <v>628</v>
      </c>
      <c r="F393" s="158" t="s">
        <v>629</v>
      </c>
      <c r="G393" s="159" t="s">
        <v>158</v>
      </c>
      <c r="H393" s="160">
        <v>70</v>
      </c>
      <c r="I393" s="161"/>
      <c r="J393" s="162">
        <f>ROUND(I393*H393,2)</f>
        <v>0</v>
      </c>
      <c r="K393" s="158" t="s">
        <v>1</v>
      </c>
      <c r="L393" s="31"/>
      <c r="M393" s="163" t="s">
        <v>1</v>
      </c>
      <c r="N393" s="164" t="s">
        <v>36</v>
      </c>
      <c r="O393" s="54"/>
      <c r="P393" s="165">
        <f>O393*H393</f>
        <v>0</v>
      </c>
      <c r="Q393" s="165">
        <v>0</v>
      </c>
      <c r="R393" s="165">
        <f>Q393*H393</f>
        <v>0</v>
      </c>
      <c r="S393" s="165">
        <v>2.5000000000000001E-3</v>
      </c>
      <c r="T393" s="166">
        <f>S393*H393</f>
        <v>0.17500000000000002</v>
      </c>
      <c r="AR393" s="167" t="s">
        <v>92</v>
      </c>
      <c r="AT393" s="167" t="s">
        <v>155</v>
      </c>
      <c r="AU393" s="167" t="s">
        <v>82</v>
      </c>
      <c r="AY393" s="16" t="s">
        <v>153</v>
      </c>
      <c r="BE393" s="168">
        <f>IF(N393="základná",J393,0)</f>
        <v>0</v>
      </c>
      <c r="BF393" s="168">
        <f>IF(N393="znížená",J393,0)</f>
        <v>0</v>
      </c>
      <c r="BG393" s="168">
        <f>IF(N393="zákl. prenesená",J393,0)</f>
        <v>0</v>
      </c>
      <c r="BH393" s="168">
        <f>IF(N393="zníž. prenesená",J393,0)</f>
        <v>0</v>
      </c>
      <c r="BI393" s="168">
        <f>IF(N393="nulová",J393,0)</f>
        <v>0</v>
      </c>
      <c r="BJ393" s="16" t="s">
        <v>82</v>
      </c>
      <c r="BK393" s="168">
        <f>ROUND(I393*H393,2)</f>
        <v>0</v>
      </c>
      <c r="BL393" s="16" t="s">
        <v>92</v>
      </c>
      <c r="BM393" s="167" t="s">
        <v>630</v>
      </c>
    </row>
    <row r="394" spans="2:65" s="1" customFormat="1" ht="36" customHeight="1">
      <c r="B394" s="155"/>
      <c r="C394" s="156" t="s">
        <v>631</v>
      </c>
      <c r="D394" s="156" t="s">
        <v>155</v>
      </c>
      <c r="E394" s="157" t="s">
        <v>632</v>
      </c>
      <c r="F394" s="158" t="s">
        <v>633</v>
      </c>
      <c r="G394" s="159" t="s">
        <v>158</v>
      </c>
      <c r="H394" s="160">
        <v>1.52</v>
      </c>
      <c r="I394" s="161"/>
      <c r="J394" s="162">
        <f>ROUND(I394*H394,2)</f>
        <v>0</v>
      </c>
      <c r="K394" s="158" t="s">
        <v>159</v>
      </c>
      <c r="L394" s="31"/>
      <c r="M394" s="163" t="s">
        <v>1</v>
      </c>
      <c r="N394" s="164" t="s">
        <v>36</v>
      </c>
      <c r="O394" s="54"/>
      <c r="P394" s="165">
        <f>O394*H394</f>
        <v>0</v>
      </c>
      <c r="Q394" s="165">
        <v>0</v>
      </c>
      <c r="R394" s="165">
        <f>Q394*H394</f>
        <v>0</v>
      </c>
      <c r="S394" s="165">
        <v>0.02</v>
      </c>
      <c r="T394" s="166">
        <f>S394*H394</f>
        <v>3.04E-2</v>
      </c>
      <c r="AR394" s="167" t="s">
        <v>234</v>
      </c>
      <c r="AT394" s="167" t="s">
        <v>155</v>
      </c>
      <c r="AU394" s="167" t="s">
        <v>82</v>
      </c>
      <c r="AY394" s="16" t="s">
        <v>153</v>
      </c>
      <c r="BE394" s="168">
        <f>IF(N394="základná",J394,0)</f>
        <v>0</v>
      </c>
      <c r="BF394" s="168">
        <f>IF(N394="znížená",J394,0)</f>
        <v>0</v>
      </c>
      <c r="BG394" s="168">
        <f>IF(N394="zákl. prenesená",J394,0)</f>
        <v>0</v>
      </c>
      <c r="BH394" s="168">
        <f>IF(N394="zníž. prenesená",J394,0)</f>
        <v>0</v>
      </c>
      <c r="BI394" s="168">
        <f>IF(N394="nulová",J394,0)</f>
        <v>0</v>
      </c>
      <c r="BJ394" s="16" t="s">
        <v>82</v>
      </c>
      <c r="BK394" s="168">
        <f>ROUND(I394*H394,2)</f>
        <v>0</v>
      </c>
      <c r="BL394" s="16" t="s">
        <v>234</v>
      </c>
      <c r="BM394" s="167" t="s">
        <v>634</v>
      </c>
    </row>
    <row r="395" spans="2:65" s="1" customFormat="1" ht="36" customHeight="1">
      <c r="B395" s="155"/>
      <c r="C395" s="156" t="s">
        <v>635</v>
      </c>
      <c r="D395" s="156" t="s">
        <v>155</v>
      </c>
      <c r="E395" s="157" t="s">
        <v>636</v>
      </c>
      <c r="F395" s="158" t="s">
        <v>637</v>
      </c>
      <c r="G395" s="159" t="s">
        <v>176</v>
      </c>
      <c r="H395" s="160">
        <v>8</v>
      </c>
      <c r="I395" s="161"/>
      <c r="J395" s="162">
        <f>ROUND(I395*H395,2)</f>
        <v>0</v>
      </c>
      <c r="K395" s="158" t="s">
        <v>159</v>
      </c>
      <c r="L395" s="31"/>
      <c r="M395" s="163" t="s">
        <v>1</v>
      </c>
      <c r="N395" s="164" t="s">
        <v>36</v>
      </c>
      <c r="O395" s="54"/>
      <c r="P395" s="165">
        <f>O395*H395</f>
        <v>0</v>
      </c>
      <c r="Q395" s="165">
        <v>0</v>
      </c>
      <c r="R395" s="165">
        <f>Q395*H395</f>
        <v>0</v>
      </c>
      <c r="S395" s="165">
        <v>1.6</v>
      </c>
      <c r="T395" s="166">
        <f>S395*H395</f>
        <v>12.8</v>
      </c>
      <c r="AR395" s="167" t="s">
        <v>234</v>
      </c>
      <c r="AT395" s="167" t="s">
        <v>155</v>
      </c>
      <c r="AU395" s="167" t="s">
        <v>82</v>
      </c>
      <c r="AY395" s="16" t="s">
        <v>153</v>
      </c>
      <c r="BE395" s="168">
        <f>IF(N395="základná",J395,0)</f>
        <v>0</v>
      </c>
      <c r="BF395" s="168">
        <f>IF(N395="znížená",J395,0)</f>
        <v>0</v>
      </c>
      <c r="BG395" s="168">
        <f>IF(N395="zákl. prenesená",J395,0)</f>
        <v>0</v>
      </c>
      <c r="BH395" s="168">
        <f>IF(N395="zníž. prenesená",J395,0)</f>
        <v>0</v>
      </c>
      <c r="BI395" s="168">
        <f>IF(N395="nulová",J395,0)</f>
        <v>0</v>
      </c>
      <c r="BJ395" s="16" t="s">
        <v>82</v>
      </c>
      <c r="BK395" s="168">
        <f>ROUND(I395*H395,2)</f>
        <v>0</v>
      </c>
      <c r="BL395" s="16" t="s">
        <v>234</v>
      </c>
      <c r="BM395" s="167" t="s">
        <v>638</v>
      </c>
    </row>
    <row r="396" spans="2:65" s="12" customFormat="1" ht="11.25">
      <c r="B396" s="169"/>
      <c r="D396" s="170" t="s">
        <v>161</v>
      </c>
      <c r="E396" s="171" t="s">
        <v>1</v>
      </c>
      <c r="F396" s="172" t="s">
        <v>639</v>
      </c>
      <c r="H396" s="173">
        <v>8</v>
      </c>
      <c r="I396" s="174"/>
      <c r="L396" s="169"/>
      <c r="M396" s="175"/>
      <c r="N396" s="176"/>
      <c r="O396" s="176"/>
      <c r="P396" s="176"/>
      <c r="Q396" s="176"/>
      <c r="R396" s="176"/>
      <c r="S396" s="176"/>
      <c r="T396" s="177"/>
      <c r="AT396" s="171" t="s">
        <v>161</v>
      </c>
      <c r="AU396" s="171" t="s">
        <v>82</v>
      </c>
      <c r="AV396" s="12" t="s">
        <v>82</v>
      </c>
      <c r="AW396" s="12" t="s">
        <v>27</v>
      </c>
      <c r="AX396" s="12" t="s">
        <v>74</v>
      </c>
      <c r="AY396" s="171" t="s">
        <v>153</v>
      </c>
    </row>
    <row r="397" spans="2:65" s="1" customFormat="1" ht="36" customHeight="1">
      <c r="B397" s="155"/>
      <c r="C397" s="156" t="s">
        <v>640</v>
      </c>
      <c r="D397" s="156" t="s">
        <v>155</v>
      </c>
      <c r="E397" s="157" t="s">
        <v>641</v>
      </c>
      <c r="F397" s="158" t="s">
        <v>642</v>
      </c>
      <c r="G397" s="159" t="s">
        <v>158</v>
      </c>
      <c r="H397" s="160">
        <v>10.743</v>
      </c>
      <c r="I397" s="161"/>
      <c r="J397" s="162">
        <f>ROUND(I397*H397,2)</f>
        <v>0</v>
      </c>
      <c r="K397" s="158" t="s">
        <v>1</v>
      </c>
      <c r="L397" s="31"/>
      <c r="M397" s="163" t="s">
        <v>1</v>
      </c>
      <c r="N397" s="164" t="s">
        <v>36</v>
      </c>
      <c r="O397" s="54"/>
      <c r="P397" s="165">
        <f>O397*H397</f>
        <v>0</v>
      </c>
      <c r="Q397" s="165">
        <v>0</v>
      </c>
      <c r="R397" s="165">
        <f>Q397*H397</f>
        <v>0</v>
      </c>
      <c r="S397" s="165">
        <v>0.24199999999999999</v>
      </c>
      <c r="T397" s="166">
        <f>S397*H397</f>
        <v>2.5998060000000001</v>
      </c>
      <c r="AR397" s="167" t="s">
        <v>234</v>
      </c>
      <c r="AT397" s="167" t="s">
        <v>155</v>
      </c>
      <c r="AU397" s="167" t="s">
        <v>82</v>
      </c>
      <c r="AY397" s="16" t="s">
        <v>153</v>
      </c>
      <c r="BE397" s="168">
        <f>IF(N397="základná",J397,0)</f>
        <v>0</v>
      </c>
      <c r="BF397" s="168">
        <f>IF(N397="znížená",J397,0)</f>
        <v>0</v>
      </c>
      <c r="BG397" s="168">
        <f>IF(N397="zákl. prenesená",J397,0)</f>
        <v>0</v>
      </c>
      <c r="BH397" s="168">
        <f>IF(N397="zníž. prenesená",J397,0)</f>
        <v>0</v>
      </c>
      <c r="BI397" s="168">
        <f>IF(N397="nulová",J397,0)</f>
        <v>0</v>
      </c>
      <c r="BJ397" s="16" t="s">
        <v>82</v>
      </c>
      <c r="BK397" s="168">
        <f>ROUND(I397*H397,2)</f>
        <v>0</v>
      </c>
      <c r="BL397" s="16" t="s">
        <v>234</v>
      </c>
      <c r="BM397" s="167" t="s">
        <v>643</v>
      </c>
    </row>
    <row r="398" spans="2:65" s="12" customFormat="1" ht="22.5">
      <c r="B398" s="169"/>
      <c r="D398" s="170" t="s">
        <v>161</v>
      </c>
      <c r="E398" s="171" t="s">
        <v>1</v>
      </c>
      <c r="F398" s="172" t="s">
        <v>644</v>
      </c>
      <c r="H398" s="173">
        <v>10.743</v>
      </c>
      <c r="I398" s="174"/>
      <c r="L398" s="169"/>
      <c r="M398" s="175"/>
      <c r="N398" s="176"/>
      <c r="O398" s="176"/>
      <c r="P398" s="176"/>
      <c r="Q398" s="176"/>
      <c r="R398" s="176"/>
      <c r="S398" s="176"/>
      <c r="T398" s="177"/>
      <c r="AT398" s="171" t="s">
        <v>161</v>
      </c>
      <c r="AU398" s="171" t="s">
        <v>82</v>
      </c>
      <c r="AV398" s="12" t="s">
        <v>82</v>
      </c>
      <c r="AW398" s="12" t="s">
        <v>27</v>
      </c>
      <c r="AX398" s="12" t="s">
        <v>74</v>
      </c>
      <c r="AY398" s="171" t="s">
        <v>153</v>
      </c>
    </row>
    <row r="399" spans="2:65" s="1" customFormat="1" ht="36" customHeight="1">
      <c r="B399" s="155"/>
      <c r="C399" s="156" t="s">
        <v>645</v>
      </c>
      <c r="D399" s="156" t="s">
        <v>155</v>
      </c>
      <c r="E399" s="157" t="s">
        <v>646</v>
      </c>
      <c r="F399" s="158" t="s">
        <v>647</v>
      </c>
      <c r="G399" s="159" t="s">
        <v>158</v>
      </c>
      <c r="H399" s="160">
        <v>11.081</v>
      </c>
      <c r="I399" s="161"/>
      <c r="J399" s="162">
        <f>ROUND(I399*H399,2)</f>
        <v>0</v>
      </c>
      <c r="K399" s="158" t="s">
        <v>159</v>
      </c>
      <c r="L399" s="31"/>
      <c r="M399" s="163" t="s">
        <v>1</v>
      </c>
      <c r="N399" s="164" t="s">
        <v>36</v>
      </c>
      <c r="O399" s="54"/>
      <c r="P399" s="165">
        <f>O399*H399</f>
        <v>0</v>
      </c>
      <c r="Q399" s="165">
        <v>0</v>
      </c>
      <c r="R399" s="165">
        <f>Q399*H399</f>
        <v>0</v>
      </c>
      <c r="S399" s="165">
        <v>0.01</v>
      </c>
      <c r="T399" s="166">
        <f>S399*H399</f>
        <v>0.11080999999999999</v>
      </c>
      <c r="AR399" s="167" t="s">
        <v>234</v>
      </c>
      <c r="AT399" s="167" t="s">
        <v>155</v>
      </c>
      <c r="AU399" s="167" t="s">
        <v>82</v>
      </c>
      <c r="AY399" s="16" t="s">
        <v>153</v>
      </c>
      <c r="BE399" s="168">
        <f>IF(N399="základná",J399,0)</f>
        <v>0</v>
      </c>
      <c r="BF399" s="168">
        <f>IF(N399="znížená",J399,0)</f>
        <v>0</v>
      </c>
      <c r="BG399" s="168">
        <f>IF(N399="zákl. prenesená",J399,0)</f>
        <v>0</v>
      </c>
      <c r="BH399" s="168">
        <f>IF(N399="zníž. prenesená",J399,0)</f>
        <v>0</v>
      </c>
      <c r="BI399" s="168">
        <f>IF(N399="nulová",J399,0)</f>
        <v>0</v>
      </c>
      <c r="BJ399" s="16" t="s">
        <v>82</v>
      </c>
      <c r="BK399" s="168">
        <f>ROUND(I399*H399,2)</f>
        <v>0</v>
      </c>
      <c r="BL399" s="16" t="s">
        <v>234</v>
      </c>
      <c r="BM399" s="167" t="s">
        <v>648</v>
      </c>
    </row>
    <row r="400" spans="2:65" s="12" customFormat="1" ht="11.25">
      <c r="B400" s="169"/>
      <c r="D400" s="170" t="s">
        <v>161</v>
      </c>
      <c r="E400" s="171" t="s">
        <v>1</v>
      </c>
      <c r="F400" s="172" t="s">
        <v>559</v>
      </c>
      <c r="H400" s="173">
        <v>11.081</v>
      </c>
      <c r="I400" s="174"/>
      <c r="L400" s="169"/>
      <c r="M400" s="175"/>
      <c r="N400" s="176"/>
      <c r="O400" s="176"/>
      <c r="P400" s="176"/>
      <c r="Q400" s="176"/>
      <c r="R400" s="176"/>
      <c r="S400" s="176"/>
      <c r="T400" s="177"/>
      <c r="AT400" s="171" t="s">
        <v>161</v>
      </c>
      <c r="AU400" s="171" t="s">
        <v>82</v>
      </c>
      <c r="AV400" s="12" t="s">
        <v>82</v>
      </c>
      <c r="AW400" s="12" t="s">
        <v>27</v>
      </c>
      <c r="AX400" s="12" t="s">
        <v>74</v>
      </c>
      <c r="AY400" s="171" t="s">
        <v>153</v>
      </c>
    </row>
    <row r="401" spans="2:65" s="1" customFormat="1" ht="36" customHeight="1">
      <c r="B401" s="155"/>
      <c r="C401" s="156" t="s">
        <v>649</v>
      </c>
      <c r="D401" s="156" t="s">
        <v>155</v>
      </c>
      <c r="E401" s="157" t="s">
        <v>650</v>
      </c>
      <c r="F401" s="158" t="s">
        <v>651</v>
      </c>
      <c r="G401" s="159" t="s">
        <v>265</v>
      </c>
      <c r="H401" s="160">
        <v>2</v>
      </c>
      <c r="I401" s="161"/>
      <c r="J401" s="162">
        <f>ROUND(I401*H401,2)</f>
        <v>0</v>
      </c>
      <c r="K401" s="158" t="s">
        <v>159</v>
      </c>
      <c r="L401" s="31"/>
      <c r="M401" s="163" t="s">
        <v>1</v>
      </c>
      <c r="N401" s="164" t="s">
        <v>36</v>
      </c>
      <c r="O401" s="54"/>
      <c r="P401" s="165">
        <f>O401*H401</f>
        <v>0</v>
      </c>
      <c r="Q401" s="165">
        <v>0</v>
      </c>
      <c r="R401" s="165">
        <f>Q401*H401</f>
        <v>0</v>
      </c>
      <c r="S401" s="165">
        <v>0.14979999999999999</v>
      </c>
      <c r="T401" s="166">
        <f>S401*H401</f>
        <v>0.29959999999999998</v>
      </c>
      <c r="AR401" s="167" t="s">
        <v>92</v>
      </c>
      <c r="AT401" s="167" t="s">
        <v>155</v>
      </c>
      <c r="AU401" s="167" t="s">
        <v>82</v>
      </c>
      <c r="AY401" s="16" t="s">
        <v>153</v>
      </c>
      <c r="BE401" s="168">
        <f>IF(N401="základná",J401,0)</f>
        <v>0</v>
      </c>
      <c r="BF401" s="168">
        <f>IF(N401="znížená",J401,0)</f>
        <v>0</v>
      </c>
      <c r="BG401" s="168">
        <f>IF(N401="zákl. prenesená",J401,0)</f>
        <v>0</v>
      </c>
      <c r="BH401" s="168">
        <f>IF(N401="zníž. prenesená",J401,0)</f>
        <v>0</v>
      </c>
      <c r="BI401" s="168">
        <f>IF(N401="nulová",J401,0)</f>
        <v>0</v>
      </c>
      <c r="BJ401" s="16" t="s">
        <v>82</v>
      </c>
      <c r="BK401" s="168">
        <f>ROUND(I401*H401,2)</f>
        <v>0</v>
      </c>
      <c r="BL401" s="16" t="s">
        <v>92</v>
      </c>
      <c r="BM401" s="167" t="s">
        <v>652</v>
      </c>
    </row>
    <row r="402" spans="2:65" s="1" customFormat="1" ht="48" customHeight="1">
      <c r="B402" s="155"/>
      <c r="C402" s="156" t="s">
        <v>653</v>
      </c>
      <c r="D402" s="156" t="s">
        <v>155</v>
      </c>
      <c r="E402" s="157" t="s">
        <v>654</v>
      </c>
      <c r="F402" s="158" t="s">
        <v>655</v>
      </c>
      <c r="G402" s="159" t="s">
        <v>158</v>
      </c>
      <c r="H402" s="160">
        <v>0.25</v>
      </c>
      <c r="I402" s="161"/>
      <c r="J402" s="162">
        <f>ROUND(I402*H402,2)</f>
        <v>0</v>
      </c>
      <c r="K402" s="158" t="s">
        <v>1</v>
      </c>
      <c r="L402" s="31"/>
      <c r="M402" s="163" t="s">
        <v>1</v>
      </c>
      <c r="N402" s="164" t="s">
        <v>36</v>
      </c>
      <c r="O402" s="54"/>
      <c r="P402" s="165">
        <f>O402*H402</f>
        <v>0</v>
      </c>
      <c r="Q402" s="165">
        <v>0</v>
      </c>
      <c r="R402" s="165">
        <f>Q402*H402</f>
        <v>0</v>
      </c>
      <c r="S402" s="165">
        <v>0.56499999999999995</v>
      </c>
      <c r="T402" s="166">
        <f>S402*H402</f>
        <v>0.14124999999999999</v>
      </c>
      <c r="AR402" s="167" t="s">
        <v>92</v>
      </c>
      <c r="AT402" s="167" t="s">
        <v>155</v>
      </c>
      <c r="AU402" s="167" t="s">
        <v>82</v>
      </c>
      <c r="AY402" s="16" t="s">
        <v>153</v>
      </c>
      <c r="BE402" s="168">
        <f>IF(N402="základná",J402,0)</f>
        <v>0</v>
      </c>
      <c r="BF402" s="168">
        <f>IF(N402="znížená",J402,0)</f>
        <v>0</v>
      </c>
      <c r="BG402" s="168">
        <f>IF(N402="zákl. prenesená",J402,0)</f>
        <v>0</v>
      </c>
      <c r="BH402" s="168">
        <f>IF(N402="zníž. prenesená",J402,0)</f>
        <v>0</v>
      </c>
      <c r="BI402" s="168">
        <f>IF(N402="nulová",J402,0)</f>
        <v>0</v>
      </c>
      <c r="BJ402" s="16" t="s">
        <v>82</v>
      </c>
      <c r="BK402" s="168">
        <f>ROUND(I402*H402,2)</f>
        <v>0</v>
      </c>
      <c r="BL402" s="16" t="s">
        <v>92</v>
      </c>
      <c r="BM402" s="167" t="s">
        <v>656</v>
      </c>
    </row>
    <row r="403" spans="2:65" s="1" customFormat="1" ht="24" customHeight="1">
      <c r="B403" s="155"/>
      <c r="C403" s="156" t="s">
        <v>657</v>
      </c>
      <c r="D403" s="156" t="s">
        <v>155</v>
      </c>
      <c r="E403" s="157" t="s">
        <v>658</v>
      </c>
      <c r="F403" s="158" t="s">
        <v>659</v>
      </c>
      <c r="G403" s="159" t="s">
        <v>168</v>
      </c>
      <c r="H403" s="160">
        <v>10</v>
      </c>
      <c r="I403" s="161"/>
      <c r="J403" s="162">
        <f>ROUND(I403*H403,2)</f>
        <v>0</v>
      </c>
      <c r="K403" s="158" t="s">
        <v>159</v>
      </c>
      <c r="L403" s="31"/>
      <c r="M403" s="163" t="s">
        <v>1</v>
      </c>
      <c r="N403" s="164" t="s">
        <v>36</v>
      </c>
      <c r="O403" s="54"/>
      <c r="P403" s="165">
        <f>O403*H403</f>
        <v>0</v>
      </c>
      <c r="Q403" s="165">
        <v>0.16400999999999999</v>
      </c>
      <c r="R403" s="165">
        <f>Q403*H403</f>
        <v>1.6400999999999999</v>
      </c>
      <c r="S403" s="165">
        <v>0</v>
      </c>
      <c r="T403" s="166">
        <f>S403*H403</f>
        <v>0</v>
      </c>
      <c r="AR403" s="167" t="s">
        <v>92</v>
      </c>
      <c r="AT403" s="167" t="s">
        <v>155</v>
      </c>
      <c r="AU403" s="167" t="s">
        <v>82</v>
      </c>
      <c r="AY403" s="16" t="s">
        <v>153</v>
      </c>
      <c r="BE403" s="168">
        <f>IF(N403="základná",J403,0)</f>
        <v>0</v>
      </c>
      <c r="BF403" s="168">
        <f>IF(N403="znížená",J403,0)</f>
        <v>0</v>
      </c>
      <c r="BG403" s="168">
        <f>IF(N403="zákl. prenesená",J403,0)</f>
        <v>0</v>
      </c>
      <c r="BH403" s="168">
        <f>IF(N403="zníž. prenesená",J403,0)</f>
        <v>0</v>
      </c>
      <c r="BI403" s="168">
        <f>IF(N403="nulová",J403,0)</f>
        <v>0</v>
      </c>
      <c r="BJ403" s="16" t="s">
        <v>82</v>
      </c>
      <c r="BK403" s="168">
        <f>ROUND(I403*H403,2)</f>
        <v>0</v>
      </c>
      <c r="BL403" s="16" t="s">
        <v>92</v>
      </c>
      <c r="BM403" s="167" t="s">
        <v>660</v>
      </c>
    </row>
    <row r="404" spans="2:65" s="12" customFormat="1" ht="33.75">
      <c r="B404" s="169"/>
      <c r="D404" s="170" t="s">
        <v>161</v>
      </c>
      <c r="E404" s="171" t="s">
        <v>1</v>
      </c>
      <c r="F404" s="172" t="s">
        <v>661</v>
      </c>
      <c r="H404" s="173">
        <v>4</v>
      </c>
      <c r="I404" s="174"/>
      <c r="L404" s="169"/>
      <c r="M404" s="175"/>
      <c r="N404" s="176"/>
      <c r="O404" s="176"/>
      <c r="P404" s="176"/>
      <c r="Q404" s="176"/>
      <c r="R404" s="176"/>
      <c r="S404" s="176"/>
      <c r="T404" s="177"/>
      <c r="AT404" s="171" t="s">
        <v>161</v>
      </c>
      <c r="AU404" s="171" t="s">
        <v>82</v>
      </c>
      <c r="AV404" s="12" t="s">
        <v>82</v>
      </c>
      <c r="AW404" s="12" t="s">
        <v>27</v>
      </c>
      <c r="AX404" s="12" t="s">
        <v>70</v>
      </c>
      <c r="AY404" s="171" t="s">
        <v>153</v>
      </c>
    </row>
    <row r="405" spans="2:65" s="12" customFormat="1" ht="33.75">
      <c r="B405" s="169"/>
      <c r="D405" s="170" t="s">
        <v>161</v>
      </c>
      <c r="E405" s="171" t="s">
        <v>1</v>
      </c>
      <c r="F405" s="172" t="s">
        <v>662</v>
      </c>
      <c r="H405" s="173">
        <v>6</v>
      </c>
      <c r="I405" s="174"/>
      <c r="L405" s="169"/>
      <c r="M405" s="175"/>
      <c r="N405" s="176"/>
      <c r="O405" s="176"/>
      <c r="P405" s="176"/>
      <c r="Q405" s="176"/>
      <c r="R405" s="176"/>
      <c r="S405" s="176"/>
      <c r="T405" s="177"/>
      <c r="AT405" s="171" t="s">
        <v>161</v>
      </c>
      <c r="AU405" s="171" t="s">
        <v>82</v>
      </c>
      <c r="AV405" s="12" t="s">
        <v>82</v>
      </c>
      <c r="AW405" s="12" t="s">
        <v>27</v>
      </c>
      <c r="AX405" s="12" t="s">
        <v>70</v>
      </c>
      <c r="AY405" s="171" t="s">
        <v>153</v>
      </c>
    </row>
    <row r="406" spans="2:65" s="14" customFormat="1" ht="11.25">
      <c r="B406" s="185"/>
      <c r="D406" s="170" t="s">
        <v>161</v>
      </c>
      <c r="E406" s="186" t="s">
        <v>1</v>
      </c>
      <c r="F406" s="187" t="s">
        <v>182</v>
      </c>
      <c r="H406" s="188">
        <v>10</v>
      </c>
      <c r="I406" s="189"/>
      <c r="L406" s="185"/>
      <c r="M406" s="190"/>
      <c r="N406" s="191"/>
      <c r="O406" s="191"/>
      <c r="P406" s="191"/>
      <c r="Q406" s="191"/>
      <c r="R406" s="191"/>
      <c r="S406" s="191"/>
      <c r="T406" s="192"/>
      <c r="AT406" s="186" t="s">
        <v>161</v>
      </c>
      <c r="AU406" s="186" t="s">
        <v>82</v>
      </c>
      <c r="AV406" s="14" t="s">
        <v>92</v>
      </c>
      <c r="AW406" s="14" t="s">
        <v>27</v>
      </c>
      <c r="AX406" s="14" t="s">
        <v>74</v>
      </c>
      <c r="AY406" s="186" t="s">
        <v>153</v>
      </c>
    </row>
    <row r="407" spans="2:65" s="1" customFormat="1" ht="36" customHeight="1">
      <c r="B407" s="155"/>
      <c r="C407" s="193" t="s">
        <v>663</v>
      </c>
      <c r="D407" s="193" t="s">
        <v>204</v>
      </c>
      <c r="E407" s="194" t="s">
        <v>664</v>
      </c>
      <c r="F407" s="195" t="s">
        <v>665</v>
      </c>
      <c r="G407" s="196" t="s">
        <v>265</v>
      </c>
      <c r="H407" s="197">
        <v>6.06</v>
      </c>
      <c r="I407" s="198"/>
      <c r="J407" s="199">
        <f>ROUND(I407*H407,2)</f>
        <v>0</v>
      </c>
      <c r="K407" s="195" t="s">
        <v>159</v>
      </c>
      <c r="L407" s="200"/>
      <c r="M407" s="201" t="s">
        <v>1</v>
      </c>
      <c r="N407" s="202" t="s">
        <v>36</v>
      </c>
      <c r="O407" s="54"/>
      <c r="P407" s="165">
        <f>O407*H407</f>
        <v>0</v>
      </c>
      <c r="Q407" s="165">
        <v>2.3E-2</v>
      </c>
      <c r="R407" s="165">
        <f>Q407*H407</f>
        <v>0.13937999999999998</v>
      </c>
      <c r="S407" s="165">
        <v>0</v>
      </c>
      <c r="T407" s="166">
        <f>S407*H407</f>
        <v>0</v>
      </c>
      <c r="AR407" s="167" t="s">
        <v>190</v>
      </c>
      <c r="AT407" s="167" t="s">
        <v>204</v>
      </c>
      <c r="AU407" s="167" t="s">
        <v>82</v>
      </c>
      <c r="AY407" s="16" t="s">
        <v>153</v>
      </c>
      <c r="BE407" s="168">
        <f>IF(N407="základná",J407,0)</f>
        <v>0</v>
      </c>
      <c r="BF407" s="168">
        <f>IF(N407="znížená",J407,0)</f>
        <v>0</v>
      </c>
      <c r="BG407" s="168">
        <f>IF(N407="zákl. prenesená",J407,0)</f>
        <v>0</v>
      </c>
      <c r="BH407" s="168">
        <f>IF(N407="zníž. prenesená",J407,0)</f>
        <v>0</v>
      </c>
      <c r="BI407" s="168">
        <f>IF(N407="nulová",J407,0)</f>
        <v>0</v>
      </c>
      <c r="BJ407" s="16" t="s">
        <v>82</v>
      </c>
      <c r="BK407" s="168">
        <f>ROUND(I407*H407,2)</f>
        <v>0</v>
      </c>
      <c r="BL407" s="16" t="s">
        <v>92</v>
      </c>
      <c r="BM407" s="167" t="s">
        <v>666</v>
      </c>
    </row>
    <row r="408" spans="2:65" s="12" customFormat="1" ht="11.25">
      <c r="B408" s="169"/>
      <c r="D408" s="170" t="s">
        <v>161</v>
      </c>
      <c r="F408" s="172" t="s">
        <v>667</v>
      </c>
      <c r="H408" s="173">
        <v>6.06</v>
      </c>
      <c r="I408" s="174"/>
      <c r="L408" s="169"/>
      <c r="M408" s="175"/>
      <c r="N408" s="176"/>
      <c r="O408" s="176"/>
      <c r="P408" s="176"/>
      <c r="Q408" s="176"/>
      <c r="R408" s="176"/>
      <c r="S408" s="176"/>
      <c r="T408" s="177"/>
      <c r="AT408" s="171" t="s">
        <v>161</v>
      </c>
      <c r="AU408" s="171" t="s">
        <v>82</v>
      </c>
      <c r="AV408" s="12" t="s">
        <v>82</v>
      </c>
      <c r="AW408" s="12" t="s">
        <v>3</v>
      </c>
      <c r="AX408" s="12" t="s">
        <v>74</v>
      </c>
      <c r="AY408" s="171" t="s">
        <v>153</v>
      </c>
    </row>
    <row r="409" spans="2:65" s="1" customFormat="1" ht="24" customHeight="1">
      <c r="B409" s="155"/>
      <c r="C409" s="156" t="s">
        <v>668</v>
      </c>
      <c r="D409" s="156" t="s">
        <v>155</v>
      </c>
      <c r="E409" s="157" t="s">
        <v>669</v>
      </c>
      <c r="F409" s="158" t="s">
        <v>670</v>
      </c>
      <c r="G409" s="159" t="s">
        <v>176</v>
      </c>
      <c r="H409" s="160">
        <v>0.7</v>
      </c>
      <c r="I409" s="161"/>
      <c r="J409" s="162">
        <f>ROUND(I409*H409,2)</f>
        <v>0</v>
      </c>
      <c r="K409" s="158" t="s">
        <v>159</v>
      </c>
      <c r="L409" s="31"/>
      <c r="M409" s="163" t="s">
        <v>1</v>
      </c>
      <c r="N409" s="164" t="s">
        <v>36</v>
      </c>
      <c r="O409" s="54"/>
      <c r="P409" s="165">
        <f>O409*H409</f>
        <v>0</v>
      </c>
      <c r="Q409" s="165">
        <v>2.2010900000000002</v>
      </c>
      <c r="R409" s="165">
        <f>Q409*H409</f>
        <v>1.5407630000000001</v>
      </c>
      <c r="S409" s="165">
        <v>0</v>
      </c>
      <c r="T409" s="166">
        <f>S409*H409</f>
        <v>0</v>
      </c>
      <c r="AR409" s="167" t="s">
        <v>92</v>
      </c>
      <c r="AT409" s="167" t="s">
        <v>155</v>
      </c>
      <c r="AU409" s="167" t="s">
        <v>82</v>
      </c>
      <c r="AY409" s="16" t="s">
        <v>153</v>
      </c>
      <c r="BE409" s="168">
        <f>IF(N409="základná",J409,0)</f>
        <v>0</v>
      </c>
      <c r="BF409" s="168">
        <f>IF(N409="znížená",J409,0)</f>
        <v>0</v>
      </c>
      <c r="BG409" s="168">
        <f>IF(N409="zákl. prenesená",J409,0)</f>
        <v>0</v>
      </c>
      <c r="BH409" s="168">
        <f>IF(N409="zníž. prenesená",J409,0)</f>
        <v>0</v>
      </c>
      <c r="BI409" s="168">
        <f>IF(N409="nulová",J409,0)</f>
        <v>0</v>
      </c>
      <c r="BJ409" s="16" t="s">
        <v>82</v>
      </c>
      <c r="BK409" s="168">
        <f>ROUND(I409*H409,2)</f>
        <v>0</v>
      </c>
      <c r="BL409" s="16" t="s">
        <v>92</v>
      </c>
      <c r="BM409" s="167" t="s">
        <v>671</v>
      </c>
    </row>
    <row r="410" spans="2:65" s="12" customFormat="1" ht="22.5">
      <c r="B410" s="169"/>
      <c r="D410" s="170" t="s">
        <v>161</v>
      </c>
      <c r="E410" s="171" t="s">
        <v>1</v>
      </c>
      <c r="F410" s="172" t="s">
        <v>672</v>
      </c>
      <c r="H410" s="173">
        <v>0.7</v>
      </c>
      <c r="I410" s="174"/>
      <c r="L410" s="169"/>
      <c r="M410" s="175"/>
      <c r="N410" s="176"/>
      <c r="O410" s="176"/>
      <c r="P410" s="176"/>
      <c r="Q410" s="176"/>
      <c r="R410" s="176"/>
      <c r="S410" s="176"/>
      <c r="T410" s="177"/>
      <c r="AT410" s="171" t="s">
        <v>161</v>
      </c>
      <c r="AU410" s="171" t="s">
        <v>82</v>
      </c>
      <c r="AV410" s="12" t="s">
        <v>82</v>
      </c>
      <c r="AW410" s="12" t="s">
        <v>27</v>
      </c>
      <c r="AX410" s="12" t="s">
        <v>74</v>
      </c>
      <c r="AY410" s="171" t="s">
        <v>153</v>
      </c>
    </row>
    <row r="411" spans="2:65" s="1" customFormat="1" ht="24" customHeight="1">
      <c r="B411" s="155"/>
      <c r="C411" s="156" t="s">
        <v>673</v>
      </c>
      <c r="D411" s="156" t="s">
        <v>155</v>
      </c>
      <c r="E411" s="157" t="s">
        <v>674</v>
      </c>
      <c r="F411" s="158" t="s">
        <v>675</v>
      </c>
      <c r="G411" s="159" t="s">
        <v>158</v>
      </c>
      <c r="H411" s="160">
        <v>758.16</v>
      </c>
      <c r="I411" s="161"/>
      <c r="J411" s="162">
        <f>ROUND(I411*H411,2)</f>
        <v>0</v>
      </c>
      <c r="K411" s="158" t="s">
        <v>1</v>
      </c>
      <c r="L411" s="31"/>
      <c r="M411" s="163" t="s">
        <v>1</v>
      </c>
      <c r="N411" s="164" t="s">
        <v>36</v>
      </c>
      <c r="O411" s="54"/>
      <c r="P411" s="165">
        <f>O411*H411</f>
        <v>0</v>
      </c>
      <c r="Q411" s="165">
        <v>2.572E-2</v>
      </c>
      <c r="R411" s="165">
        <f>Q411*H411</f>
        <v>19.499875199999998</v>
      </c>
      <c r="S411" s="165">
        <v>0</v>
      </c>
      <c r="T411" s="166">
        <f>S411*H411</f>
        <v>0</v>
      </c>
      <c r="AR411" s="167" t="s">
        <v>92</v>
      </c>
      <c r="AT411" s="167" t="s">
        <v>155</v>
      </c>
      <c r="AU411" s="167" t="s">
        <v>82</v>
      </c>
      <c r="AY411" s="16" t="s">
        <v>153</v>
      </c>
      <c r="BE411" s="168">
        <f>IF(N411="základná",J411,0)</f>
        <v>0</v>
      </c>
      <c r="BF411" s="168">
        <f>IF(N411="znížená",J411,0)</f>
        <v>0</v>
      </c>
      <c r="BG411" s="168">
        <f>IF(N411="zákl. prenesená",J411,0)</f>
        <v>0</v>
      </c>
      <c r="BH411" s="168">
        <f>IF(N411="zníž. prenesená",J411,0)</f>
        <v>0</v>
      </c>
      <c r="BI411" s="168">
        <f>IF(N411="nulová",J411,0)</f>
        <v>0</v>
      </c>
      <c r="BJ411" s="16" t="s">
        <v>82</v>
      </c>
      <c r="BK411" s="168">
        <f>ROUND(I411*H411,2)</f>
        <v>0</v>
      </c>
      <c r="BL411" s="16" t="s">
        <v>92</v>
      </c>
      <c r="BM411" s="167" t="s">
        <v>676</v>
      </c>
    </row>
    <row r="412" spans="2:65" s="12" customFormat="1" ht="11.25">
      <c r="B412" s="169"/>
      <c r="D412" s="170" t="s">
        <v>161</v>
      </c>
      <c r="E412" s="171" t="s">
        <v>1</v>
      </c>
      <c r="F412" s="172" t="s">
        <v>677</v>
      </c>
      <c r="H412" s="173">
        <v>758.16</v>
      </c>
      <c r="I412" s="174"/>
      <c r="L412" s="169"/>
      <c r="M412" s="175"/>
      <c r="N412" s="176"/>
      <c r="O412" s="176"/>
      <c r="P412" s="176"/>
      <c r="Q412" s="176"/>
      <c r="R412" s="176"/>
      <c r="S412" s="176"/>
      <c r="T412" s="177"/>
      <c r="AT412" s="171" t="s">
        <v>161</v>
      </c>
      <c r="AU412" s="171" t="s">
        <v>82</v>
      </c>
      <c r="AV412" s="12" t="s">
        <v>82</v>
      </c>
      <c r="AW412" s="12" t="s">
        <v>27</v>
      </c>
      <c r="AX412" s="12" t="s">
        <v>70</v>
      </c>
      <c r="AY412" s="171" t="s">
        <v>153</v>
      </c>
    </row>
    <row r="413" spans="2:65" s="14" customFormat="1" ht="11.25">
      <c r="B413" s="185"/>
      <c r="D413" s="170" t="s">
        <v>161</v>
      </c>
      <c r="E413" s="186" t="s">
        <v>1</v>
      </c>
      <c r="F413" s="187" t="s">
        <v>182</v>
      </c>
      <c r="H413" s="188">
        <v>758.16</v>
      </c>
      <c r="I413" s="189"/>
      <c r="L413" s="185"/>
      <c r="M413" s="190"/>
      <c r="N413" s="191"/>
      <c r="O413" s="191"/>
      <c r="P413" s="191"/>
      <c r="Q413" s="191"/>
      <c r="R413" s="191"/>
      <c r="S413" s="191"/>
      <c r="T413" s="192"/>
      <c r="AT413" s="186" t="s">
        <v>161</v>
      </c>
      <c r="AU413" s="186" t="s">
        <v>82</v>
      </c>
      <c r="AV413" s="14" t="s">
        <v>92</v>
      </c>
      <c r="AW413" s="14" t="s">
        <v>27</v>
      </c>
      <c r="AX413" s="14" t="s">
        <v>74</v>
      </c>
      <c r="AY413" s="186" t="s">
        <v>153</v>
      </c>
    </row>
    <row r="414" spans="2:65" s="1" customFormat="1" ht="24" customHeight="1">
      <c r="B414" s="155"/>
      <c r="C414" s="156" t="s">
        <v>678</v>
      </c>
      <c r="D414" s="156" t="s">
        <v>155</v>
      </c>
      <c r="E414" s="157" t="s">
        <v>679</v>
      </c>
      <c r="F414" s="158" t="s">
        <v>680</v>
      </c>
      <c r="G414" s="159" t="s">
        <v>158</v>
      </c>
      <c r="H414" s="160">
        <v>1516.32</v>
      </c>
      <c r="I414" s="161"/>
      <c r="J414" s="162">
        <f>ROUND(I414*H414,2)</f>
        <v>0</v>
      </c>
      <c r="K414" s="158" t="s">
        <v>1</v>
      </c>
      <c r="L414" s="31"/>
      <c r="M414" s="163" t="s">
        <v>1</v>
      </c>
      <c r="N414" s="164" t="s">
        <v>36</v>
      </c>
      <c r="O414" s="54"/>
      <c r="P414" s="165">
        <f>O414*H414</f>
        <v>0</v>
      </c>
      <c r="Q414" s="165">
        <v>0</v>
      </c>
      <c r="R414" s="165">
        <f>Q414*H414</f>
        <v>0</v>
      </c>
      <c r="S414" s="165">
        <v>0</v>
      </c>
      <c r="T414" s="166">
        <f>S414*H414</f>
        <v>0</v>
      </c>
      <c r="AR414" s="167" t="s">
        <v>92</v>
      </c>
      <c r="AT414" s="167" t="s">
        <v>155</v>
      </c>
      <c r="AU414" s="167" t="s">
        <v>82</v>
      </c>
      <c r="AY414" s="16" t="s">
        <v>153</v>
      </c>
      <c r="BE414" s="168">
        <f>IF(N414="základná",J414,0)</f>
        <v>0</v>
      </c>
      <c r="BF414" s="168">
        <f>IF(N414="znížená",J414,0)</f>
        <v>0</v>
      </c>
      <c r="BG414" s="168">
        <f>IF(N414="zákl. prenesená",J414,0)</f>
        <v>0</v>
      </c>
      <c r="BH414" s="168">
        <f>IF(N414="zníž. prenesená",J414,0)</f>
        <v>0</v>
      </c>
      <c r="BI414" s="168">
        <f>IF(N414="nulová",J414,0)</f>
        <v>0</v>
      </c>
      <c r="BJ414" s="16" t="s">
        <v>82</v>
      </c>
      <c r="BK414" s="168">
        <f>ROUND(I414*H414,2)</f>
        <v>0</v>
      </c>
      <c r="BL414" s="16" t="s">
        <v>92</v>
      </c>
      <c r="BM414" s="167" t="s">
        <v>681</v>
      </c>
    </row>
    <row r="415" spans="2:65" s="12" customFormat="1" ht="11.25">
      <c r="B415" s="169"/>
      <c r="D415" s="170" t="s">
        <v>161</v>
      </c>
      <c r="E415" s="171" t="s">
        <v>1</v>
      </c>
      <c r="F415" s="172" t="s">
        <v>682</v>
      </c>
      <c r="H415" s="173">
        <v>1516.32</v>
      </c>
      <c r="I415" s="174"/>
      <c r="L415" s="169"/>
      <c r="M415" s="175"/>
      <c r="N415" s="176"/>
      <c r="O415" s="176"/>
      <c r="P415" s="176"/>
      <c r="Q415" s="176"/>
      <c r="R415" s="176"/>
      <c r="S415" s="176"/>
      <c r="T415" s="177"/>
      <c r="AT415" s="171" t="s">
        <v>161</v>
      </c>
      <c r="AU415" s="171" t="s">
        <v>82</v>
      </c>
      <c r="AV415" s="12" t="s">
        <v>82</v>
      </c>
      <c r="AW415" s="12" t="s">
        <v>27</v>
      </c>
      <c r="AX415" s="12" t="s">
        <v>70</v>
      </c>
      <c r="AY415" s="171" t="s">
        <v>153</v>
      </c>
    </row>
    <row r="416" spans="2:65" s="14" customFormat="1" ht="11.25">
      <c r="B416" s="185"/>
      <c r="D416" s="170" t="s">
        <v>161</v>
      </c>
      <c r="E416" s="186" t="s">
        <v>1</v>
      </c>
      <c r="F416" s="187" t="s">
        <v>182</v>
      </c>
      <c r="H416" s="188">
        <v>1516.32</v>
      </c>
      <c r="I416" s="189"/>
      <c r="L416" s="185"/>
      <c r="M416" s="190"/>
      <c r="N416" s="191"/>
      <c r="O416" s="191"/>
      <c r="P416" s="191"/>
      <c r="Q416" s="191"/>
      <c r="R416" s="191"/>
      <c r="S416" s="191"/>
      <c r="T416" s="192"/>
      <c r="AT416" s="186" t="s">
        <v>161</v>
      </c>
      <c r="AU416" s="186" t="s">
        <v>82</v>
      </c>
      <c r="AV416" s="14" t="s">
        <v>92</v>
      </c>
      <c r="AW416" s="14" t="s">
        <v>27</v>
      </c>
      <c r="AX416" s="14" t="s">
        <v>74</v>
      </c>
      <c r="AY416" s="186" t="s">
        <v>153</v>
      </c>
    </row>
    <row r="417" spans="2:65" s="1" customFormat="1" ht="24" customHeight="1">
      <c r="B417" s="155"/>
      <c r="C417" s="156" t="s">
        <v>683</v>
      </c>
      <c r="D417" s="156" t="s">
        <v>155</v>
      </c>
      <c r="E417" s="157" t="s">
        <v>684</v>
      </c>
      <c r="F417" s="158" t="s">
        <v>685</v>
      </c>
      <c r="G417" s="159" t="s">
        <v>158</v>
      </c>
      <c r="H417" s="160">
        <v>758.16</v>
      </c>
      <c r="I417" s="161"/>
      <c r="J417" s="162">
        <f>ROUND(I417*H417,2)</f>
        <v>0</v>
      </c>
      <c r="K417" s="158" t="s">
        <v>1</v>
      </c>
      <c r="L417" s="31"/>
      <c r="M417" s="163" t="s">
        <v>1</v>
      </c>
      <c r="N417" s="164" t="s">
        <v>36</v>
      </c>
      <c r="O417" s="54"/>
      <c r="P417" s="165">
        <f>O417*H417</f>
        <v>0</v>
      </c>
      <c r="Q417" s="165">
        <v>2.572E-2</v>
      </c>
      <c r="R417" s="165">
        <f>Q417*H417</f>
        <v>19.499875199999998</v>
      </c>
      <c r="S417" s="165">
        <v>0</v>
      </c>
      <c r="T417" s="166">
        <f>S417*H417</f>
        <v>0</v>
      </c>
      <c r="AR417" s="167" t="s">
        <v>92</v>
      </c>
      <c r="AT417" s="167" t="s">
        <v>155</v>
      </c>
      <c r="AU417" s="167" t="s">
        <v>82</v>
      </c>
      <c r="AY417" s="16" t="s">
        <v>153</v>
      </c>
      <c r="BE417" s="168">
        <f>IF(N417="základná",J417,0)</f>
        <v>0</v>
      </c>
      <c r="BF417" s="168">
        <f>IF(N417="znížená",J417,0)</f>
        <v>0</v>
      </c>
      <c r="BG417" s="168">
        <f>IF(N417="zákl. prenesená",J417,0)</f>
        <v>0</v>
      </c>
      <c r="BH417" s="168">
        <f>IF(N417="zníž. prenesená",J417,0)</f>
        <v>0</v>
      </c>
      <c r="BI417" s="168">
        <f>IF(N417="nulová",J417,0)</f>
        <v>0</v>
      </c>
      <c r="BJ417" s="16" t="s">
        <v>82</v>
      </c>
      <c r="BK417" s="168">
        <f>ROUND(I417*H417,2)</f>
        <v>0</v>
      </c>
      <c r="BL417" s="16" t="s">
        <v>92</v>
      </c>
      <c r="BM417" s="167" t="s">
        <v>686</v>
      </c>
    </row>
    <row r="418" spans="2:65" s="1" customFormat="1" ht="24" customHeight="1">
      <c r="B418" s="155"/>
      <c r="C418" s="156" t="s">
        <v>687</v>
      </c>
      <c r="D418" s="156" t="s">
        <v>155</v>
      </c>
      <c r="E418" s="157" t="s">
        <v>688</v>
      </c>
      <c r="F418" s="158" t="s">
        <v>689</v>
      </c>
      <c r="G418" s="159" t="s">
        <v>158</v>
      </c>
      <c r="H418" s="160">
        <v>758.16</v>
      </c>
      <c r="I418" s="161"/>
      <c r="J418" s="162">
        <f>ROUND(I418*H418,2)</f>
        <v>0</v>
      </c>
      <c r="K418" s="158" t="s">
        <v>1</v>
      </c>
      <c r="L418" s="31"/>
      <c r="M418" s="163" t="s">
        <v>1</v>
      </c>
      <c r="N418" s="164" t="s">
        <v>36</v>
      </c>
      <c r="O418" s="54"/>
      <c r="P418" s="165">
        <f>O418*H418</f>
        <v>0</v>
      </c>
      <c r="Q418" s="165">
        <v>1.92E-3</v>
      </c>
      <c r="R418" s="165">
        <f>Q418*H418</f>
        <v>1.4556671999999999</v>
      </c>
      <c r="S418" s="165">
        <v>0</v>
      </c>
      <c r="T418" s="166">
        <f>S418*H418</f>
        <v>0</v>
      </c>
      <c r="AR418" s="167" t="s">
        <v>92</v>
      </c>
      <c r="AT418" s="167" t="s">
        <v>155</v>
      </c>
      <c r="AU418" s="167" t="s">
        <v>82</v>
      </c>
      <c r="AY418" s="16" t="s">
        <v>153</v>
      </c>
      <c r="BE418" s="168">
        <f>IF(N418="základná",J418,0)</f>
        <v>0</v>
      </c>
      <c r="BF418" s="168">
        <f>IF(N418="znížená",J418,0)</f>
        <v>0</v>
      </c>
      <c r="BG418" s="168">
        <f>IF(N418="zákl. prenesená",J418,0)</f>
        <v>0</v>
      </c>
      <c r="BH418" s="168">
        <f>IF(N418="zníž. prenesená",J418,0)</f>
        <v>0</v>
      </c>
      <c r="BI418" s="168">
        <f>IF(N418="nulová",J418,0)</f>
        <v>0</v>
      </c>
      <c r="BJ418" s="16" t="s">
        <v>82</v>
      </c>
      <c r="BK418" s="168">
        <f>ROUND(I418*H418,2)</f>
        <v>0</v>
      </c>
      <c r="BL418" s="16" t="s">
        <v>92</v>
      </c>
      <c r="BM418" s="167" t="s">
        <v>690</v>
      </c>
    </row>
    <row r="419" spans="2:65" s="1" customFormat="1" ht="16.5" customHeight="1">
      <c r="B419" s="155"/>
      <c r="C419" s="156" t="s">
        <v>691</v>
      </c>
      <c r="D419" s="156" t="s">
        <v>155</v>
      </c>
      <c r="E419" s="157" t="s">
        <v>692</v>
      </c>
      <c r="F419" s="158" t="s">
        <v>693</v>
      </c>
      <c r="G419" s="159" t="s">
        <v>207</v>
      </c>
      <c r="H419" s="160">
        <v>106.96299999999999</v>
      </c>
      <c r="I419" s="161"/>
      <c r="J419" s="162">
        <f>ROUND(I419*H419,2)</f>
        <v>0</v>
      </c>
      <c r="K419" s="158" t="s">
        <v>177</v>
      </c>
      <c r="L419" s="31"/>
      <c r="M419" s="163" t="s">
        <v>1</v>
      </c>
      <c r="N419" s="164" t="s">
        <v>36</v>
      </c>
      <c r="O419" s="54"/>
      <c r="P419" s="165">
        <f>O419*H419</f>
        <v>0</v>
      </c>
      <c r="Q419" s="165">
        <v>0</v>
      </c>
      <c r="R419" s="165">
        <f>Q419*H419</f>
        <v>0</v>
      </c>
      <c r="S419" s="165">
        <v>0</v>
      </c>
      <c r="T419" s="166">
        <f>S419*H419</f>
        <v>0</v>
      </c>
      <c r="AR419" s="167" t="s">
        <v>92</v>
      </c>
      <c r="AT419" s="167" t="s">
        <v>155</v>
      </c>
      <c r="AU419" s="167" t="s">
        <v>82</v>
      </c>
      <c r="AY419" s="16" t="s">
        <v>153</v>
      </c>
      <c r="BE419" s="168">
        <f>IF(N419="základná",J419,0)</f>
        <v>0</v>
      </c>
      <c r="BF419" s="168">
        <f>IF(N419="znížená",J419,0)</f>
        <v>0</v>
      </c>
      <c r="BG419" s="168">
        <f>IF(N419="zákl. prenesená",J419,0)</f>
        <v>0</v>
      </c>
      <c r="BH419" s="168">
        <f>IF(N419="zníž. prenesená",J419,0)</f>
        <v>0</v>
      </c>
      <c r="BI419" s="168">
        <f>IF(N419="nulová",J419,0)</f>
        <v>0</v>
      </c>
      <c r="BJ419" s="16" t="s">
        <v>82</v>
      </c>
      <c r="BK419" s="168">
        <f>ROUND(I419*H419,2)</f>
        <v>0</v>
      </c>
      <c r="BL419" s="16" t="s">
        <v>92</v>
      </c>
      <c r="BM419" s="167" t="s">
        <v>694</v>
      </c>
    </row>
    <row r="420" spans="2:65" s="1" customFormat="1" ht="24" customHeight="1">
      <c r="B420" s="155"/>
      <c r="C420" s="156" t="s">
        <v>695</v>
      </c>
      <c r="D420" s="156" t="s">
        <v>155</v>
      </c>
      <c r="E420" s="157" t="s">
        <v>696</v>
      </c>
      <c r="F420" s="158" t="s">
        <v>697</v>
      </c>
      <c r="G420" s="159" t="s">
        <v>207</v>
      </c>
      <c r="H420" s="160">
        <v>2032.297</v>
      </c>
      <c r="I420" s="161"/>
      <c r="J420" s="162">
        <f>ROUND(I420*H420,2)</f>
        <v>0</v>
      </c>
      <c r="K420" s="158" t="s">
        <v>177</v>
      </c>
      <c r="L420" s="31"/>
      <c r="M420" s="163" t="s">
        <v>1</v>
      </c>
      <c r="N420" s="164" t="s">
        <v>36</v>
      </c>
      <c r="O420" s="54"/>
      <c r="P420" s="165">
        <f>O420*H420</f>
        <v>0</v>
      </c>
      <c r="Q420" s="165">
        <v>0</v>
      </c>
      <c r="R420" s="165">
        <f>Q420*H420</f>
        <v>0</v>
      </c>
      <c r="S420" s="165">
        <v>0</v>
      </c>
      <c r="T420" s="166">
        <f>S420*H420</f>
        <v>0</v>
      </c>
      <c r="AR420" s="167" t="s">
        <v>92</v>
      </c>
      <c r="AT420" s="167" t="s">
        <v>155</v>
      </c>
      <c r="AU420" s="167" t="s">
        <v>82</v>
      </c>
      <c r="AY420" s="16" t="s">
        <v>153</v>
      </c>
      <c r="BE420" s="168">
        <f>IF(N420="základná",J420,0)</f>
        <v>0</v>
      </c>
      <c r="BF420" s="168">
        <f>IF(N420="znížená",J420,0)</f>
        <v>0</v>
      </c>
      <c r="BG420" s="168">
        <f>IF(N420="zákl. prenesená",J420,0)</f>
        <v>0</v>
      </c>
      <c r="BH420" s="168">
        <f>IF(N420="zníž. prenesená",J420,0)</f>
        <v>0</v>
      </c>
      <c r="BI420" s="168">
        <f>IF(N420="nulová",J420,0)</f>
        <v>0</v>
      </c>
      <c r="BJ420" s="16" t="s">
        <v>82</v>
      </c>
      <c r="BK420" s="168">
        <f>ROUND(I420*H420,2)</f>
        <v>0</v>
      </c>
      <c r="BL420" s="16" t="s">
        <v>92</v>
      </c>
      <c r="BM420" s="167" t="s">
        <v>698</v>
      </c>
    </row>
    <row r="421" spans="2:65" s="12" customFormat="1" ht="11.25">
      <c r="B421" s="169"/>
      <c r="D421" s="170" t="s">
        <v>161</v>
      </c>
      <c r="E421" s="171" t="s">
        <v>1</v>
      </c>
      <c r="F421" s="172" t="s">
        <v>699</v>
      </c>
      <c r="H421" s="173">
        <v>2032.297</v>
      </c>
      <c r="I421" s="174"/>
      <c r="L421" s="169"/>
      <c r="M421" s="175"/>
      <c r="N421" s="176"/>
      <c r="O421" s="176"/>
      <c r="P421" s="176"/>
      <c r="Q421" s="176"/>
      <c r="R421" s="176"/>
      <c r="S421" s="176"/>
      <c r="T421" s="177"/>
      <c r="AT421" s="171" t="s">
        <v>161</v>
      </c>
      <c r="AU421" s="171" t="s">
        <v>82</v>
      </c>
      <c r="AV421" s="12" t="s">
        <v>82</v>
      </c>
      <c r="AW421" s="12" t="s">
        <v>27</v>
      </c>
      <c r="AX421" s="12" t="s">
        <v>74</v>
      </c>
      <c r="AY421" s="171" t="s">
        <v>153</v>
      </c>
    </row>
    <row r="422" spans="2:65" s="1" customFormat="1" ht="24" customHeight="1">
      <c r="B422" s="155"/>
      <c r="C422" s="156" t="s">
        <v>700</v>
      </c>
      <c r="D422" s="156" t="s">
        <v>155</v>
      </c>
      <c r="E422" s="157" t="s">
        <v>701</v>
      </c>
      <c r="F422" s="158" t="s">
        <v>702</v>
      </c>
      <c r="G422" s="159" t="s">
        <v>207</v>
      </c>
      <c r="H422" s="160">
        <v>106.96299999999999</v>
      </c>
      <c r="I422" s="161"/>
      <c r="J422" s="162">
        <f>ROUND(I422*H422,2)</f>
        <v>0</v>
      </c>
      <c r="K422" s="158" t="s">
        <v>177</v>
      </c>
      <c r="L422" s="31"/>
      <c r="M422" s="163" t="s">
        <v>1</v>
      </c>
      <c r="N422" s="164" t="s">
        <v>36</v>
      </c>
      <c r="O422" s="54"/>
      <c r="P422" s="165">
        <f>O422*H422</f>
        <v>0</v>
      </c>
      <c r="Q422" s="165">
        <v>0</v>
      </c>
      <c r="R422" s="165">
        <f>Q422*H422</f>
        <v>0</v>
      </c>
      <c r="S422" s="165">
        <v>0</v>
      </c>
      <c r="T422" s="166">
        <f>S422*H422</f>
        <v>0</v>
      </c>
      <c r="AR422" s="167" t="s">
        <v>92</v>
      </c>
      <c r="AT422" s="167" t="s">
        <v>155</v>
      </c>
      <c r="AU422" s="167" t="s">
        <v>82</v>
      </c>
      <c r="AY422" s="16" t="s">
        <v>153</v>
      </c>
      <c r="BE422" s="168">
        <f>IF(N422="základná",J422,0)</f>
        <v>0</v>
      </c>
      <c r="BF422" s="168">
        <f>IF(N422="znížená",J422,0)</f>
        <v>0</v>
      </c>
      <c r="BG422" s="168">
        <f>IF(N422="zákl. prenesená",J422,0)</f>
        <v>0</v>
      </c>
      <c r="BH422" s="168">
        <f>IF(N422="zníž. prenesená",J422,0)</f>
        <v>0</v>
      </c>
      <c r="BI422" s="168">
        <f>IF(N422="nulová",J422,0)</f>
        <v>0</v>
      </c>
      <c r="BJ422" s="16" t="s">
        <v>82</v>
      </c>
      <c r="BK422" s="168">
        <f>ROUND(I422*H422,2)</f>
        <v>0</v>
      </c>
      <c r="BL422" s="16" t="s">
        <v>92</v>
      </c>
      <c r="BM422" s="167" t="s">
        <v>703</v>
      </c>
    </row>
    <row r="423" spans="2:65" s="1" customFormat="1" ht="24" customHeight="1">
      <c r="B423" s="155"/>
      <c r="C423" s="156" t="s">
        <v>704</v>
      </c>
      <c r="D423" s="156" t="s">
        <v>155</v>
      </c>
      <c r="E423" s="157" t="s">
        <v>705</v>
      </c>
      <c r="F423" s="158" t="s">
        <v>706</v>
      </c>
      <c r="G423" s="159" t="s">
        <v>207</v>
      </c>
      <c r="H423" s="160">
        <v>106.96299999999999</v>
      </c>
      <c r="I423" s="161"/>
      <c r="J423" s="162">
        <f>ROUND(I423*H423,2)</f>
        <v>0</v>
      </c>
      <c r="K423" s="158" t="s">
        <v>177</v>
      </c>
      <c r="L423" s="31"/>
      <c r="M423" s="163" t="s">
        <v>1</v>
      </c>
      <c r="N423" s="164" t="s">
        <v>36</v>
      </c>
      <c r="O423" s="54"/>
      <c r="P423" s="165">
        <f>O423*H423</f>
        <v>0</v>
      </c>
      <c r="Q423" s="165">
        <v>0</v>
      </c>
      <c r="R423" s="165">
        <f>Q423*H423</f>
        <v>0</v>
      </c>
      <c r="S423" s="165">
        <v>0</v>
      </c>
      <c r="T423" s="166">
        <f>S423*H423</f>
        <v>0</v>
      </c>
      <c r="AR423" s="167" t="s">
        <v>92</v>
      </c>
      <c r="AT423" s="167" t="s">
        <v>155</v>
      </c>
      <c r="AU423" s="167" t="s">
        <v>82</v>
      </c>
      <c r="AY423" s="16" t="s">
        <v>153</v>
      </c>
      <c r="BE423" s="168">
        <f>IF(N423="základná",J423,0)</f>
        <v>0</v>
      </c>
      <c r="BF423" s="168">
        <f>IF(N423="znížená",J423,0)</f>
        <v>0</v>
      </c>
      <c r="BG423" s="168">
        <f>IF(N423="zákl. prenesená",J423,0)</f>
        <v>0</v>
      </c>
      <c r="BH423" s="168">
        <f>IF(N423="zníž. prenesená",J423,0)</f>
        <v>0</v>
      </c>
      <c r="BI423" s="168">
        <f>IF(N423="nulová",J423,0)</f>
        <v>0</v>
      </c>
      <c r="BJ423" s="16" t="s">
        <v>82</v>
      </c>
      <c r="BK423" s="168">
        <f>ROUND(I423*H423,2)</f>
        <v>0</v>
      </c>
      <c r="BL423" s="16" t="s">
        <v>92</v>
      </c>
      <c r="BM423" s="167" t="s">
        <v>707</v>
      </c>
    </row>
    <row r="424" spans="2:65" s="1" customFormat="1" ht="24" customHeight="1">
      <c r="B424" s="155"/>
      <c r="C424" s="156" t="s">
        <v>708</v>
      </c>
      <c r="D424" s="156" t="s">
        <v>155</v>
      </c>
      <c r="E424" s="157" t="s">
        <v>709</v>
      </c>
      <c r="F424" s="158" t="s">
        <v>710</v>
      </c>
      <c r="G424" s="159" t="s">
        <v>207</v>
      </c>
      <c r="H424" s="160">
        <v>106.96299999999999</v>
      </c>
      <c r="I424" s="161"/>
      <c r="J424" s="162">
        <f>ROUND(I424*H424,2)</f>
        <v>0</v>
      </c>
      <c r="K424" s="158" t="s">
        <v>177</v>
      </c>
      <c r="L424" s="31"/>
      <c r="M424" s="163" t="s">
        <v>1</v>
      </c>
      <c r="N424" s="164" t="s">
        <v>36</v>
      </c>
      <c r="O424" s="54"/>
      <c r="P424" s="165">
        <f>O424*H424</f>
        <v>0</v>
      </c>
      <c r="Q424" s="165">
        <v>0</v>
      </c>
      <c r="R424" s="165">
        <f>Q424*H424</f>
        <v>0</v>
      </c>
      <c r="S424" s="165">
        <v>0</v>
      </c>
      <c r="T424" s="166">
        <f>S424*H424</f>
        <v>0</v>
      </c>
      <c r="AR424" s="167" t="s">
        <v>92</v>
      </c>
      <c r="AT424" s="167" t="s">
        <v>155</v>
      </c>
      <c r="AU424" s="167" t="s">
        <v>82</v>
      </c>
      <c r="AY424" s="16" t="s">
        <v>153</v>
      </c>
      <c r="BE424" s="168">
        <f>IF(N424="základná",J424,0)</f>
        <v>0</v>
      </c>
      <c r="BF424" s="168">
        <f>IF(N424="znížená",J424,0)</f>
        <v>0</v>
      </c>
      <c r="BG424" s="168">
        <f>IF(N424="zákl. prenesená",J424,0)</f>
        <v>0</v>
      </c>
      <c r="BH424" s="168">
        <f>IF(N424="zníž. prenesená",J424,0)</f>
        <v>0</v>
      </c>
      <c r="BI424" s="168">
        <f>IF(N424="nulová",J424,0)</f>
        <v>0</v>
      </c>
      <c r="BJ424" s="16" t="s">
        <v>82</v>
      </c>
      <c r="BK424" s="168">
        <f>ROUND(I424*H424,2)</f>
        <v>0</v>
      </c>
      <c r="BL424" s="16" t="s">
        <v>92</v>
      </c>
      <c r="BM424" s="167" t="s">
        <v>711</v>
      </c>
    </row>
    <row r="425" spans="2:65" s="11" customFormat="1" ht="22.9" customHeight="1">
      <c r="B425" s="142"/>
      <c r="D425" s="143" t="s">
        <v>69</v>
      </c>
      <c r="E425" s="153" t="s">
        <v>678</v>
      </c>
      <c r="F425" s="153" t="s">
        <v>712</v>
      </c>
      <c r="I425" s="145"/>
      <c r="J425" s="154">
        <f>BK425</f>
        <v>0</v>
      </c>
      <c r="L425" s="142"/>
      <c r="M425" s="147"/>
      <c r="N425" s="148"/>
      <c r="O425" s="148"/>
      <c r="P425" s="149">
        <f>P426</f>
        <v>0</v>
      </c>
      <c r="Q425" s="148"/>
      <c r="R425" s="149">
        <f>R426</f>
        <v>0</v>
      </c>
      <c r="S425" s="148"/>
      <c r="T425" s="150">
        <f>T426</f>
        <v>0</v>
      </c>
      <c r="AR425" s="143" t="s">
        <v>74</v>
      </c>
      <c r="AT425" s="151" t="s">
        <v>69</v>
      </c>
      <c r="AU425" s="151" t="s">
        <v>74</v>
      </c>
      <c r="AY425" s="143" t="s">
        <v>153</v>
      </c>
      <c r="BK425" s="152">
        <f>BK426</f>
        <v>0</v>
      </c>
    </row>
    <row r="426" spans="2:65" s="1" customFormat="1" ht="16.5" customHeight="1">
      <c r="B426" s="155"/>
      <c r="C426" s="156" t="s">
        <v>713</v>
      </c>
      <c r="D426" s="156" t="s">
        <v>155</v>
      </c>
      <c r="E426" s="157" t="s">
        <v>714</v>
      </c>
      <c r="F426" s="158" t="s">
        <v>715</v>
      </c>
      <c r="G426" s="159" t="s">
        <v>207</v>
      </c>
      <c r="H426" s="160">
        <v>149.32499999999999</v>
      </c>
      <c r="I426" s="161"/>
      <c r="J426" s="162">
        <f>ROUND(I426*H426,2)</f>
        <v>0</v>
      </c>
      <c r="K426" s="158" t="s">
        <v>1</v>
      </c>
      <c r="L426" s="31"/>
      <c r="M426" s="163" t="s">
        <v>1</v>
      </c>
      <c r="N426" s="164" t="s">
        <v>36</v>
      </c>
      <c r="O426" s="54"/>
      <c r="P426" s="165">
        <f>O426*H426</f>
        <v>0</v>
      </c>
      <c r="Q426" s="165">
        <v>0</v>
      </c>
      <c r="R426" s="165">
        <f>Q426*H426</f>
        <v>0</v>
      </c>
      <c r="S426" s="165">
        <v>0</v>
      </c>
      <c r="T426" s="166">
        <f>S426*H426</f>
        <v>0</v>
      </c>
      <c r="AR426" s="167" t="s">
        <v>92</v>
      </c>
      <c r="AT426" s="167" t="s">
        <v>155</v>
      </c>
      <c r="AU426" s="167" t="s">
        <v>82</v>
      </c>
      <c r="AY426" s="16" t="s">
        <v>153</v>
      </c>
      <c r="BE426" s="168">
        <f>IF(N426="základná",J426,0)</f>
        <v>0</v>
      </c>
      <c r="BF426" s="168">
        <f>IF(N426="znížená",J426,0)</f>
        <v>0</v>
      </c>
      <c r="BG426" s="168">
        <f>IF(N426="zákl. prenesená",J426,0)</f>
        <v>0</v>
      </c>
      <c r="BH426" s="168">
        <f>IF(N426="zníž. prenesená",J426,0)</f>
        <v>0</v>
      </c>
      <c r="BI426" s="168">
        <f>IF(N426="nulová",J426,0)</f>
        <v>0</v>
      </c>
      <c r="BJ426" s="16" t="s">
        <v>82</v>
      </c>
      <c r="BK426" s="168">
        <f>ROUND(I426*H426,2)</f>
        <v>0</v>
      </c>
      <c r="BL426" s="16" t="s">
        <v>92</v>
      </c>
      <c r="BM426" s="167" t="s">
        <v>716</v>
      </c>
    </row>
    <row r="427" spans="2:65" s="11" customFormat="1" ht="25.9" customHeight="1">
      <c r="B427" s="142"/>
      <c r="D427" s="143" t="s">
        <v>69</v>
      </c>
      <c r="E427" s="144" t="s">
        <v>717</v>
      </c>
      <c r="F427" s="144" t="s">
        <v>718</v>
      </c>
      <c r="I427" s="145"/>
      <c r="J427" s="146">
        <f>BK427</f>
        <v>0</v>
      </c>
      <c r="L427" s="142"/>
      <c r="M427" s="147"/>
      <c r="N427" s="148"/>
      <c r="O427" s="148"/>
      <c r="P427" s="149">
        <f>P428+P443+P453+P508+P512+P599+P650+P706+P710+P742+P867+P880+P902+P916+P926</f>
        <v>0</v>
      </c>
      <c r="Q427" s="148"/>
      <c r="R427" s="149">
        <f>R428+R443+R453+R508+R512+R599+R650+R706+R710+R742+R867+R880+R902+R916+R926</f>
        <v>36.0564429</v>
      </c>
      <c r="S427" s="148"/>
      <c r="T427" s="150">
        <f>T428+T443+T453+T508+T512+T599+T650+T706+T710+T742+T867+T880+T902+T916+T926</f>
        <v>58.795862000000007</v>
      </c>
      <c r="AR427" s="143" t="s">
        <v>82</v>
      </c>
      <c r="AT427" s="151" t="s">
        <v>69</v>
      </c>
      <c r="AU427" s="151" t="s">
        <v>70</v>
      </c>
      <c r="AY427" s="143" t="s">
        <v>153</v>
      </c>
      <c r="BK427" s="152">
        <f>BK428+BK443+BK453+BK508+BK512+BK599+BK650+BK706+BK710+BK742+BK867+BK880+BK902+BK916+BK926</f>
        <v>0</v>
      </c>
    </row>
    <row r="428" spans="2:65" s="11" customFormat="1" ht="22.9" customHeight="1">
      <c r="B428" s="142"/>
      <c r="D428" s="143" t="s">
        <v>69</v>
      </c>
      <c r="E428" s="153" t="s">
        <v>719</v>
      </c>
      <c r="F428" s="153" t="s">
        <v>720</v>
      </c>
      <c r="I428" s="145"/>
      <c r="J428" s="154">
        <f>BK428</f>
        <v>0</v>
      </c>
      <c r="L428" s="142"/>
      <c r="M428" s="147"/>
      <c r="N428" s="148"/>
      <c r="O428" s="148"/>
      <c r="P428" s="149">
        <f>SUM(P429:P442)</f>
        <v>0</v>
      </c>
      <c r="Q428" s="148"/>
      <c r="R428" s="149">
        <f>SUM(R429:R442)</f>
        <v>1.1504897999999999</v>
      </c>
      <c r="S428" s="148"/>
      <c r="T428" s="150">
        <f>SUM(T429:T442)</f>
        <v>0</v>
      </c>
      <c r="AR428" s="143" t="s">
        <v>82</v>
      </c>
      <c r="AT428" s="151" t="s">
        <v>69</v>
      </c>
      <c r="AU428" s="151" t="s">
        <v>74</v>
      </c>
      <c r="AY428" s="143" t="s">
        <v>153</v>
      </c>
      <c r="BK428" s="152">
        <f>SUM(BK429:BK442)</f>
        <v>0</v>
      </c>
    </row>
    <row r="429" spans="2:65" s="1" customFormat="1" ht="24" customHeight="1">
      <c r="B429" s="155"/>
      <c r="C429" s="156" t="s">
        <v>721</v>
      </c>
      <c r="D429" s="156" t="s">
        <v>155</v>
      </c>
      <c r="E429" s="157" t="s">
        <v>722</v>
      </c>
      <c r="F429" s="158" t="s">
        <v>723</v>
      </c>
      <c r="G429" s="159" t="s">
        <v>158</v>
      </c>
      <c r="H429" s="160">
        <v>3.57</v>
      </c>
      <c r="I429" s="161"/>
      <c r="J429" s="162">
        <f>ROUND(I429*H429,2)</f>
        <v>0</v>
      </c>
      <c r="K429" s="158" t="s">
        <v>159</v>
      </c>
      <c r="L429" s="31"/>
      <c r="M429" s="163" t="s">
        <v>1</v>
      </c>
      <c r="N429" s="164" t="s">
        <v>36</v>
      </c>
      <c r="O429" s="54"/>
      <c r="P429" s="165">
        <f>O429*H429</f>
        <v>0</v>
      </c>
      <c r="Q429" s="165">
        <v>8.0000000000000007E-5</v>
      </c>
      <c r="R429" s="165">
        <f>Q429*H429</f>
        <v>2.856E-4</v>
      </c>
      <c r="S429" s="165">
        <v>0</v>
      </c>
      <c r="T429" s="166">
        <f>S429*H429</f>
        <v>0</v>
      </c>
      <c r="AR429" s="167" t="s">
        <v>234</v>
      </c>
      <c r="AT429" s="167" t="s">
        <v>155</v>
      </c>
      <c r="AU429" s="167" t="s">
        <v>82</v>
      </c>
      <c r="AY429" s="16" t="s">
        <v>153</v>
      </c>
      <c r="BE429" s="168">
        <f>IF(N429="základná",J429,0)</f>
        <v>0</v>
      </c>
      <c r="BF429" s="168">
        <f>IF(N429="znížená",J429,0)</f>
        <v>0</v>
      </c>
      <c r="BG429" s="168">
        <f>IF(N429="zákl. prenesená",J429,0)</f>
        <v>0</v>
      </c>
      <c r="BH429" s="168">
        <f>IF(N429="zníž. prenesená",J429,0)</f>
        <v>0</v>
      </c>
      <c r="BI429" s="168">
        <f>IF(N429="nulová",J429,0)</f>
        <v>0</v>
      </c>
      <c r="BJ429" s="16" t="s">
        <v>82</v>
      </c>
      <c r="BK429" s="168">
        <f>ROUND(I429*H429,2)</f>
        <v>0</v>
      </c>
      <c r="BL429" s="16" t="s">
        <v>234</v>
      </c>
      <c r="BM429" s="167" t="s">
        <v>724</v>
      </c>
    </row>
    <row r="430" spans="2:65" s="12" customFormat="1" ht="22.5">
      <c r="B430" s="169"/>
      <c r="D430" s="170" t="s">
        <v>161</v>
      </c>
      <c r="E430" s="171" t="s">
        <v>1</v>
      </c>
      <c r="F430" s="172" t="s">
        <v>725</v>
      </c>
      <c r="H430" s="173">
        <v>3.57</v>
      </c>
      <c r="I430" s="174"/>
      <c r="L430" s="169"/>
      <c r="M430" s="175"/>
      <c r="N430" s="176"/>
      <c r="O430" s="176"/>
      <c r="P430" s="176"/>
      <c r="Q430" s="176"/>
      <c r="R430" s="176"/>
      <c r="S430" s="176"/>
      <c r="T430" s="177"/>
      <c r="AT430" s="171" t="s">
        <v>161</v>
      </c>
      <c r="AU430" s="171" t="s">
        <v>82</v>
      </c>
      <c r="AV430" s="12" t="s">
        <v>82</v>
      </c>
      <c r="AW430" s="12" t="s">
        <v>27</v>
      </c>
      <c r="AX430" s="12" t="s">
        <v>74</v>
      </c>
      <c r="AY430" s="171" t="s">
        <v>153</v>
      </c>
    </row>
    <row r="431" spans="2:65" s="1" customFormat="1" ht="24" customHeight="1">
      <c r="B431" s="155"/>
      <c r="C431" s="193" t="s">
        <v>726</v>
      </c>
      <c r="D431" s="193" t="s">
        <v>204</v>
      </c>
      <c r="E431" s="194" t="s">
        <v>727</v>
      </c>
      <c r="F431" s="195" t="s">
        <v>728</v>
      </c>
      <c r="G431" s="196" t="s">
        <v>158</v>
      </c>
      <c r="H431" s="197">
        <v>4.1059999999999999</v>
      </c>
      <c r="I431" s="198"/>
      <c r="J431" s="199">
        <f>ROUND(I431*H431,2)</f>
        <v>0</v>
      </c>
      <c r="K431" s="195" t="s">
        <v>159</v>
      </c>
      <c r="L431" s="200"/>
      <c r="M431" s="201" t="s">
        <v>1</v>
      </c>
      <c r="N431" s="202" t="s">
        <v>36</v>
      </c>
      <c r="O431" s="54"/>
      <c r="P431" s="165">
        <f>O431*H431</f>
        <v>0</v>
      </c>
      <c r="Q431" s="165">
        <v>6.9999999999999999E-4</v>
      </c>
      <c r="R431" s="165">
        <f>Q431*H431</f>
        <v>2.8741999999999999E-3</v>
      </c>
      <c r="S431" s="165">
        <v>0</v>
      </c>
      <c r="T431" s="166">
        <f>S431*H431</f>
        <v>0</v>
      </c>
      <c r="AR431" s="167" t="s">
        <v>320</v>
      </c>
      <c r="AT431" s="167" t="s">
        <v>204</v>
      </c>
      <c r="AU431" s="167" t="s">
        <v>82</v>
      </c>
      <c r="AY431" s="16" t="s">
        <v>153</v>
      </c>
      <c r="BE431" s="168">
        <f>IF(N431="základná",J431,0)</f>
        <v>0</v>
      </c>
      <c r="BF431" s="168">
        <f>IF(N431="znížená",J431,0)</f>
        <v>0</v>
      </c>
      <c r="BG431" s="168">
        <f>IF(N431="zákl. prenesená",J431,0)</f>
        <v>0</v>
      </c>
      <c r="BH431" s="168">
        <f>IF(N431="zníž. prenesená",J431,0)</f>
        <v>0</v>
      </c>
      <c r="BI431" s="168">
        <f>IF(N431="nulová",J431,0)</f>
        <v>0</v>
      </c>
      <c r="BJ431" s="16" t="s">
        <v>82</v>
      </c>
      <c r="BK431" s="168">
        <f>ROUND(I431*H431,2)</f>
        <v>0</v>
      </c>
      <c r="BL431" s="16" t="s">
        <v>234</v>
      </c>
      <c r="BM431" s="167" t="s">
        <v>729</v>
      </c>
    </row>
    <row r="432" spans="2:65" s="1" customFormat="1" ht="39">
      <c r="B432" s="31"/>
      <c r="D432" s="170" t="s">
        <v>431</v>
      </c>
      <c r="F432" s="203" t="s">
        <v>730</v>
      </c>
      <c r="I432" s="95"/>
      <c r="L432" s="31"/>
      <c r="M432" s="204"/>
      <c r="N432" s="54"/>
      <c r="O432" s="54"/>
      <c r="P432" s="54"/>
      <c r="Q432" s="54"/>
      <c r="R432" s="54"/>
      <c r="S432" s="54"/>
      <c r="T432" s="55"/>
      <c r="AT432" s="16" t="s">
        <v>431</v>
      </c>
      <c r="AU432" s="16" t="s">
        <v>82</v>
      </c>
    </row>
    <row r="433" spans="2:65" s="12" customFormat="1" ht="11.25">
      <c r="B433" s="169"/>
      <c r="D433" s="170" t="s">
        <v>161</v>
      </c>
      <c r="F433" s="172" t="s">
        <v>731</v>
      </c>
      <c r="H433" s="173">
        <v>4.1059999999999999</v>
      </c>
      <c r="I433" s="174"/>
      <c r="L433" s="169"/>
      <c r="M433" s="175"/>
      <c r="N433" s="176"/>
      <c r="O433" s="176"/>
      <c r="P433" s="176"/>
      <c r="Q433" s="176"/>
      <c r="R433" s="176"/>
      <c r="S433" s="176"/>
      <c r="T433" s="177"/>
      <c r="AT433" s="171" t="s">
        <v>161</v>
      </c>
      <c r="AU433" s="171" t="s">
        <v>82</v>
      </c>
      <c r="AV433" s="12" t="s">
        <v>82</v>
      </c>
      <c r="AW433" s="12" t="s">
        <v>3</v>
      </c>
      <c r="AX433" s="12" t="s">
        <v>74</v>
      </c>
      <c r="AY433" s="171" t="s">
        <v>153</v>
      </c>
    </row>
    <row r="434" spans="2:65" s="1" customFormat="1" ht="24" customHeight="1">
      <c r="B434" s="155"/>
      <c r="C434" s="156" t="s">
        <v>732</v>
      </c>
      <c r="D434" s="156" t="s">
        <v>155</v>
      </c>
      <c r="E434" s="157" t="s">
        <v>733</v>
      </c>
      <c r="F434" s="158" t="s">
        <v>734</v>
      </c>
      <c r="G434" s="159" t="s">
        <v>158</v>
      </c>
      <c r="H434" s="160">
        <v>207.6</v>
      </c>
      <c r="I434" s="161"/>
      <c r="J434" s="162">
        <f>ROUND(I434*H434,2)</f>
        <v>0</v>
      </c>
      <c r="K434" s="158" t="s">
        <v>159</v>
      </c>
      <c r="L434" s="31"/>
      <c r="M434" s="163" t="s">
        <v>1</v>
      </c>
      <c r="N434" s="164" t="s">
        <v>36</v>
      </c>
      <c r="O434" s="54"/>
      <c r="P434" s="165">
        <f>O434*H434</f>
        <v>0</v>
      </c>
      <c r="Q434" s="165">
        <v>0</v>
      </c>
      <c r="R434" s="165">
        <f>Q434*H434</f>
        <v>0</v>
      </c>
      <c r="S434" s="165">
        <v>0</v>
      </c>
      <c r="T434" s="166">
        <f>S434*H434</f>
        <v>0</v>
      </c>
      <c r="AR434" s="167" t="s">
        <v>234</v>
      </c>
      <c r="AT434" s="167" t="s">
        <v>155</v>
      </c>
      <c r="AU434" s="167" t="s">
        <v>82</v>
      </c>
      <c r="AY434" s="16" t="s">
        <v>153</v>
      </c>
      <c r="BE434" s="168">
        <f>IF(N434="základná",J434,0)</f>
        <v>0</v>
      </c>
      <c r="BF434" s="168">
        <f>IF(N434="znížená",J434,0)</f>
        <v>0</v>
      </c>
      <c r="BG434" s="168">
        <f>IF(N434="zákl. prenesená",J434,0)</f>
        <v>0</v>
      </c>
      <c r="BH434" s="168">
        <f>IF(N434="zníž. prenesená",J434,0)</f>
        <v>0</v>
      </c>
      <c r="BI434" s="168">
        <f>IF(N434="nulová",J434,0)</f>
        <v>0</v>
      </c>
      <c r="BJ434" s="16" t="s">
        <v>82</v>
      </c>
      <c r="BK434" s="168">
        <f>ROUND(I434*H434,2)</f>
        <v>0</v>
      </c>
      <c r="BL434" s="16" t="s">
        <v>234</v>
      </c>
      <c r="BM434" s="167" t="s">
        <v>735</v>
      </c>
    </row>
    <row r="435" spans="2:65" s="12" customFormat="1" ht="11.25">
      <c r="B435" s="169"/>
      <c r="D435" s="170" t="s">
        <v>161</v>
      </c>
      <c r="E435" s="171" t="s">
        <v>1</v>
      </c>
      <c r="F435" s="172" t="s">
        <v>736</v>
      </c>
      <c r="H435" s="173">
        <v>207.6</v>
      </c>
      <c r="I435" s="174"/>
      <c r="L435" s="169"/>
      <c r="M435" s="175"/>
      <c r="N435" s="176"/>
      <c r="O435" s="176"/>
      <c r="P435" s="176"/>
      <c r="Q435" s="176"/>
      <c r="R435" s="176"/>
      <c r="S435" s="176"/>
      <c r="T435" s="177"/>
      <c r="AT435" s="171" t="s">
        <v>161</v>
      </c>
      <c r="AU435" s="171" t="s">
        <v>82</v>
      </c>
      <c r="AV435" s="12" t="s">
        <v>82</v>
      </c>
      <c r="AW435" s="12" t="s">
        <v>27</v>
      </c>
      <c r="AX435" s="12" t="s">
        <v>74</v>
      </c>
      <c r="AY435" s="171" t="s">
        <v>153</v>
      </c>
    </row>
    <row r="436" spans="2:65" s="1" customFormat="1" ht="16.5" customHeight="1">
      <c r="B436" s="155"/>
      <c r="C436" s="193" t="s">
        <v>737</v>
      </c>
      <c r="D436" s="193" t="s">
        <v>204</v>
      </c>
      <c r="E436" s="194" t="s">
        <v>738</v>
      </c>
      <c r="F436" s="195" t="s">
        <v>739</v>
      </c>
      <c r="G436" s="196" t="s">
        <v>207</v>
      </c>
      <c r="H436" s="197">
        <v>7.2999999999999995E-2</v>
      </c>
      <c r="I436" s="198"/>
      <c r="J436" s="199">
        <f>ROUND(I436*H436,2)</f>
        <v>0</v>
      </c>
      <c r="K436" s="195" t="s">
        <v>159</v>
      </c>
      <c r="L436" s="200"/>
      <c r="M436" s="201" t="s">
        <v>1</v>
      </c>
      <c r="N436" s="202" t="s">
        <v>36</v>
      </c>
      <c r="O436" s="54"/>
      <c r="P436" s="165">
        <f>O436*H436</f>
        <v>0</v>
      </c>
      <c r="Q436" s="165">
        <v>1</v>
      </c>
      <c r="R436" s="165">
        <f>Q436*H436</f>
        <v>7.2999999999999995E-2</v>
      </c>
      <c r="S436" s="165">
        <v>0</v>
      </c>
      <c r="T436" s="166">
        <f>S436*H436</f>
        <v>0</v>
      </c>
      <c r="AR436" s="167" t="s">
        <v>320</v>
      </c>
      <c r="AT436" s="167" t="s">
        <v>204</v>
      </c>
      <c r="AU436" s="167" t="s">
        <v>82</v>
      </c>
      <c r="AY436" s="16" t="s">
        <v>153</v>
      </c>
      <c r="BE436" s="168">
        <f>IF(N436="základná",J436,0)</f>
        <v>0</v>
      </c>
      <c r="BF436" s="168">
        <f>IF(N436="znížená",J436,0)</f>
        <v>0</v>
      </c>
      <c r="BG436" s="168">
        <f>IF(N436="zákl. prenesená",J436,0)</f>
        <v>0</v>
      </c>
      <c r="BH436" s="168">
        <f>IF(N436="zníž. prenesená",J436,0)</f>
        <v>0</v>
      </c>
      <c r="BI436" s="168">
        <f>IF(N436="nulová",J436,0)</f>
        <v>0</v>
      </c>
      <c r="BJ436" s="16" t="s">
        <v>82</v>
      </c>
      <c r="BK436" s="168">
        <f>ROUND(I436*H436,2)</f>
        <v>0</v>
      </c>
      <c r="BL436" s="16" t="s">
        <v>234</v>
      </c>
      <c r="BM436" s="167" t="s">
        <v>740</v>
      </c>
    </row>
    <row r="437" spans="2:65" s="12" customFormat="1" ht="11.25">
      <c r="B437" s="169"/>
      <c r="D437" s="170" t="s">
        <v>161</v>
      </c>
      <c r="F437" s="172" t="s">
        <v>741</v>
      </c>
      <c r="H437" s="173">
        <v>7.2999999999999995E-2</v>
      </c>
      <c r="I437" s="174"/>
      <c r="L437" s="169"/>
      <c r="M437" s="175"/>
      <c r="N437" s="176"/>
      <c r="O437" s="176"/>
      <c r="P437" s="176"/>
      <c r="Q437" s="176"/>
      <c r="R437" s="176"/>
      <c r="S437" s="176"/>
      <c r="T437" s="177"/>
      <c r="AT437" s="171" t="s">
        <v>161</v>
      </c>
      <c r="AU437" s="171" t="s">
        <v>82</v>
      </c>
      <c r="AV437" s="12" t="s">
        <v>82</v>
      </c>
      <c r="AW437" s="12" t="s">
        <v>3</v>
      </c>
      <c r="AX437" s="12" t="s">
        <v>74</v>
      </c>
      <c r="AY437" s="171" t="s">
        <v>153</v>
      </c>
    </row>
    <row r="438" spans="2:65" s="1" customFormat="1" ht="24" customHeight="1">
      <c r="B438" s="155"/>
      <c r="C438" s="156" t="s">
        <v>742</v>
      </c>
      <c r="D438" s="156" t="s">
        <v>155</v>
      </c>
      <c r="E438" s="157" t="s">
        <v>743</v>
      </c>
      <c r="F438" s="158" t="s">
        <v>744</v>
      </c>
      <c r="G438" s="159" t="s">
        <v>158</v>
      </c>
      <c r="H438" s="160">
        <v>207.6</v>
      </c>
      <c r="I438" s="161"/>
      <c r="J438" s="162">
        <f>ROUND(I438*H438,2)</f>
        <v>0</v>
      </c>
      <c r="K438" s="158" t="s">
        <v>159</v>
      </c>
      <c r="L438" s="31"/>
      <c r="M438" s="163" t="s">
        <v>1</v>
      </c>
      <c r="N438" s="164" t="s">
        <v>36</v>
      </c>
      <c r="O438" s="54"/>
      <c r="P438" s="165">
        <f>O438*H438</f>
        <v>0</v>
      </c>
      <c r="Q438" s="165">
        <v>0</v>
      </c>
      <c r="R438" s="165">
        <f>Q438*H438</f>
        <v>0</v>
      </c>
      <c r="S438" s="165">
        <v>0</v>
      </c>
      <c r="T438" s="166">
        <f>S438*H438</f>
        <v>0</v>
      </c>
      <c r="AR438" s="167" t="s">
        <v>234</v>
      </c>
      <c r="AT438" s="167" t="s">
        <v>155</v>
      </c>
      <c r="AU438" s="167" t="s">
        <v>82</v>
      </c>
      <c r="AY438" s="16" t="s">
        <v>153</v>
      </c>
      <c r="BE438" s="168">
        <f>IF(N438="základná",J438,0)</f>
        <v>0</v>
      </c>
      <c r="BF438" s="168">
        <f>IF(N438="znížená",J438,0)</f>
        <v>0</v>
      </c>
      <c r="BG438" s="168">
        <f>IF(N438="zákl. prenesená",J438,0)</f>
        <v>0</v>
      </c>
      <c r="BH438" s="168">
        <f>IF(N438="zníž. prenesená",J438,0)</f>
        <v>0</v>
      </c>
      <c r="BI438" s="168">
        <f>IF(N438="nulová",J438,0)</f>
        <v>0</v>
      </c>
      <c r="BJ438" s="16" t="s">
        <v>82</v>
      </c>
      <c r="BK438" s="168">
        <f>ROUND(I438*H438,2)</f>
        <v>0</v>
      </c>
      <c r="BL438" s="16" t="s">
        <v>234</v>
      </c>
      <c r="BM438" s="167" t="s">
        <v>745</v>
      </c>
    </row>
    <row r="439" spans="2:65" s="12" customFormat="1" ht="22.5">
      <c r="B439" s="169"/>
      <c r="D439" s="170" t="s">
        <v>161</v>
      </c>
      <c r="E439" s="171" t="s">
        <v>1</v>
      </c>
      <c r="F439" s="172" t="s">
        <v>746</v>
      </c>
      <c r="H439" s="173">
        <v>207.6</v>
      </c>
      <c r="I439" s="174"/>
      <c r="L439" s="169"/>
      <c r="M439" s="175"/>
      <c r="N439" s="176"/>
      <c r="O439" s="176"/>
      <c r="P439" s="176"/>
      <c r="Q439" s="176"/>
      <c r="R439" s="176"/>
      <c r="S439" s="176"/>
      <c r="T439" s="177"/>
      <c r="AT439" s="171" t="s">
        <v>161</v>
      </c>
      <c r="AU439" s="171" t="s">
        <v>82</v>
      </c>
      <c r="AV439" s="12" t="s">
        <v>82</v>
      </c>
      <c r="AW439" s="12" t="s">
        <v>27</v>
      </c>
      <c r="AX439" s="12" t="s">
        <v>74</v>
      </c>
      <c r="AY439" s="171" t="s">
        <v>153</v>
      </c>
    </row>
    <row r="440" spans="2:65" s="1" customFormat="1" ht="24" customHeight="1">
      <c r="B440" s="155"/>
      <c r="C440" s="193" t="s">
        <v>747</v>
      </c>
      <c r="D440" s="193" t="s">
        <v>204</v>
      </c>
      <c r="E440" s="194" t="s">
        <v>748</v>
      </c>
      <c r="F440" s="195" t="s">
        <v>749</v>
      </c>
      <c r="G440" s="196" t="s">
        <v>158</v>
      </c>
      <c r="H440" s="197">
        <v>238.74</v>
      </c>
      <c r="I440" s="198"/>
      <c r="J440" s="199">
        <f>ROUND(I440*H440,2)</f>
        <v>0</v>
      </c>
      <c r="K440" s="195" t="s">
        <v>159</v>
      </c>
      <c r="L440" s="200"/>
      <c r="M440" s="201" t="s">
        <v>1</v>
      </c>
      <c r="N440" s="202" t="s">
        <v>36</v>
      </c>
      <c r="O440" s="54"/>
      <c r="P440" s="165">
        <f>O440*H440</f>
        <v>0</v>
      </c>
      <c r="Q440" s="165">
        <v>4.4999999999999997E-3</v>
      </c>
      <c r="R440" s="165">
        <f>Q440*H440</f>
        <v>1.07433</v>
      </c>
      <c r="S440" s="165">
        <v>0</v>
      </c>
      <c r="T440" s="166">
        <f>S440*H440</f>
        <v>0</v>
      </c>
      <c r="AR440" s="167" t="s">
        <v>320</v>
      </c>
      <c r="AT440" s="167" t="s">
        <v>204</v>
      </c>
      <c r="AU440" s="167" t="s">
        <v>82</v>
      </c>
      <c r="AY440" s="16" t="s">
        <v>153</v>
      </c>
      <c r="BE440" s="168">
        <f>IF(N440="základná",J440,0)</f>
        <v>0</v>
      </c>
      <c r="BF440" s="168">
        <f>IF(N440="znížená",J440,0)</f>
        <v>0</v>
      </c>
      <c r="BG440" s="168">
        <f>IF(N440="zákl. prenesená",J440,0)</f>
        <v>0</v>
      </c>
      <c r="BH440" s="168">
        <f>IF(N440="zníž. prenesená",J440,0)</f>
        <v>0</v>
      </c>
      <c r="BI440" s="168">
        <f>IF(N440="nulová",J440,0)</f>
        <v>0</v>
      </c>
      <c r="BJ440" s="16" t="s">
        <v>82</v>
      </c>
      <c r="BK440" s="168">
        <f>ROUND(I440*H440,2)</f>
        <v>0</v>
      </c>
      <c r="BL440" s="16" t="s">
        <v>234</v>
      </c>
      <c r="BM440" s="167" t="s">
        <v>750</v>
      </c>
    </row>
    <row r="441" spans="2:65" s="12" customFormat="1" ht="11.25">
      <c r="B441" s="169"/>
      <c r="D441" s="170" t="s">
        <v>161</v>
      </c>
      <c r="F441" s="172" t="s">
        <v>751</v>
      </c>
      <c r="H441" s="173">
        <v>238.74</v>
      </c>
      <c r="I441" s="174"/>
      <c r="L441" s="169"/>
      <c r="M441" s="175"/>
      <c r="N441" s="176"/>
      <c r="O441" s="176"/>
      <c r="P441" s="176"/>
      <c r="Q441" s="176"/>
      <c r="R441" s="176"/>
      <c r="S441" s="176"/>
      <c r="T441" s="177"/>
      <c r="AT441" s="171" t="s">
        <v>161</v>
      </c>
      <c r="AU441" s="171" t="s">
        <v>82</v>
      </c>
      <c r="AV441" s="12" t="s">
        <v>82</v>
      </c>
      <c r="AW441" s="12" t="s">
        <v>3</v>
      </c>
      <c r="AX441" s="12" t="s">
        <v>74</v>
      </c>
      <c r="AY441" s="171" t="s">
        <v>153</v>
      </c>
    </row>
    <row r="442" spans="2:65" s="1" customFormat="1" ht="24" customHeight="1">
      <c r="B442" s="155"/>
      <c r="C442" s="156" t="s">
        <v>752</v>
      </c>
      <c r="D442" s="156" t="s">
        <v>155</v>
      </c>
      <c r="E442" s="157" t="s">
        <v>753</v>
      </c>
      <c r="F442" s="158" t="s">
        <v>754</v>
      </c>
      <c r="G442" s="159" t="s">
        <v>755</v>
      </c>
      <c r="H442" s="205"/>
      <c r="I442" s="161"/>
      <c r="J442" s="162">
        <f>ROUND(I442*H442,2)</f>
        <v>0</v>
      </c>
      <c r="K442" s="158" t="s">
        <v>159</v>
      </c>
      <c r="L442" s="31"/>
      <c r="M442" s="163" t="s">
        <v>1</v>
      </c>
      <c r="N442" s="164" t="s">
        <v>36</v>
      </c>
      <c r="O442" s="54"/>
      <c r="P442" s="165">
        <f>O442*H442</f>
        <v>0</v>
      </c>
      <c r="Q442" s="165">
        <v>0</v>
      </c>
      <c r="R442" s="165">
        <f>Q442*H442</f>
        <v>0</v>
      </c>
      <c r="S442" s="165">
        <v>0</v>
      </c>
      <c r="T442" s="166">
        <f>S442*H442</f>
        <v>0</v>
      </c>
      <c r="AR442" s="167" t="s">
        <v>234</v>
      </c>
      <c r="AT442" s="167" t="s">
        <v>155</v>
      </c>
      <c r="AU442" s="167" t="s">
        <v>82</v>
      </c>
      <c r="AY442" s="16" t="s">
        <v>153</v>
      </c>
      <c r="BE442" s="168">
        <f>IF(N442="základná",J442,0)</f>
        <v>0</v>
      </c>
      <c r="BF442" s="168">
        <f>IF(N442="znížená",J442,0)</f>
        <v>0</v>
      </c>
      <c r="BG442" s="168">
        <f>IF(N442="zákl. prenesená",J442,0)</f>
        <v>0</v>
      </c>
      <c r="BH442" s="168">
        <f>IF(N442="zníž. prenesená",J442,0)</f>
        <v>0</v>
      </c>
      <c r="BI442" s="168">
        <f>IF(N442="nulová",J442,0)</f>
        <v>0</v>
      </c>
      <c r="BJ442" s="16" t="s">
        <v>82</v>
      </c>
      <c r="BK442" s="168">
        <f>ROUND(I442*H442,2)</f>
        <v>0</v>
      </c>
      <c r="BL442" s="16" t="s">
        <v>234</v>
      </c>
      <c r="BM442" s="167" t="s">
        <v>756</v>
      </c>
    </row>
    <row r="443" spans="2:65" s="11" customFormat="1" ht="22.9" customHeight="1">
      <c r="B443" s="142"/>
      <c r="D443" s="143" t="s">
        <v>69</v>
      </c>
      <c r="E443" s="153" t="s">
        <v>757</v>
      </c>
      <c r="F443" s="153" t="s">
        <v>758</v>
      </c>
      <c r="I443" s="145"/>
      <c r="J443" s="154">
        <f>BK443</f>
        <v>0</v>
      </c>
      <c r="L443" s="142"/>
      <c r="M443" s="147"/>
      <c r="N443" s="148"/>
      <c r="O443" s="148"/>
      <c r="P443" s="149">
        <f>SUM(P444:P452)</f>
        <v>0</v>
      </c>
      <c r="Q443" s="148"/>
      <c r="R443" s="149">
        <f>SUM(R444:R452)</f>
        <v>0.20781383999999997</v>
      </c>
      <c r="S443" s="148"/>
      <c r="T443" s="150">
        <f>SUM(T444:T452)</f>
        <v>7.0182000000000008E-2</v>
      </c>
      <c r="AR443" s="143" t="s">
        <v>82</v>
      </c>
      <c r="AT443" s="151" t="s">
        <v>69</v>
      </c>
      <c r="AU443" s="151" t="s">
        <v>74</v>
      </c>
      <c r="AY443" s="143" t="s">
        <v>153</v>
      </c>
      <c r="BK443" s="152">
        <f>SUM(BK444:BK452)</f>
        <v>0</v>
      </c>
    </row>
    <row r="444" spans="2:65" s="1" customFormat="1" ht="24" customHeight="1">
      <c r="B444" s="155"/>
      <c r="C444" s="156" t="s">
        <v>759</v>
      </c>
      <c r="D444" s="156" t="s">
        <v>155</v>
      </c>
      <c r="E444" s="157" t="s">
        <v>760</v>
      </c>
      <c r="F444" s="158" t="s">
        <v>761</v>
      </c>
      <c r="G444" s="159" t="s">
        <v>158</v>
      </c>
      <c r="H444" s="160">
        <v>70.182000000000002</v>
      </c>
      <c r="I444" s="161"/>
      <c r="J444" s="162">
        <f>ROUND(I444*H444,2)</f>
        <v>0</v>
      </c>
      <c r="K444" s="158" t="s">
        <v>1</v>
      </c>
      <c r="L444" s="31"/>
      <c r="M444" s="163" t="s">
        <v>1</v>
      </c>
      <c r="N444" s="164" t="s">
        <v>36</v>
      </c>
      <c r="O444" s="54"/>
      <c r="P444" s="165">
        <f>O444*H444</f>
        <v>0</v>
      </c>
      <c r="Q444" s="165">
        <v>0</v>
      </c>
      <c r="R444" s="165">
        <f>Q444*H444</f>
        <v>0</v>
      </c>
      <c r="S444" s="165">
        <v>1E-3</v>
      </c>
      <c r="T444" s="166">
        <f>S444*H444</f>
        <v>7.0182000000000008E-2</v>
      </c>
      <c r="AR444" s="167" t="s">
        <v>234</v>
      </c>
      <c r="AT444" s="167" t="s">
        <v>155</v>
      </c>
      <c r="AU444" s="167" t="s">
        <v>82</v>
      </c>
      <c r="AY444" s="16" t="s">
        <v>153</v>
      </c>
      <c r="BE444" s="168">
        <f>IF(N444="základná",J444,0)</f>
        <v>0</v>
      </c>
      <c r="BF444" s="168">
        <f>IF(N444="znížená",J444,0)</f>
        <v>0</v>
      </c>
      <c r="BG444" s="168">
        <f>IF(N444="zákl. prenesená",J444,0)</f>
        <v>0</v>
      </c>
      <c r="BH444" s="168">
        <f>IF(N444="zníž. prenesená",J444,0)</f>
        <v>0</v>
      </c>
      <c r="BI444" s="168">
        <f>IF(N444="nulová",J444,0)</f>
        <v>0</v>
      </c>
      <c r="BJ444" s="16" t="s">
        <v>82</v>
      </c>
      <c r="BK444" s="168">
        <f>ROUND(I444*H444,2)</f>
        <v>0</v>
      </c>
      <c r="BL444" s="16" t="s">
        <v>234</v>
      </c>
      <c r="BM444" s="167" t="s">
        <v>762</v>
      </c>
    </row>
    <row r="445" spans="2:65" s="12" customFormat="1" ht="11.25">
      <c r="B445" s="169"/>
      <c r="D445" s="170" t="s">
        <v>161</v>
      </c>
      <c r="E445" s="171" t="s">
        <v>1</v>
      </c>
      <c r="F445" s="172" t="s">
        <v>763</v>
      </c>
      <c r="H445" s="173">
        <v>70.182000000000002</v>
      </c>
      <c r="I445" s="174"/>
      <c r="L445" s="169"/>
      <c r="M445" s="175"/>
      <c r="N445" s="176"/>
      <c r="O445" s="176"/>
      <c r="P445" s="176"/>
      <c r="Q445" s="176"/>
      <c r="R445" s="176"/>
      <c r="S445" s="176"/>
      <c r="T445" s="177"/>
      <c r="AT445" s="171" t="s">
        <v>161</v>
      </c>
      <c r="AU445" s="171" t="s">
        <v>82</v>
      </c>
      <c r="AV445" s="12" t="s">
        <v>82</v>
      </c>
      <c r="AW445" s="12" t="s">
        <v>27</v>
      </c>
      <c r="AX445" s="12" t="s">
        <v>74</v>
      </c>
      <c r="AY445" s="171" t="s">
        <v>153</v>
      </c>
    </row>
    <row r="446" spans="2:65" s="1" customFormat="1" ht="36" customHeight="1">
      <c r="B446" s="155"/>
      <c r="C446" s="156" t="s">
        <v>764</v>
      </c>
      <c r="D446" s="156" t="s">
        <v>155</v>
      </c>
      <c r="E446" s="157" t="s">
        <v>765</v>
      </c>
      <c r="F446" s="158" t="s">
        <v>766</v>
      </c>
      <c r="G446" s="159" t="s">
        <v>158</v>
      </c>
      <c r="H446" s="160">
        <v>317.27300000000002</v>
      </c>
      <c r="I446" s="161"/>
      <c r="J446" s="162">
        <f>ROUND(I446*H446,2)</f>
        <v>0</v>
      </c>
      <c r="K446" s="158" t="s">
        <v>177</v>
      </c>
      <c r="L446" s="31"/>
      <c r="M446" s="163" t="s">
        <v>1</v>
      </c>
      <c r="N446" s="164" t="s">
        <v>36</v>
      </c>
      <c r="O446" s="54"/>
      <c r="P446" s="165">
        <f>O446*H446</f>
        <v>0</v>
      </c>
      <c r="Q446" s="165">
        <v>8.0000000000000007E-5</v>
      </c>
      <c r="R446" s="165">
        <f>Q446*H446</f>
        <v>2.5381840000000003E-2</v>
      </c>
      <c r="S446" s="165">
        <v>0</v>
      </c>
      <c r="T446" s="166">
        <f>S446*H446</f>
        <v>0</v>
      </c>
      <c r="AR446" s="167" t="s">
        <v>234</v>
      </c>
      <c r="AT446" s="167" t="s">
        <v>155</v>
      </c>
      <c r="AU446" s="167" t="s">
        <v>82</v>
      </c>
      <c r="AY446" s="16" t="s">
        <v>153</v>
      </c>
      <c r="BE446" s="168">
        <f>IF(N446="základná",J446,0)</f>
        <v>0</v>
      </c>
      <c r="BF446" s="168">
        <f>IF(N446="znížená",J446,0)</f>
        <v>0</v>
      </c>
      <c r="BG446" s="168">
        <f>IF(N446="zákl. prenesená",J446,0)</f>
        <v>0</v>
      </c>
      <c r="BH446" s="168">
        <f>IF(N446="zníž. prenesená",J446,0)</f>
        <v>0</v>
      </c>
      <c r="BI446" s="168">
        <f>IF(N446="nulová",J446,0)</f>
        <v>0</v>
      </c>
      <c r="BJ446" s="16" t="s">
        <v>82</v>
      </c>
      <c r="BK446" s="168">
        <f>ROUND(I446*H446,2)</f>
        <v>0</v>
      </c>
      <c r="BL446" s="16" t="s">
        <v>234</v>
      </c>
      <c r="BM446" s="167" t="s">
        <v>767</v>
      </c>
    </row>
    <row r="447" spans="2:65" s="12" customFormat="1" ht="33.75">
      <c r="B447" s="169"/>
      <c r="D447" s="170" t="s">
        <v>161</v>
      </c>
      <c r="E447" s="171" t="s">
        <v>1</v>
      </c>
      <c r="F447" s="172" t="s">
        <v>768</v>
      </c>
      <c r="H447" s="173">
        <v>197.923</v>
      </c>
      <c r="I447" s="174"/>
      <c r="L447" s="169"/>
      <c r="M447" s="175"/>
      <c r="N447" s="176"/>
      <c r="O447" s="176"/>
      <c r="P447" s="176"/>
      <c r="Q447" s="176"/>
      <c r="R447" s="176"/>
      <c r="S447" s="176"/>
      <c r="T447" s="177"/>
      <c r="AT447" s="171" t="s">
        <v>161</v>
      </c>
      <c r="AU447" s="171" t="s">
        <v>82</v>
      </c>
      <c r="AV447" s="12" t="s">
        <v>82</v>
      </c>
      <c r="AW447" s="12" t="s">
        <v>27</v>
      </c>
      <c r="AX447" s="12" t="s">
        <v>70</v>
      </c>
      <c r="AY447" s="171" t="s">
        <v>153</v>
      </c>
    </row>
    <row r="448" spans="2:65" s="12" customFormat="1" ht="33.75">
      <c r="B448" s="169"/>
      <c r="D448" s="170" t="s">
        <v>161</v>
      </c>
      <c r="E448" s="171" t="s">
        <v>1</v>
      </c>
      <c r="F448" s="172" t="s">
        <v>769</v>
      </c>
      <c r="H448" s="173">
        <v>119.35</v>
      </c>
      <c r="I448" s="174"/>
      <c r="L448" s="169"/>
      <c r="M448" s="175"/>
      <c r="N448" s="176"/>
      <c r="O448" s="176"/>
      <c r="P448" s="176"/>
      <c r="Q448" s="176"/>
      <c r="R448" s="176"/>
      <c r="S448" s="176"/>
      <c r="T448" s="177"/>
      <c r="AT448" s="171" t="s">
        <v>161</v>
      </c>
      <c r="AU448" s="171" t="s">
        <v>82</v>
      </c>
      <c r="AV448" s="12" t="s">
        <v>82</v>
      </c>
      <c r="AW448" s="12" t="s">
        <v>27</v>
      </c>
      <c r="AX448" s="12" t="s">
        <v>70</v>
      </c>
      <c r="AY448" s="171" t="s">
        <v>153</v>
      </c>
    </row>
    <row r="449" spans="2:65" s="14" customFormat="1" ht="11.25">
      <c r="B449" s="185"/>
      <c r="D449" s="170" t="s">
        <v>161</v>
      </c>
      <c r="E449" s="186" t="s">
        <v>1</v>
      </c>
      <c r="F449" s="187" t="s">
        <v>182</v>
      </c>
      <c r="H449" s="188">
        <v>317.27300000000002</v>
      </c>
      <c r="I449" s="189"/>
      <c r="L449" s="185"/>
      <c r="M449" s="190"/>
      <c r="N449" s="191"/>
      <c r="O449" s="191"/>
      <c r="P449" s="191"/>
      <c r="Q449" s="191"/>
      <c r="R449" s="191"/>
      <c r="S449" s="191"/>
      <c r="T449" s="192"/>
      <c r="AT449" s="186" t="s">
        <v>161</v>
      </c>
      <c r="AU449" s="186" t="s">
        <v>82</v>
      </c>
      <c r="AV449" s="14" t="s">
        <v>92</v>
      </c>
      <c r="AW449" s="14" t="s">
        <v>27</v>
      </c>
      <c r="AX449" s="14" t="s">
        <v>74</v>
      </c>
      <c r="AY449" s="186" t="s">
        <v>153</v>
      </c>
    </row>
    <row r="450" spans="2:65" s="1" customFormat="1" ht="36" customHeight="1">
      <c r="B450" s="155"/>
      <c r="C450" s="193" t="s">
        <v>770</v>
      </c>
      <c r="D450" s="193" t="s">
        <v>204</v>
      </c>
      <c r="E450" s="194" t="s">
        <v>771</v>
      </c>
      <c r="F450" s="195" t="s">
        <v>772</v>
      </c>
      <c r="G450" s="196" t="s">
        <v>158</v>
      </c>
      <c r="H450" s="197">
        <v>364.86399999999998</v>
      </c>
      <c r="I450" s="198"/>
      <c r="J450" s="199">
        <f>ROUND(I450*H450,2)</f>
        <v>0</v>
      </c>
      <c r="K450" s="195" t="s">
        <v>1</v>
      </c>
      <c r="L450" s="200"/>
      <c r="M450" s="201" t="s">
        <v>1</v>
      </c>
      <c r="N450" s="202" t="s">
        <v>36</v>
      </c>
      <c r="O450" s="54"/>
      <c r="P450" s="165">
        <f>O450*H450</f>
        <v>0</v>
      </c>
      <c r="Q450" s="165">
        <v>5.0000000000000001E-4</v>
      </c>
      <c r="R450" s="165">
        <f>Q450*H450</f>
        <v>0.18243199999999998</v>
      </c>
      <c r="S450" s="165">
        <v>0</v>
      </c>
      <c r="T450" s="166">
        <f>S450*H450</f>
        <v>0</v>
      </c>
      <c r="AR450" s="167" t="s">
        <v>320</v>
      </c>
      <c r="AT450" s="167" t="s">
        <v>204</v>
      </c>
      <c r="AU450" s="167" t="s">
        <v>82</v>
      </c>
      <c r="AY450" s="16" t="s">
        <v>153</v>
      </c>
      <c r="BE450" s="168">
        <f>IF(N450="základná",J450,0)</f>
        <v>0</v>
      </c>
      <c r="BF450" s="168">
        <f>IF(N450="znížená",J450,0)</f>
        <v>0</v>
      </c>
      <c r="BG450" s="168">
        <f>IF(N450="zákl. prenesená",J450,0)</f>
        <v>0</v>
      </c>
      <c r="BH450" s="168">
        <f>IF(N450="zníž. prenesená",J450,0)</f>
        <v>0</v>
      </c>
      <c r="BI450" s="168">
        <f>IF(N450="nulová",J450,0)</f>
        <v>0</v>
      </c>
      <c r="BJ450" s="16" t="s">
        <v>82</v>
      </c>
      <c r="BK450" s="168">
        <f>ROUND(I450*H450,2)</f>
        <v>0</v>
      </c>
      <c r="BL450" s="16" t="s">
        <v>234</v>
      </c>
      <c r="BM450" s="167" t="s">
        <v>773</v>
      </c>
    </row>
    <row r="451" spans="2:65" s="12" customFormat="1" ht="11.25">
      <c r="B451" s="169"/>
      <c r="D451" s="170" t="s">
        <v>161</v>
      </c>
      <c r="F451" s="172" t="s">
        <v>774</v>
      </c>
      <c r="H451" s="173">
        <v>364.86399999999998</v>
      </c>
      <c r="I451" s="174"/>
      <c r="L451" s="169"/>
      <c r="M451" s="175"/>
      <c r="N451" s="176"/>
      <c r="O451" s="176"/>
      <c r="P451" s="176"/>
      <c r="Q451" s="176"/>
      <c r="R451" s="176"/>
      <c r="S451" s="176"/>
      <c r="T451" s="177"/>
      <c r="AT451" s="171" t="s">
        <v>161</v>
      </c>
      <c r="AU451" s="171" t="s">
        <v>82</v>
      </c>
      <c r="AV451" s="12" t="s">
        <v>82</v>
      </c>
      <c r="AW451" s="12" t="s">
        <v>3</v>
      </c>
      <c r="AX451" s="12" t="s">
        <v>74</v>
      </c>
      <c r="AY451" s="171" t="s">
        <v>153</v>
      </c>
    </row>
    <row r="452" spans="2:65" s="1" customFormat="1" ht="24" customHeight="1">
      <c r="B452" s="155"/>
      <c r="C452" s="156" t="s">
        <v>775</v>
      </c>
      <c r="D452" s="156" t="s">
        <v>155</v>
      </c>
      <c r="E452" s="157" t="s">
        <v>776</v>
      </c>
      <c r="F452" s="158" t="s">
        <v>777</v>
      </c>
      <c r="G452" s="159" t="s">
        <v>755</v>
      </c>
      <c r="H452" s="205"/>
      <c r="I452" s="161"/>
      <c r="J452" s="162">
        <f>ROUND(I452*H452,2)</f>
        <v>0</v>
      </c>
      <c r="K452" s="158" t="s">
        <v>177</v>
      </c>
      <c r="L452" s="31"/>
      <c r="M452" s="163" t="s">
        <v>1</v>
      </c>
      <c r="N452" s="164" t="s">
        <v>36</v>
      </c>
      <c r="O452" s="54"/>
      <c r="P452" s="165">
        <f>O452*H452</f>
        <v>0</v>
      </c>
      <c r="Q452" s="165">
        <v>0</v>
      </c>
      <c r="R452" s="165">
        <f>Q452*H452</f>
        <v>0</v>
      </c>
      <c r="S452" s="165">
        <v>0</v>
      </c>
      <c r="T452" s="166">
        <f>S452*H452</f>
        <v>0</v>
      </c>
      <c r="AR452" s="167" t="s">
        <v>234</v>
      </c>
      <c r="AT452" s="167" t="s">
        <v>155</v>
      </c>
      <c r="AU452" s="167" t="s">
        <v>82</v>
      </c>
      <c r="AY452" s="16" t="s">
        <v>153</v>
      </c>
      <c r="BE452" s="168">
        <f>IF(N452="základná",J452,0)</f>
        <v>0</v>
      </c>
      <c r="BF452" s="168">
        <f>IF(N452="znížená",J452,0)</f>
        <v>0</v>
      </c>
      <c r="BG452" s="168">
        <f>IF(N452="zákl. prenesená",J452,0)</f>
        <v>0</v>
      </c>
      <c r="BH452" s="168">
        <f>IF(N452="zníž. prenesená",J452,0)</f>
        <v>0</v>
      </c>
      <c r="BI452" s="168">
        <f>IF(N452="nulová",J452,0)</f>
        <v>0</v>
      </c>
      <c r="BJ452" s="16" t="s">
        <v>82</v>
      </c>
      <c r="BK452" s="168">
        <f>ROUND(I452*H452,2)</f>
        <v>0</v>
      </c>
      <c r="BL452" s="16" t="s">
        <v>234</v>
      </c>
      <c r="BM452" s="167" t="s">
        <v>778</v>
      </c>
    </row>
    <row r="453" spans="2:65" s="11" customFormat="1" ht="22.9" customHeight="1">
      <c r="B453" s="142"/>
      <c r="D453" s="143" t="s">
        <v>69</v>
      </c>
      <c r="E453" s="153" t="s">
        <v>779</v>
      </c>
      <c r="F453" s="153" t="s">
        <v>780</v>
      </c>
      <c r="I453" s="145"/>
      <c r="J453" s="154">
        <f>BK453</f>
        <v>0</v>
      </c>
      <c r="L453" s="142"/>
      <c r="M453" s="147"/>
      <c r="N453" s="148"/>
      <c r="O453" s="148"/>
      <c r="P453" s="149">
        <f>SUM(P454:P507)</f>
        <v>0</v>
      </c>
      <c r="Q453" s="148"/>
      <c r="R453" s="149">
        <f>SUM(R454:R507)</f>
        <v>0.52329720000000002</v>
      </c>
      <c r="S453" s="148"/>
      <c r="T453" s="150">
        <f>SUM(T454:T507)</f>
        <v>3.0954280000000001</v>
      </c>
      <c r="AR453" s="143" t="s">
        <v>82</v>
      </c>
      <c r="AT453" s="151" t="s">
        <v>69</v>
      </c>
      <c r="AU453" s="151" t="s">
        <v>74</v>
      </c>
      <c r="AY453" s="143" t="s">
        <v>153</v>
      </c>
      <c r="BK453" s="152">
        <f>SUM(BK454:BK507)</f>
        <v>0</v>
      </c>
    </row>
    <row r="454" spans="2:65" s="1" customFormat="1" ht="48" customHeight="1">
      <c r="B454" s="155"/>
      <c r="C454" s="156" t="s">
        <v>781</v>
      </c>
      <c r="D454" s="156" t="s">
        <v>155</v>
      </c>
      <c r="E454" s="157" t="s">
        <v>782</v>
      </c>
      <c r="F454" s="158" t="s">
        <v>783</v>
      </c>
      <c r="G454" s="159" t="s">
        <v>158</v>
      </c>
      <c r="H454" s="160">
        <v>176.2</v>
      </c>
      <c r="I454" s="161"/>
      <c r="J454" s="162">
        <f>ROUND(I454*H454,2)</f>
        <v>0</v>
      </c>
      <c r="K454" s="158" t="s">
        <v>1</v>
      </c>
      <c r="L454" s="31"/>
      <c r="M454" s="163" t="s">
        <v>1</v>
      </c>
      <c r="N454" s="164" t="s">
        <v>36</v>
      </c>
      <c r="O454" s="54"/>
      <c r="P454" s="165">
        <f>O454*H454</f>
        <v>0</v>
      </c>
      <c r="Q454" s="165">
        <v>0</v>
      </c>
      <c r="R454" s="165">
        <f>Q454*H454</f>
        <v>0</v>
      </c>
      <c r="S454" s="165">
        <v>1.6E-2</v>
      </c>
      <c r="T454" s="166">
        <f>S454*H454</f>
        <v>2.8191999999999999</v>
      </c>
      <c r="AR454" s="167" t="s">
        <v>234</v>
      </c>
      <c r="AT454" s="167" t="s">
        <v>155</v>
      </c>
      <c r="AU454" s="167" t="s">
        <v>82</v>
      </c>
      <c r="AY454" s="16" t="s">
        <v>153</v>
      </c>
      <c r="BE454" s="168">
        <f>IF(N454="základná",J454,0)</f>
        <v>0</v>
      </c>
      <c r="BF454" s="168">
        <f>IF(N454="znížená",J454,0)</f>
        <v>0</v>
      </c>
      <c r="BG454" s="168">
        <f>IF(N454="zákl. prenesená",J454,0)</f>
        <v>0</v>
      </c>
      <c r="BH454" s="168">
        <f>IF(N454="zníž. prenesená",J454,0)</f>
        <v>0</v>
      </c>
      <c r="BI454" s="168">
        <f>IF(N454="nulová",J454,0)</f>
        <v>0</v>
      </c>
      <c r="BJ454" s="16" t="s">
        <v>82</v>
      </c>
      <c r="BK454" s="168">
        <f>ROUND(I454*H454,2)</f>
        <v>0</v>
      </c>
      <c r="BL454" s="16" t="s">
        <v>234</v>
      </c>
      <c r="BM454" s="167" t="s">
        <v>784</v>
      </c>
    </row>
    <row r="455" spans="2:65" s="1" customFormat="1" ht="24" customHeight="1">
      <c r="B455" s="155"/>
      <c r="C455" s="156" t="s">
        <v>785</v>
      </c>
      <c r="D455" s="156" t="s">
        <v>155</v>
      </c>
      <c r="E455" s="157" t="s">
        <v>786</v>
      </c>
      <c r="F455" s="158" t="s">
        <v>787</v>
      </c>
      <c r="G455" s="159" t="s">
        <v>158</v>
      </c>
      <c r="H455" s="160">
        <v>138.114</v>
      </c>
      <c r="I455" s="161"/>
      <c r="J455" s="162">
        <f>ROUND(I455*H455,2)</f>
        <v>0</v>
      </c>
      <c r="K455" s="158" t="s">
        <v>1</v>
      </c>
      <c r="L455" s="31"/>
      <c r="M455" s="163" t="s">
        <v>1</v>
      </c>
      <c r="N455" s="164" t="s">
        <v>36</v>
      </c>
      <c r="O455" s="54"/>
      <c r="P455" s="165">
        <f>O455*H455</f>
        <v>0</v>
      </c>
      <c r="Q455" s="165">
        <v>0</v>
      </c>
      <c r="R455" s="165">
        <f>Q455*H455</f>
        <v>0</v>
      </c>
      <c r="S455" s="165">
        <v>2E-3</v>
      </c>
      <c r="T455" s="166">
        <f>S455*H455</f>
        <v>0.27622800000000003</v>
      </c>
      <c r="AR455" s="167" t="s">
        <v>234</v>
      </c>
      <c r="AT455" s="167" t="s">
        <v>155</v>
      </c>
      <c r="AU455" s="167" t="s">
        <v>82</v>
      </c>
      <c r="AY455" s="16" t="s">
        <v>153</v>
      </c>
      <c r="BE455" s="168">
        <f>IF(N455="základná",J455,0)</f>
        <v>0</v>
      </c>
      <c r="BF455" s="168">
        <f>IF(N455="znížená",J455,0)</f>
        <v>0</v>
      </c>
      <c r="BG455" s="168">
        <f>IF(N455="zákl. prenesená",J455,0)</f>
        <v>0</v>
      </c>
      <c r="BH455" s="168">
        <f>IF(N455="zníž. prenesená",J455,0)</f>
        <v>0</v>
      </c>
      <c r="BI455" s="168">
        <f>IF(N455="nulová",J455,0)</f>
        <v>0</v>
      </c>
      <c r="BJ455" s="16" t="s">
        <v>82</v>
      </c>
      <c r="BK455" s="168">
        <f>ROUND(I455*H455,2)</f>
        <v>0</v>
      </c>
      <c r="BL455" s="16" t="s">
        <v>234</v>
      </c>
      <c r="BM455" s="167" t="s">
        <v>788</v>
      </c>
    </row>
    <row r="456" spans="2:65" s="12" customFormat="1" ht="11.25">
      <c r="B456" s="169"/>
      <c r="D456" s="170" t="s">
        <v>161</v>
      </c>
      <c r="E456" s="171" t="s">
        <v>1</v>
      </c>
      <c r="F456" s="172" t="s">
        <v>789</v>
      </c>
      <c r="H456" s="173">
        <v>138.114</v>
      </c>
      <c r="I456" s="174"/>
      <c r="L456" s="169"/>
      <c r="M456" s="175"/>
      <c r="N456" s="176"/>
      <c r="O456" s="176"/>
      <c r="P456" s="176"/>
      <c r="Q456" s="176"/>
      <c r="R456" s="176"/>
      <c r="S456" s="176"/>
      <c r="T456" s="177"/>
      <c r="AT456" s="171" t="s">
        <v>161</v>
      </c>
      <c r="AU456" s="171" t="s">
        <v>82</v>
      </c>
      <c r="AV456" s="12" t="s">
        <v>82</v>
      </c>
      <c r="AW456" s="12" t="s">
        <v>27</v>
      </c>
      <c r="AX456" s="12" t="s">
        <v>74</v>
      </c>
      <c r="AY456" s="171" t="s">
        <v>153</v>
      </c>
    </row>
    <row r="457" spans="2:65" s="1" customFormat="1" ht="36" customHeight="1">
      <c r="B457" s="155"/>
      <c r="C457" s="156" t="s">
        <v>790</v>
      </c>
      <c r="D457" s="156" t="s">
        <v>155</v>
      </c>
      <c r="E457" s="157" t="s">
        <v>791</v>
      </c>
      <c r="F457" s="158" t="s">
        <v>792</v>
      </c>
      <c r="G457" s="159" t="s">
        <v>158</v>
      </c>
      <c r="H457" s="160">
        <v>123.34</v>
      </c>
      <c r="I457" s="161"/>
      <c r="J457" s="162">
        <f>ROUND(I457*H457,2)</f>
        <v>0</v>
      </c>
      <c r="K457" s="158" t="s">
        <v>1</v>
      </c>
      <c r="L457" s="31"/>
      <c r="M457" s="163" t="s">
        <v>1</v>
      </c>
      <c r="N457" s="164" t="s">
        <v>36</v>
      </c>
      <c r="O457" s="54"/>
      <c r="P457" s="165">
        <f>O457*H457</f>
        <v>0</v>
      </c>
      <c r="Q457" s="165">
        <v>5.9999999999999995E-4</v>
      </c>
      <c r="R457" s="165">
        <f>Q457*H457</f>
        <v>7.4004E-2</v>
      </c>
      <c r="S457" s="165">
        <v>0</v>
      </c>
      <c r="T457" s="166">
        <f>S457*H457</f>
        <v>0</v>
      </c>
      <c r="AR457" s="167" t="s">
        <v>234</v>
      </c>
      <c r="AT457" s="167" t="s">
        <v>155</v>
      </c>
      <c r="AU457" s="167" t="s">
        <v>82</v>
      </c>
      <c r="AY457" s="16" t="s">
        <v>153</v>
      </c>
      <c r="BE457" s="168">
        <f>IF(N457="základná",J457,0)</f>
        <v>0</v>
      </c>
      <c r="BF457" s="168">
        <f>IF(N457="znížená",J457,0)</f>
        <v>0</v>
      </c>
      <c r="BG457" s="168">
        <f>IF(N457="zákl. prenesená",J457,0)</f>
        <v>0</v>
      </c>
      <c r="BH457" s="168">
        <f>IF(N457="zníž. prenesená",J457,0)</f>
        <v>0</v>
      </c>
      <c r="BI457" s="168">
        <f>IF(N457="nulová",J457,0)</f>
        <v>0</v>
      </c>
      <c r="BJ457" s="16" t="s">
        <v>82</v>
      </c>
      <c r="BK457" s="168">
        <f>ROUND(I457*H457,2)</f>
        <v>0</v>
      </c>
      <c r="BL457" s="16" t="s">
        <v>234</v>
      </c>
      <c r="BM457" s="167" t="s">
        <v>793</v>
      </c>
    </row>
    <row r="458" spans="2:65" s="1" customFormat="1" ht="39">
      <c r="B458" s="31"/>
      <c r="D458" s="170" t="s">
        <v>431</v>
      </c>
      <c r="F458" s="203" t="s">
        <v>794</v>
      </c>
      <c r="I458" s="95"/>
      <c r="L458" s="31"/>
      <c r="M458" s="204"/>
      <c r="N458" s="54"/>
      <c r="O458" s="54"/>
      <c r="P458" s="54"/>
      <c r="Q458" s="54"/>
      <c r="R458" s="54"/>
      <c r="S458" s="54"/>
      <c r="T458" s="55"/>
      <c r="AT458" s="16" t="s">
        <v>431</v>
      </c>
      <c r="AU458" s="16" t="s">
        <v>82</v>
      </c>
    </row>
    <row r="459" spans="2:65" s="12" customFormat="1" ht="11.25">
      <c r="B459" s="169"/>
      <c r="D459" s="170" t="s">
        <v>161</v>
      </c>
      <c r="E459" s="171" t="s">
        <v>1</v>
      </c>
      <c r="F459" s="172" t="s">
        <v>795</v>
      </c>
      <c r="H459" s="173">
        <v>123.34</v>
      </c>
      <c r="I459" s="174"/>
      <c r="L459" s="169"/>
      <c r="M459" s="175"/>
      <c r="N459" s="176"/>
      <c r="O459" s="176"/>
      <c r="P459" s="176"/>
      <c r="Q459" s="176"/>
      <c r="R459" s="176"/>
      <c r="S459" s="176"/>
      <c r="T459" s="177"/>
      <c r="AT459" s="171" t="s">
        <v>161</v>
      </c>
      <c r="AU459" s="171" t="s">
        <v>82</v>
      </c>
      <c r="AV459" s="12" t="s">
        <v>82</v>
      </c>
      <c r="AW459" s="12" t="s">
        <v>27</v>
      </c>
      <c r="AX459" s="12" t="s">
        <v>74</v>
      </c>
      <c r="AY459" s="171" t="s">
        <v>153</v>
      </c>
    </row>
    <row r="460" spans="2:65" s="1" customFormat="1" ht="48" customHeight="1">
      <c r="B460" s="155"/>
      <c r="C460" s="156" t="s">
        <v>796</v>
      </c>
      <c r="D460" s="156" t="s">
        <v>155</v>
      </c>
      <c r="E460" s="157" t="s">
        <v>797</v>
      </c>
      <c r="F460" s="158" t="s">
        <v>798</v>
      </c>
      <c r="G460" s="159" t="s">
        <v>158</v>
      </c>
      <c r="H460" s="160">
        <v>216.91300000000001</v>
      </c>
      <c r="I460" s="161"/>
      <c r="J460" s="162">
        <f>ROUND(I460*H460,2)</f>
        <v>0</v>
      </c>
      <c r="K460" s="158" t="s">
        <v>1</v>
      </c>
      <c r="L460" s="31"/>
      <c r="M460" s="163" t="s">
        <v>1</v>
      </c>
      <c r="N460" s="164" t="s">
        <v>36</v>
      </c>
      <c r="O460" s="54"/>
      <c r="P460" s="165">
        <f>O460*H460</f>
        <v>0</v>
      </c>
      <c r="Q460" s="165">
        <v>5.9999999999999995E-4</v>
      </c>
      <c r="R460" s="165">
        <f>Q460*H460</f>
        <v>0.13014780000000001</v>
      </c>
      <c r="S460" s="165">
        <v>0</v>
      </c>
      <c r="T460" s="166">
        <f>S460*H460</f>
        <v>0</v>
      </c>
      <c r="AR460" s="167" t="s">
        <v>234</v>
      </c>
      <c r="AT460" s="167" t="s">
        <v>155</v>
      </c>
      <c r="AU460" s="167" t="s">
        <v>82</v>
      </c>
      <c r="AY460" s="16" t="s">
        <v>153</v>
      </c>
      <c r="BE460" s="168">
        <f>IF(N460="základná",J460,0)</f>
        <v>0</v>
      </c>
      <c r="BF460" s="168">
        <f>IF(N460="znížená",J460,0)</f>
        <v>0</v>
      </c>
      <c r="BG460" s="168">
        <f>IF(N460="zákl. prenesená",J460,0)</f>
        <v>0</v>
      </c>
      <c r="BH460" s="168">
        <f>IF(N460="zníž. prenesená",J460,0)</f>
        <v>0</v>
      </c>
      <c r="BI460" s="168">
        <f>IF(N460="nulová",J460,0)</f>
        <v>0</v>
      </c>
      <c r="BJ460" s="16" t="s">
        <v>82</v>
      </c>
      <c r="BK460" s="168">
        <f>ROUND(I460*H460,2)</f>
        <v>0</v>
      </c>
      <c r="BL460" s="16" t="s">
        <v>234</v>
      </c>
      <c r="BM460" s="167" t="s">
        <v>799</v>
      </c>
    </row>
    <row r="461" spans="2:65" s="1" customFormat="1" ht="78">
      <c r="B461" s="31"/>
      <c r="D461" s="170" t="s">
        <v>431</v>
      </c>
      <c r="F461" s="203" t="s">
        <v>800</v>
      </c>
      <c r="I461" s="95"/>
      <c r="L461" s="31"/>
      <c r="M461" s="204"/>
      <c r="N461" s="54"/>
      <c r="O461" s="54"/>
      <c r="P461" s="54"/>
      <c r="Q461" s="54"/>
      <c r="R461" s="54"/>
      <c r="S461" s="54"/>
      <c r="T461" s="55"/>
      <c r="AT461" s="16" t="s">
        <v>431</v>
      </c>
      <c r="AU461" s="16" t="s">
        <v>82</v>
      </c>
    </row>
    <row r="462" spans="2:65" s="12" customFormat="1" ht="11.25">
      <c r="B462" s="169"/>
      <c r="D462" s="170" t="s">
        <v>161</v>
      </c>
      <c r="E462" s="171" t="s">
        <v>1</v>
      </c>
      <c r="F462" s="172" t="s">
        <v>801</v>
      </c>
      <c r="H462" s="173">
        <v>45.552999999999997</v>
      </c>
      <c r="I462" s="174"/>
      <c r="L462" s="169"/>
      <c r="M462" s="175"/>
      <c r="N462" s="176"/>
      <c r="O462" s="176"/>
      <c r="P462" s="176"/>
      <c r="Q462" s="176"/>
      <c r="R462" s="176"/>
      <c r="S462" s="176"/>
      <c r="T462" s="177"/>
      <c r="AT462" s="171" t="s">
        <v>161</v>
      </c>
      <c r="AU462" s="171" t="s">
        <v>82</v>
      </c>
      <c r="AV462" s="12" t="s">
        <v>82</v>
      </c>
      <c r="AW462" s="12" t="s">
        <v>27</v>
      </c>
      <c r="AX462" s="12" t="s">
        <v>70</v>
      </c>
      <c r="AY462" s="171" t="s">
        <v>153</v>
      </c>
    </row>
    <row r="463" spans="2:65" s="12" customFormat="1" ht="11.25">
      <c r="B463" s="169"/>
      <c r="D463" s="170" t="s">
        <v>161</v>
      </c>
      <c r="E463" s="171" t="s">
        <v>1</v>
      </c>
      <c r="F463" s="172" t="s">
        <v>802</v>
      </c>
      <c r="H463" s="173">
        <v>171.36</v>
      </c>
      <c r="I463" s="174"/>
      <c r="L463" s="169"/>
      <c r="M463" s="175"/>
      <c r="N463" s="176"/>
      <c r="O463" s="176"/>
      <c r="P463" s="176"/>
      <c r="Q463" s="176"/>
      <c r="R463" s="176"/>
      <c r="S463" s="176"/>
      <c r="T463" s="177"/>
      <c r="AT463" s="171" t="s">
        <v>161</v>
      </c>
      <c r="AU463" s="171" t="s">
        <v>82</v>
      </c>
      <c r="AV463" s="12" t="s">
        <v>82</v>
      </c>
      <c r="AW463" s="12" t="s">
        <v>27</v>
      </c>
      <c r="AX463" s="12" t="s">
        <v>70</v>
      </c>
      <c r="AY463" s="171" t="s">
        <v>153</v>
      </c>
    </row>
    <row r="464" spans="2:65" s="14" customFormat="1" ht="11.25">
      <c r="B464" s="185"/>
      <c r="D464" s="170" t="s">
        <v>161</v>
      </c>
      <c r="E464" s="186" t="s">
        <v>1</v>
      </c>
      <c r="F464" s="187" t="s">
        <v>182</v>
      </c>
      <c r="H464" s="188">
        <v>216.91300000000001</v>
      </c>
      <c r="I464" s="189"/>
      <c r="L464" s="185"/>
      <c r="M464" s="190"/>
      <c r="N464" s="191"/>
      <c r="O464" s="191"/>
      <c r="P464" s="191"/>
      <c r="Q464" s="191"/>
      <c r="R464" s="191"/>
      <c r="S464" s="191"/>
      <c r="T464" s="192"/>
      <c r="AT464" s="186" t="s">
        <v>161</v>
      </c>
      <c r="AU464" s="186" t="s">
        <v>82</v>
      </c>
      <c r="AV464" s="14" t="s">
        <v>92</v>
      </c>
      <c r="AW464" s="14" t="s">
        <v>27</v>
      </c>
      <c r="AX464" s="14" t="s">
        <v>74</v>
      </c>
      <c r="AY464" s="186" t="s">
        <v>153</v>
      </c>
    </row>
    <row r="465" spans="2:65" s="1" customFormat="1" ht="48" customHeight="1">
      <c r="B465" s="155"/>
      <c r="C465" s="156" t="s">
        <v>803</v>
      </c>
      <c r="D465" s="156" t="s">
        <v>155</v>
      </c>
      <c r="E465" s="157" t="s">
        <v>804</v>
      </c>
      <c r="F465" s="158" t="s">
        <v>805</v>
      </c>
      <c r="G465" s="159" t="s">
        <v>158</v>
      </c>
      <c r="H465" s="160">
        <v>180.03</v>
      </c>
      <c r="I465" s="161"/>
      <c r="J465" s="162">
        <f>ROUND(I465*H465,2)</f>
        <v>0</v>
      </c>
      <c r="K465" s="158" t="s">
        <v>1</v>
      </c>
      <c r="L465" s="31"/>
      <c r="M465" s="163" t="s">
        <v>1</v>
      </c>
      <c r="N465" s="164" t="s">
        <v>36</v>
      </c>
      <c r="O465" s="54"/>
      <c r="P465" s="165">
        <f>O465*H465</f>
        <v>0</v>
      </c>
      <c r="Q465" s="165">
        <v>5.9999999999999995E-4</v>
      </c>
      <c r="R465" s="165">
        <f>Q465*H465</f>
        <v>0.10801799999999999</v>
      </c>
      <c r="S465" s="165">
        <v>0</v>
      </c>
      <c r="T465" s="166">
        <f>S465*H465</f>
        <v>0</v>
      </c>
      <c r="AR465" s="167" t="s">
        <v>234</v>
      </c>
      <c r="AT465" s="167" t="s">
        <v>155</v>
      </c>
      <c r="AU465" s="167" t="s">
        <v>82</v>
      </c>
      <c r="AY465" s="16" t="s">
        <v>153</v>
      </c>
      <c r="BE465" s="168">
        <f>IF(N465="základná",J465,0)</f>
        <v>0</v>
      </c>
      <c r="BF465" s="168">
        <f>IF(N465="znížená",J465,0)</f>
        <v>0</v>
      </c>
      <c r="BG465" s="168">
        <f>IF(N465="zákl. prenesená",J465,0)</f>
        <v>0</v>
      </c>
      <c r="BH465" s="168">
        <f>IF(N465="zníž. prenesená",J465,0)</f>
        <v>0</v>
      </c>
      <c r="BI465" s="168">
        <f>IF(N465="nulová",J465,0)</f>
        <v>0</v>
      </c>
      <c r="BJ465" s="16" t="s">
        <v>82</v>
      </c>
      <c r="BK465" s="168">
        <f>ROUND(I465*H465,2)</f>
        <v>0</v>
      </c>
      <c r="BL465" s="16" t="s">
        <v>234</v>
      </c>
      <c r="BM465" s="167" t="s">
        <v>806</v>
      </c>
    </row>
    <row r="466" spans="2:65" s="1" customFormat="1" ht="48.75">
      <c r="B466" s="31"/>
      <c r="D466" s="170" t="s">
        <v>431</v>
      </c>
      <c r="F466" s="203" t="s">
        <v>807</v>
      </c>
      <c r="I466" s="95"/>
      <c r="L466" s="31"/>
      <c r="M466" s="204"/>
      <c r="N466" s="54"/>
      <c r="O466" s="54"/>
      <c r="P466" s="54"/>
      <c r="Q466" s="54"/>
      <c r="R466" s="54"/>
      <c r="S466" s="54"/>
      <c r="T466" s="55"/>
      <c r="AT466" s="16" t="s">
        <v>431</v>
      </c>
      <c r="AU466" s="16" t="s">
        <v>82</v>
      </c>
    </row>
    <row r="467" spans="2:65" s="12" customFormat="1" ht="11.25">
      <c r="B467" s="169"/>
      <c r="D467" s="170" t="s">
        <v>161</v>
      </c>
      <c r="E467" s="171" t="s">
        <v>1</v>
      </c>
      <c r="F467" s="172" t="s">
        <v>808</v>
      </c>
      <c r="H467" s="173">
        <v>180.03</v>
      </c>
      <c r="I467" s="174"/>
      <c r="L467" s="169"/>
      <c r="M467" s="175"/>
      <c r="N467" s="176"/>
      <c r="O467" s="176"/>
      <c r="P467" s="176"/>
      <c r="Q467" s="176"/>
      <c r="R467" s="176"/>
      <c r="S467" s="176"/>
      <c r="T467" s="177"/>
      <c r="AT467" s="171" t="s">
        <v>161</v>
      </c>
      <c r="AU467" s="171" t="s">
        <v>82</v>
      </c>
      <c r="AV467" s="12" t="s">
        <v>82</v>
      </c>
      <c r="AW467" s="12" t="s">
        <v>27</v>
      </c>
      <c r="AX467" s="12" t="s">
        <v>70</v>
      </c>
      <c r="AY467" s="171" t="s">
        <v>153</v>
      </c>
    </row>
    <row r="468" spans="2:65" s="14" customFormat="1" ht="11.25">
      <c r="B468" s="185"/>
      <c r="D468" s="170" t="s">
        <v>161</v>
      </c>
      <c r="E468" s="186" t="s">
        <v>1</v>
      </c>
      <c r="F468" s="187" t="s">
        <v>182</v>
      </c>
      <c r="H468" s="188">
        <v>180.03</v>
      </c>
      <c r="I468" s="189"/>
      <c r="L468" s="185"/>
      <c r="M468" s="190"/>
      <c r="N468" s="191"/>
      <c r="O468" s="191"/>
      <c r="P468" s="191"/>
      <c r="Q468" s="191"/>
      <c r="R468" s="191"/>
      <c r="S468" s="191"/>
      <c r="T468" s="192"/>
      <c r="AT468" s="186" t="s">
        <v>161</v>
      </c>
      <c r="AU468" s="186" t="s">
        <v>82</v>
      </c>
      <c r="AV468" s="14" t="s">
        <v>92</v>
      </c>
      <c r="AW468" s="14" t="s">
        <v>27</v>
      </c>
      <c r="AX468" s="14" t="s">
        <v>74</v>
      </c>
      <c r="AY468" s="186" t="s">
        <v>153</v>
      </c>
    </row>
    <row r="469" spans="2:65" s="1" customFormat="1" ht="60" customHeight="1">
      <c r="B469" s="155"/>
      <c r="C469" s="156" t="s">
        <v>809</v>
      </c>
      <c r="D469" s="156" t="s">
        <v>155</v>
      </c>
      <c r="E469" s="157" t="s">
        <v>810</v>
      </c>
      <c r="F469" s="158" t="s">
        <v>811</v>
      </c>
      <c r="G469" s="159" t="s">
        <v>158</v>
      </c>
      <c r="H469" s="160">
        <v>28.396999999999998</v>
      </c>
      <c r="I469" s="161"/>
      <c r="J469" s="162">
        <f>ROUND(I469*H469,2)</f>
        <v>0</v>
      </c>
      <c r="K469" s="158" t="s">
        <v>1</v>
      </c>
      <c r="L469" s="31"/>
      <c r="M469" s="163" t="s">
        <v>1</v>
      </c>
      <c r="N469" s="164" t="s">
        <v>36</v>
      </c>
      <c r="O469" s="54"/>
      <c r="P469" s="165">
        <f>O469*H469</f>
        <v>0</v>
      </c>
      <c r="Q469" s="165">
        <v>5.9999999999999995E-4</v>
      </c>
      <c r="R469" s="165">
        <f>Q469*H469</f>
        <v>1.7038199999999996E-2</v>
      </c>
      <c r="S469" s="165">
        <v>0</v>
      </c>
      <c r="T469" s="166">
        <f>S469*H469</f>
        <v>0</v>
      </c>
      <c r="AR469" s="167" t="s">
        <v>234</v>
      </c>
      <c r="AT469" s="167" t="s">
        <v>155</v>
      </c>
      <c r="AU469" s="167" t="s">
        <v>82</v>
      </c>
      <c r="AY469" s="16" t="s">
        <v>153</v>
      </c>
      <c r="BE469" s="168">
        <f>IF(N469="základná",J469,0)</f>
        <v>0</v>
      </c>
      <c r="BF469" s="168">
        <f>IF(N469="znížená",J469,0)</f>
        <v>0</v>
      </c>
      <c r="BG469" s="168">
        <f>IF(N469="zákl. prenesená",J469,0)</f>
        <v>0</v>
      </c>
      <c r="BH469" s="168">
        <f>IF(N469="zníž. prenesená",J469,0)</f>
        <v>0</v>
      </c>
      <c r="BI469" s="168">
        <f>IF(N469="nulová",J469,0)</f>
        <v>0</v>
      </c>
      <c r="BJ469" s="16" t="s">
        <v>82</v>
      </c>
      <c r="BK469" s="168">
        <f>ROUND(I469*H469,2)</f>
        <v>0</v>
      </c>
      <c r="BL469" s="16" t="s">
        <v>234</v>
      </c>
      <c r="BM469" s="167" t="s">
        <v>812</v>
      </c>
    </row>
    <row r="470" spans="2:65" s="13" customFormat="1" ht="22.5">
      <c r="B470" s="178"/>
      <c r="D470" s="170" t="s">
        <v>161</v>
      </c>
      <c r="E470" s="179" t="s">
        <v>1</v>
      </c>
      <c r="F470" s="180" t="s">
        <v>813</v>
      </c>
      <c r="H470" s="179" t="s">
        <v>1</v>
      </c>
      <c r="I470" s="181"/>
      <c r="L470" s="178"/>
      <c r="M470" s="182"/>
      <c r="N470" s="183"/>
      <c r="O470" s="183"/>
      <c r="P470" s="183"/>
      <c r="Q470" s="183"/>
      <c r="R470" s="183"/>
      <c r="S470" s="183"/>
      <c r="T470" s="184"/>
      <c r="AT470" s="179" t="s">
        <v>161</v>
      </c>
      <c r="AU470" s="179" t="s">
        <v>82</v>
      </c>
      <c r="AV470" s="13" t="s">
        <v>74</v>
      </c>
      <c r="AW470" s="13" t="s">
        <v>27</v>
      </c>
      <c r="AX470" s="13" t="s">
        <v>70</v>
      </c>
      <c r="AY470" s="179" t="s">
        <v>153</v>
      </c>
    </row>
    <row r="471" spans="2:65" s="12" customFormat="1" ht="11.25">
      <c r="B471" s="169"/>
      <c r="D471" s="170" t="s">
        <v>161</v>
      </c>
      <c r="E471" s="171" t="s">
        <v>1</v>
      </c>
      <c r="F471" s="172" t="s">
        <v>814</v>
      </c>
      <c r="H471" s="173">
        <v>28.396999999999998</v>
      </c>
      <c r="I471" s="174"/>
      <c r="L471" s="169"/>
      <c r="M471" s="175"/>
      <c r="N471" s="176"/>
      <c r="O471" s="176"/>
      <c r="P471" s="176"/>
      <c r="Q471" s="176"/>
      <c r="R471" s="176"/>
      <c r="S471" s="176"/>
      <c r="T471" s="177"/>
      <c r="AT471" s="171" t="s">
        <v>161</v>
      </c>
      <c r="AU471" s="171" t="s">
        <v>82</v>
      </c>
      <c r="AV471" s="12" t="s">
        <v>82</v>
      </c>
      <c r="AW471" s="12" t="s">
        <v>27</v>
      </c>
      <c r="AX471" s="12" t="s">
        <v>70</v>
      </c>
      <c r="AY471" s="171" t="s">
        <v>153</v>
      </c>
    </row>
    <row r="472" spans="2:65" s="14" customFormat="1" ht="11.25">
      <c r="B472" s="185"/>
      <c r="D472" s="170" t="s">
        <v>161</v>
      </c>
      <c r="E472" s="186" t="s">
        <v>1</v>
      </c>
      <c r="F472" s="187" t="s">
        <v>182</v>
      </c>
      <c r="H472" s="188">
        <v>28.396999999999998</v>
      </c>
      <c r="I472" s="189"/>
      <c r="L472" s="185"/>
      <c r="M472" s="190"/>
      <c r="N472" s="191"/>
      <c r="O472" s="191"/>
      <c r="P472" s="191"/>
      <c r="Q472" s="191"/>
      <c r="R472" s="191"/>
      <c r="S472" s="191"/>
      <c r="T472" s="192"/>
      <c r="AT472" s="186" t="s">
        <v>161</v>
      </c>
      <c r="AU472" s="186" t="s">
        <v>82</v>
      </c>
      <c r="AV472" s="14" t="s">
        <v>92</v>
      </c>
      <c r="AW472" s="14" t="s">
        <v>27</v>
      </c>
      <c r="AX472" s="14" t="s">
        <v>74</v>
      </c>
      <c r="AY472" s="186" t="s">
        <v>153</v>
      </c>
    </row>
    <row r="473" spans="2:65" s="1" customFormat="1" ht="60" customHeight="1">
      <c r="B473" s="155"/>
      <c r="C473" s="156" t="s">
        <v>815</v>
      </c>
      <c r="D473" s="156" t="s">
        <v>155</v>
      </c>
      <c r="E473" s="157" t="s">
        <v>816</v>
      </c>
      <c r="F473" s="158" t="s">
        <v>817</v>
      </c>
      <c r="G473" s="159" t="s">
        <v>158</v>
      </c>
      <c r="H473" s="160">
        <v>89.504999999999995</v>
      </c>
      <c r="I473" s="161"/>
      <c r="J473" s="162">
        <f>ROUND(I473*H473,2)</f>
        <v>0</v>
      </c>
      <c r="K473" s="158" t="s">
        <v>1</v>
      </c>
      <c r="L473" s="31"/>
      <c r="M473" s="163" t="s">
        <v>1</v>
      </c>
      <c r="N473" s="164" t="s">
        <v>36</v>
      </c>
      <c r="O473" s="54"/>
      <c r="P473" s="165">
        <f>O473*H473</f>
        <v>0</v>
      </c>
      <c r="Q473" s="165">
        <v>5.9999999999999995E-4</v>
      </c>
      <c r="R473" s="165">
        <f>Q473*H473</f>
        <v>5.3702999999999994E-2</v>
      </c>
      <c r="S473" s="165">
        <v>0</v>
      </c>
      <c r="T473" s="166">
        <f>S473*H473</f>
        <v>0</v>
      </c>
      <c r="AR473" s="167" t="s">
        <v>234</v>
      </c>
      <c r="AT473" s="167" t="s">
        <v>155</v>
      </c>
      <c r="AU473" s="167" t="s">
        <v>82</v>
      </c>
      <c r="AY473" s="16" t="s">
        <v>153</v>
      </c>
      <c r="BE473" s="168">
        <f>IF(N473="základná",J473,0)</f>
        <v>0</v>
      </c>
      <c r="BF473" s="168">
        <f>IF(N473="znížená",J473,0)</f>
        <v>0</v>
      </c>
      <c r="BG473" s="168">
        <f>IF(N473="zákl. prenesená",J473,0)</f>
        <v>0</v>
      </c>
      <c r="BH473" s="168">
        <f>IF(N473="zníž. prenesená",J473,0)</f>
        <v>0</v>
      </c>
      <c r="BI473" s="168">
        <f>IF(N473="nulová",J473,0)</f>
        <v>0</v>
      </c>
      <c r="BJ473" s="16" t="s">
        <v>82</v>
      </c>
      <c r="BK473" s="168">
        <f>ROUND(I473*H473,2)</f>
        <v>0</v>
      </c>
      <c r="BL473" s="16" t="s">
        <v>234</v>
      </c>
      <c r="BM473" s="167" t="s">
        <v>818</v>
      </c>
    </row>
    <row r="474" spans="2:65" s="13" customFormat="1" ht="33.75">
      <c r="B474" s="178"/>
      <c r="D474" s="170" t="s">
        <v>161</v>
      </c>
      <c r="E474" s="179" t="s">
        <v>1</v>
      </c>
      <c r="F474" s="180" t="s">
        <v>819</v>
      </c>
      <c r="H474" s="179" t="s">
        <v>1</v>
      </c>
      <c r="I474" s="181"/>
      <c r="L474" s="178"/>
      <c r="M474" s="182"/>
      <c r="N474" s="183"/>
      <c r="O474" s="183"/>
      <c r="P474" s="183"/>
      <c r="Q474" s="183"/>
      <c r="R474" s="183"/>
      <c r="S474" s="183"/>
      <c r="T474" s="184"/>
      <c r="AT474" s="179" t="s">
        <v>161</v>
      </c>
      <c r="AU474" s="179" t="s">
        <v>82</v>
      </c>
      <c r="AV474" s="13" t="s">
        <v>74</v>
      </c>
      <c r="AW474" s="13" t="s">
        <v>27</v>
      </c>
      <c r="AX474" s="13" t="s">
        <v>70</v>
      </c>
      <c r="AY474" s="179" t="s">
        <v>153</v>
      </c>
    </row>
    <row r="475" spans="2:65" s="12" customFormat="1" ht="11.25">
      <c r="B475" s="169"/>
      <c r="D475" s="170" t="s">
        <v>161</v>
      </c>
      <c r="E475" s="171" t="s">
        <v>1</v>
      </c>
      <c r="F475" s="172" t="s">
        <v>820</v>
      </c>
      <c r="H475" s="173">
        <v>89.504999999999995</v>
      </c>
      <c r="I475" s="174"/>
      <c r="L475" s="169"/>
      <c r="M475" s="175"/>
      <c r="N475" s="176"/>
      <c r="O475" s="176"/>
      <c r="P475" s="176"/>
      <c r="Q475" s="176"/>
      <c r="R475" s="176"/>
      <c r="S475" s="176"/>
      <c r="T475" s="177"/>
      <c r="AT475" s="171" t="s">
        <v>161</v>
      </c>
      <c r="AU475" s="171" t="s">
        <v>82</v>
      </c>
      <c r="AV475" s="12" t="s">
        <v>82</v>
      </c>
      <c r="AW475" s="12" t="s">
        <v>27</v>
      </c>
      <c r="AX475" s="12" t="s">
        <v>70</v>
      </c>
      <c r="AY475" s="171" t="s">
        <v>153</v>
      </c>
    </row>
    <row r="476" spans="2:65" s="14" customFormat="1" ht="11.25">
      <c r="B476" s="185"/>
      <c r="D476" s="170" t="s">
        <v>161</v>
      </c>
      <c r="E476" s="186" t="s">
        <v>1</v>
      </c>
      <c r="F476" s="187" t="s">
        <v>182</v>
      </c>
      <c r="H476" s="188">
        <v>89.504999999999995</v>
      </c>
      <c r="I476" s="189"/>
      <c r="L476" s="185"/>
      <c r="M476" s="190"/>
      <c r="N476" s="191"/>
      <c r="O476" s="191"/>
      <c r="P476" s="191"/>
      <c r="Q476" s="191"/>
      <c r="R476" s="191"/>
      <c r="S476" s="191"/>
      <c r="T476" s="192"/>
      <c r="AT476" s="186" t="s">
        <v>161</v>
      </c>
      <c r="AU476" s="186" t="s">
        <v>82</v>
      </c>
      <c r="AV476" s="14" t="s">
        <v>92</v>
      </c>
      <c r="AW476" s="14" t="s">
        <v>27</v>
      </c>
      <c r="AX476" s="14" t="s">
        <v>74</v>
      </c>
      <c r="AY476" s="186" t="s">
        <v>153</v>
      </c>
    </row>
    <row r="477" spans="2:65" s="1" customFormat="1" ht="60" customHeight="1">
      <c r="B477" s="155"/>
      <c r="C477" s="156" t="s">
        <v>821</v>
      </c>
      <c r="D477" s="156" t="s">
        <v>155</v>
      </c>
      <c r="E477" s="157" t="s">
        <v>822</v>
      </c>
      <c r="F477" s="158" t="s">
        <v>817</v>
      </c>
      <c r="G477" s="159" t="s">
        <v>158</v>
      </c>
      <c r="H477" s="160">
        <v>89.504999999999995</v>
      </c>
      <c r="I477" s="161"/>
      <c r="J477" s="162">
        <f>ROUND(I477*H477,2)</f>
        <v>0</v>
      </c>
      <c r="K477" s="158" t="s">
        <v>1</v>
      </c>
      <c r="L477" s="31"/>
      <c r="M477" s="163" t="s">
        <v>1</v>
      </c>
      <c r="N477" s="164" t="s">
        <v>36</v>
      </c>
      <c r="O477" s="54"/>
      <c r="P477" s="165">
        <f>O477*H477</f>
        <v>0</v>
      </c>
      <c r="Q477" s="165">
        <v>5.9999999999999995E-4</v>
      </c>
      <c r="R477" s="165">
        <f>Q477*H477</f>
        <v>5.3702999999999994E-2</v>
      </c>
      <c r="S477" s="165">
        <v>0</v>
      </c>
      <c r="T477" s="166">
        <f>S477*H477</f>
        <v>0</v>
      </c>
      <c r="AR477" s="167" t="s">
        <v>234</v>
      </c>
      <c r="AT477" s="167" t="s">
        <v>155</v>
      </c>
      <c r="AU477" s="167" t="s">
        <v>82</v>
      </c>
      <c r="AY477" s="16" t="s">
        <v>153</v>
      </c>
      <c r="BE477" s="168">
        <f>IF(N477="základná",J477,0)</f>
        <v>0</v>
      </c>
      <c r="BF477" s="168">
        <f>IF(N477="znížená",J477,0)</f>
        <v>0</v>
      </c>
      <c r="BG477" s="168">
        <f>IF(N477="zákl. prenesená",J477,0)</f>
        <v>0</v>
      </c>
      <c r="BH477" s="168">
        <f>IF(N477="zníž. prenesená",J477,0)</f>
        <v>0</v>
      </c>
      <c r="BI477" s="168">
        <f>IF(N477="nulová",J477,0)</f>
        <v>0</v>
      </c>
      <c r="BJ477" s="16" t="s">
        <v>82</v>
      </c>
      <c r="BK477" s="168">
        <f>ROUND(I477*H477,2)</f>
        <v>0</v>
      </c>
      <c r="BL477" s="16" t="s">
        <v>234</v>
      </c>
      <c r="BM477" s="167" t="s">
        <v>823</v>
      </c>
    </row>
    <row r="478" spans="2:65" s="13" customFormat="1" ht="33.75">
      <c r="B478" s="178"/>
      <c r="D478" s="170" t="s">
        <v>161</v>
      </c>
      <c r="E478" s="179" t="s">
        <v>1</v>
      </c>
      <c r="F478" s="180" t="s">
        <v>824</v>
      </c>
      <c r="H478" s="179" t="s">
        <v>1</v>
      </c>
      <c r="I478" s="181"/>
      <c r="L478" s="178"/>
      <c r="M478" s="182"/>
      <c r="N478" s="183"/>
      <c r="O478" s="183"/>
      <c r="P478" s="183"/>
      <c r="Q478" s="183"/>
      <c r="R478" s="183"/>
      <c r="S478" s="183"/>
      <c r="T478" s="184"/>
      <c r="AT478" s="179" t="s">
        <v>161</v>
      </c>
      <c r="AU478" s="179" t="s">
        <v>82</v>
      </c>
      <c r="AV478" s="13" t="s">
        <v>74</v>
      </c>
      <c r="AW478" s="13" t="s">
        <v>27</v>
      </c>
      <c r="AX478" s="13" t="s">
        <v>70</v>
      </c>
      <c r="AY478" s="179" t="s">
        <v>153</v>
      </c>
    </row>
    <row r="479" spans="2:65" s="12" customFormat="1" ht="11.25">
      <c r="B479" s="169"/>
      <c r="D479" s="170" t="s">
        <v>161</v>
      </c>
      <c r="E479" s="171" t="s">
        <v>1</v>
      </c>
      <c r="F479" s="172" t="s">
        <v>820</v>
      </c>
      <c r="H479" s="173">
        <v>89.504999999999995</v>
      </c>
      <c r="I479" s="174"/>
      <c r="L479" s="169"/>
      <c r="M479" s="175"/>
      <c r="N479" s="176"/>
      <c r="O479" s="176"/>
      <c r="P479" s="176"/>
      <c r="Q479" s="176"/>
      <c r="R479" s="176"/>
      <c r="S479" s="176"/>
      <c r="T479" s="177"/>
      <c r="AT479" s="171" t="s">
        <v>161</v>
      </c>
      <c r="AU479" s="171" t="s">
        <v>82</v>
      </c>
      <c r="AV479" s="12" t="s">
        <v>82</v>
      </c>
      <c r="AW479" s="12" t="s">
        <v>27</v>
      </c>
      <c r="AX479" s="12" t="s">
        <v>70</v>
      </c>
      <c r="AY479" s="171" t="s">
        <v>153</v>
      </c>
    </row>
    <row r="480" spans="2:65" s="14" customFormat="1" ht="11.25">
      <c r="B480" s="185"/>
      <c r="D480" s="170" t="s">
        <v>161</v>
      </c>
      <c r="E480" s="186" t="s">
        <v>1</v>
      </c>
      <c r="F480" s="187" t="s">
        <v>182</v>
      </c>
      <c r="H480" s="188">
        <v>89.504999999999995</v>
      </c>
      <c r="I480" s="189"/>
      <c r="L480" s="185"/>
      <c r="M480" s="190"/>
      <c r="N480" s="191"/>
      <c r="O480" s="191"/>
      <c r="P480" s="191"/>
      <c r="Q480" s="191"/>
      <c r="R480" s="191"/>
      <c r="S480" s="191"/>
      <c r="T480" s="192"/>
      <c r="AT480" s="186" t="s">
        <v>161</v>
      </c>
      <c r="AU480" s="186" t="s">
        <v>82</v>
      </c>
      <c r="AV480" s="14" t="s">
        <v>92</v>
      </c>
      <c r="AW480" s="14" t="s">
        <v>27</v>
      </c>
      <c r="AX480" s="14" t="s">
        <v>74</v>
      </c>
      <c r="AY480" s="186" t="s">
        <v>153</v>
      </c>
    </row>
    <row r="481" spans="2:65" s="1" customFormat="1" ht="60" customHeight="1">
      <c r="B481" s="155"/>
      <c r="C481" s="156" t="s">
        <v>825</v>
      </c>
      <c r="D481" s="156" t="s">
        <v>155</v>
      </c>
      <c r="E481" s="157" t="s">
        <v>826</v>
      </c>
      <c r="F481" s="158" t="s">
        <v>817</v>
      </c>
      <c r="G481" s="159" t="s">
        <v>158</v>
      </c>
      <c r="H481" s="160">
        <v>90.423000000000002</v>
      </c>
      <c r="I481" s="161"/>
      <c r="J481" s="162">
        <f>ROUND(I481*H481,2)</f>
        <v>0</v>
      </c>
      <c r="K481" s="158" t="s">
        <v>1</v>
      </c>
      <c r="L481" s="31"/>
      <c r="M481" s="163" t="s">
        <v>1</v>
      </c>
      <c r="N481" s="164" t="s">
        <v>36</v>
      </c>
      <c r="O481" s="54"/>
      <c r="P481" s="165">
        <f>O481*H481</f>
        <v>0</v>
      </c>
      <c r="Q481" s="165">
        <v>5.9999999999999995E-4</v>
      </c>
      <c r="R481" s="165">
        <f>Q481*H481</f>
        <v>5.4253799999999998E-2</v>
      </c>
      <c r="S481" s="165">
        <v>0</v>
      </c>
      <c r="T481" s="166">
        <f>S481*H481</f>
        <v>0</v>
      </c>
      <c r="AR481" s="167" t="s">
        <v>234</v>
      </c>
      <c r="AT481" s="167" t="s">
        <v>155</v>
      </c>
      <c r="AU481" s="167" t="s">
        <v>82</v>
      </c>
      <c r="AY481" s="16" t="s">
        <v>153</v>
      </c>
      <c r="BE481" s="168">
        <f>IF(N481="základná",J481,0)</f>
        <v>0</v>
      </c>
      <c r="BF481" s="168">
        <f>IF(N481="znížená",J481,0)</f>
        <v>0</v>
      </c>
      <c r="BG481" s="168">
        <f>IF(N481="zákl. prenesená",J481,0)</f>
        <v>0</v>
      </c>
      <c r="BH481" s="168">
        <f>IF(N481="zníž. prenesená",J481,0)</f>
        <v>0</v>
      </c>
      <c r="BI481" s="168">
        <f>IF(N481="nulová",J481,0)</f>
        <v>0</v>
      </c>
      <c r="BJ481" s="16" t="s">
        <v>82</v>
      </c>
      <c r="BK481" s="168">
        <f>ROUND(I481*H481,2)</f>
        <v>0</v>
      </c>
      <c r="BL481" s="16" t="s">
        <v>234</v>
      </c>
      <c r="BM481" s="167" t="s">
        <v>827</v>
      </c>
    </row>
    <row r="482" spans="2:65" s="13" customFormat="1" ht="22.5">
      <c r="B482" s="178"/>
      <c r="D482" s="170" t="s">
        <v>161</v>
      </c>
      <c r="E482" s="179" t="s">
        <v>1</v>
      </c>
      <c r="F482" s="180" t="s">
        <v>828</v>
      </c>
      <c r="H482" s="179" t="s">
        <v>1</v>
      </c>
      <c r="I482" s="181"/>
      <c r="L482" s="178"/>
      <c r="M482" s="182"/>
      <c r="N482" s="183"/>
      <c r="O482" s="183"/>
      <c r="P482" s="183"/>
      <c r="Q482" s="183"/>
      <c r="R482" s="183"/>
      <c r="S482" s="183"/>
      <c r="T482" s="184"/>
      <c r="AT482" s="179" t="s">
        <v>161</v>
      </c>
      <c r="AU482" s="179" t="s">
        <v>82</v>
      </c>
      <c r="AV482" s="13" t="s">
        <v>74</v>
      </c>
      <c r="AW482" s="13" t="s">
        <v>27</v>
      </c>
      <c r="AX482" s="13" t="s">
        <v>70</v>
      </c>
      <c r="AY482" s="179" t="s">
        <v>153</v>
      </c>
    </row>
    <row r="483" spans="2:65" s="12" customFormat="1" ht="11.25">
      <c r="B483" s="169"/>
      <c r="D483" s="170" t="s">
        <v>161</v>
      </c>
      <c r="E483" s="171" t="s">
        <v>1</v>
      </c>
      <c r="F483" s="172" t="s">
        <v>829</v>
      </c>
      <c r="H483" s="173">
        <v>90.423000000000002</v>
      </c>
      <c r="I483" s="174"/>
      <c r="L483" s="169"/>
      <c r="M483" s="175"/>
      <c r="N483" s="176"/>
      <c r="O483" s="176"/>
      <c r="P483" s="176"/>
      <c r="Q483" s="176"/>
      <c r="R483" s="176"/>
      <c r="S483" s="176"/>
      <c r="T483" s="177"/>
      <c r="AT483" s="171" t="s">
        <v>161</v>
      </c>
      <c r="AU483" s="171" t="s">
        <v>82</v>
      </c>
      <c r="AV483" s="12" t="s">
        <v>82</v>
      </c>
      <c r="AW483" s="12" t="s">
        <v>27</v>
      </c>
      <c r="AX483" s="12" t="s">
        <v>70</v>
      </c>
      <c r="AY483" s="171" t="s">
        <v>153</v>
      </c>
    </row>
    <row r="484" spans="2:65" s="14" customFormat="1" ht="11.25">
      <c r="B484" s="185"/>
      <c r="D484" s="170" t="s">
        <v>161</v>
      </c>
      <c r="E484" s="186" t="s">
        <v>1</v>
      </c>
      <c r="F484" s="187" t="s">
        <v>182</v>
      </c>
      <c r="H484" s="188">
        <v>90.423000000000002</v>
      </c>
      <c r="I484" s="189"/>
      <c r="L484" s="185"/>
      <c r="M484" s="190"/>
      <c r="N484" s="191"/>
      <c r="O484" s="191"/>
      <c r="P484" s="191"/>
      <c r="Q484" s="191"/>
      <c r="R484" s="191"/>
      <c r="S484" s="191"/>
      <c r="T484" s="192"/>
      <c r="AT484" s="186" t="s">
        <v>161</v>
      </c>
      <c r="AU484" s="186" t="s">
        <v>82</v>
      </c>
      <c r="AV484" s="14" t="s">
        <v>92</v>
      </c>
      <c r="AW484" s="14" t="s">
        <v>27</v>
      </c>
      <c r="AX484" s="14" t="s">
        <v>74</v>
      </c>
      <c r="AY484" s="186" t="s">
        <v>153</v>
      </c>
    </row>
    <row r="485" spans="2:65" s="1" customFormat="1" ht="60" customHeight="1">
      <c r="B485" s="155"/>
      <c r="C485" s="156" t="s">
        <v>830</v>
      </c>
      <c r="D485" s="156" t="s">
        <v>155</v>
      </c>
      <c r="E485" s="157" t="s">
        <v>831</v>
      </c>
      <c r="F485" s="158" t="s">
        <v>832</v>
      </c>
      <c r="G485" s="159" t="s">
        <v>158</v>
      </c>
      <c r="H485" s="160">
        <v>24.097999999999999</v>
      </c>
      <c r="I485" s="161"/>
      <c r="J485" s="162">
        <f>ROUND(I485*H485,2)</f>
        <v>0</v>
      </c>
      <c r="K485" s="158" t="s">
        <v>1</v>
      </c>
      <c r="L485" s="31"/>
      <c r="M485" s="163" t="s">
        <v>1</v>
      </c>
      <c r="N485" s="164" t="s">
        <v>36</v>
      </c>
      <c r="O485" s="54"/>
      <c r="P485" s="165">
        <f>O485*H485</f>
        <v>0</v>
      </c>
      <c r="Q485" s="165">
        <v>5.9999999999999995E-4</v>
      </c>
      <c r="R485" s="165">
        <f>Q485*H485</f>
        <v>1.4458799999999997E-2</v>
      </c>
      <c r="S485" s="165">
        <v>0</v>
      </c>
      <c r="T485" s="166">
        <f>S485*H485</f>
        <v>0</v>
      </c>
      <c r="AR485" s="167" t="s">
        <v>234</v>
      </c>
      <c r="AT485" s="167" t="s">
        <v>155</v>
      </c>
      <c r="AU485" s="167" t="s">
        <v>82</v>
      </c>
      <c r="AY485" s="16" t="s">
        <v>153</v>
      </c>
      <c r="BE485" s="168">
        <f>IF(N485="základná",J485,0)</f>
        <v>0</v>
      </c>
      <c r="BF485" s="168">
        <f>IF(N485="znížená",J485,0)</f>
        <v>0</v>
      </c>
      <c r="BG485" s="168">
        <f>IF(N485="zákl. prenesená",J485,0)</f>
        <v>0</v>
      </c>
      <c r="BH485" s="168">
        <f>IF(N485="zníž. prenesená",J485,0)</f>
        <v>0</v>
      </c>
      <c r="BI485" s="168">
        <f>IF(N485="nulová",J485,0)</f>
        <v>0</v>
      </c>
      <c r="BJ485" s="16" t="s">
        <v>82</v>
      </c>
      <c r="BK485" s="168">
        <f>ROUND(I485*H485,2)</f>
        <v>0</v>
      </c>
      <c r="BL485" s="16" t="s">
        <v>234</v>
      </c>
      <c r="BM485" s="167" t="s">
        <v>833</v>
      </c>
    </row>
    <row r="486" spans="2:65" s="13" customFormat="1" ht="33.75">
      <c r="B486" s="178"/>
      <c r="D486" s="170" t="s">
        <v>161</v>
      </c>
      <c r="E486" s="179" t="s">
        <v>1</v>
      </c>
      <c r="F486" s="180" t="s">
        <v>834</v>
      </c>
      <c r="H486" s="179" t="s">
        <v>1</v>
      </c>
      <c r="I486" s="181"/>
      <c r="L486" s="178"/>
      <c r="M486" s="182"/>
      <c r="N486" s="183"/>
      <c r="O486" s="183"/>
      <c r="P486" s="183"/>
      <c r="Q486" s="183"/>
      <c r="R486" s="183"/>
      <c r="S486" s="183"/>
      <c r="T486" s="184"/>
      <c r="AT486" s="179" t="s">
        <v>161</v>
      </c>
      <c r="AU486" s="179" t="s">
        <v>82</v>
      </c>
      <c r="AV486" s="13" t="s">
        <v>74</v>
      </c>
      <c r="AW486" s="13" t="s">
        <v>27</v>
      </c>
      <c r="AX486" s="13" t="s">
        <v>70</v>
      </c>
      <c r="AY486" s="179" t="s">
        <v>153</v>
      </c>
    </row>
    <row r="487" spans="2:65" s="12" customFormat="1" ht="11.25">
      <c r="B487" s="169"/>
      <c r="D487" s="170" t="s">
        <v>161</v>
      </c>
      <c r="E487" s="171" t="s">
        <v>1</v>
      </c>
      <c r="F487" s="172" t="s">
        <v>835</v>
      </c>
      <c r="H487" s="173">
        <v>24.097999999999999</v>
      </c>
      <c r="I487" s="174"/>
      <c r="L487" s="169"/>
      <c r="M487" s="175"/>
      <c r="N487" s="176"/>
      <c r="O487" s="176"/>
      <c r="P487" s="176"/>
      <c r="Q487" s="176"/>
      <c r="R487" s="176"/>
      <c r="S487" s="176"/>
      <c r="T487" s="177"/>
      <c r="AT487" s="171" t="s">
        <v>161</v>
      </c>
      <c r="AU487" s="171" t="s">
        <v>82</v>
      </c>
      <c r="AV487" s="12" t="s">
        <v>82</v>
      </c>
      <c r="AW487" s="12" t="s">
        <v>27</v>
      </c>
      <c r="AX487" s="12" t="s">
        <v>70</v>
      </c>
      <c r="AY487" s="171" t="s">
        <v>153</v>
      </c>
    </row>
    <row r="488" spans="2:65" s="14" customFormat="1" ht="11.25">
      <c r="B488" s="185"/>
      <c r="D488" s="170" t="s">
        <v>161</v>
      </c>
      <c r="E488" s="186" t="s">
        <v>1</v>
      </c>
      <c r="F488" s="187" t="s">
        <v>182</v>
      </c>
      <c r="H488" s="188">
        <v>24.097999999999999</v>
      </c>
      <c r="I488" s="189"/>
      <c r="L488" s="185"/>
      <c r="M488" s="190"/>
      <c r="N488" s="191"/>
      <c r="O488" s="191"/>
      <c r="P488" s="191"/>
      <c r="Q488" s="191"/>
      <c r="R488" s="191"/>
      <c r="S488" s="191"/>
      <c r="T488" s="192"/>
      <c r="AT488" s="186" t="s">
        <v>161</v>
      </c>
      <c r="AU488" s="186" t="s">
        <v>82</v>
      </c>
      <c r="AV488" s="14" t="s">
        <v>92</v>
      </c>
      <c r="AW488" s="14" t="s">
        <v>27</v>
      </c>
      <c r="AX488" s="14" t="s">
        <v>74</v>
      </c>
      <c r="AY488" s="186" t="s">
        <v>153</v>
      </c>
    </row>
    <row r="489" spans="2:65" s="1" customFormat="1" ht="72" customHeight="1">
      <c r="B489" s="155"/>
      <c r="C489" s="156" t="s">
        <v>836</v>
      </c>
      <c r="D489" s="156" t="s">
        <v>155</v>
      </c>
      <c r="E489" s="157" t="s">
        <v>837</v>
      </c>
      <c r="F489" s="158" t="s">
        <v>838</v>
      </c>
      <c r="G489" s="159" t="s">
        <v>158</v>
      </c>
      <c r="H489" s="160">
        <v>8.6389999999999993</v>
      </c>
      <c r="I489" s="161"/>
      <c r="J489" s="162">
        <f>ROUND(I489*H489,2)</f>
        <v>0</v>
      </c>
      <c r="K489" s="158" t="s">
        <v>1</v>
      </c>
      <c r="L489" s="31"/>
      <c r="M489" s="163" t="s">
        <v>1</v>
      </c>
      <c r="N489" s="164" t="s">
        <v>36</v>
      </c>
      <c r="O489" s="54"/>
      <c r="P489" s="165">
        <f>O489*H489</f>
        <v>0</v>
      </c>
      <c r="Q489" s="165">
        <v>5.9999999999999995E-4</v>
      </c>
      <c r="R489" s="165">
        <f>Q489*H489</f>
        <v>5.1833999999999995E-3</v>
      </c>
      <c r="S489" s="165">
        <v>0</v>
      </c>
      <c r="T489" s="166">
        <f>S489*H489</f>
        <v>0</v>
      </c>
      <c r="AR489" s="167" t="s">
        <v>234</v>
      </c>
      <c r="AT489" s="167" t="s">
        <v>155</v>
      </c>
      <c r="AU489" s="167" t="s">
        <v>82</v>
      </c>
      <c r="AY489" s="16" t="s">
        <v>153</v>
      </c>
      <c r="BE489" s="168">
        <f>IF(N489="základná",J489,0)</f>
        <v>0</v>
      </c>
      <c r="BF489" s="168">
        <f>IF(N489="znížená",J489,0)</f>
        <v>0</v>
      </c>
      <c r="BG489" s="168">
        <f>IF(N489="zákl. prenesená",J489,0)</f>
        <v>0</v>
      </c>
      <c r="BH489" s="168">
        <f>IF(N489="zníž. prenesená",J489,0)</f>
        <v>0</v>
      </c>
      <c r="BI489" s="168">
        <f>IF(N489="nulová",J489,0)</f>
        <v>0</v>
      </c>
      <c r="BJ489" s="16" t="s">
        <v>82</v>
      </c>
      <c r="BK489" s="168">
        <f>ROUND(I489*H489,2)</f>
        <v>0</v>
      </c>
      <c r="BL489" s="16" t="s">
        <v>234</v>
      </c>
      <c r="BM489" s="167" t="s">
        <v>839</v>
      </c>
    </row>
    <row r="490" spans="2:65" s="1" customFormat="1" ht="29.25">
      <c r="B490" s="31"/>
      <c r="D490" s="170" t="s">
        <v>431</v>
      </c>
      <c r="F490" s="203" t="s">
        <v>840</v>
      </c>
      <c r="I490" s="95"/>
      <c r="L490" s="31"/>
      <c r="M490" s="204"/>
      <c r="N490" s="54"/>
      <c r="O490" s="54"/>
      <c r="P490" s="54"/>
      <c r="Q490" s="54"/>
      <c r="R490" s="54"/>
      <c r="S490" s="54"/>
      <c r="T490" s="55"/>
      <c r="AT490" s="16" t="s">
        <v>431</v>
      </c>
      <c r="AU490" s="16" t="s">
        <v>82</v>
      </c>
    </row>
    <row r="491" spans="2:65" s="12" customFormat="1" ht="11.25">
      <c r="B491" s="169"/>
      <c r="D491" s="170" t="s">
        <v>161</v>
      </c>
      <c r="E491" s="171" t="s">
        <v>1</v>
      </c>
      <c r="F491" s="172" t="s">
        <v>841</v>
      </c>
      <c r="H491" s="173">
        <v>8.6389999999999993</v>
      </c>
      <c r="I491" s="174"/>
      <c r="L491" s="169"/>
      <c r="M491" s="175"/>
      <c r="N491" s="176"/>
      <c r="O491" s="176"/>
      <c r="P491" s="176"/>
      <c r="Q491" s="176"/>
      <c r="R491" s="176"/>
      <c r="S491" s="176"/>
      <c r="T491" s="177"/>
      <c r="AT491" s="171" t="s">
        <v>161</v>
      </c>
      <c r="AU491" s="171" t="s">
        <v>82</v>
      </c>
      <c r="AV491" s="12" t="s">
        <v>82</v>
      </c>
      <c r="AW491" s="12" t="s">
        <v>27</v>
      </c>
      <c r="AX491" s="12" t="s">
        <v>70</v>
      </c>
      <c r="AY491" s="171" t="s">
        <v>153</v>
      </c>
    </row>
    <row r="492" spans="2:65" s="14" customFormat="1" ht="11.25">
      <c r="B492" s="185"/>
      <c r="D492" s="170" t="s">
        <v>161</v>
      </c>
      <c r="E492" s="186" t="s">
        <v>1</v>
      </c>
      <c r="F492" s="187" t="s">
        <v>182</v>
      </c>
      <c r="H492" s="188">
        <v>8.6389999999999993</v>
      </c>
      <c r="I492" s="189"/>
      <c r="L492" s="185"/>
      <c r="M492" s="190"/>
      <c r="N492" s="191"/>
      <c r="O492" s="191"/>
      <c r="P492" s="191"/>
      <c r="Q492" s="191"/>
      <c r="R492" s="191"/>
      <c r="S492" s="191"/>
      <c r="T492" s="192"/>
      <c r="AT492" s="186" t="s">
        <v>161</v>
      </c>
      <c r="AU492" s="186" t="s">
        <v>82</v>
      </c>
      <c r="AV492" s="14" t="s">
        <v>92</v>
      </c>
      <c r="AW492" s="14" t="s">
        <v>27</v>
      </c>
      <c r="AX492" s="14" t="s">
        <v>74</v>
      </c>
      <c r="AY492" s="186" t="s">
        <v>153</v>
      </c>
    </row>
    <row r="493" spans="2:65" s="1" customFormat="1" ht="60" customHeight="1">
      <c r="B493" s="155"/>
      <c r="C493" s="156" t="s">
        <v>842</v>
      </c>
      <c r="D493" s="156" t="s">
        <v>155</v>
      </c>
      <c r="E493" s="157" t="s">
        <v>843</v>
      </c>
      <c r="F493" s="158" t="s">
        <v>844</v>
      </c>
      <c r="G493" s="159" t="s">
        <v>158</v>
      </c>
      <c r="H493" s="160">
        <v>13.81</v>
      </c>
      <c r="I493" s="161"/>
      <c r="J493" s="162">
        <f>ROUND(I493*H493,2)</f>
        <v>0</v>
      </c>
      <c r="K493" s="158" t="s">
        <v>1</v>
      </c>
      <c r="L493" s="31"/>
      <c r="M493" s="163" t="s">
        <v>1</v>
      </c>
      <c r="N493" s="164" t="s">
        <v>36</v>
      </c>
      <c r="O493" s="54"/>
      <c r="P493" s="165">
        <f>O493*H493</f>
        <v>0</v>
      </c>
      <c r="Q493" s="165">
        <v>5.9999999999999995E-4</v>
      </c>
      <c r="R493" s="165">
        <f>Q493*H493</f>
        <v>8.286E-3</v>
      </c>
      <c r="S493" s="165">
        <v>0</v>
      </c>
      <c r="T493" s="166">
        <f>S493*H493</f>
        <v>0</v>
      </c>
      <c r="AR493" s="167" t="s">
        <v>234</v>
      </c>
      <c r="AT493" s="167" t="s">
        <v>155</v>
      </c>
      <c r="AU493" s="167" t="s">
        <v>82</v>
      </c>
      <c r="AY493" s="16" t="s">
        <v>153</v>
      </c>
      <c r="BE493" s="168">
        <f>IF(N493="základná",J493,0)</f>
        <v>0</v>
      </c>
      <c r="BF493" s="168">
        <f>IF(N493="znížená",J493,0)</f>
        <v>0</v>
      </c>
      <c r="BG493" s="168">
        <f>IF(N493="zákl. prenesená",J493,0)</f>
        <v>0</v>
      </c>
      <c r="BH493" s="168">
        <f>IF(N493="zníž. prenesená",J493,0)</f>
        <v>0</v>
      </c>
      <c r="BI493" s="168">
        <f>IF(N493="nulová",J493,0)</f>
        <v>0</v>
      </c>
      <c r="BJ493" s="16" t="s">
        <v>82</v>
      </c>
      <c r="BK493" s="168">
        <f>ROUND(I493*H493,2)</f>
        <v>0</v>
      </c>
      <c r="BL493" s="16" t="s">
        <v>234</v>
      </c>
      <c r="BM493" s="167" t="s">
        <v>845</v>
      </c>
    </row>
    <row r="494" spans="2:65" s="1" customFormat="1" ht="48.75">
      <c r="B494" s="31"/>
      <c r="D494" s="170" t="s">
        <v>431</v>
      </c>
      <c r="F494" s="203" t="s">
        <v>846</v>
      </c>
      <c r="I494" s="95"/>
      <c r="L494" s="31"/>
      <c r="M494" s="204"/>
      <c r="N494" s="54"/>
      <c r="O494" s="54"/>
      <c r="P494" s="54"/>
      <c r="Q494" s="54"/>
      <c r="R494" s="54"/>
      <c r="S494" s="54"/>
      <c r="T494" s="55"/>
      <c r="AT494" s="16" t="s">
        <v>431</v>
      </c>
      <c r="AU494" s="16" t="s">
        <v>82</v>
      </c>
    </row>
    <row r="495" spans="2:65" s="12" customFormat="1" ht="22.5">
      <c r="B495" s="169"/>
      <c r="D495" s="170" t="s">
        <v>161</v>
      </c>
      <c r="E495" s="171" t="s">
        <v>1</v>
      </c>
      <c r="F495" s="172" t="s">
        <v>847</v>
      </c>
      <c r="H495" s="173">
        <v>13.81</v>
      </c>
      <c r="I495" s="174"/>
      <c r="L495" s="169"/>
      <c r="M495" s="175"/>
      <c r="N495" s="176"/>
      <c r="O495" s="176"/>
      <c r="P495" s="176"/>
      <c r="Q495" s="176"/>
      <c r="R495" s="176"/>
      <c r="S495" s="176"/>
      <c r="T495" s="177"/>
      <c r="AT495" s="171" t="s">
        <v>161</v>
      </c>
      <c r="AU495" s="171" t="s">
        <v>82</v>
      </c>
      <c r="AV495" s="12" t="s">
        <v>82</v>
      </c>
      <c r="AW495" s="12" t="s">
        <v>27</v>
      </c>
      <c r="AX495" s="12" t="s">
        <v>70</v>
      </c>
      <c r="AY495" s="171" t="s">
        <v>153</v>
      </c>
    </row>
    <row r="496" spans="2:65" s="14" customFormat="1" ht="11.25">
      <c r="B496" s="185"/>
      <c r="D496" s="170" t="s">
        <v>161</v>
      </c>
      <c r="E496" s="186" t="s">
        <v>1</v>
      </c>
      <c r="F496" s="187" t="s">
        <v>182</v>
      </c>
      <c r="H496" s="188">
        <v>13.81</v>
      </c>
      <c r="I496" s="189"/>
      <c r="L496" s="185"/>
      <c r="M496" s="190"/>
      <c r="N496" s="191"/>
      <c r="O496" s="191"/>
      <c r="P496" s="191"/>
      <c r="Q496" s="191"/>
      <c r="R496" s="191"/>
      <c r="S496" s="191"/>
      <c r="T496" s="192"/>
      <c r="AT496" s="186" t="s">
        <v>161</v>
      </c>
      <c r="AU496" s="186" t="s">
        <v>82</v>
      </c>
      <c r="AV496" s="14" t="s">
        <v>92</v>
      </c>
      <c r="AW496" s="14" t="s">
        <v>27</v>
      </c>
      <c r="AX496" s="14" t="s">
        <v>74</v>
      </c>
      <c r="AY496" s="186" t="s">
        <v>153</v>
      </c>
    </row>
    <row r="497" spans="2:65" s="1" customFormat="1" ht="24" customHeight="1">
      <c r="B497" s="155"/>
      <c r="C497" s="156" t="s">
        <v>848</v>
      </c>
      <c r="D497" s="156" t="s">
        <v>155</v>
      </c>
      <c r="E497" s="157" t="s">
        <v>849</v>
      </c>
      <c r="F497" s="158" t="s">
        <v>850</v>
      </c>
      <c r="G497" s="159" t="s">
        <v>158</v>
      </c>
      <c r="H497" s="160">
        <v>3.5019999999999998</v>
      </c>
      <c r="I497" s="161"/>
      <c r="J497" s="162">
        <f>ROUND(I497*H497,2)</f>
        <v>0</v>
      </c>
      <c r="K497" s="158" t="s">
        <v>1</v>
      </c>
      <c r="L497" s="31"/>
      <c r="M497" s="163" t="s">
        <v>1</v>
      </c>
      <c r="N497" s="164" t="s">
        <v>36</v>
      </c>
      <c r="O497" s="54"/>
      <c r="P497" s="165">
        <f>O497*H497</f>
        <v>0</v>
      </c>
      <c r="Q497" s="165">
        <v>5.9999999999999995E-4</v>
      </c>
      <c r="R497" s="165">
        <f>Q497*H497</f>
        <v>2.1011999999999997E-3</v>
      </c>
      <c r="S497" s="165">
        <v>0</v>
      </c>
      <c r="T497" s="166">
        <f>S497*H497</f>
        <v>0</v>
      </c>
      <c r="AR497" s="167" t="s">
        <v>234</v>
      </c>
      <c r="AT497" s="167" t="s">
        <v>155</v>
      </c>
      <c r="AU497" s="167" t="s">
        <v>82</v>
      </c>
      <c r="AY497" s="16" t="s">
        <v>153</v>
      </c>
      <c r="BE497" s="168">
        <f>IF(N497="základná",J497,0)</f>
        <v>0</v>
      </c>
      <c r="BF497" s="168">
        <f>IF(N497="znížená",J497,0)</f>
        <v>0</v>
      </c>
      <c r="BG497" s="168">
        <f>IF(N497="zákl. prenesená",J497,0)</f>
        <v>0</v>
      </c>
      <c r="BH497" s="168">
        <f>IF(N497="zníž. prenesená",J497,0)</f>
        <v>0</v>
      </c>
      <c r="BI497" s="168">
        <f>IF(N497="nulová",J497,0)</f>
        <v>0</v>
      </c>
      <c r="BJ497" s="16" t="s">
        <v>82</v>
      </c>
      <c r="BK497" s="168">
        <f>ROUND(I497*H497,2)</f>
        <v>0</v>
      </c>
      <c r="BL497" s="16" t="s">
        <v>234</v>
      </c>
      <c r="BM497" s="167" t="s">
        <v>851</v>
      </c>
    </row>
    <row r="498" spans="2:65" s="1" customFormat="1" ht="48.75">
      <c r="B498" s="31"/>
      <c r="D498" s="170" t="s">
        <v>431</v>
      </c>
      <c r="F498" s="203" t="s">
        <v>852</v>
      </c>
      <c r="I498" s="95"/>
      <c r="L498" s="31"/>
      <c r="M498" s="204"/>
      <c r="N498" s="54"/>
      <c r="O498" s="54"/>
      <c r="P498" s="54"/>
      <c r="Q498" s="54"/>
      <c r="R498" s="54"/>
      <c r="S498" s="54"/>
      <c r="T498" s="55"/>
      <c r="AT498" s="16" t="s">
        <v>431</v>
      </c>
      <c r="AU498" s="16" t="s">
        <v>82</v>
      </c>
    </row>
    <row r="499" spans="2:65" s="12" customFormat="1" ht="11.25">
      <c r="B499" s="169"/>
      <c r="D499" s="170" t="s">
        <v>161</v>
      </c>
      <c r="E499" s="171" t="s">
        <v>1</v>
      </c>
      <c r="F499" s="172" t="s">
        <v>853</v>
      </c>
      <c r="H499" s="173">
        <v>3.5019999999999998</v>
      </c>
      <c r="I499" s="174"/>
      <c r="L499" s="169"/>
      <c r="M499" s="175"/>
      <c r="N499" s="176"/>
      <c r="O499" s="176"/>
      <c r="P499" s="176"/>
      <c r="Q499" s="176"/>
      <c r="R499" s="176"/>
      <c r="S499" s="176"/>
      <c r="T499" s="177"/>
      <c r="AT499" s="171" t="s">
        <v>161</v>
      </c>
      <c r="AU499" s="171" t="s">
        <v>82</v>
      </c>
      <c r="AV499" s="12" t="s">
        <v>82</v>
      </c>
      <c r="AW499" s="12" t="s">
        <v>27</v>
      </c>
      <c r="AX499" s="12" t="s">
        <v>70</v>
      </c>
      <c r="AY499" s="171" t="s">
        <v>153</v>
      </c>
    </row>
    <row r="500" spans="2:65" s="14" customFormat="1" ht="11.25">
      <c r="B500" s="185"/>
      <c r="D500" s="170" t="s">
        <v>161</v>
      </c>
      <c r="E500" s="186" t="s">
        <v>1</v>
      </c>
      <c r="F500" s="187" t="s">
        <v>182</v>
      </c>
      <c r="H500" s="188">
        <v>3.5019999999999998</v>
      </c>
      <c r="I500" s="189"/>
      <c r="L500" s="185"/>
      <c r="M500" s="190"/>
      <c r="N500" s="191"/>
      <c r="O500" s="191"/>
      <c r="P500" s="191"/>
      <c r="Q500" s="191"/>
      <c r="R500" s="191"/>
      <c r="S500" s="191"/>
      <c r="T500" s="192"/>
      <c r="AT500" s="186" t="s">
        <v>161</v>
      </c>
      <c r="AU500" s="186" t="s">
        <v>82</v>
      </c>
      <c r="AV500" s="14" t="s">
        <v>92</v>
      </c>
      <c r="AW500" s="14" t="s">
        <v>27</v>
      </c>
      <c r="AX500" s="14" t="s">
        <v>74</v>
      </c>
      <c r="AY500" s="186" t="s">
        <v>153</v>
      </c>
    </row>
    <row r="501" spans="2:65" s="1" customFormat="1" ht="36" customHeight="1">
      <c r="B501" s="155"/>
      <c r="C501" s="156" t="s">
        <v>854</v>
      </c>
      <c r="D501" s="156" t="s">
        <v>155</v>
      </c>
      <c r="E501" s="157" t="s">
        <v>855</v>
      </c>
      <c r="F501" s="158" t="s">
        <v>856</v>
      </c>
      <c r="G501" s="159" t="s">
        <v>265</v>
      </c>
      <c r="H501" s="160">
        <v>4</v>
      </c>
      <c r="I501" s="161"/>
      <c r="J501" s="162">
        <f>ROUND(I501*H501,2)</f>
        <v>0</v>
      </c>
      <c r="K501" s="158" t="s">
        <v>1</v>
      </c>
      <c r="L501" s="31"/>
      <c r="M501" s="163" t="s">
        <v>1</v>
      </c>
      <c r="N501" s="164" t="s">
        <v>36</v>
      </c>
      <c r="O501" s="54"/>
      <c r="P501" s="165">
        <f>O501*H501</f>
        <v>0</v>
      </c>
      <c r="Q501" s="165">
        <v>5.9999999999999995E-4</v>
      </c>
      <c r="R501" s="165">
        <f>Q501*H501</f>
        <v>2.3999999999999998E-3</v>
      </c>
      <c r="S501" s="165">
        <v>0</v>
      </c>
      <c r="T501" s="166">
        <f>S501*H501</f>
        <v>0</v>
      </c>
      <c r="AR501" s="167" t="s">
        <v>234</v>
      </c>
      <c r="AT501" s="167" t="s">
        <v>155</v>
      </c>
      <c r="AU501" s="167" t="s">
        <v>82</v>
      </c>
      <c r="AY501" s="16" t="s">
        <v>153</v>
      </c>
      <c r="BE501" s="168">
        <f>IF(N501="základná",J501,0)</f>
        <v>0</v>
      </c>
      <c r="BF501" s="168">
        <f>IF(N501="znížená",J501,0)</f>
        <v>0</v>
      </c>
      <c r="BG501" s="168">
        <f>IF(N501="zákl. prenesená",J501,0)</f>
        <v>0</v>
      </c>
      <c r="BH501" s="168">
        <f>IF(N501="zníž. prenesená",J501,0)</f>
        <v>0</v>
      </c>
      <c r="BI501" s="168">
        <f>IF(N501="nulová",J501,0)</f>
        <v>0</v>
      </c>
      <c r="BJ501" s="16" t="s">
        <v>82</v>
      </c>
      <c r="BK501" s="168">
        <f>ROUND(I501*H501,2)</f>
        <v>0</v>
      </c>
      <c r="BL501" s="16" t="s">
        <v>234</v>
      </c>
      <c r="BM501" s="167" t="s">
        <v>857</v>
      </c>
    </row>
    <row r="502" spans="2:65" s="1" customFormat="1" ht="58.5">
      <c r="B502" s="31"/>
      <c r="D502" s="170" t="s">
        <v>431</v>
      </c>
      <c r="F502" s="203" t="s">
        <v>858</v>
      </c>
      <c r="I502" s="95"/>
      <c r="L502" s="31"/>
      <c r="M502" s="204"/>
      <c r="N502" s="54"/>
      <c r="O502" s="54"/>
      <c r="P502" s="54"/>
      <c r="Q502" s="54"/>
      <c r="R502" s="54"/>
      <c r="S502" s="54"/>
      <c r="T502" s="55"/>
      <c r="AT502" s="16" t="s">
        <v>431</v>
      </c>
      <c r="AU502" s="16" t="s">
        <v>82</v>
      </c>
    </row>
    <row r="503" spans="2:65" s="12" customFormat="1" ht="22.5">
      <c r="B503" s="169"/>
      <c r="D503" s="170" t="s">
        <v>161</v>
      </c>
      <c r="E503" s="171" t="s">
        <v>1</v>
      </c>
      <c r="F503" s="172" t="s">
        <v>859</v>
      </c>
      <c r="H503" s="173">
        <v>2</v>
      </c>
      <c r="I503" s="174"/>
      <c r="L503" s="169"/>
      <c r="M503" s="175"/>
      <c r="N503" s="176"/>
      <c r="O503" s="176"/>
      <c r="P503" s="176"/>
      <c r="Q503" s="176"/>
      <c r="R503" s="176"/>
      <c r="S503" s="176"/>
      <c r="T503" s="177"/>
      <c r="AT503" s="171" t="s">
        <v>161</v>
      </c>
      <c r="AU503" s="171" t="s">
        <v>82</v>
      </c>
      <c r="AV503" s="12" t="s">
        <v>82</v>
      </c>
      <c r="AW503" s="12" t="s">
        <v>27</v>
      </c>
      <c r="AX503" s="12" t="s">
        <v>70</v>
      </c>
      <c r="AY503" s="171" t="s">
        <v>153</v>
      </c>
    </row>
    <row r="504" spans="2:65" s="12" customFormat="1" ht="22.5">
      <c r="B504" s="169"/>
      <c r="D504" s="170" t="s">
        <v>161</v>
      </c>
      <c r="E504" s="171" t="s">
        <v>1</v>
      </c>
      <c r="F504" s="172" t="s">
        <v>860</v>
      </c>
      <c r="H504" s="173">
        <v>2</v>
      </c>
      <c r="I504" s="174"/>
      <c r="L504" s="169"/>
      <c r="M504" s="175"/>
      <c r="N504" s="176"/>
      <c r="O504" s="176"/>
      <c r="P504" s="176"/>
      <c r="Q504" s="176"/>
      <c r="R504" s="176"/>
      <c r="S504" s="176"/>
      <c r="T504" s="177"/>
      <c r="AT504" s="171" t="s">
        <v>161</v>
      </c>
      <c r="AU504" s="171" t="s">
        <v>82</v>
      </c>
      <c r="AV504" s="12" t="s">
        <v>82</v>
      </c>
      <c r="AW504" s="12" t="s">
        <v>27</v>
      </c>
      <c r="AX504" s="12" t="s">
        <v>70</v>
      </c>
      <c r="AY504" s="171" t="s">
        <v>153</v>
      </c>
    </row>
    <row r="505" spans="2:65" s="13" customFormat="1" ht="11.25">
      <c r="B505" s="178"/>
      <c r="D505" s="170" t="s">
        <v>161</v>
      </c>
      <c r="E505" s="179" t="s">
        <v>1</v>
      </c>
      <c r="F505" s="180" t="s">
        <v>861</v>
      </c>
      <c r="H505" s="179" t="s">
        <v>1</v>
      </c>
      <c r="I505" s="181"/>
      <c r="L505" s="178"/>
      <c r="M505" s="182"/>
      <c r="N505" s="183"/>
      <c r="O505" s="183"/>
      <c r="P505" s="183"/>
      <c r="Q505" s="183"/>
      <c r="R505" s="183"/>
      <c r="S505" s="183"/>
      <c r="T505" s="184"/>
      <c r="AT505" s="179" t="s">
        <v>161</v>
      </c>
      <c r="AU505" s="179" t="s">
        <v>82</v>
      </c>
      <c r="AV505" s="13" t="s">
        <v>74</v>
      </c>
      <c r="AW505" s="13" t="s">
        <v>27</v>
      </c>
      <c r="AX505" s="13" t="s">
        <v>70</v>
      </c>
      <c r="AY505" s="179" t="s">
        <v>153</v>
      </c>
    </row>
    <row r="506" spans="2:65" s="14" customFormat="1" ht="11.25">
      <c r="B506" s="185"/>
      <c r="D506" s="170" t="s">
        <v>161</v>
      </c>
      <c r="E506" s="186" t="s">
        <v>1</v>
      </c>
      <c r="F506" s="187" t="s">
        <v>182</v>
      </c>
      <c r="H506" s="188">
        <v>4</v>
      </c>
      <c r="I506" s="189"/>
      <c r="L506" s="185"/>
      <c r="M506" s="190"/>
      <c r="N506" s="191"/>
      <c r="O506" s="191"/>
      <c r="P506" s="191"/>
      <c r="Q506" s="191"/>
      <c r="R506" s="191"/>
      <c r="S506" s="191"/>
      <c r="T506" s="192"/>
      <c r="AT506" s="186" t="s">
        <v>161</v>
      </c>
      <c r="AU506" s="186" t="s">
        <v>82</v>
      </c>
      <c r="AV506" s="14" t="s">
        <v>92</v>
      </c>
      <c r="AW506" s="14" t="s">
        <v>27</v>
      </c>
      <c r="AX506" s="14" t="s">
        <v>74</v>
      </c>
      <c r="AY506" s="186" t="s">
        <v>153</v>
      </c>
    </row>
    <row r="507" spans="2:65" s="1" customFormat="1" ht="24" customHeight="1">
      <c r="B507" s="155"/>
      <c r="C507" s="156" t="s">
        <v>862</v>
      </c>
      <c r="D507" s="156" t="s">
        <v>155</v>
      </c>
      <c r="E507" s="157" t="s">
        <v>863</v>
      </c>
      <c r="F507" s="158" t="s">
        <v>864</v>
      </c>
      <c r="G507" s="159" t="s">
        <v>755</v>
      </c>
      <c r="H507" s="205"/>
      <c r="I507" s="161"/>
      <c r="J507" s="162">
        <f>ROUND(I507*H507,2)</f>
        <v>0</v>
      </c>
      <c r="K507" s="158" t="s">
        <v>1</v>
      </c>
      <c r="L507" s="31"/>
      <c r="M507" s="163" t="s">
        <v>1</v>
      </c>
      <c r="N507" s="164" t="s">
        <v>36</v>
      </c>
      <c r="O507" s="54"/>
      <c r="P507" s="165">
        <f>O507*H507</f>
        <v>0</v>
      </c>
      <c r="Q507" s="165">
        <v>0</v>
      </c>
      <c r="R507" s="165">
        <f>Q507*H507</f>
        <v>0</v>
      </c>
      <c r="S507" s="165">
        <v>0</v>
      </c>
      <c r="T507" s="166">
        <f>S507*H507</f>
        <v>0</v>
      </c>
      <c r="AR507" s="167" t="s">
        <v>234</v>
      </c>
      <c r="AT507" s="167" t="s">
        <v>155</v>
      </c>
      <c r="AU507" s="167" t="s">
        <v>82</v>
      </c>
      <c r="AY507" s="16" t="s">
        <v>153</v>
      </c>
      <c r="BE507" s="168">
        <f>IF(N507="základná",J507,0)</f>
        <v>0</v>
      </c>
      <c r="BF507" s="168">
        <f>IF(N507="znížená",J507,0)</f>
        <v>0</v>
      </c>
      <c r="BG507" s="168">
        <f>IF(N507="zákl. prenesená",J507,0)</f>
        <v>0</v>
      </c>
      <c r="BH507" s="168">
        <f>IF(N507="zníž. prenesená",J507,0)</f>
        <v>0</v>
      </c>
      <c r="BI507" s="168">
        <f>IF(N507="nulová",J507,0)</f>
        <v>0</v>
      </c>
      <c r="BJ507" s="16" t="s">
        <v>82</v>
      </c>
      <c r="BK507" s="168">
        <f>ROUND(I507*H507,2)</f>
        <v>0</v>
      </c>
      <c r="BL507" s="16" t="s">
        <v>234</v>
      </c>
      <c r="BM507" s="167" t="s">
        <v>865</v>
      </c>
    </row>
    <row r="508" spans="2:65" s="11" customFormat="1" ht="22.9" customHeight="1">
      <c r="B508" s="142"/>
      <c r="D508" s="143" t="s">
        <v>69</v>
      </c>
      <c r="E508" s="153" t="s">
        <v>866</v>
      </c>
      <c r="F508" s="153" t="s">
        <v>867</v>
      </c>
      <c r="I508" s="145"/>
      <c r="J508" s="154">
        <f>BK508</f>
        <v>0</v>
      </c>
      <c r="L508" s="142"/>
      <c r="M508" s="147"/>
      <c r="N508" s="148"/>
      <c r="O508" s="148"/>
      <c r="P508" s="149">
        <f>SUM(P509:P511)</f>
        <v>0</v>
      </c>
      <c r="Q508" s="148"/>
      <c r="R508" s="149">
        <f>SUM(R509:R511)</f>
        <v>0</v>
      </c>
      <c r="S508" s="148"/>
      <c r="T508" s="150">
        <f>SUM(T509:T511)</f>
        <v>4.1889999999999997E-2</v>
      </c>
      <c r="AR508" s="143" t="s">
        <v>82</v>
      </c>
      <c r="AT508" s="151" t="s">
        <v>69</v>
      </c>
      <c r="AU508" s="151" t="s">
        <v>74</v>
      </c>
      <c r="AY508" s="143" t="s">
        <v>153</v>
      </c>
      <c r="BK508" s="152">
        <f>SUM(BK509:BK511)</f>
        <v>0</v>
      </c>
    </row>
    <row r="509" spans="2:65" s="1" customFormat="1" ht="24" customHeight="1">
      <c r="B509" s="155"/>
      <c r="C509" s="156" t="s">
        <v>868</v>
      </c>
      <c r="D509" s="156" t="s">
        <v>155</v>
      </c>
      <c r="E509" s="157" t="s">
        <v>869</v>
      </c>
      <c r="F509" s="158" t="s">
        <v>870</v>
      </c>
      <c r="G509" s="159" t="s">
        <v>871</v>
      </c>
      <c r="H509" s="160">
        <v>1</v>
      </c>
      <c r="I509" s="161"/>
      <c r="J509" s="162">
        <f>ROUND(I509*H509,2)</f>
        <v>0</v>
      </c>
      <c r="K509" s="158" t="s">
        <v>159</v>
      </c>
      <c r="L509" s="31"/>
      <c r="M509" s="163" t="s">
        <v>1</v>
      </c>
      <c r="N509" s="164" t="s">
        <v>36</v>
      </c>
      <c r="O509" s="54"/>
      <c r="P509" s="165">
        <f>O509*H509</f>
        <v>0</v>
      </c>
      <c r="Q509" s="165">
        <v>0</v>
      </c>
      <c r="R509" s="165">
        <f>Q509*H509</f>
        <v>0</v>
      </c>
      <c r="S509" s="165">
        <v>1.933E-2</v>
      </c>
      <c r="T509" s="166">
        <f>S509*H509</f>
        <v>1.933E-2</v>
      </c>
      <c r="AR509" s="167" t="s">
        <v>234</v>
      </c>
      <c r="AT509" s="167" t="s">
        <v>155</v>
      </c>
      <c r="AU509" s="167" t="s">
        <v>82</v>
      </c>
      <c r="AY509" s="16" t="s">
        <v>153</v>
      </c>
      <c r="BE509" s="168">
        <f>IF(N509="základná",J509,0)</f>
        <v>0</v>
      </c>
      <c r="BF509" s="168">
        <f>IF(N509="znížená",J509,0)</f>
        <v>0</v>
      </c>
      <c r="BG509" s="168">
        <f>IF(N509="zákl. prenesená",J509,0)</f>
        <v>0</v>
      </c>
      <c r="BH509" s="168">
        <f>IF(N509="zníž. prenesená",J509,0)</f>
        <v>0</v>
      </c>
      <c r="BI509" s="168">
        <f>IF(N509="nulová",J509,0)</f>
        <v>0</v>
      </c>
      <c r="BJ509" s="16" t="s">
        <v>82</v>
      </c>
      <c r="BK509" s="168">
        <f>ROUND(I509*H509,2)</f>
        <v>0</v>
      </c>
      <c r="BL509" s="16" t="s">
        <v>234</v>
      </c>
      <c r="BM509" s="167" t="s">
        <v>872</v>
      </c>
    </row>
    <row r="510" spans="2:65" s="1" customFormat="1" ht="36" customHeight="1">
      <c r="B510" s="155"/>
      <c r="C510" s="156" t="s">
        <v>873</v>
      </c>
      <c r="D510" s="156" t="s">
        <v>155</v>
      </c>
      <c r="E510" s="157" t="s">
        <v>874</v>
      </c>
      <c r="F510" s="158" t="s">
        <v>875</v>
      </c>
      <c r="G510" s="159" t="s">
        <v>871</v>
      </c>
      <c r="H510" s="160">
        <v>1</v>
      </c>
      <c r="I510" s="161"/>
      <c r="J510" s="162">
        <f>ROUND(I510*H510,2)</f>
        <v>0</v>
      </c>
      <c r="K510" s="158" t="s">
        <v>159</v>
      </c>
      <c r="L510" s="31"/>
      <c r="M510" s="163" t="s">
        <v>1</v>
      </c>
      <c r="N510" s="164" t="s">
        <v>36</v>
      </c>
      <c r="O510" s="54"/>
      <c r="P510" s="165">
        <f>O510*H510</f>
        <v>0</v>
      </c>
      <c r="Q510" s="165">
        <v>0</v>
      </c>
      <c r="R510" s="165">
        <f>Q510*H510</f>
        <v>0</v>
      </c>
      <c r="S510" s="165">
        <v>2.256E-2</v>
      </c>
      <c r="T510" s="166">
        <f>S510*H510</f>
        <v>2.256E-2</v>
      </c>
      <c r="AR510" s="167" t="s">
        <v>234</v>
      </c>
      <c r="AT510" s="167" t="s">
        <v>155</v>
      </c>
      <c r="AU510" s="167" t="s">
        <v>82</v>
      </c>
      <c r="AY510" s="16" t="s">
        <v>153</v>
      </c>
      <c r="BE510" s="168">
        <f>IF(N510="základná",J510,0)</f>
        <v>0</v>
      </c>
      <c r="BF510" s="168">
        <f>IF(N510="znížená",J510,0)</f>
        <v>0</v>
      </c>
      <c r="BG510" s="168">
        <f>IF(N510="zákl. prenesená",J510,0)</f>
        <v>0</v>
      </c>
      <c r="BH510" s="168">
        <f>IF(N510="zníž. prenesená",J510,0)</f>
        <v>0</v>
      </c>
      <c r="BI510" s="168">
        <f>IF(N510="nulová",J510,0)</f>
        <v>0</v>
      </c>
      <c r="BJ510" s="16" t="s">
        <v>82</v>
      </c>
      <c r="BK510" s="168">
        <f>ROUND(I510*H510,2)</f>
        <v>0</v>
      </c>
      <c r="BL510" s="16" t="s">
        <v>234</v>
      </c>
      <c r="BM510" s="167" t="s">
        <v>876</v>
      </c>
    </row>
    <row r="511" spans="2:65" s="1" customFormat="1" ht="24" customHeight="1">
      <c r="B511" s="155"/>
      <c r="C511" s="156" t="s">
        <v>877</v>
      </c>
      <c r="D511" s="156" t="s">
        <v>155</v>
      </c>
      <c r="E511" s="157" t="s">
        <v>878</v>
      </c>
      <c r="F511" s="158" t="s">
        <v>879</v>
      </c>
      <c r="G511" s="159" t="s">
        <v>755</v>
      </c>
      <c r="H511" s="205"/>
      <c r="I511" s="161"/>
      <c r="J511" s="162">
        <f>ROUND(I511*H511,2)</f>
        <v>0</v>
      </c>
      <c r="K511" s="158" t="s">
        <v>159</v>
      </c>
      <c r="L511" s="31"/>
      <c r="M511" s="163" t="s">
        <v>1</v>
      </c>
      <c r="N511" s="164" t="s">
        <v>36</v>
      </c>
      <c r="O511" s="54"/>
      <c r="P511" s="165">
        <f>O511*H511</f>
        <v>0</v>
      </c>
      <c r="Q511" s="165">
        <v>0</v>
      </c>
      <c r="R511" s="165">
        <f>Q511*H511</f>
        <v>0</v>
      </c>
      <c r="S511" s="165">
        <v>0</v>
      </c>
      <c r="T511" s="166">
        <f>S511*H511</f>
        <v>0</v>
      </c>
      <c r="AR511" s="167" t="s">
        <v>234</v>
      </c>
      <c r="AT511" s="167" t="s">
        <v>155</v>
      </c>
      <c r="AU511" s="167" t="s">
        <v>82</v>
      </c>
      <c r="AY511" s="16" t="s">
        <v>153</v>
      </c>
      <c r="BE511" s="168">
        <f>IF(N511="základná",J511,0)</f>
        <v>0</v>
      </c>
      <c r="BF511" s="168">
        <f>IF(N511="znížená",J511,0)</f>
        <v>0</v>
      </c>
      <c r="BG511" s="168">
        <f>IF(N511="zákl. prenesená",J511,0)</f>
        <v>0</v>
      </c>
      <c r="BH511" s="168">
        <f>IF(N511="zníž. prenesená",J511,0)</f>
        <v>0</v>
      </c>
      <c r="BI511" s="168">
        <f>IF(N511="nulová",J511,0)</f>
        <v>0</v>
      </c>
      <c r="BJ511" s="16" t="s">
        <v>82</v>
      </c>
      <c r="BK511" s="168">
        <f>ROUND(I511*H511,2)</f>
        <v>0</v>
      </c>
      <c r="BL511" s="16" t="s">
        <v>234</v>
      </c>
      <c r="BM511" s="167" t="s">
        <v>880</v>
      </c>
    </row>
    <row r="512" spans="2:65" s="11" customFormat="1" ht="22.9" customHeight="1">
      <c r="B512" s="142"/>
      <c r="D512" s="143" t="s">
        <v>69</v>
      </c>
      <c r="E512" s="153" t="s">
        <v>881</v>
      </c>
      <c r="F512" s="153" t="s">
        <v>882</v>
      </c>
      <c r="I512" s="145"/>
      <c r="J512" s="154">
        <f>BK512</f>
        <v>0</v>
      </c>
      <c r="L512" s="142"/>
      <c r="M512" s="147"/>
      <c r="N512" s="148"/>
      <c r="O512" s="148"/>
      <c r="P512" s="149">
        <f>SUM(P513:P598)</f>
        <v>0</v>
      </c>
      <c r="Q512" s="148"/>
      <c r="R512" s="149">
        <f>SUM(R513:R598)</f>
        <v>17.03175529</v>
      </c>
      <c r="S512" s="148"/>
      <c r="T512" s="150">
        <f>SUM(T513:T598)</f>
        <v>6.4736110000000009</v>
      </c>
      <c r="AR512" s="143" t="s">
        <v>82</v>
      </c>
      <c r="AT512" s="151" t="s">
        <v>69</v>
      </c>
      <c r="AU512" s="151" t="s">
        <v>74</v>
      </c>
      <c r="AY512" s="143" t="s">
        <v>153</v>
      </c>
      <c r="BK512" s="152">
        <f>SUM(BK513:BK598)</f>
        <v>0</v>
      </c>
    </row>
    <row r="513" spans="2:65" s="1" customFormat="1" ht="24" customHeight="1">
      <c r="B513" s="155"/>
      <c r="C513" s="156" t="s">
        <v>883</v>
      </c>
      <c r="D513" s="156" t="s">
        <v>155</v>
      </c>
      <c r="E513" s="157" t="s">
        <v>884</v>
      </c>
      <c r="F513" s="158" t="s">
        <v>885</v>
      </c>
      <c r="G513" s="159" t="s">
        <v>176</v>
      </c>
      <c r="H513" s="160">
        <v>9.6859999999999999</v>
      </c>
      <c r="I513" s="161"/>
      <c r="J513" s="162">
        <f>ROUND(I513*H513,2)</f>
        <v>0</v>
      </c>
      <c r="K513" s="158" t="s">
        <v>1</v>
      </c>
      <c r="L513" s="31"/>
      <c r="M513" s="163" t="s">
        <v>1</v>
      </c>
      <c r="N513" s="164" t="s">
        <v>36</v>
      </c>
      <c r="O513" s="54"/>
      <c r="P513" s="165">
        <f>O513*H513</f>
        <v>0</v>
      </c>
      <c r="Q513" s="165">
        <v>0</v>
      </c>
      <c r="R513" s="165">
        <f>Q513*H513</f>
        <v>0</v>
      </c>
      <c r="S513" s="165">
        <v>0.65</v>
      </c>
      <c r="T513" s="166">
        <f>S513*H513</f>
        <v>6.2959000000000005</v>
      </c>
      <c r="AR513" s="167" t="s">
        <v>234</v>
      </c>
      <c r="AT513" s="167" t="s">
        <v>155</v>
      </c>
      <c r="AU513" s="167" t="s">
        <v>82</v>
      </c>
      <c r="AY513" s="16" t="s">
        <v>153</v>
      </c>
      <c r="BE513" s="168">
        <f>IF(N513="základná",J513,0)</f>
        <v>0</v>
      </c>
      <c r="BF513" s="168">
        <f>IF(N513="znížená",J513,0)</f>
        <v>0</v>
      </c>
      <c r="BG513" s="168">
        <f>IF(N513="zákl. prenesená",J513,0)</f>
        <v>0</v>
      </c>
      <c r="BH513" s="168">
        <f>IF(N513="zníž. prenesená",J513,0)</f>
        <v>0</v>
      </c>
      <c r="BI513" s="168">
        <f>IF(N513="nulová",J513,0)</f>
        <v>0</v>
      </c>
      <c r="BJ513" s="16" t="s">
        <v>82</v>
      </c>
      <c r="BK513" s="168">
        <f>ROUND(I513*H513,2)</f>
        <v>0</v>
      </c>
      <c r="BL513" s="16" t="s">
        <v>234</v>
      </c>
      <c r="BM513" s="167" t="s">
        <v>886</v>
      </c>
    </row>
    <row r="514" spans="2:65" s="1" customFormat="1" ht="29.25">
      <c r="B514" s="31"/>
      <c r="D514" s="170" t="s">
        <v>431</v>
      </c>
      <c r="F514" s="203" t="s">
        <v>887</v>
      </c>
      <c r="I514" s="95"/>
      <c r="L514" s="31"/>
      <c r="M514" s="204"/>
      <c r="N514" s="54"/>
      <c r="O514" s="54"/>
      <c r="P514" s="54"/>
      <c r="Q514" s="54"/>
      <c r="R514" s="54"/>
      <c r="S514" s="54"/>
      <c r="T514" s="55"/>
      <c r="AT514" s="16" t="s">
        <v>431</v>
      </c>
      <c r="AU514" s="16" t="s">
        <v>82</v>
      </c>
    </row>
    <row r="515" spans="2:65" s="12" customFormat="1" ht="22.5">
      <c r="B515" s="169"/>
      <c r="D515" s="170" t="s">
        <v>161</v>
      </c>
      <c r="E515" s="171" t="s">
        <v>1</v>
      </c>
      <c r="F515" s="172" t="s">
        <v>888</v>
      </c>
      <c r="H515" s="173">
        <v>0.61299999999999999</v>
      </c>
      <c r="I515" s="174"/>
      <c r="L515" s="169"/>
      <c r="M515" s="175"/>
      <c r="N515" s="176"/>
      <c r="O515" s="176"/>
      <c r="P515" s="176"/>
      <c r="Q515" s="176"/>
      <c r="R515" s="176"/>
      <c r="S515" s="176"/>
      <c r="T515" s="177"/>
      <c r="AT515" s="171" t="s">
        <v>161</v>
      </c>
      <c r="AU515" s="171" t="s">
        <v>82</v>
      </c>
      <c r="AV515" s="12" t="s">
        <v>82</v>
      </c>
      <c r="AW515" s="12" t="s">
        <v>27</v>
      </c>
      <c r="AX515" s="12" t="s">
        <v>70</v>
      </c>
      <c r="AY515" s="171" t="s">
        <v>153</v>
      </c>
    </row>
    <row r="516" spans="2:65" s="12" customFormat="1" ht="11.25">
      <c r="B516" s="169"/>
      <c r="D516" s="170" t="s">
        <v>161</v>
      </c>
      <c r="E516" s="171" t="s">
        <v>1</v>
      </c>
      <c r="F516" s="172" t="s">
        <v>889</v>
      </c>
      <c r="H516" s="173">
        <v>0.39200000000000002</v>
      </c>
      <c r="I516" s="174"/>
      <c r="L516" s="169"/>
      <c r="M516" s="175"/>
      <c r="N516" s="176"/>
      <c r="O516" s="176"/>
      <c r="P516" s="176"/>
      <c r="Q516" s="176"/>
      <c r="R516" s="176"/>
      <c r="S516" s="176"/>
      <c r="T516" s="177"/>
      <c r="AT516" s="171" t="s">
        <v>161</v>
      </c>
      <c r="AU516" s="171" t="s">
        <v>82</v>
      </c>
      <c r="AV516" s="12" t="s">
        <v>82</v>
      </c>
      <c r="AW516" s="12" t="s">
        <v>27</v>
      </c>
      <c r="AX516" s="12" t="s">
        <v>70</v>
      </c>
      <c r="AY516" s="171" t="s">
        <v>153</v>
      </c>
    </row>
    <row r="517" spans="2:65" s="12" customFormat="1" ht="11.25">
      <c r="B517" s="169"/>
      <c r="D517" s="170" t="s">
        <v>161</v>
      </c>
      <c r="E517" s="171" t="s">
        <v>1</v>
      </c>
      <c r="F517" s="172" t="s">
        <v>890</v>
      </c>
      <c r="H517" s="173">
        <v>2.544</v>
      </c>
      <c r="I517" s="174"/>
      <c r="L517" s="169"/>
      <c r="M517" s="175"/>
      <c r="N517" s="176"/>
      <c r="O517" s="176"/>
      <c r="P517" s="176"/>
      <c r="Q517" s="176"/>
      <c r="R517" s="176"/>
      <c r="S517" s="176"/>
      <c r="T517" s="177"/>
      <c r="AT517" s="171" t="s">
        <v>161</v>
      </c>
      <c r="AU517" s="171" t="s">
        <v>82</v>
      </c>
      <c r="AV517" s="12" t="s">
        <v>82</v>
      </c>
      <c r="AW517" s="12" t="s">
        <v>27</v>
      </c>
      <c r="AX517" s="12" t="s">
        <v>70</v>
      </c>
      <c r="AY517" s="171" t="s">
        <v>153</v>
      </c>
    </row>
    <row r="518" spans="2:65" s="12" customFormat="1" ht="22.5">
      <c r="B518" s="169"/>
      <c r="D518" s="170" t="s">
        <v>161</v>
      </c>
      <c r="E518" s="171" t="s">
        <v>1</v>
      </c>
      <c r="F518" s="172" t="s">
        <v>891</v>
      </c>
      <c r="H518" s="173">
        <v>0.23499999999999999</v>
      </c>
      <c r="I518" s="174"/>
      <c r="L518" s="169"/>
      <c r="M518" s="175"/>
      <c r="N518" s="176"/>
      <c r="O518" s="176"/>
      <c r="P518" s="176"/>
      <c r="Q518" s="176"/>
      <c r="R518" s="176"/>
      <c r="S518" s="176"/>
      <c r="T518" s="177"/>
      <c r="AT518" s="171" t="s">
        <v>161</v>
      </c>
      <c r="AU518" s="171" t="s">
        <v>82</v>
      </c>
      <c r="AV518" s="12" t="s">
        <v>82</v>
      </c>
      <c r="AW518" s="12" t="s">
        <v>27</v>
      </c>
      <c r="AX518" s="12" t="s">
        <v>70</v>
      </c>
      <c r="AY518" s="171" t="s">
        <v>153</v>
      </c>
    </row>
    <row r="519" spans="2:65" s="12" customFormat="1" ht="11.25">
      <c r="B519" s="169"/>
      <c r="D519" s="170" t="s">
        <v>161</v>
      </c>
      <c r="E519" s="171" t="s">
        <v>1</v>
      </c>
      <c r="F519" s="172" t="s">
        <v>892</v>
      </c>
      <c r="H519" s="173">
        <v>1.081</v>
      </c>
      <c r="I519" s="174"/>
      <c r="L519" s="169"/>
      <c r="M519" s="175"/>
      <c r="N519" s="176"/>
      <c r="O519" s="176"/>
      <c r="P519" s="176"/>
      <c r="Q519" s="176"/>
      <c r="R519" s="176"/>
      <c r="S519" s="176"/>
      <c r="T519" s="177"/>
      <c r="AT519" s="171" t="s">
        <v>161</v>
      </c>
      <c r="AU519" s="171" t="s">
        <v>82</v>
      </c>
      <c r="AV519" s="12" t="s">
        <v>82</v>
      </c>
      <c r="AW519" s="12" t="s">
        <v>27</v>
      </c>
      <c r="AX519" s="12" t="s">
        <v>70</v>
      </c>
      <c r="AY519" s="171" t="s">
        <v>153</v>
      </c>
    </row>
    <row r="520" spans="2:65" s="12" customFormat="1" ht="11.25">
      <c r="B520" s="169"/>
      <c r="D520" s="170" t="s">
        <v>161</v>
      </c>
      <c r="E520" s="171" t="s">
        <v>1</v>
      </c>
      <c r="F520" s="172" t="s">
        <v>893</v>
      </c>
      <c r="H520" s="173">
        <v>0.54800000000000004</v>
      </c>
      <c r="I520" s="174"/>
      <c r="L520" s="169"/>
      <c r="M520" s="175"/>
      <c r="N520" s="176"/>
      <c r="O520" s="176"/>
      <c r="P520" s="176"/>
      <c r="Q520" s="176"/>
      <c r="R520" s="176"/>
      <c r="S520" s="176"/>
      <c r="T520" s="177"/>
      <c r="AT520" s="171" t="s">
        <v>161</v>
      </c>
      <c r="AU520" s="171" t="s">
        <v>82</v>
      </c>
      <c r="AV520" s="12" t="s">
        <v>82</v>
      </c>
      <c r="AW520" s="12" t="s">
        <v>27</v>
      </c>
      <c r="AX520" s="12" t="s">
        <v>70</v>
      </c>
      <c r="AY520" s="171" t="s">
        <v>153</v>
      </c>
    </row>
    <row r="521" spans="2:65" s="12" customFormat="1" ht="11.25">
      <c r="B521" s="169"/>
      <c r="D521" s="170" t="s">
        <v>161</v>
      </c>
      <c r="E521" s="171" t="s">
        <v>1</v>
      </c>
      <c r="F521" s="172" t="s">
        <v>894</v>
      </c>
      <c r="H521" s="173">
        <v>0.74</v>
      </c>
      <c r="I521" s="174"/>
      <c r="L521" s="169"/>
      <c r="M521" s="175"/>
      <c r="N521" s="176"/>
      <c r="O521" s="176"/>
      <c r="P521" s="176"/>
      <c r="Q521" s="176"/>
      <c r="R521" s="176"/>
      <c r="S521" s="176"/>
      <c r="T521" s="177"/>
      <c r="AT521" s="171" t="s">
        <v>161</v>
      </c>
      <c r="AU521" s="171" t="s">
        <v>82</v>
      </c>
      <c r="AV521" s="12" t="s">
        <v>82</v>
      </c>
      <c r="AW521" s="12" t="s">
        <v>27</v>
      </c>
      <c r="AX521" s="12" t="s">
        <v>70</v>
      </c>
      <c r="AY521" s="171" t="s">
        <v>153</v>
      </c>
    </row>
    <row r="522" spans="2:65" s="12" customFormat="1" ht="11.25">
      <c r="B522" s="169"/>
      <c r="D522" s="170" t="s">
        <v>161</v>
      </c>
      <c r="E522" s="171" t="s">
        <v>1</v>
      </c>
      <c r="F522" s="172" t="s">
        <v>895</v>
      </c>
      <c r="H522" s="173">
        <v>0.215</v>
      </c>
      <c r="I522" s="174"/>
      <c r="L522" s="169"/>
      <c r="M522" s="175"/>
      <c r="N522" s="176"/>
      <c r="O522" s="176"/>
      <c r="P522" s="176"/>
      <c r="Q522" s="176"/>
      <c r="R522" s="176"/>
      <c r="S522" s="176"/>
      <c r="T522" s="177"/>
      <c r="AT522" s="171" t="s">
        <v>161</v>
      </c>
      <c r="AU522" s="171" t="s">
        <v>82</v>
      </c>
      <c r="AV522" s="12" t="s">
        <v>82</v>
      </c>
      <c r="AW522" s="12" t="s">
        <v>27</v>
      </c>
      <c r="AX522" s="12" t="s">
        <v>70</v>
      </c>
      <c r="AY522" s="171" t="s">
        <v>153</v>
      </c>
    </row>
    <row r="523" spans="2:65" s="12" customFormat="1" ht="11.25">
      <c r="B523" s="169"/>
      <c r="D523" s="170" t="s">
        <v>161</v>
      </c>
      <c r="E523" s="171" t="s">
        <v>1</v>
      </c>
      <c r="F523" s="172" t="s">
        <v>896</v>
      </c>
      <c r="H523" s="173">
        <v>0.376</v>
      </c>
      <c r="I523" s="174"/>
      <c r="L523" s="169"/>
      <c r="M523" s="175"/>
      <c r="N523" s="176"/>
      <c r="O523" s="176"/>
      <c r="P523" s="176"/>
      <c r="Q523" s="176"/>
      <c r="R523" s="176"/>
      <c r="S523" s="176"/>
      <c r="T523" s="177"/>
      <c r="AT523" s="171" t="s">
        <v>161</v>
      </c>
      <c r="AU523" s="171" t="s">
        <v>82</v>
      </c>
      <c r="AV523" s="12" t="s">
        <v>82</v>
      </c>
      <c r="AW523" s="12" t="s">
        <v>27</v>
      </c>
      <c r="AX523" s="12" t="s">
        <v>70</v>
      </c>
      <c r="AY523" s="171" t="s">
        <v>153</v>
      </c>
    </row>
    <row r="524" spans="2:65" s="12" customFormat="1" ht="11.25">
      <c r="B524" s="169"/>
      <c r="D524" s="170" t="s">
        <v>161</v>
      </c>
      <c r="E524" s="171" t="s">
        <v>1</v>
      </c>
      <c r="F524" s="172" t="s">
        <v>897</v>
      </c>
      <c r="H524" s="173">
        <v>1.044</v>
      </c>
      <c r="I524" s="174"/>
      <c r="L524" s="169"/>
      <c r="M524" s="175"/>
      <c r="N524" s="176"/>
      <c r="O524" s="176"/>
      <c r="P524" s="176"/>
      <c r="Q524" s="176"/>
      <c r="R524" s="176"/>
      <c r="S524" s="176"/>
      <c r="T524" s="177"/>
      <c r="AT524" s="171" t="s">
        <v>161</v>
      </c>
      <c r="AU524" s="171" t="s">
        <v>82</v>
      </c>
      <c r="AV524" s="12" t="s">
        <v>82</v>
      </c>
      <c r="AW524" s="12" t="s">
        <v>27</v>
      </c>
      <c r="AX524" s="12" t="s">
        <v>70</v>
      </c>
      <c r="AY524" s="171" t="s">
        <v>153</v>
      </c>
    </row>
    <row r="525" spans="2:65" s="12" customFormat="1" ht="11.25">
      <c r="B525" s="169"/>
      <c r="D525" s="170" t="s">
        <v>161</v>
      </c>
      <c r="E525" s="171" t="s">
        <v>1</v>
      </c>
      <c r="F525" s="172" t="s">
        <v>898</v>
      </c>
      <c r="H525" s="173">
        <v>0.76900000000000002</v>
      </c>
      <c r="I525" s="174"/>
      <c r="L525" s="169"/>
      <c r="M525" s="175"/>
      <c r="N525" s="176"/>
      <c r="O525" s="176"/>
      <c r="P525" s="176"/>
      <c r="Q525" s="176"/>
      <c r="R525" s="176"/>
      <c r="S525" s="176"/>
      <c r="T525" s="177"/>
      <c r="AT525" s="171" t="s">
        <v>161</v>
      </c>
      <c r="AU525" s="171" t="s">
        <v>82</v>
      </c>
      <c r="AV525" s="12" t="s">
        <v>82</v>
      </c>
      <c r="AW525" s="12" t="s">
        <v>27</v>
      </c>
      <c r="AX525" s="12" t="s">
        <v>70</v>
      </c>
      <c r="AY525" s="171" t="s">
        <v>153</v>
      </c>
    </row>
    <row r="526" spans="2:65" s="12" customFormat="1" ht="45">
      <c r="B526" s="169"/>
      <c r="D526" s="170" t="s">
        <v>161</v>
      </c>
      <c r="E526" s="171" t="s">
        <v>1</v>
      </c>
      <c r="F526" s="172" t="s">
        <v>899</v>
      </c>
      <c r="H526" s="173">
        <v>1.129</v>
      </c>
      <c r="I526" s="174"/>
      <c r="L526" s="169"/>
      <c r="M526" s="175"/>
      <c r="N526" s="176"/>
      <c r="O526" s="176"/>
      <c r="P526" s="176"/>
      <c r="Q526" s="176"/>
      <c r="R526" s="176"/>
      <c r="S526" s="176"/>
      <c r="T526" s="177"/>
      <c r="AT526" s="171" t="s">
        <v>161</v>
      </c>
      <c r="AU526" s="171" t="s">
        <v>82</v>
      </c>
      <c r="AV526" s="12" t="s">
        <v>82</v>
      </c>
      <c r="AW526" s="12" t="s">
        <v>27</v>
      </c>
      <c r="AX526" s="12" t="s">
        <v>70</v>
      </c>
      <c r="AY526" s="171" t="s">
        <v>153</v>
      </c>
    </row>
    <row r="527" spans="2:65" s="14" customFormat="1" ht="11.25">
      <c r="B527" s="185"/>
      <c r="D527" s="170" t="s">
        <v>161</v>
      </c>
      <c r="E527" s="186" t="s">
        <v>1</v>
      </c>
      <c r="F527" s="187" t="s">
        <v>182</v>
      </c>
      <c r="H527" s="188">
        <v>9.6859999999999999</v>
      </c>
      <c r="I527" s="189"/>
      <c r="L527" s="185"/>
      <c r="M527" s="190"/>
      <c r="N527" s="191"/>
      <c r="O527" s="191"/>
      <c r="P527" s="191"/>
      <c r="Q527" s="191"/>
      <c r="R527" s="191"/>
      <c r="S527" s="191"/>
      <c r="T527" s="192"/>
      <c r="AT527" s="186" t="s">
        <v>161</v>
      </c>
      <c r="AU527" s="186" t="s">
        <v>82</v>
      </c>
      <c r="AV527" s="14" t="s">
        <v>92</v>
      </c>
      <c r="AW527" s="14" t="s">
        <v>27</v>
      </c>
      <c r="AX527" s="14" t="s">
        <v>74</v>
      </c>
      <c r="AY527" s="186" t="s">
        <v>153</v>
      </c>
    </row>
    <row r="528" spans="2:65" s="1" customFormat="1" ht="72" customHeight="1">
      <c r="B528" s="155"/>
      <c r="C528" s="156" t="s">
        <v>900</v>
      </c>
      <c r="D528" s="156" t="s">
        <v>155</v>
      </c>
      <c r="E528" s="157" t="s">
        <v>901</v>
      </c>
      <c r="F528" s="158" t="s">
        <v>902</v>
      </c>
      <c r="G528" s="159" t="s">
        <v>158</v>
      </c>
      <c r="H528" s="160">
        <v>11.1</v>
      </c>
      <c r="I528" s="161"/>
      <c r="J528" s="162">
        <f>ROUND(I528*H528,2)</f>
        <v>0</v>
      </c>
      <c r="K528" s="158" t="s">
        <v>1</v>
      </c>
      <c r="L528" s="31"/>
      <c r="M528" s="163" t="s">
        <v>1</v>
      </c>
      <c r="N528" s="164" t="s">
        <v>36</v>
      </c>
      <c r="O528" s="54"/>
      <c r="P528" s="165">
        <f>O528*H528</f>
        <v>0</v>
      </c>
      <c r="Q528" s="165">
        <v>0</v>
      </c>
      <c r="R528" s="165">
        <f>Q528*H528</f>
        <v>0</v>
      </c>
      <c r="S528" s="165">
        <v>1.601E-2</v>
      </c>
      <c r="T528" s="166">
        <f>S528*H528</f>
        <v>0.17771099999999998</v>
      </c>
      <c r="AR528" s="167" t="s">
        <v>234</v>
      </c>
      <c r="AT528" s="167" t="s">
        <v>155</v>
      </c>
      <c r="AU528" s="167" t="s">
        <v>82</v>
      </c>
      <c r="AY528" s="16" t="s">
        <v>153</v>
      </c>
      <c r="BE528" s="168">
        <f>IF(N528="základná",J528,0)</f>
        <v>0</v>
      </c>
      <c r="BF528" s="168">
        <f>IF(N528="znížená",J528,0)</f>
        <v>0</v>
      </c>
      <c r="BG528" s="168">
        <f>IF(N528="zákl. prenesená",J528,0)</f>
        <v>0</v>
      </c>
      <c r="BH528" s="168">
        <f>IF(N528="zníž. prenesená",J528,0)</f>
        <v>0</v>
      </c>
      <c r="BI528" s="168">
        <f>IF(N528="nulová",J528,0)</f>
        <v>0</v>
      </c>
      <c r="BJ528" s="16" t="s">
        <v>82</v>
      </c>
      <c r="BK528" s="168">
        <f>ROUND(I528*H528,2)</f>
        <v>0</v>
      </c>
      <c r="BL528" s="16" t="s">
        <v>234</v>
      </c>
      <c r="BM528" s="167" t="s">
        <v>903</v>
      </c>
    </row>
    <row r="529" spans="2:65" s="13" customFormat="1" ht="11.25">
      <c r="B529" s="178"/>
      <c r="D529" s="170" t="s">
        <v>161</v>
      </c>
      <c r="E529" s="179" t="s">
        <v>1</v>
      </c>
      <c r="F529" s="180" t="s">
        <v>904</v>
      </c>
      <c r="H529" s="179" t="s">
        <v>1</v>
      </c>
      <c r="I529" s="181"/>
      <c r="L529" s="178"/>
      <c r="M529" s="182"/>
      <c r="N529" s="183"/>
      <c r="O529" s="183"/>
      <c r="P529" s="183"/>
      <c r="Q529" s="183"/>
      <c r="R529" s="183"/>
      <c r="S529" s="183"/>
      <c r="T529" s="184"/>
      <c r="AT529" s="179" t="s">
        <v>161</v>
      </c>
      <c r="AU529" s="179" t="s">
        <v>82</v>
      </c>
      <c r="AV529" s="13" t="s">
        <v>74</v>
      </c>
      <c r="AW529" s="13" t="s">
        <v>27</v>
      </c>
      <c r="AX529" s="13" t="s">
        <v>70</v>
      </c>
      <c r="AY529" s="179" t="s">
        <v>153</v>
      </c>
    </row>
    <row r="530" spans="2:65" s="12" customFormat="1" ht="11.25">
      <c r="B530" s="169"/>
      <c r="D530" s="170" t="s">
        <v>161</v>
      </c>
      <c r="E530" s="171" t="s">
        <v>1</v>
      </c>
      <c r="F530" s="172" t="s">
        <v>905</v>
      </c>
      <c r="H530" s="173">
        <v>11.1</v>
      </c>
      <c r="I530" s="174"/>
      <c r="L530" s="169"/>
      <c r="M530" s="175"/>
      <c r="N530" s="176"/>
      <c r="O530" s="176"/>
      <c r="P530" s="176"/>
      <c r="Q530" s="176"/>
      <c r="R530" s="176"/>
      <c r="S530" s="176"/>
      <c r="T530" s="177"/>
      <c r="AT530" s="171" t="s">
        <v>161</v>
      </c>
      <c r="AU530" s="171" t="s">
        <v>82</v>
      </c>
      <c r="AV530" s="12" t="s">
        <v>82</v>
      </c>
      <c r="AW530" s="12" t="s">
        <v>27</v>
      </c>
      <c r="AX530" s="12" t="s">
        <v>74</v>
      </c>
      <c r="AY530" s="171" t="s">
        <v>153</v>
      </c>
    </row>
    <row r="531" spans="2:65" s="1" customFormat="1" ht="60" customHeight="1">
      <c r="B531" s="155"/>
      <c r="C531" s="156" t="s">
        <v>906</v>
      </c>
      <c r="D531" s="156" t="s">
        <v>155</v>
      </c>
      <c r="E531" s="157" t="s">
        <v>907</v>
      </c>
      <c r="F531" s="158" t="s">
        <v>908</v>
      </c>
      <c r="G531" s="159" t="s">
        <v>158</v>
      </c>
      <c r="H531" s="160">
        <v>11.1</v>
      </c>
      <c r="I531" s="161"/>
      <c r="J531" s="162">
        <f>ROUND(I531*H531,2)</f>
        <v>0</v>
      </c>
      <c r="K531" s="158" t="s">
        <v>1</v>
      </c>
      <c r="L531" s="31"/>
      <c r="M531" s="163" t="s">
        <v>1</v>
      </c>
      <c r="N531" s="164" t="s">
        <v>36</v>
      </c>
      <c r="O531" s="54"/>
      <c r="P531" s="165">
        <f>O531*H531</f>
        <v>0</v>
      </c>
      <c r="Q531" s="165">
        <v>1.6760000000000001E-2</v>
      </c>
      <c r="R531" s="165">
        <f>Q531*H531</f>
        <v>0.18603600000000001</v>
      </c>
      <c r="S531" s="165">
        <v>0</v>
      </c>
      <c r="T531" s="166">
        <f>S531*H531</f>
        <v>0</v>
      </c>
      <c r="AR531" s="167" t="s">
        <v>234</v>
      </c>
      <c r="AT531" s="167" t="s">
        <v>155</v>
      </c>
      <c r="AU531" s="167" t="s">
        <v>82</v>
      </c>
      <c r="AY531" s="16" t="s">
        <v>153</v>
      </c>
      <c r="BE531" s="168">
        <f>IF(N531="základná",J531,0)</f>
        <v>0</v>
      </c>
      <c r="BF531" s="168">
        <f>IF(N531="znížená",J531,0)</f>
        <v>0</v>
      </c>
      <c r="BG531" s="168">
        <f>IF(N531="zákl. prenesená",J531,0)</f>
        <v>0</v>
      </c>
      <c r="BH531" s="168">
        <f>IF(N531="zníž. prenesená",J531,0)</f>
        <v>0</v>
      </c>
      <c r="BI531" s="168">
        <f>IF(N531="nulová",J531,0)</f>
        <v>0</v>
      </c>
      <c r="BJ531" s="16" t="s">
        <v>82</v>
      </c>
      <c r="BK531" s="168">
        <f>ROUND(I531*H531,2)</f>
        <v>0</v>
      </c>
      <c r="BL531" s="16" t="s">
        <v>234</v>
      </c>
      <c r="BM531" s="167" t="s">
        <v>909</v>
      </c>
    </row>
    <row r="532" spans="2:65" s="1" customFormat="1" ht="19.5">
      <c r="B532" s="31"/>
      <c r="D532" s="170" t="s">
        <v>431</v>
      </c>
      <c r="F532" s="203" t="s">
        <v>910</v>
      </c>
      <c r="I532" s="95"/>
      <c r="L532" s="31"/>
      <c r="M532" s="204"/>
      <c r="N532" s="54"/>
      <c r="O532" s="54"/>
      <c r="P532" s="54"/>
      <c r="Q532" s="54"/>
      <c r="R532" s="54"/>
      <c r="S532" s="54"/>
      <c r="T532" s="55"/>
      <c r="AT532" s="16" t="s">
        <v>431</v>
      </c>
      <c r="AU532" s="16" t="s">
        <v>82</v>
      </c>
    </row>
    <row r="533" spans="2:65" s="12" customFormat="1" ht="11.25">
      <c r="B533" s="169"/>
      <c r="D533" s="170" t="s">
        <v>161</v>
      </c>
      <c r="E533" s="171" t="s">
        <v>1</v>
      </c>
      <c r="F533" s="172" t="s">
        <v>905</v>
      </c>
      <c r="H533" s="173">
        <v>11.1</v>
      </c>
      <c r="I533" s="174"/>
      <c r="L533" s="169"/>
      <c r="M533" s="175"/>
      <c r="N533" s="176"/>
      <c r="O533" s="176"/>
      <c r="P533" s="176"/>
      <c r="Q533" s="176"/>
      <c r="R533" s="176"/>
      <c r="S533" s="176"/>
      <c r="T533" s="177"/>
      <c r="AT533" s="171" t="s">
        <v>161</v>
      </c>
      <c r="AU533" s="171" t="s">
        <v>82</v>
      </c>
      <c r="AV533" s="12" t="s">
        <v>82</v>
      </c>
      <c r="AW533" s="12" t="s">
        <v>27</v>
      </c>
      <c r="AX533" s="12" t="s">
        <v>74</v>
      </c>
      <c r="AY533" s="171" t="s">
        <v>153</v>
      </c>
    </row>
    <row r="534" spans="2:65" s="1" customFormat="1" ht="36" customHeight="1">
      <c r="B534" s="155"/>
      <c r="C534" s="156" t="s">
        <v>911</v>
      </c>
      <c r="D534" s="156" t="s">
        <v>155</v>
      </c>
      <c r="E534" s="157" t="s">
        <v>912</v>
      </c>
      <c r="F534" s="158" t="s">
        <v>913</v>
      </c>
      <c r="G534" s="159" t="s">
        <v>158</v>
      </c>
      <c r="H534" s="160">
        <v>9.4600000000000009</v>
      </c>
      <c r="I534" s="161"/>
      <c r="J534" s="162">
        <f>ROUND(I534*H534,2)</f>
        <v>0</v>
      </c>
      <c r="K534" s="158" t="s">
        <v>159</v>
      </c>
      <c r="L534" s="31"/>
      <c r="M534" s="163" t="s">
        <v>1</v>
      </c>
      <c r="N534" s="164" t="s">
        <v>36</v>
      </c>
      <c r="O534" s="54"/>
      <c r="P534" s="165">
        <f>O534*H534</f>
        <v>0</v>
      </c>
      <c r="Q534" s="165">
        <v>2.6859999999999998E-2</v>
      </c>
      <c r="R534" s="165">
        <f>Q534*H534</f>
        <v>0.25409560000000003</v>
      </c>
      <c r="S534" s="165">
        <v>0</v>
      </c>
      <c r="T534" s="166">
        <f>S534*H534</f>
        <v>0</v>
      </c>
      <c r="AR534" s="167" t="s">
        <v>234</v>
      </c>
      <c r="AT534" s="167" t="s">
        <v>155</v>
      </c>
      <c r="AU534" s="167" t="s">
        <v>82</v>
      </c>
      <c r="AY534" s="16" t="s">
        <v>153</v>
      </c>
      <c r="BE534" s="168">
        <f>IF(N534="základná",J534,0)</f>
        <v>0</v>
      </c>
      <c r="BF534" s="168">
        <f>IF(N534="znížená",J534,0)</f>
        <v>0</v>
      </c>
      <c r="BG534" s="168">
        <f>IF(N534="zákl. prenesená",J534,0)</f>
        <v>0</v>
      </c>
      <c r="BH534" s="168">
        <f>IF(N534="zníž. prenesená",J534,0)</f>
        <v>0</v>
      </c>
      <c r="BI534" s="168">
        <f>IF(N534="nulová",J534,0)</f>
        <v>0</v>
      </c>
      <c r="BJ534" s="16" t="s">
        <v>82</v>
      </c>
      <c r="BK534" s="168">
        <f>ROUND(I534*H534,2)</f>
        <v>0</v>
      </c>
      <c r="BL534" s="16" t="s">
        <v>234</v>
      </c>
      <c r="BM534" s="167" t="s">
        <v>914</v>
      </c>
    </row>
    <row r="535" spans="2:65" s="12" customFormat="1" ht="11.25">
      <c r="B535" s="169"/>
      <c r="D535" s="170" t="s">
        <v>161</v>
      </c>
      <c r="E535" s="171" t="s">
        <v>1</v>
      </c>
      <c r="F535" s="172" t="s">
        <v>915</v>
      </c>
      <c r="H535" s="173">
        <v>9.4600000000000009</v>
      </c>
      <c r="I535" s="174"/>
      <c r="L535" s="169"/>
      <c r="M535" s="175"/>
      <c r="N535" s="176"/>
      <c r="O535" s="176"/>
      <c r="P535" s="176"/>
      <c r="Q535" s="176"/>
      <c r="R535" s="176"/>
      <c r="S535" s="176"/>
      <c r="T535" s="177"/>
      <c r="AT535" s="171" t="s">
        <v>161</v>
      </c>
      <c r="AU535" s="171" t="s">
        <v>82</v>
      </c>
      <c r="AV535" s="12" t="s">
        <v>82</v>
      </c>
      <c r="AW535" s="12" t="s">
        <v>27</v>
      </c>
      <c r="AX535" s="12" t="s">
        <v>74</v>
      </c>
      <c r="AY535" s="171" t="s">
        <v>153</v>
      </c>
    </row>
    <row r="536" spans="2:65" s="1" customFormat="1" ht="24" customHeight="1">
      <c r="B536" s="155"/>
      <c r="C536" s="156" t="s">
        <v>916</v>
      </c>
      <c r="D536" s="156" t="s">
        <v>155</v>
      </c>
      <c r="E536" s="157" t="s">
        <v>917</v>
      </c>
      <c r="F536" s="158" t="s">
        <v>918</v>
      </c>
      <c r="G536" s="159" t="s">
        <v>158</v>
      </c>
      <c r="H536" s="160">
        <v>14.021000000000001</v>
      </c>
      <c r="I536" s="161"/>
      <c r="J536" s="162">
        <f>ROUND(I536*H536,2)</f>
        <v>0</v>
      </c>
      <c r="K536" s="158" t="s">
        <v>159</v>
      </c>
      <c r="L536" s="31"/>
      <c r="M536" s="163" t="s">
        <v>1</v>
      </c>
      <c r="N536" s="164" t="s">
        <v>36</v>
      </c>
      <c r="O536" s="54"/>
      <c r="P536" s="165">
        <f>O536*H536</f>
        <v>0</v>
      </c>
      <c r="Q536" s="165">
        <v>1.031E-2</v>
      </c>
      <c r="R536" s="165">
        <f>Q536*H536</f>
        <v>0.14455651</v>
      </c>
      <c r="S536" s="165">
        <v>0</v>
      </c>
      <c r="T536" s="166">
        <f>S536*H536</f>
        <v>0</v>
      </c>
      <c r="AR536" s="167" t="s">
        <v>234</v>
      </c>
      <c r="AT536" s="167" t="s">
        <v>155</v>
      </c>
      <c r="AU536" s="167" t="s">
        <v>82</v>
      </c>
      <c r="AY536" s="16" t="s">
        <v>153</v>
      </c>
      <c r="BE536" s="168">
        <f>IF(N536="základná",J536,0)</f>
        <v>0</v>
      </c>
      <c r="BF536" s="168">
        <f>IF(N536="znížená",J536,0)</f>
        <v>0</v>
      </c>
      <c r="BG536" s="168">
        <f>IF(N536="zákl. prenesená",J536,0)</f>
        <v>0</v>
      </c>
      <c r="BH536" s="168">
        <f>IF(N536="zníž. prenesená",J536,0)</f>
        <v>0</v>
      </c>
      <c r="BI536" s="168">
        <f>IF(N536="nulová",J536,0)</f>
        <v>0</v>
      </c>
      <c r="BJ536" s="16" t="s">
        <v>82</v>
      </c>
      <c r="BK536" s="168">
        <f>ROUND(I536*H536,2)</f>
        <v>0</v>
      </c>
      <c r="BL536" s="16" t="s">
        <v>234</v>
      </c>
      <c r="BM536" s="167" t="s">
        <v>919</v>
      </c>
    </row>
    <row r="537" spans="2:65" s="12" customFormat="1" ht="22.5">
      <c r="B537" s="169"/>
      <c r="D537" s="170" t="s">
        <v>161</v>
      </c>
      <c r="E537" s="171" t="s">
        <v>1</v>
      </c>
      <c r="F537" s="172" t="s">
        <v>920</v>
      </c>
      <c r="H537" s="173">
        <v>14.021000000000001</v>
      </c>
      <c r="I537" s="174"/>
      <c r="L537" s="169"/>
      <c r="M537" s="175"/>
      <c r="N537" s="176"/>
      <c r="O537" s="176"/>
      <c r="P537" s="176"/>
      <c r="Q537" s="176"/>
      <c r="R537" s="176"/>
      <c r="S537" s="176"/>
      <c r="T537" s="177"/>
      <c r="AT537" s="171" t="s">
        <v>161</v>
      </c>
      <c r="AU537" s="171" t="s">
        <v>82</v>
      </c>
      <c r="AV537" s="12" t="s">
        <v>82</v>
      </c>
      <c r="AW537" s="12" t="s">
        <v>27</v>
      </c>
      <c r="AX537" s="12" t="s">
        <v>74</v>
      </c>
      <c r="AY537" s="171" t="s">
        <v>153</v>
      </c>
    </row>
    <row r="538" spans="2:65" s="1" customFormat="1" ht="24" customHeight="1">
      <c r="B538" s="155"/>
      <c r="C538" s="156" t="s">
        <v>921</v>
      </c>
      <c r="D538" s="156" t="s">
        <v>155</v>
      </c>
      <c r="E538" s="157" t="s">
        <v>922</v>
      </c>
      <c r="F538" s="158" t="s">
        <v>923</v>
      </c>
      <c r="G538" s="159" t="s">
        <v>158</v>
      </c>
      <c r="H538" s="160">
        <v>14.446</v>
      </c>
      <c r="I538" s="161"/>
      <c r="J538" s="162">
        <f>ROUND(I538*H538,2)</f>
        <v>0</v>
      </c>
      <c r="K538" s="158" t="s">
        <v>159</v>
      </c>
      <c r="L538" s="31"/>
      <c r="M538" s="163" t="s">
        <v>1</v>
      </c>
      <c r="N538" s="164" t="s">
        <v>36</v>
      </c>
      <c r="O538" s="54"/>
      <c r="P538" s="165">
        <f>O538*H538</f>
        <v>0</v>
      </c>
      <c r="Q538" s="165">
        <v>8.4799999999999997E-3</v>
      </c>
      <c r="R538" s="165">
        <f>Q538*H538</f>
        <v>0.12250208</v>
      </c>
      <c r="S538" s="165">
        <v>0</v>
      </c>
      <c r="T538" s="166">
        <f>S538*H538</f>
        <v>0</v>
      </c>
      <c r="AR538" s="167" t="s">
        <v>234</v>
      </c>
      <c r="AT538" s="167" t="s">
        <v>155</v>
      </c>
      <c r="AU538" s="167" t="s">
        <v>82</v>
      </c>
      <c r="AY538" s="16" t="s">
        <v>153</v>
      </c>
      <c r="BE538" s="168">
        <f>IF(N538="základná",J538,0)</f>
        <v>0</v>
      </c>
      <c r="BF538" s="168">
        <f>IF(N538="znížená",J538,0)</f>
        <v>0</v>
      </c>
      <c r="BG538" s="168">
        <f>IF(N538="zákl. prenesená",J538,0)</f>
        <v>0</v>
      </c>
      <c r="BH538" s="168">
        <f>IF(N538="zníž. prenesená",J538,0)</f>
        <v>0</v>
      </c>
      <c r="BI538" s="168">
        <f>IF(N538="nulová",J538,0)</f>
        <v>0</v>
      </c>
      <c r="BJ538" s="16" t="s">
        <v>82</v>
      </c>
      <c r="BK538" s="168">
        <f>ROUND(I538*H538,2)</f>
        <v>0</v>
      </c>
      <c r="BL538" s="16" t="s">
        <v>234</v>
      </c>
      <c r="BM538" s="167" t="s">
        <v>924</v>
      </c>
    </row>
    <row r="539" spans="2:65" s="12" customFormat="1" ht="22.5">
      <c r="B539" s="169"/>
      <c r="D539" s="170" t="s">
        <v>161</v>
      </c>
      <c r="E539" s="171" t="s">
        <v>1</v>
      </c>
      <c r="F539" s="172" t="s">
        <v>925</v>
      </c>
      <c r="H539" s="173">
        <v>14.446</v>
      </c>
      <c r="I539" s="174"/>
      <c r="L539" s="169"/>
      <c r="M539" s="175"/>
      <c r="N539" s="176"/>
      <c r="O539" s="176"/>
      <c r="P539" s="176"/>
      <c r="Q539" s="176"/>
      <c r="R539" s="176"/>
      <c r="S539" s="176"/>
      <c r="T539" s="177"/>
      <c r="AT539" s="171" t="s">
        <v>161</v>
      </c>
      <c r="AU539" s="171" t="s">
        <v>82</v>
      </c>
      <c r="AV539" s="12" t="s">
        <v>82</v>
      </c>
      <c r="AW539" s="12" t="s">
        <v>27</v>
      </c>
      <c r="AX539" s="12" t="s">
        <v>74</v>
      </c>
      <c r="AY539" s="171" t="s">
        <v>153</v>
      </c>
    </row>
    <row r="540" spans="2:65" s="1" customFormat="1" ht="36" customHeight="1">
      <c r="B540" s="155"/>
      <c r="C540" s="156" t="s">
        <v>926</v>
      </c>
      <c r="D540" s="156" t="s">
        <v>155</v>
      </c>
      <c r="E540" s="157" t="s">
        <v>927</v>
      </c>
      <c r="F540" s="158" t="s">
        <v>928</v>
      </c>
      <c r="G540" s="159" t="s">
        <v>176</v>
      </c>
      <c r="H540" s="160">
        <v>10.78</v>
      </c>
      <c r="I540" s="161"/>
      <c r="J540" s="162">
        <f>ROUND(I540*H540,2)</f>
        <v>0</v>
      </c>
      <c r="K540" s="158" t="s">
        <v>1</v>
      </c>
      <c r="L540" s="31"/>
      <c r="M540" s="163" t="s">
        <v>1</v>
      </c>
      <c r="N540" s="164" t="s">
        <v>36</v>
      </c>
      <c r="O540" s="54"/>
      <c r="P540" s="165">
        <f>O540*H540</f>
        <v>0</v>
      </c>
      <c r="Q540" s="165">
        <v>0.66</v>
      </c>
      <c r="R540" s="165">
        <f>Q540*H540</f>
        <v>7.1147999999999998</v>
      </c>
      <c r="S540" s="165">
        <v>0</v>
      </c>
      <c r="T540" s="166">
        <f>S540*H540</f>
        <v>0</v>
      </c>
      <c r="AR540" s="167" t="s">
        <v>234</v>
      </c>
      <c r="AT540" s="167" t="s">
        <v>155</v>
      </c>
      <c r="AU540" s="167" t="s">
        <v>82</v>
      </c>
      <c r="AY540" s="16" t="s">
        <v>153</v>
      </c>
      <c r="BE540" s="168">
        <f>IF(N540="základná",J540,0)</f>
        <v>0</v>
      </c>
      <c r="BF540" s="168">
        <f>IF(N540="znížená",J540,0)</f>
        <v>0</v>
      </c>
      <c r="BG540" s="168">
        <f>IF(N540="zákl. prenesená",J540,0)</f>
        <v>0</v>
      </c>
      <c r="BH540" s="168">
        <f>IF(N540="zníž. prenesená",J540,0)</f>
        <v>0</v>
      </c>
      <c r="BI540" s="168">
        <f>IF(N540="nulová",J540,0)</f>
        <v>0</v>
      </c>
      <c r="BJ540" s="16" t="s">
        <v>82</v>
      </c>
      <c r="BK540" s="168">
        <f>ROUND(I540*H540,2)</f>
        <v>0</v>
      </c>
      <c r="BL540" s="16" t="s">
        <v>234</v>
      </c>
      <c r="BM540" s="167" t="s">
        <v>929</v>
      </c>
    </row>
    <row r="541" spans="2:65" s="13" customFormat="1" ht="22.5">
      <c r="B541" s="178"/>
      <c r="D541" s="170" t="s">
        <v>161</v>
      </c>
      <c r="E541" s="179" t="s">
        <v>1</v>
      </c>
      <c r="F541" s="180" t="s">
        <v>930</v>
      </c>
      <c r="H541" s="179" t="s">
        <v>1</v>
      </c>
      <c r="I541" s="181"/>
      <c r="L541" s="178"/>
      <c r="M541" s="182"/>
      <c r="N541" s="183"/>
      <c r="O541" s="183"/>
      <c r="P541" s="183"/>
      <c r="Q541" s="183"/>
      <c r="R541" s="183"/>
      <c r="S541" s="183"/>
      <c r="T541" s="184"/>
      <c r="AT541" s="179" t="s">
        <v>161</v>
      </c>
      <c r="AU541" s="179" t="s">
        <v>82</v>
      </c>
      <c r="AV541" s="13" t="s">
        <v>74</v>
      </c>
      <c r="AW541" s="13" t="s">
        <v>27</v>
      </c>
      <c r="AX541" s="13" t="s">
        <v>70</v>
      </c>
      <c r="AY541" s="179" t="s">
        <v>153</v>
      </c>
    </row>
    <row r="542" spans="2:65" s="12" customFormat="1" ht="11.25">
      <c r="B542" s="169"/>
      <c r="D542" s="170" t="s">
        <v>161</v>
      </c>
      <c r="E542" s="171" t="s">
        <v>1</v>
      </c>
      <c r="F542" s="172" t="s">
        <v>931</v>
      </c>
      <c r="H542" s="173">
        <v>0.4</v>
      </c>
      <c r="I542" s="174"/>
      <c r="L542" s="169"/>
      <c r="M542" s="175"/>
      <c r="N542" s="176"/>
      <c r="O542" s="176"/>
      <c r="P542" s="176"/>
      <c r="Q542" s="176"/>
      <c r="R542" s="176"/>
      <c r="S542" s="176"/>
      <c r="T542" s="177"/>
      <c r="AT542" s="171" t="s">
        <v>161</v>
      </c>
      <c r="AU542" s="171" t="s">
        <v>82</v>
      </c>
      <c r="AV542" s="12" t="s">
        <v>82</v>
      </c>
      <c r="AW542" s="12" t="s">
        <v>27</v>
      </c>
      <c r="AX542" s="12" t="s">
        <v>70</v>
      </c>
      <c r="AY542" s="171" t="s">
        <v>153</v>
      </c>
    </row>
    <row r="543" spans="2:65" s="13" customFormat="1" ht="22.5">
      <c r="B543" s="178"/>
      <c r="D543" s="170" t="s">
        <v>161</v>
      </c>
      <c r="E543" s="179" t="s">
        <v>1</v>
      </c>
      <c r="F543" s="180" t="s">
        <v>932</v>
      </c>
      <c r="H543" s="179" t="s">
        <v>1</v>
      </c>
      <c r="I543" s="181"/>
      <c r="L543" s="178"/>
      <c r="M543" s="182"/>
      <c r="N543" s="183"/>
      <c r="O543" s="183"/>
      <c r="P543" s="183"/>
      <c r="Q543" s="183"/>
      <c r="R543" s="183"/>
      <c r="S543" s="183"/>
      <c r="T543" s="184"/>
      <c r="AT543" s="179" t="s">
        <v>161</v>
      </c>
      <c r="AU543" s="179" t="s">
        <v>82</v>
      </c>
      <c r="AV543" s="13" t="s">
        <v>74</v>
      </c>
      <c r="AW543" s="13" t="s">
        <v>27</v>
      </c>
      <c r="AX543" s="13" t="s">
        <v>70</v>
      </c>
      <c r="AY543" s="179" t="s">
        <v>153</v>
      </c>
    </row>
    <row r="544" spans="2:65" s="12" customFormat="1" ht="11.25">
      <c r="B544" s="169"/>
      <c r="D544" s="170" t="s">
        <v>161</v>
      </c>
      <c r="E544" s="171" t="s">
        <v>1</v>
      </c>
      <c r="F544" s="172" t="s">
        <v>933</v>
      </c>
      <c r="H544" s="173">
        <v>0.80100000000000005</v>
      </c>
      <c r="I544" s="174"/>
      <c r="L544" s="169"/>
      <c r="M544" s="175"/>
      <c r="N544" s="176"/>
      <c r="O544" s="176"/>
      <c r="P544" s="176"/>
      <c r="Q544" s="176"/>
      <c r="R544" s="176"/>
      <c r="S544" s="176"/>
      <c r="T544" s="177"/>
      <c r="AT544" s="171" t="s">
        <v>161</v>
      </c>
      <c r="AU544" s="171" t="s">
        <v>82</v>
      </c>
      <c r="AV544" s="12" t="s">
        <v>82</v>
      </c>
      <c r="AW544" s="12" t="s">
        <v>27</v>
      </c>
      <c r="AX544" s="12" t="s">
        <v>70</v>
      </c>
      <c r="AY544" s="171" t="s">
        <v>153</v>
      </c>
    </row>
    <row r="545" spans="2:65" s="13" customFormat="1" ht="22.5">
      <c r="B545" s="178"/>
      <c r="D545" s="170" t="s">
        <v>161</v>
      </c>
      <c r="E545" s="179" t="s">
        <v>1</v>
      </c>
      <c r="F545" s="180" t="s">
        <v>934</v>
      </c>
      <c r="H545" s="179" t="s">
        <v>1</v>
      </c>
      <c r="I545" s="181"/>
      <c r="L545" s="178"/>
      <c r="M545" s="182"/>
      <c r="N545" s="183"/>
      <c r="O545" s="183"/>
      <c r="P545" s="183"/>
      <c r="Q545" s="183"/>
      <c r="R545" s="183"/>
      <c r="S545" s="183"/>
      <c r="T545" s="184"/>
      <c r="AT545" s="179" t="s">
        <v>161</v>
      </c>
      <c r="AU545" s="179" t="s">
        <v>82</v>
      </c>
      <c r="AV545" s="13" t="s">
        <v>74</v>
      </c>
      <c r="AW545" s="13" t="s">
        <v>27</v>
      </c>
      <c r="AX545" s="13" t="s">
        <v>70</v>
      </c>
      <c r="AY545" s="179" t="s">
        <v>153</v>
      </c>
    </row>
    <row r="546" spans="2:65" s="12" customFormat="1" ht="11.25">
      <c r="B546" s="169"/>
      <c r="D546" s="170" t="s">
        <v>161</v>
      </c>
      <c r="E546" s="171" t="s">
        <v>1</v>
      </c>
      <c r="F546" s="172" t="s">
        <v>935</v>
      </c>
      <c r="H546" s="173">
        <v>2.5059999999999998</v>
      </c>
      <c r="I546" s="174"/>
      <c r="L546" s="169"/>
      <c r="M546" s="175"/>
      <c r="N546" s="176"/>
      <c r="O546" s="176"/>
      <c r="P546" s="176"/>
      <c r="Q546" s="176"/>
      <c r="R546" s="176"/>
      <c r="S546" s="176"/>
      <c r="T546" s="177"/>
      <c r="AT546" s="171" t="s">
        <v>161</v>
      </c>
      <c r="AU546" s="171" t="s">
        <v>82</v>
      </c>
      <c r="AV546" s="12" t="s">
        <v>82</v>
      </c>
      <c r="AW546" s="12" t="s">
        <v>27</v>
      </c>
      <c r="AX546" s="12" t="s">
        <v>70</v>
      </c>
      <c r="AY546" s="171" t="s">
        <v>153</v>
      </c>
    </row>
    <row r="547" spans="2:65" s="13" customFormat="1" ht="22.5">
      <c r="B547" s="178"/>
      <c r="D547" s="170" t="s">
        <v>161</v>
      </c>
      <c r="E547" s="179" t="s">
        <v>1</v>
      </c>
      <c r="F547" s="180" t="s">
        <v>936</v>
      </c>
      <c r="H547" s="179" t="s">
        <v>1</v>
      </c>
      <c r="I547" s="181"/>
      <c r="L547" s="178"/>
      <c r="M547" s="182"/>
      <c r="N547" s="183"/>
      <c r="O547" s="183"/>
      <c r="P547" s="183"/>
      <c r="Q547" s="183"/>
      <c r="R547" s="183"/>
      <c r="S547" s="183"/>
      <c r="T547" s="184"/>
      <c r="AT547" s="179" t="s">
        <v>161</v>
      </c>
      <c r="AU547" s="179" t="s">
        <v>82</v>
      </c>
      <c r="AV547" s="13" t="s">
        <v>74</v>
      </c>
      <c r="AW547" s="13" t="s">
        <v>27</v>
      </c>
      <c r="AX547" s="13" t="s">
        <v>70</v>
      </c>
      <c r="AY547" s="179" t="s">
        <v>153</v>
      </c>
    </row>
    <row r="548" spans="2:65" s="12" customFormat="1" ht="11.25">
      <c r="B548" s="169"/>
      <c r="D548" s="170" t="s">
        <v>161</v>
      </c>
      <c r="E548" s="171" t="s">
        <v>1</v>
      </c>
      <c r="F548" s="172" t="s">
        <v>937</v>
      </c>
      <c r="H548" s="173">
        <v>0.495</v>
      </c>
      <c r="I548" s="174"/>
      <c r="L548" s="169"/>
      <c r="M548" s="175"/>
      <c r="N548" s="176"/>
      <c r="O548" s="176"/>
      <c r="P548" s="176"/>
      <c r="Q548" s="176"/>
      <c r="R548" s="176"/>
      <c r="S548" s="176"/>
      <c r="T548" s="177"/>
      <c r="AT548" s="171" t="s">
        <v>161</v>
      </c>
      <c r="AU548" s="171" t="s">
        <v>82</v>
      </c>
      <c r="AV548" s="12" t="s">
        <v>82</v>
      </c>
      <c r="AW548" s="12" t="s">
        <v>27</v>
      </c>
      <c r="AX548" s="12" t="s">
        <v>70</v>
      </c>
      <c r="AY548" s="171" t="s">
        <v>153</v>
      </c>
    </row>
    <row r="549" spans="2:65" s="13" customFormat="1" ht="11.25">
      <c r="B549" s="178"/>
      <c r="D549" s="170" t="s">
        <v>161</v>
      </c>
      <c r="E549" s="179" t="s">
        <v>1</v>
      </c>
      <c r="F549" s="180" t="s">
        <v>938</v>
      </c>
      <c r="H549" s="179" t="s">
        <v>1</v>
      </c>
      <c r="I549" s="181"/>
      <c r="L549" s="178"/>
      <c r="M549" s="182"/>
      <c r="N549" s="183"/>
      <c r="O549" s="183"/>
      <c r="P549" s="183"/>
      <c r="Q549" s="183"/>
      <c r="R549" s="183"/>
      <c r="S549" s="183"/>
      <c r="T549" s="184"/>
      <c r="AT549" s="179" t="s">
        <v>161</v>
      </c>
      <c r="AU549" s="179" t="s">
        <v>82</v>
      </c>
      <c r="AV549" s="13" t="s">
        <v>74</v>
      </c>
      <c r="AW549" s="13" t="s">
        <v>27</v>
      </c>
      <c r="AX549" s="13" t="s">
        <v>70</v>
      </c>
      <c r="AY549" s="179" t="s">
        <v>153</v>
      </c>
    </row>
    <row r="550" spans="2:65" s="12" customFormat="1" ht="11.25">
      <c r="B550" s="169"/>
      <c r="D550" s="170" t="s">
        <v>161</v>
      </c>
      <c r="E550" s="171" t="s">
        <v>1</v>
      </c>
      <c r="F550" s="172" t="s">
        <v>939</v>
      </c>
      <c r="H550" s="173">
        <v>1.6040000000000001</v>
      </c>
      <c r="I550" s="174"/>
      <c r="L550" s="169"/>
      <c r="M550" s="175"/>
      <c r="N550" s="176"/>
      <c r="O550" s="176"/>
      <c r="P550" s="176"/>
      <c r="Q550" s="176"/>
      <c r="R550" s="176"/>
      <c r="S550" s="176"/>
      <c r="T550" s="177"/>
      <c r="AT550" s="171" t="s">
        <v>161</v>
      </c>
      <c r="AU550" s="171" t="s">
        <v>82</v>
      </c>
      <c r="AV550" s="12" t="s">
        <v>82</v>
      </c>
      <c r="AW550" s="12" t="s">
        <v>27</v>
      </c>
      <c r="AX550" s="12" t="s">
        <v>70</v>
      </c>
      <c r="AY550" s="171" t="s">
        <v>153</v>
      </c>
    </row>
    <row r="551" spans="2:65" s="13" customFormat="1" ht="11.25">
      <c r="B551" s="178"/>
      <c r="D551" s="170" t="s">
        <v>161</v>
      </c>
      <c r="E551" s="179" t="s">
        <v>1</v>
      </c>
      <c r="F551" s="180" t="s">
        <v>940</v>
      </c>
      <c r="H551" s="179" t="s">
        <v>1</v>
      </c>
      <c r="I551" s="181"/>
      <c r="L551" s="178"/>
      <c r="M551" s="182"/>
      <c r="N551" s="183"/>
      <c r="O551" s="183"/>
      <c r="P551" s="183"/>
      <c r="Q551" s="183"/>
      <c r="R551" s="183"/>
      <c r="S551" s="183"/>
      <c r="T551" s="184"/>
      <c r="AT551" s="179" t="s">
        <v>161</v>
      </c>
      <c r="AU551" s="179" t="s">
        <v>82</v>
      </c>
      <c r="AV551" s="13" t="s">
        <v>74</v>
      </c>
      <c r="AW551" s="13" t="s">
        <v>27</v>
      </c>
      <c r="AX551" s="13" t="s">
        <v>70</v>
      </c>
      <c r="AY551" s="179" t="s">
        <v>153</v>
      </c>
    </row>
    <row r="552" spans="2:65" s="12" customFormat="1" ht="11.25">
      <c r="B552" s="169"/>
      <c r="D552" s="170" t="s">
        <v>161</v>
      </c>
      <c r="E552" s="171" t="s">
        <v>1</v>
      </c>
      <c r="F552" s="172" t="s">
        <v>941</v>
      </c>
      <c r="H552" s="173">
        <v>4.6859999999999999</v>
      </c>
      <c r="I552" s="174"/>
      <c r="L552" s="169"/>
      <c r="M552" s="175"/>
      <c r="N552" s="176"/>
      <c r="O552" s="176"/>
      <c r="P552" s="176"/>
      <c r="Q552" s="176"/>
      <c r="R552" s="176"/>
      <c r="S552" s="176"/>
      <c r="T552" s="177"/>
      <c r="AT552" s="171" t="s">
        <v>161</v>
      </c>
      <c r="AU552" s="171" t="s">
        <v>82</v>
      </c>
      <c r="AV552" s="12" t="s">
        <v>82</v>
      </c>
      <c r="AW552" s="12" t="s">
        <v>27</v>
      </c>
      <c r="AX552" s="12" t="s">
        <v>70</v>
      </c>
      <c r="AY552" s="171" t="s">
        <v>153</v>
      </c>
    </row>
    <row r="553" spans="2:65" s="13" customFormat="1" ht="22.5">
      <c r="B553" s="178"/>
      <c r="D553" s="170" t="s">
        <v>161</v>
      </c>
      <c r="E553" s="179" t="s">
        <v>1</v>
      </c>
      <c r="F553" s="180" t="s">
        <v>942</v>
      </c>
      <c r="H553" s="179" t="s">
        <v>1</v>
      </c>
      <c r="I553" s="181"/>
      <c r="L553" s="178"/>
      <c r="M553" s="182"/>
      <c r="N553" s="183"/>
      <c r="O553" s="183"/>
      <c r="P553" s="183"/>
      <c r="Q553" s="183"/>
      <c r="R553" s="183"/>
      <c r="S553" s="183"/>
      <c r="T553" s="184"/>
      <c r="AT553" s="179" t="s">
        <v>161</v>
      </c>
      <c r="AU553" s="179" t="s">
        <v>82</v>
      </c>
      <c r="AV553" s="13" t="s">
        <v>74</v>
      </c>
      <c r="AW553" s="13" t="s">
        <v>27</v>
      </c>
      <c r="AX553" s="13" t="s">
        <v>70</v>
      </c>
      <c r="AY553" s="179" t="s">
        <v>153</v>
      </c>
    </row>
    <row r="554" spans="2:65" s="12" customFormat="1" ht="11.25">
      <c r="B554" s="169"/>
      <c r="D554" s="170" t="s">
        <v>161</v>
      </c>
      <c r="E554" s="171" t="s">
        <v>1</v>
      </c>
      <c r="F554" s="172" t="s">
        <v>943</v>
      </c>
      <c r="H554" s="173">
        <v>0.28799999999999998</v>
      </c>
      <c r="I554" s="174"/>
      <c r="L554" s="169"/>
      <c r="M554" s="175"/>
      <c r="N554" s="176"/>
      <c r="O554" s="176"/>
      <c r="P554" s="176"/>
      <c r="Q554" s="176"/>
      <c r="R554" s="176"/>
      <c r="S554" s="176"/>
      <c r="T554" s="177"/>
      <c r="AT554" s="171" t="s">
        <v>161</v>
      </c>
      <c r="AU554" s="171" t="s">
        <v>82</v>
      </c>
      <c r="AV554" s="12" t="s">
        <v>82</v>
      </c>
      <c r="AW554" s="12" t="s">
        <v>27</v>
      </c>
      <c r="AX554" s="12" t="s">
        <v>70</v>
      </c>
      <c r="AY554" s="171" t="s">
        <v>153</v>
      </c>
    </row>
    <row r="555" spans="2:65" s="13" customFormat="1" ht="33.75">
      <c r="B555" s="178"/>
      <c r="D555" s="170" t="s">
        <v>161</v>
      </c>
      <c r="E555" s="179" t="s">
        <v>1</v>
      </c>
      <c r="F555" s="180" t="s">
        <v>944</v>
      </c>
      <c r="H555" s="179" t="s">
        <v>1</v>
      </c>
      <c r="I555" s="181"/>
      <c r="L555" s="178"/>
      <c r="M555" s="182"/>
      <c r="N555" s="183"/>
      <c r="O555" s="183"/>
      <c r="P555" s="183"/>
      <c r="Q555" s="183"/>
      <c r="R555" s="183"/>
      <c r="S555" s="183"/>
      <c r="T555" s="184"/>
      <c r="AT555" s="179" t="s">
        <v>161</v>
      </c>
      <c r="AU555" s="179" t="s">
        <v>82</v>
      </c>
      <c r="AV555" s="13" t="s">
        <v>74</v>
      </c>
      <c r="AW555" s="13" t="s">
        <v>27</v>
      </c>
      <c r="AX555" s="13" t="s">
        <v>70</v>
      </c>
      <c r="AY555" s="179" t="s">
        <v>153</v>
      </c>
    </row>
    <row r="556" spans="2:65" s="14" customFormat="1" ht="11.25">
      <c r="B556" s="185"/>
      <c r="D556" s="170" t="s">
        <v>161</v>
      </c>
      <c r="E556" s="186" t="s">
        <v>1</v>
      </c>
      <c r="F556" s="187" t="s">
        <v>182</v>
      </c>
      <c r="H556" s="188">
        <v>10.780000000000001</v>
      </c>
      <c r="I556" s="189"/>
      <c r="L556" s="185"/>
      <c r="M556" s="190"/>
      <c r="N556" s="191"/>
      <c r="O556" s="191"/>
      <c r="P556" s="191"/>
      <c r="Q556" s="191"/>
      <c r="R556" s="191"/>
      <c r="S556" s="191"/>
      <c r="T556" s="192"/>
      <c r="AT556" s="186" t="s">
        <v>161</v>
      </c>
      <c r="AU556" s="186" t="s">
        <v>82</v>
      </c>
      <c r="AV556" s="14" t="s">
        <v>92</v>
      </c>
      <c r="AW556" s="14" t="s">
        <v>27</v>
      </c>
      <c r="AX556" s="14" t="s">
        <v>74</v>
      </c>
      <c r="AY556" s="186" t="s">
        <v>153</v>
      </c>
    </row>
    <row r="557" spans="2:65" s="1" customFormat="1" ht="48" customHeight="1">
      <c r="B557" s="155"/>
      <c r="C557" s="156" t="s">
        <v>945</v>
      </c>
      <c r="D557" s="156" t="s">
        <v>155</v>
      </c>
      <c r="E557" s="157" t="s">
        <v>946</v>
      </c>
      <c r="F557" s="158" t="s">
        <v>947</v>
      </c>
      <c r="G557" s="159" t="s">
        <v>176</v>
      </c>
      <c r="H557" s="160">
        <v>7.1130000000000004</v>
      </c>
      <c r="I557" s="161"/>
      <c r="J557" s="162">
        <f>ROUND(I557*H557,2)</f>
        <v>0</v>
      </c>
      <c r="K557" s="158" t="s">
        <v>1</v>
      </c>
      <c r="L557" s="31"/>
      <c r="M557" s="163" t="s">
        <v>1</v>
      </c>
      <c r="N557" s="164" t="s">
        <v>36</v>
      </c>
      <c r="O557" s="54"/>
      <c r="P557" s="165">
        <f>O557*H557</f>
        <v>0</v>
      </c>
      <c r="Q557" s="165">
        <v>0.66</v>
      </c>
      <c r="R557" s="165">
        <f>Q557*H557</f>
        <v>4.6945800000000002</v>
      </c>
      <c r="S557" s="165">
        <v>0</v>
      </c>
      <c r="T557" s="166">
        <f>S557*H557</f>
        <v>0</v>
      </c>
      <c r="AR557" s="167" t="s">
        <v>234</v>
      </c>
      <c r="AT557" s="167" t="s">
        <v>155</v>
      </c>
      <c r="AU557" s="167" t="s">
        <v>82</v>
      </c>
      <c r="AY557" s="16" t="s">
        <v>153</v>
      </c>
      <c r="BE557" s="168">
        <f>IF(N557="základná",J557,0)</f>
        <v>0</v>
      </c>
      <c r="BF557" s="168">
        <f>IF(N557="znížená",J557,0)</f>
        <v>0</v>
      </c>
      <c r="BG557" s="168">
        <f>IF(N557="zákl. prenesená",J557,0)</f>
        <v>0</v>
      </c>
      <c r="BH557" s="168">
        <f>IF(N557="zníž. prenesená",J557,0)</f>
        <v>0</v>
      </c>
      <c r="BI557" s="168">
        <f>IF(N557="nulová",J557,0)</f>
        <v>0</v>
      </c>
      <c r="BJ557" s="16" t="s">
        <v>82</v>
      </c>
      <c r="BK557" s="168">
        <f>ROUND(I557*H557,2)</f>
        <v>0</v>
      </c>
      <c r="BL557" s="16" t="s">
        <v>234</v>
      </c>
      <c r="BM557" s="167" t="s">
        <v>948</v>
      </c>
    </row>
    <row r="558" spans="2:65" s="13" customFormat="1" ht="22.5">
      <c r="B558" s="178"/>
      <c r="D558" s="170" t="s">
        <v>161</v>
      </c>
      <c r="E558" s="179" t="s">
        <v>1</v>
      </c>
      <c r="F558" s="180" t="s">
        <v>949</v>
      </c>
      <c r="H558" s="179" t="s">
        <v>1</v>
      </c>
      <c r="I558" s="181"/>
      <c r="L558" s="178"/>
      <c r="M558" s="182"/>
      <c r="N558" s="183"/>
      <c r="O558" s="183"/>
      <c r="P558" s="183"/>
      <c r="Q558" s="183"/>
      <c r="R558" s="183"/>
      <c r="S558" s="183"/>
      <c r="T558" s="184"/>
      <c r="AT558" s="179" t="s">
        <v>161</v>
      </c>
      <c r="AU558" s="179" t="s">
        <v>82</v>
      </c>
      <c r="AV558" s="13" t="s">
        <v>74</v>
      </c>
      <c r="AW558" s="13" t="s">
        <v>27</v>
      </c>
      <c r="AX558" s="13" t="s">
        <v>70</v>
      </c>
      <c r="AY558" s="179" t="s">
        <v>153</v>
      </c>
    </row>
    <row r="559" spans="2:65" s="12" customFormat="1" ht="11.25">
      <c r="B559" s="169"/>
      <c r="D559" s="170" t="s">
        <v>161</v>
      </c>
      <c r="E559" s="171" t="s">
        <v>1</v>
      </c>
      <c r="F559" s="172" t="s">
        <v>950</v>
      </c>
      <c r="H559" s="173">
        <v>0.625</v>
      </c>
      <c r="I559" s="174"/>
      <c r="L559" s="169"/>
      <c r="M559" s="175"/>
      <c r="N559" s="176"/>
      <c r="O559" s="176"/>
      <c r="P559" s="176"/>
      <c r="Q559" s="176"/>
      <c r="R559" s="176"/>
      <c r="S559" s="176"/>
      <c r="T559" s="177"/>
      <c r="AT559" s="171" t="s">
        <v>161</v>
      </c>
      <c r="AU559" s="171" t="s">
        <v>82</v>
      </c>
      <c r="AV559" s="12" t="s">
        <v>82</v>
      </c>
      <c r="AW559" s="12" t="s">
        <v>27</v>
      </c>
      <c r="AX559" s="12" t="s">
        <v>70</v>
      </c>
      <c r="AY559" s="171" t="s">
        <v>153</v>
      </c>
    </row>
    <row r="560" spans="2:65" s="13" customFormat="1" ht="22.5">
      <c r="B560" s="178"/>
      <c r="D560" s="170" t="s">
        <v>161</v>
      </c>
      <c r="E560" s="179" t="s">
        <v>1</v>
      </c>
      <c r="F560" s="180" t="s">
        <v>951</v>
      </c>
      <c r="H560" s="179" t="s">
        <v>1</v>
      </c>
      <c r="I560" s="181"/>
      <c r="L560" s="178"/>
      <c r="M560" s="182"/>
      <c r="N560" s="183"/>
      <c r="O560" s="183"/>
      <c r="P560" s="183"/>
      <c r="Q560" s="183"/>
      <c r="R560" s="183"/>
      <c r="S560" s="183"/>
      <c r="T560" s="184"/>
      <c r="AT560" s="179" t="s">
        <v>161</v>
      </c>
      <c r="AU560" s="179" t="s">
        <v>82</v>
      </c>
      <c r="AV560" s="13" t="s">
        <v>74</v>
      </c>
      <c r="AW560" s="13" t="s">
        <v>27</v>
      </c>
      <c r="AX560" s="13" t="s">
        <v>70</v>
      </c>
      <c r="AY560" s="179" t="s">
        <v>153</v>
      </c>
    </row>
    <row r="561" spans="2:51" s="12" customFormat="1" ht="11.25">
      <c r="B561" s="169"/>
      <c r="D561" s="170" t="s">
        <v>161</v>
      </c>
      <c r="E561" s="171" t="s">
        <v>1</v>
      </c>
      <c r="F561" s="172" t="s">
        <v>952</v>
      </c>
      <c r="H561" s="173">
        <v>0.26</v>
      </c>
      <c r="I561" s="174"/>
      <c r="L561" s="169"/>
      <c r="M561" s="175"/>
      <c r="N561" s="176"/>
      <c r="O561" s="176"/>
      <c r="P561" s="176"/>
      <c r="Q561" s="176"/>
      <c r="R561" s="176"/>
      <c r="S561" s="176"/>
      <c r="T561" s="177"/>
      <c r="AT561" s="171" t="s">
        <v>161</v>
      </c>
      <c r="AU561" s="171" t="s">
        <v>82</v>
      </c>
      <c r="AV561" s="12" t="s">
        <v>82</v>
      </c>
      <c r="AW561" s="12" t="s">
        <v>27</v>
      </c>
      <c r="AX561" s="12" t="s">
        <v>70</v>
      </c>
      <c r="AY561" s="171" t="s">
        <v>153</v>
      </c>
    </row>
    <row r="562" spans="2:51" s="13" customFormat="1" ht="22.5">
      <c r="B562" s="178"/>
      <c r="D562" s="170" t="s">
        <v>161</v>
      </c>
      <c r="E562" s="179" t="s">
        <v>1</v>
      </c>
      <c r="F562" s="180" t="s">
        <v>953</v>
      </c>
      <c r="H562" s="179" t="s">
        <v>1</v>
      </c>
      <c r="I562" s="181"/>
      <c r="L562" s="178"/>
      <c r="M562" s="182"/>
      <c r="N562" s="183"/>
      <c r="O562" s="183"/>
      <c r="P562" s="183"/>
      <c r="Q562" s="183"/>
      <c r="R562" s="183"/>
      <c r="S562" s="183"/>
      <c r="T562" s="184"/>
      <c r="AT562" s="179" t="s">
        <v>161</v>
      </c>
      <c r="AU562" s="179" t="s">
        <v>82</v>
      </c>
      <c r="AV562" s="13" t="s">
        <v>74</v>
      </c>
      <c r="AW562" s="13" t="s">
        <v>27</v>
      </c>
      <c r="AX562" s="13" t="s">
        <v>70</v>
      </c>
      <c r="AY562" s="179" t="s">
        <v>153</v>
      </c>
    </row>
    <row r="563" spans="2:51" s="12" customFormat="1" ht="11.25">
      <c r="B563" s="169"/>
      <c r="D563" s="170" t="s">
        <v>161</v>
      </c>
      <c r="E563" s="171" t="s">
        <v>1</v>
      </c>
      <c r="F563" s="172" t="s">
        <v>954</v>
      </c>
      <c r="H563" s="173">
        <v>0.12</v>
      </c>
      <c r="I563" s="174"/>
      <c r="L563" s="169"/>
      <c r="M563" s="175"/>
      <c r="N563" s="176"/>
      <c r="O563" s="176"/>
      <c r="P563" s="176"/>
      <c r="Q563" s="176"/>
      <c r="R563" s="176"/>
      <c r="S563" s="176"/>
      <c r="T563" s="177"/>
      <c r="AT563" s="171" t="s">
        <v>161</v>
      </c>
      <c r="AU563" s="171" t="s">
        <v>82</v>
      </c>
      <c r="AV563" s="12" t="s">
        <v>82</v>
      </c>
      <c r="AW563" s="12" t="s">
        <v>27</v>
      </c>
      <c r="AX563" s="12" t="s">
        <v>70</v>
      </c>
      <c r="AY563" s="171" t="s">
        <v>153</v>
      </c>
    </row>
    <row r="564" spans="2:51" s="13" customFormat="1" ht="22.5">
      <c r="B564" s="178"/>
      <c r="D564" s="170" t="s">
        <v>161</v>
      </c>
      <c r="E564" s="179" t="s">
        <v>1</v>
      </c>
      <c r="F564" s="180" t="s">
        <v>955</v>
      </c>
      <c r="H564" s="179" t="s">
        <v>1</v>
      </c>
      <c r="I564" s="181"/>
      <c r="L564" s="178"/>
      <c r="M564" s="182"/>
      <c r="N564" s="183"/>
      <c r="O564" s="183"/>
      <c r="P564" s="183"/>
      <c r="Q564" s="183"/>
      <c r="R564" s="183"/>
      <c r="S564" s="183"/>
      <c r="T564" s="184"/>
      <c r="AT564" s="179" t="s">
        <v>161</v>
      </c>
      <c r="AU564" s="179" t="s">
        <v>82</v>
      </c>
      <c r="AV564" s="13" t="s">
        <v>74</v>
      </c>
      <c r="AW564" s="13" t="s">
        <v>27</v>
      </c>
      <c r="AX564" s="13" t="s">
        <v>70</v>
      </c>
      <c r="AY564" s="179" t="s">
        <v>153</v>
      </c>
    </row>
    <row r="565" spans="2:51" s="12" customFormat="1" ht="11.25">
      <c r="B565" s="169"/>
      <c r="D565" s="170" t="s">
        <v>161</v>
      </c>
      <c r="E565" s="171" t="s">
        <v>1</v>
      </c>
      <c r="F565" s="172" t="s">
        <v>956</v>
      </c>
      <c r="H565" s="173">
        <v>1.3560000000000001</v>
      </c>
      <c r="I565" s="174"/>
      <c r="L565" s="169"/>
      <c r="M565" s="175"/>
      <c r="N565" s="176"/>
      <c r="O565" s="176"/>
      <c r="P565" s="176"/>
      <c r="Q565" s="176"/>
      <c r="R565" s="176"/>
      <c r="S565" s="176"/>
      <c r="T565" s="177"/>
      <c r="AT565" s="171" t="s">
        <v>161</v>
      </c>
      <c r="AU565" s="171" t="s">
        <v>82</v>
      </c>
      <c r="AV565" s="12" t="s">
        <v>82</v>
      </c>
      <c r="AW565" s="12" t="s">
        <v>27</v>
      </c>
      <c r="AX565" s="12" t="s">
        <v>70</v>
      </c>
      <c r="AY565" s="171" t="s">
        <v>153</v>
      </c>
    </row>
    <row r="566" spans="2:51" s="13" customFormat="1" ht="22.5">
      <c r="B566" s="178"/>
      <c r="D566" s="170" t="s">
        <v>161</v>
      </c>
      <c r="E566" s="179" t="s">
        <v>1</v>
      </c>
      <c r="F566" s="180" t="s">
        <v>957</v>
      </c>
      <c r="H566" s="179" t="s">
        <v>1</v>
      </c>
      <c r="I566" s="181"/>
      <c r="L566" s="178"/>
      <c r="M566" s="182"/>
      <c r="N566" s="183"/>
      <c r="O566" s="183"/>
      <c r="P566" s="183"/>
      <c r="Q566" s="183"/>
      <c r="R566" s="183"/>
      <c r="S566" s="183"/>
      <c r="T566" s="184"/>
      <c r="AT566" s="179" t="s">
        <v>161</v>
      </c>
      <c r="AU566" s="179" t="s">
        <v>82</v>
      </c>
      <c r="AV566" s="13" t="s">
        <v>74</v>
      </c>
      <c r="AW566" s="13" t="s">
        <v>27</v>
      </c>
      <c r="AX566" s="13" t="s">
        <v>70</v>
      </c>
      <c r="AY566" s="179" t="s">
        <v>153</v>
      </c>
    </row>
    <row r="567" spans="2:51" s="12" customFormat="1" ht="11.25">
      <c r="B567" s="169"/>
      <c r="D567" s="170" t="s">
        <v>161</v>
      </c>
      <c r="E567" s="171" t="s">
        <v>1</v>
      </c>
      <c r="F567" s="172" t="s">
        <v>958</v>
      </c>
      <c r="H567" s="173">
        <v>0.33200000000000002</v>
      </c>
      <c r="I567" s="174"/>
      <c r="L567" s="169"/>
      <c r="M567" s="175"/>
      <c r="N567" s="176"/>
      <c r="O567" s="176"/>
      <c r="P567" s="176"/>
      <c r="Q567" s="176"/>
      <c r="R567" s="176"/>
      <c r="S567" s="176"/>
      <c r="T567" s="177"/>
      <c r="AT567" s="171" t="s">
        <v>161</v>
      </c>
      <c r="AU567" s="171" t="s">
        <v>82</v>
      </c>
      <c r="AV567" s="12" t="s">
        <v>82</v>
      </c>
      <c r="AW567" s="12" t="s">
        <v>27</v>
      </c>
      <c r="AX567" s="12" t="s">
        <v>70</v>
      </c>
      <c r="AY567" s="171" t="s">
        <v>153</v>
      </c>
    </row>
    <row r="568" spans="2:51" s="13" customFormat="1" ht="22.5">
      <c r="B568" s="178"/>
      <c r="D568" s="170" t="s">
        <v>161</v>
      </c>
      <c r="E568" s="179" t="s">
        <v>1</v>
      </c>
      <c r="F568" s="180" t="s">
        <v>959</v>
      </c>
      <c r="H568" s="179" t="s">
        <v>1</v>
      </c>
      <c r="I568" s="181"/>
      <c r="L568" s="178"/>
      <c r="M568" s="182"/>
      <c r="N568" s="183"/>
      <c r="O568" s="183"/>
      <c r="P568" s="183"/>
      <c r="Q568" s="183"/>
      <c r="R568" s="183"/>
      <c r="S568" s="183"/>
      <c r="T568" s="184"/>
      <c r="AT568" s="179" t="s">
        <v>161</v>
      </c>
      <c r="AU568" s="179" t="s">
        <v>82</v>
      </c>
      <c r="AV568" s="13" t="s">
        <v>74</v>
      </c>
      <c r="AW568" s="13" t="s">
        <v>27</v>
      </c>
      <c r="AX568" s="13" t="s">
        <v>70</v>
      </c>
      <c r="AY568" s="179" t="s">
        <v>153</v>
      </c>
    </row>
    <row r="569" spans="2:51" s="12" customFormat="1" ht="11.25">
      <c r="B569" s="169"/>
      <c r="D569" s="170" t="s">
        <v>161</v>
      </c>
      <c r="E569" s="171" t="s">
        <v>1</v>
      </c>
      <c r="F569" s="172" t="s">
        <v>960</v>
      </c>
      <c r="H569" s="173">
        <v>0.70399999999999996</v>
      </c>
      <c r="I569" s="174"/>
      <c r="L569" s="169"/>
      <c r="M569" s="175"/>
      <c r="N569" s="176"/>
      <c r="O569" s="176"/>
      <c r="P569" s="176"/>
      <c r="Q569" s="176"/>
      <c r="R569" s="176"/>
      <c r="S569" s="176"/>
      <c r="T569" s="177"/>
      <c r="AT569" s="171" t="s">
        <v>161</v>
      </c>
      <c r="AU569" s="171" t="s">
        <v>82</v>
      </c>
      <c r="AV569" s="12" t="s">
        <v>82</v>
      </c>
      <c r="AW569" s="12" t="s">
        <v>27</v>
      </c>
      <c r="AX569" s="12" t="s">
        <v>70</v>
      </c>
      <c r="AY569" s="171" t="s">
        <v>153</v>
      </c>
    </row>
    <row r="570" spans="2:51" s="13" customFormat="1" ht="22.5">
      <c r="B570" s="178"/>
      <c r="D570" s="170" t="s">
        <v>161</v>
      </c>
      <c r="E570" s="179" t="s">
        <v>1</v>
      </c>
      <c r="F570" s="180" t="s">
        <v>961</v>
      </c>
      <c r="H570" s="179" t="s">
        <v>1</v>
      </c>
      <c r="I570" s="181"/>
      <c r="L570" s="178"/>
      <c r="M570" s="182"/>
      <c r="N570" s="183"/>
      <c r="O570" s="183"/>
      <c r="P570" s="183"/>
      <c r="Q570" s="183"/>
      <c r="R570" s="183"/>
      <c r="S570" s="183"/>
      <c r="T570" s="184"/>
      <c r="AT570" s="179" t="s">
        <v>161</v>
      </c>
      <c r="AU570" s="179" t="s">
        <v>82</v>
      </c>
      <c r="AV570" s="13" t="s">
        <v>74</v>
      </c>
      <c r="AW570" s="13" t="s">
        <v>27</v>
      </c>
      <c r="AX570" s="13" t="s">
        <v>70</v>
      </c>
      <c r="AY570" s="179" t="s">
        <v>153</v>
      </c>
    </row>
    <row r="571" spans="2:51" s="12" customFormat="1" ht="11.25">
      <c r="B571" s="169"/>
      <c r="D571" s="170" t="s">
        <v>161</v>
      </c>
      <c r="E571" s="171" t="s">
        <v>1</v>
      </c>
      <c r="F571" s="172" t="s">
        <v>962</v>
      </c>
      <c r="H571" s="173">
        <v>2.8159999999999998</v>
      </c>
      <c r="I571" s="174"/>
      <c r="L571" s="169"/>
      <c r="M571" s="175"/>
      <c r="N571" s="176"/>
      <c r="O571" s="176"/>
      <c r="P571" s="176"/>
      <c r="Q571" s="176"/>
      <c r="R571" s="176"/>
      <c r="S571" s="176"/>
      <c r="T571" s="177"/>
      <c r="AT571" s="171" t="s">
        <v>161</v>
      </c>
      <c r="AU571" s="171" t="s">
        <v>82</v>
      </c>
      <c r="AV571" s="12" t="s">
        <v>82</v>
      </c>
      <c r="AW571" s="12" t="s">
        <v>27</v>
      </c>
      <c r="AX571" s="12" t="s">
        <v>70</v>
      </c>
      <c r="AY571" s="171" t="s">
        <v>153</v>
      </c>
    </row>
    <row r="572" spans="2:51" s="13" customFormat="1" ht="33.75">
      <c r="B572" s="178"/>
      <c r="D572" s="170" t="s">
        <v>161</v>
      </c>
      <c r="E572" s="179" t="s">
        <v>1</v>
      </c>
      <c r="F572" s="180" t="s">
        <v>963</v>
      </c>
      <c r="H572" s="179" t="s">
        <v>1</v>
      </c>
      <c r="I572" s="181"/>
      <c r="L572" s="178"/>
      <c r="M572" s="182"/>
      <c r="N572" s="183"/>
      <c r="O572" s="183"/>
      <c r="P572" s="183"/>
      <c r="Q572" s="183"/>
      <c r="R572" s="183"/>
      <c r="S572" s="183"/>
      <c r="T572" s="184"/>
      <c r="AT572" s="179" t="s">
        <v>161</v>
      </c>
      <c r="AU572" s="179" t="s">
        <v>82</v>
      </c>
      <c r="AV572" s="13" t="s">
        <v>74</v>
      </c>
      <c r="AW572" s="13" t="s">
        <v>27</v>
      </c>
      <c r="AX572" s="13" t="s">
        <v>70</v>
      </c>
      <c r="AY572" s="179" t="s">
        <v>153</v>
      </c>
    </row>
    <row r="573" spans="2:51" s="12" customFormat="1" ht="11.25">
      <c r="B573" s="169"/>
      <c r="D573" s="170" t="s">
        <v>161</v>
      </c>
      <c r="E573" s="171" t="s">
        <v>1</v>
      </c>
      <c r="F573" s="172" t="s">
        <v>964</v>
      </c>
      <c r="H573" s="173">
        <v>0.44400000000000001</v>
      </c>
      <c r="I573" s="174"/>
      <c r="L573" s="169"/>
      <c r="M573" s="175"/>
      <c r="N573" s="176"/>
      <c r="O573" s="176"/>
      <c r="P573" s="176"/>
      <c r="Q573" s="176"/>
      <c r="R573" s="176"/>
      <c r="S573" s="176"/>
      <c r="T573" s="177"/>
      <c r="AT573" s="171" t="s">
        <v>161</v>
      </c>
      <c r="AU573" s="171" t="s">
        <v>82</v>
      </c>
      <c r="AV573" s="12" t="s">
        <v>82</v>
      </c>
      <c r="AW573" s="12" t="s">
        <v>27</v>
      </c>
      <c r="AX573" s="12" t="s">
        <v>70</v>
      </c>
      <c r="AY573" s="171" t="s">
        <v>153</v>
      </c>
    </row>
    <row r="574" spans="2:51" s="13" customFormat="1" ht="22.5">
      <c r="B574" s="178"/>
      <c r="D574" s="170" t="s">
        <v>161</v>
      </c>
      <c r="E574" s="179" t="s">
        <v>1</v>
      </c>
      <c r="F574" s="180" t="s">
        <v>965</v>
      </c>
      <c r="H574" s="179" t="s">
        <v>1</v>
      </c>
      <c r="I574" s="181"/>
      <c r="L574" s="178"/>
      <c r="M574" s="182"/>
      <c r="N574" s="183"/>
      <c r="O574" s="183"/>
      <c r="P574" s="183"/>
      <c r="Q574" s="183"/>
      <c r="R574" s="183"/>
      <c r="S574" s="183"/>
      <c r="T574" s="184"/>
      <c r="AT574" s="179" t="s">
        <v>161</v>
      </c>
      <c r="AU574" s="179" t="s">
        <v>82</v>
      </c>
      <c r="AV574" s="13" t="s">
        <v>74</v>
      </c>
      <c r="AW574" s="13" t="s">
        <v>27</v>
      </c>
      <c r="AX574" s="13" t="s">
        <v>70</v>
      </c>
      <c r="AY574" s="179" t="s">
        <v>153</v>
      </c>
    </row>
    <row r="575" spans="2:51" s="12" customFormat="1" ht="11.25">
      <c r="B575" s="169"/>
      <c r="D575" s="170" t="s">
        <v>161</v>
      </c>
      <c r="E575" s="171" t="s">
        <v>1</v>
      </c>
      <c r="F575" s="172" t="s">
        <v>966</v>
      </c>
      <c r="H575" s="173">
        <v>0.45600000000000002</v>
      </c>
      <c r="I575" s="174"/>
      <c r="L575" s="169"/>
      <c r="M575" s="175"/>
      <c r="N575" s="176"/>
      <c r="O575" s="176"/>
      <c r="P575" s="176"/>
      <c r="Q575" s="176"/>
      <c r="R575" s="176"/>
      <c r="S575" s="176"/>
      <c r="T575" s="177"/>
      <c r="AT575" s="171" t="s">
        <v>161</v>
      </c>
      <c r="AU575" s="171" t="s">
        <v>82</v>
      </c>
      <c r="AV575" s="12" t="s">
        <v>82</v>
      </c>
      <c r="AW575" s="12" t="s">
        <v>27</v>
      </c>
      <c r="AX575" s="12" t="s">
        <v>70</v>
      </c>
      <c r="AY575" s="171" t="s">
        <v>153</v>
      </c>
    </row>
    <row r="576" spans="2:51" s="13" customFormat="1" ht="33.75">
      <c r="B576" s="178"/>
      <c r="D576" s="170" t="s">
        <v>161</v>
      </c>
      <c r="E576" s="179" t="s">
        <v>1</v>
      </c>
      <c r="F576" s="180" t="s">
        <v>967</v>
      </c>
      <c r="H576" s="179" t="s">
        <v>1</v>
      </c>
      <c r="I576" s="181"/>
      <c r="L576" s="178"/>
      <c r="M576" s="182"/>
      <c r="N576" s="183"/>
      <c r="O576" s="183"/>
      <c r="P576" s="183"/>
      <c r="Q576" s="183"/>
      <c r="R576" s="183"/>
      <c r="S576" s="183"/>
      <c r="T576" s="184"/>
      <c r="AT576" s="179" t="s">
        <v>161</v>
      </c>
      <c r="AU576" s="179" t="s">
        <v>82</v>
      </c>
      <c r="AV576" s="13" t="s">
        <v>74</v>
      </c>
      <c r="AW576" s="13" t="s">
        <v>27</v>
      </c>
      <c r="AX576" s="13" t="s">
        <v>70</v>
      </c>
      <c r="AY576" s="179" t="s">
        <v>153</v>
      </c>
    </row>
    <row r="577" spans="2:65" s="14" customFormat="1" ht="11.25">
      <c r="B577" s="185"/>
      <c r="D577" s="170" t="s">
        <v>161</v>
      </c>
      <c r="E577" s="186" t="s">
        <v>1</v>
      </c>
      <c r="F577" s="187" t="s">
        <v>182</v>
      </c>
      <c r="H577" s="188">
        <v>7.1129999999999995</v>
      </c>
      <c r="I577" s="189"/>
      <c r="L577" s="185"/>
      <c r="M577" s="190"/>
      <c r="N577" s="191"/>
      <c r="O577" s="191"/>
      <c r="P577" s="191"/>
      <c r="Q577" s="191"/>
      <c r="R577" s="191"/>
      <c r="S577" s="191"/>
      <c r="T577" s="192"/>
      <c r="AT577" s="186" t="s">
        <v>161</v>
      </c>
      <c r="AU577" s="186" t="s">
        <v>82</v>
      </c>
      <c r="AV577" s="14" t="s">
        <v>92</v>
      </c>
      <c r="AW577" s="14" t="s">
        <v>27</v>
      </c>
      <c r="AX577" s="14" t="s">
        <v>74</v>
      </c>
      <c r="AY577" s="186" t="s">
        <v>153</v>
      </c>
    </row>
    <row r="578" spans="2:65" s="1" customFormat="1" ht="36" customHeight="1">
      <c r="B578" s="155"/>
      <c r="C578" s="156" t="s">
        <v>968</v>
      </c>
      <c r="D578" s="156" t="s">
        <v>155</v>
      </c>
      <c r="E578" s="157" t="s">
        <v>969</v>
      </c>
      <c r="F578" s="158" t="s">
        <v>970</v>
      </c>
      <c r="G578" s="159" t="s">
        <v>176</v>
      </c>
      <c r="H578" s="160">
        <v>1.52</v>
      </c>
      <c r="I578" s="161"/>
      <c r="J578" s="162">
        <f>ROUND(I578*H578,2)</f>
        <v>0</v>
      </c>
      <c r="K578" s="158" t="s">
        <v>1</v>
      </c>
      <c r="L578" s="31"/>
      <c r="M578" s="163" t="s">
        <v>1</v>
      </c>
      <c r="N578" s="164" t="s">
        <v>36</v>
      </c>
      <c r="O578" s="54"/>
      <c r="P578" s="165">
        <f>O578*H578</f>
        <v>0</v>
      </c>
      <c r="Q578" s="165">
        <v>0.66</v>
      </c>
      <c r="R578" s="165">
        <f>Q578*H578</f>
        <v>1.0032000000000001</v>
      </c>
      <c r="S578" s="165">
        <v>0</v>
      </c>
      <c r="T578" s="166">
        <f>S578*H578</f>
        <v>0</v>
      </c>
      <c r="AR578" s="167" t="s">
        <v>234</v>
      </c>
      <c r="AT578" s="167" t="s">
        <v>155</v>
      </c>
      <c r="AU578" s="167" t="s">
        <v>82</v>
      </c>
      <c r="AY578" s="16" t="s">
        <v>153</v>
      </c>
      <c r="BE578" s="168">
        <f>IF(N578="základná",J578,0)</f>
        <v>0</v>
      </c>
      <c r="BF578" s="168">
        <f>IF(N578="znížená",J578,0)</f>
        <v>0</v>
      </c>
      <c r="BG578" s="168">
        <f>IF(N578="zákl. prenesená",J578,0)</f>
        <v>0</v>
      </c>
      <c r="BH578" s="168">
        <f>IF(N578="zníž. prenesená",J578,0)</f>
        <v>0</v>
      </c>
      <c r="BI578" s="168">
        <f>IF(N578="nulová",J578,0)</f>
        <v>0</v>
      </c>
      <c r="BJ578" s="16" t="s">
        <v>82</v>
      </c>
      <c r="BK578" s="168">
        <f>ROUND(I578*H578,2)</f>
        <v>0</v>
      </c>
      <c r="BL578" s="16" t="s">
        <v>234</v>
      </c>
      <c r="BM578" s="167" t="s">
        <v>971</v>
      </c>
    </row>
    <row r="579" spans="2:65" s="13" customFormat="1" ht="11.25">
      <c r="B579" s="178"/>
      <c r="D579" s="170" t="s">
        <v>161</v>
      </c>
      <c r="E579" s="179" t="s">
        <v>1</v>
      </c>
      <c r="F579" s="180" t="s">
        <v>972</v>
      </c>
      <c r="H579" s="179" t="s">
        <v>1</v>
      </c>
      <c r="I579" s="181"/>
      <c r="L579" s="178"/>
      <c r="M579" s="182"/>
      <c r="N579" s="183"/>
      <c r="O579" s="183"/>
      <c r="P579" s="183"/>
      <c r="Q579" s="183"/>
      <c r="R579" s="183"/>
      <c r="S579" s="183"/>
      <c r="T579" s="184"/>
      <c r="AT579" s="179" t="s">
        <v>161</v>
      </c>
      <c r="AU579" s="179" t="s">
        <v>82</v>
      </c>
      <c r="AV579" s="13" t="s">
        <v>74</v>
      </c>
      <c r="AW579" s="13" t="s">
        <v>27</v>
      </c>
      <c r="AX579" s="13" t="s">
        <v>70</v>
      </c>
      <c r="AY579" s="179" t="s">
        <v>153</v>
      </c>
    </row>
    <row r="580" spans="2:65" s="13" customFormat="1" ht="22.5">
      <c r="B580" s="178"/>
      <c r="D580" s="170" t="s">
        <v>161</v>
      </c>
      <c r="E580" s="179" t="s">
        <v>1</v>
      </c>
      <c r="F580" s="180" t="s">
        <v>973</v>
      </c>
      <c r="H580" s="179" t="s">
        <v>1</v>
      </c>
      <c r="I580" s="181"/>
      <c r="L580" s="178"/>
      <c r="M580" s="182"/>
      <c r="N580" s="183"/>
      <c r="O580" s="183"/>
      <c r="P580" s="183"/>
      <c r="Q580" s="183"/>
      <c r="R580" s="183"/>
      <c r="S580" s="183"/>
      <c r="T580" s="184"/>
      <c r="AT580" s="179" t="s">
        <v>161</v>
      </c>
      <c r="AU580" s="179" t="s">
        <v>82</v>
      </c>
      <c r="AV580" s="13" t="s">
        <v>74</v>
      </c>
      <c r="AW580" s="13" t="s">
        <v>27</v>
      </c>
      <c r="AX580" s="13" t="s">
        <v>70</v>
      </c>
      <c r="AY580" s="179" t="s">
        <v>153</v>
      </c>
    </row>
    <row r="581" spans="2:65" s="12" customFormat="1" ht="11.25">
      <c r="B581" s="169"/>
      <c r="D581" s="170" t="s">
        <v>161</v>
      </c>
      <c r="E581" s="171" t="s">
        <v>1</v>
      </c>
      <c r="F581" s="172" t="s">
        <v>974</v>
      </c>
      <c r="H581" s="173">
        <v>0.77100000000000002</v>
      </c>
      <c r="I581" s="174"/>
      <c r="L581" s="169"/>
      <c r="M581" s="175"/>
      <c r="N581" s="176"/>
      <c r="O581" s="176"/>
      <c r="P581" s="176"/>
      <c r="Q581" s="176"/>
      <c r="R581" s="176"/>
      <c r="S581" s="176"/>
      <c r="T581" s="177"/>
      <c r="AT581" s="171" t="s">
        <v>161</v>
      </c>
      <c r="AU581" s="171" t="s">
        <v>82</v>
      </c>
      <c r="AV581" s="12" t="s">
        <v>82</v>
      </c>
      <c r="AW581" s="12" t="s">
        <v>27</v>
      </c>
      <c r="AX581" s="12" t="s">
        <v>70</v>
      </c>
      <c r="AY581" s="171" t="s">
        <v>153</v>
      </c>
    </row>
    <row r="582" spans="2:65" s="13" customFormat="1" ht="22.5">
      <c r="B582" s="178"/>
      <c r="D582" s="170" t="s">
        <v>161</v>
      </c>
      <c r="E582" s="179" t="s">
        <v>1</v>
      </c>
      <c r="F582" s="180" t="s">
        <v>975</v>
      </c>
      <c r="H582" s="179" t="s">
        <v>1</v>
      </c>
      <c r="I582" s="181"/>
      <c r="L582" s="178"/>
      <c r="M582" s="182"/>
      <c r="N582" s="183"/>
      <c r="O582" s="183"/>
      <c r="P582" s="183"/>
      <c r="Q582" s="183"/>
      <c r="R582" s="183"/>
      <c r="S582" s="183"/>
      <c r="T582" s="184"/>
      <c r="AT582" s="179" t="s">
        <v>161</v>
      </c>
      <c r="AU582" s="179" t="s">
        <v>82</v>
      </c>
      <c r="AV582" s="13" t="s">
        <v>74</v>
      </c>
      <c r="AW582" s="13" t="s">
        <v>27</v>
      </c>
      <c r="AX582" s="13" t="s">
        <v>70</v>
      </c>
      <c r="AY582" s="179" t="s">
        <v>153</v>
      </c>
    </row>
    <row r="583" spans="2:65" s="12" customFormat="1" ht="11.25">
      <c r="B583" s="169"/>
      <c r="D583" s="170" t="s">
        <v>161</v>
      </c>
      <c r="E583" s="171" t="s">
        <v>1</v>
      </c>
      <c r="F583" s="172" t="s">
        <v>976</v>
      </c>
      <c r="H583" s="173">
        <v>0.122</v>
      </c>
      <c r="I583" s="174"/>
      <c r="L583" s="169"/>
      <c r="M583" s="175"/>
      <c r="N583" s="176"/>
      <c r="O583" s="176"/>
      <c r="P583" s="176"/>
      <c r="Q583" s="176"/>
      <c r="R583" s="176"/>
      <c r="S583" s="176"/>
      <c r="T583" s="177"/>
      <c r="AT583" s="171" t="s">
        <v>161</v>
      </c>
      <c r="AU583" s="171" t="s">
        <v>82</v>
      </c>
      <c r="AV583" s="12" t="s">
        <v>82</v>
      </c>
      <c r="AW583" s="12" t="s">
        <v>27</v>
      </c>
      <c r="AX583" s="12" t="s">
        <v>70</v>
      </c>
      <c r="AY583" s="171" t="s">
        <v>153</v>
      </c>
    </row>
    <row r="584" spans="2:65" s="13" customFormat="1" ht="22.5">
      <c r="B584" s="178"/>
      <c r="D584" s="170" t="s">
        <v>161</v>
      </c>
      <c r="E584" s="179" t="s">
        <v>1</v>
      </c>
      <c r="F584" s="180" t="s">
        <v>977</v>
      </c>
      <c r="H584" s="179" t="s">
        <v>1</v>
      </c>
      <c r="I584" s="181"/>
      <c r="L584" s="178"/>
      <c r="M584" s="182"/>
      <c r="N584" s="183"/>
      <c r="O584" s="183"/>
      <c r="P584" s="183"/>
      <c r="Q584" s="183"/>
      <c r="R584" s="183"/>
      <c r="S584" s="183"/>
      <c r="T584" s="184"/>
      <c r="AT584" s="179" t="s">
        <v>161</v>
      </c>
      <c r="AU584" s="179" t="s">
        <v>82</v>
      </c>
      <c r="AV584" s="13" t="s">
        <v>74</v>
      </c>
      <c r="AW584" s="13" t="s">
        <v>27</v>
      </c>
      <c r="AX584" s="13" t="s">
        <v>70</v>
      </c>
      <c r="AY584" s="179" t="s">
        <v>153</v>
      </c>
    </row>
    <row r="585" spans="2:65" s="12" customFormat="1" ht="11.25">
      <c r="B585" s="169"/>
      <c r="D585" s="170" t="s">
        <v>161</v>
      </c>
      <c r="E585" s="171" t="s">
        <v>1</v>
      </c>
      <c r="F585" s="172" t="s">
        <v>978</v>
      </c>
      <c r="H585" s="173">
        <v>0.20499999999999999</v>
      </c>
      <c r="I585" s="174"/>
      <c r="L585" s="169"/>
      <c r="M585" s="175"/>
      <c r="N585" s="176"/>
      <c r="O585" s="176"/>
      <c r="P585" s="176"/>
      <c r="Q585" s="176"/>
      <c r="R585" s="176"/>
      <c r="S585" s="176"/>
      <c r="T585" s="177"/>
      <c r="AT585" s="171" t="s">
        <v>161</v>
      </c>
      <c r="AU585" s="171" t="s">
        <v>82</v>
      </c>
      <c r="AV585" s="12" t="s">
        <v>82</v>
      </c>
      <c r="AW585" s="12" t="s">
        <v>27</v>
      </c>
      <c r="AX585" s="12" t="s">
        <v>70</v>
      </c>
      <c r="AY585" s="171" t="s">
        <v>153</v>
      </c>
    </row>
    <row r="586" spans="2:65" s="13" customFormat="1" ht="22.5">
      <c r="B586" s="178"/>
      <c r="D586" s="170" t="s">
        <v>161</v>
      </c>
      <c r="E586" s="179" t="s">
        <v>1</v>
      </c>
      <c r="F586" s="180" t="s">
        <v>979</v>
      </c>
      <c r="H586" s="179" t="s">
        <v>1</v>
      </c>
      <c r="I586" s="181"/>
      <c r="L586" s="178"/>
      <c r="M586" s="182"/>
      <c r="N586" s="183"/>
      <c r="O586" s="183"/>
      <c r="P586" s="183"/>
      <c r="Q586" s="183"/>
      <c r="R586" s="183"/>
      <c r="S586" s="183"/>
      <c r="T586" s="184"/>
      <c r="AT586" s="179" t="s">
        <v>161</v>
      </c>
      <c r="AU586" s="179" t="s">
        <v>82</v>
      </c>
      <c r="AV586" s="13" t="s">
        <v>74</v>
      </c>
      <c r="AW586" s="13" t="s">
        <v>27</v>
      </c>
      <c r="AX586" s="13" t="s">
        <v>70</v>
      </c>
      <c r="AY586" s="179" t="s">
        <v>153</v>
      </c>
    </row>
    <row r="587" spans="2:65" s="12" customFormat="1" ht="11.25">
      <c r="B587" s="169"/>
      <c r="D587" s="170" t="s">
        <v>161</v>
      </c>
      <c r="E587" s="171" t="s">
        <v>1</v>
      </c>
      <c r="F587" s="172" t="s">
        <v>980</v>
      </c>
      <c r="H587" s="173">
        <v>6.0999999999999999E-2</v>
      </c>
      <c r="I587" s="174"/>
      <c r="L587" s="169"/>
      <c r="M587" s="175"/>
      <c r="N587" s="176"/>
      <c r="O587" s="176"/>
      <c r="P587" s="176"/>
      <c r="Q587" s="176"/>
      <c r="R587" s="176"/>
      <c r="S587" s="176"/>
      <c r="T587" s="177"/>
      <c r="AT587" s="171" t="s">
        <v>161</v>
      </c>
      <c r="AU587" s="171" t="s">
        <v>82</v>
      </c>
      <c r="AV587" s="12" t="s">
        <v>82</v>
      </c>
      <c r="AW587" s="12" t="s">
        <v>27</v>
      </c>
      <c r="AX587" s="12" t="s">
        <v>70</v>
      </c>
      <c r="AY587" s="171" t="s">
        <v>153</v>
      </c>
    </row>
    <row r="588" spans="2:65" s="13" customFormat="1" ht="22.5">
      <c r="B588" s="178"/>
      <c r="D588" s="170" t="s">
        <v>161</v>
      </c>
      <c r="E588" s="179" t="s">
        <v>1</v>
      </c>
      <c r="F588" s="180" t="s">
        <v>981</v>
      </c>
      <c r="H588" s="179" t="s">
        <v>1</v>
      </c>
      <c r="I588" s="181"/>
      <c r="L588" s="178"/>
      <c r="M588" s="182"/>
      <c r="N588" s="183"/>
      <c r="O588" s="183"/>
      <c r="P588" s="183"/>
      <c r="Q588" s="183"/>
      <c r="R588" s="183"/>
      <c r="S588" s="183"/>
      <c r="T588" s="184"/>
      <c r="AT588" s="179" t="s">
        <v>161</v>
      </c>
      <c r="AU588" s="179" t="s">
        <v>82</v>
      </c>
      <c r="AV588" s="13" t="s">
        <v>74</v>
      </c>
      <c r="AW588" s="13" t="s">
        <v>27</v>
      </c>
      <c r="AX588" s="13" t="s">
        <v>70</v>
      </c>
      <c r="AY588" s="179" t="s">
        <v>153</v>
      </c>
    </row>
    <row r="589" spans="2:65" s="12" customFormat="1" ht="11.25">
      <c r="B589" s="169"/>
      <c r="D589" s="170" t="s">
        <v>161</v>
      </c>
      <c r="E589" s="171" t="s">
        <v>1</v>
      </c>
      <c r="F589" s="172" t="s">
        <v>982</v>
      </c>
      <c r="H589" s="173">
        <v>0.224</v>
      </c>
      <c r="I589" s="174"/>
      <c r="L589" s="169"/>
      <c r="M589" s="175"/>
      <c r="N589" s="176"/>
      <c r="O589" s="176"/>
      <c r="P589" s="176"/>
      <c r="Q589" s="176"/>
      <c r="R589" s="176"/>
      <c r="S589" s="176"/>
      <c r="T589" s="177"/>
      <c r="AT589" s="171" t="s">
        <v>161</v>
      </c>
      <c r="AU589" s="171" t="s">
        <v>82</v>
      </c>
      <c r="AV589" s="12" t="s">
        <v>82</v>
      </c>
      <c r="AW589" s="12" t="s">
        <v>27</v>
      </c>
      <c r="AX589" s="12" t="s">
        <v>70</v>
      </c>
      <c r="AY589" s="171" t="s">
        <v>153</v>
      </c>
    </row>
    <row r="590" spans="2:65" s="13" customFormat="1" ht="22.5">
      <c r="B590" s="178"/>
      <c r="D590" s="170" t="s">
        <v>161</v>
      </c>
      <c r="E590" s="179" t="s">
        <v>1</v>
      </c>
      <c r="F590" s="180" t="s">
        <v>983</v>
      </c>
      <c r="H590" s="179" t="s">
        <v>1</v>
      </c>
      <c r="I590" s="181"/>
      <c r="L590" s="178"/>
      <c r="M590" s="182"/>
      <c r="N590" s="183"/>
      <c r="O590" s="183"/>
      <c r="P590" s="183"/>
      <c r="Q590" s="183"/>
      <c r="R590" s="183"/>
      <c r="S590" s="183"/>
      <c r="T590" s="184"/>
      <c r="AT590" s="179" t="s">
        <v>161</v>
      </c>
      <c r="AU590" s="179" t="s">
        <v>82</v>
      </c>
      <c r="AV590" s="13" t="s">
        <v>74</v>
      </c>
      <c r="AW590" s="13" t="s">
        <v>27</v>
      </c>
      <c r="AX590" s="13" t="s">
        <v>70</v>
      </c>
      <c r="AY590" s="179" t="s">
        <v>153</v>
      </c>
    </row>
    <row r="591" spans="2:65" s="12" customFormat="1" ht="11.25">
      <c r="B591" s="169"/>
      <c r="D591" s="170" t="s">
        <v>161</v>
      </c>
      <c r="E591" s="171" t="s">
        <v>1</v>
      </c>
      <c r="F591" s="172" t="s">
        <v>984</v>
      </c>
      <c r="H591" s="173">
        <v>0.13700000000000001</v>
      </c>
      <c r="I591" s="174"/>
      <c r="L591" s="169"/>
      <c r="M591" s="175"/>
      <c r="N591" s="176"/>
      <c r="O591" s="176"/>
      <c r="P591" s="176"/>
      <c r="Q591" s="176"/>
      <c r="R591" s="176"/>
      <c r="S591" s="176"/>
      <c r="T591" s="177"/>
      <c r="AT591" s="171" t="s">
        <v>161</v>
      </c>
      <c r="AU591" s="171" t="s">
        <v>82</v>
      </c>
      <c r="AV591" s="12" t="s">
        <v>82</v>
      </c>
      <c r="AW591" s="12" t="s">
        <v>27</v>
      </c>
      <c r="AX591" s="12" t="s">
        <v>70</v>
      </c>
      <c r="AY591" s="171" t="s">
        <v>153</v>
      </c>
    </row>
    <row r="592" spans="2:65" s="13" customFormat="1" ht="33.75">
      <c r="B592" s="178"/>
      <c r="D592" s="170" t="s">
        <v>161</v>
      </c>
      <c r="E592" s="179" t="s">
        <v>1</v>
      </c>
      <c r="F592" s="180" t="s">
        <v>985</v>
      </c>
      <c r="H592" s="179" t="s">
        <v>1</v>
      </c>
      <c r="I592" s="181"/>
      <c r="L592" s="178"/>
      <c r="M592" s="182"/>
      <c r="N592" s="183"/>
      <c r="O592" s="183"/>
      <c r="P592" s="183"/>
      <c r="Q592" s="183"/>
      <c r="R592" s="183"/>
      <c r="S592" s="183"/>
      <c r="T592" s="184"/>
      <c r="AT592" s="179" t="s">
        <v>161</v>
      </c>
      <c r="AU592" s="179" t="s">
        <v>82</v>
      </c>
      <c r="AV592" s="13" t="s">
        <v>74</v>
      </c>
      <c r="AW592" s="13" t="s">
        <v>27</v>
      </c>
      <c r="AX592" s="13" t="s">
        <v>70</v>
      </c>
      <c r="AY592" s="179" t="s">
        <v>153</v>
      </c>
    </row>
    <row r="593" spans="2:65" s="14" customFormat="1" ht="11.25">
      <c r="B593" s="185"/>
      <c r="D593" s="170" t="s">
        <v>161</v>
      </c>
      <c r="E593" s="186" t="s">
        <v>1</v>
      </c>
      <c r="F593" s="187" t="s">
        <v>182</v>
      </c>
      <c r="H593" s="188">
        <v>1.52</v>
      </c>
      <c r="I593" s="189"/>
      <c r="L593" s="185"/>
      <c r="M593" s="190"/>
      <c r="N593" s="191"/>
      <c r="O593" s="191"/>
      <c r="P593" s="191"/>
      <c r="Q593" s="191"/>
      <c r="R593" s="191"/>
      <c r="S593" s="191"/>
      <c r="T593" s="192"/>
      <c r="AT593" s="186" t="s">
        <v>161</v>
      </c>
      <c r="AU593" s="186" t="s">
        <v>82</v>
      </c>
      <c r="AV593" s="14" t="s">
        <v>92</v>
      </c>
      <c r="AW593" s="14" t="s">
        <v>27</v>
      </c>
      <c r="AX593" s="14" t="s">
        <v>74</v>
      </c>
      <c r="AY593" s="186" t="s">
        <v>153</v>
      </c>
    </row>
    <row r="594" spans="2:65" s="1" customFormat="1" ht="48" customHeight="1">
      <c r="B594" s="155"/>
      <c r="C594" s="156" t="s">
        <v>986</v>
      </c>
      <c r="D594" s="156" t="s">
        <v>155</v>
      </c>
      <c r="E594" s="157" t="s">
        <v>987</v>
      </c>
      <c r="F594" s="158" t="s">
        <v>988</v>
      </c>
      <c r="G594" s="159" t="s">
        <v>158</v>
      </c>
      <c r="H594" s="160">
        <v>88.53</v>
      </c>
      <c r="I594" s="161"/>
      <c r="J594" s="162">
        <f>ROUND(I594*H594,2)</f>
        <v>0</v>
      </c>
      <c r="K594" s="158" t="s">
        <v>177</v>
      </c>
      <c r="L594" s="31"/>
      <c r="M594" s="163" t="s">
        <v>1</v>
      </c>
      <c r="N594" s="164" t="s">
        <v>36</v>
      </c>
      <c r="O594" s="54"/>
      <c r="P594" s="165">
        <f>O594*H594</f>
        <v>0</v>
      </c>
      <c r="Q594" s="165">
        <v>3.9669999999999997E-2</v>
      </c>
      <c r="R594" s="165">
        <f>Q594*H594</f>
        <v>3.5119851</v>
      </c>
      <c r="S594" s="165">
        <v>0</v>
      </c>
      <c r="T594" s="166">
        <f>S594*H594</f>
        <v>0</v>
      </c>
      <c r="AR594" s="167" t="s">
        <v>234</v>
      </c>
      <c r="AT594" s="167" t="s">
        <v>155</v>
      </c>
      <c r="AU594" s="167" t="s">
        <v>82</v>
      </c>
      <c r="AY594" s="16" t="s">
        <v>153</v>
      </c>
      <c r="BE594" s="168">
        <f>IF(N594="základná",J594,0)</f>
        <v>0</v>
      </c>
      <c r="BF594" s="168">
        <f>IF(N594="znížená",J594,0)</f>
        <v>0</v>
      </c>
      <c r="BG594" s="168">
        <f>IF(N594="zákl. prenesená",J594,0)</f>
        <v>0</v>
      </c>
      <c r="BH594" s="168">
        <f>IF(N594="zníž. prenesená",J594,0)</f>
        <v>0</v>
      </c>
      <c r="BI594" s="168">
        <f>IF(N594="nulová",J594,0)</f>
        <v>0</v>
      </c>
      <c r="BJ594" s="16" t="s">
        <v>82</v>
      </c>
      <c r="BK594" s="168">
        <f>ROUND(I594*H594,2)</f>
        <v>0</v>
      </c>
      <c r="BL594" s="16" t="s">
        <v>234</v>
      </c>
      <c r="BM594" s="167" t="s">
        <v>989</v>
      </c>
    </row>
    <row r="595" spans="2:65" s="1" customFormat="1" ht="136.5">
      <c r="B595" s="31"/>
      <c r="D595" s="170" t="s">
        <v>431</v>
      </c>
      <c r="F595" s="203" t="s">
        <v>990</v>
      </c>
      <c r="I595" s="95"/>
      <c r="L595" s="31"/>
      <c r="M595" s="204"/>
      <c r="N595" s="54"/>
      <c r="O595" s="54"/>
      <c r="P595" s="54"/>
      <c r="Q595" s="54"/>
      <c r="R595" s="54"/>
      <c r="S595" s="54"/>
      <c r="T595" s="55"/>
      <c r="AT595" s="16" t="s">
        <v>431</v>
      </c>
      <c r="AU595" s="16" t="s">
        <v>82</v>
      </c>
    </row>
    <row r="596" spans="2:65" s="1" customFormat="1" ht="36" customHeight="1">
      <c r="B596" s="155"/>
      <c r="C596" s="156" t="s">
        <v>991</v>
      </c>
      <c r="D596" s="156" t="s">
        <v>155</v>
      </c>
      <c r="E596" s="157" t="s">
        <v>992</v>
      </c>
      <c r="F596" s="158" t="s">
        <v>993</v>
      </c>
      <c r="G596" s="159" t="s">
        <v>265</v>
      </c>
      <c r="H596" s="160">
        <v>1</v>
      </c>
      <c r="I596" s="161"/>
      <c r="J596" s="162">
        <f>ROUND(I596*H596,2)</f>
        <v>0</v>
      </c>
      <c r="K596" s="158" t="s">
        <v>1</v>
      </c>
      <c r="L596" s="31"/>
      <c r="M596" s="163" t="s">
        <v>1</v>
      </c>
      <c r="N596" s="164" t="s">
        <v>36</v>
      </c>
      <c r="O596" s="54"/>
      <c r="P596" s="165">
        <f>O596*H596</f>
        <v>0</v>
      </c>
      <c r="Q596" s="165">
        <v>0</v>
      </c>
      <c r="R596" s="165">
        <f>Q596*H596</f>
        <v>0</v>
      </c>
      <c r="S596" s="165">
        <v>0</v>
      </c>
      <c r="T596" s="166">
        <f>S596*H596</f>
        <v>0</v>
      </c>
      <c r="AR596" s="167" t="s">
        <v>234</v>
      </c>
      <c r="AT596" s="167" t="s">
        <v>155</v>
      </c>
      <c r="AU596" s="167" t="s">
        <v>82</v>
      </c>
      <c r="AY596" s="16" t="s">
        <v>153</v>
      </c>
      <c r="BE596" s="168">
        <f>IF(N596="základná",J596,0)</f>
        <v>0</v>
      </c>
      <c r="BF596" s="168">
        <f>IF(N596="znížená",J596,0)</f>
        <v>0</v>
      </c>
      <c r="BG596" s="168">
        <f>IF(N596="zákl. prenesená",J596,0)</f>
        <v>0</v>
      </c>
      <c r="BH596" s="168">
        <f>IF(N596="zníž. prenesená",J596,0)</f>
        <v>0</v>
      </c>
      <c r="BI596" s="168">
        <f>IF(N596="nulová",J596,0)</f>
        <v>0</v>
      </c>
      <c r="BJ596" s="16" t="s">
        <v>82</v>
      </c>
      <c r="BK596" s="168">
        <f>ROUND(I596*H596,2)</f>
        <v>0</v>
      </c>
      <c r="BL596" s="16" t="s">
        <v>234</v>
      </c>
      <c r="BM596" s="167" t="s">
        <v>994</v>
      </c>
    </row>
    <row r="597" spans="2:65" s="1" customFormat="1" ht="48.75">
      <c r="B597" s="31"/>
      <c r="D597" s="170" t="s">
        <v>431</v>
      </c>
      <c r="F597" s="203" t="s">
        <v>995</v>
      </c>
      <c r="I597" s="95"/>
      <c r="L597" s="31"/>
      <c r="M597" s="204"/>
      <c r="N597" s="54"/>
      <c r="O597" s="54"/>
      <c r="P597" s="54"/>
      <c r="Q597" s="54"/>
      <c r="R597" s="54"/>
      <c r="S597" s="54"/>
      <c r="T597" s="55"/>
      <c r="AT597" s="16" t="s">
        <v>431</v>
      </c>
      <c r="AU597" s="16" t="s">
        <v>82</v>
      </c>
    </row>
    <row r="598" spans="2:65" s="1" customFormat="1" ht="24" customHeight="1">
      <c r="B598" s="155"/>
      <c r="C598" s="156" t="s">
        <v>996</v>
      </c>
      <c r="D598" s="156" t="s">
        <v>155</v>
      </c>
      <c r="E598" s="157" t="s">
        <v>997</v>
      </c>
      <c r="F598" s="158" t="s">
        <v>998</v>
      </c>
      <c r="G598" s="159" t="s">
        <v>755</v>
      </c>
      <c r="H598" s="205"/>
      <c r="I598" s="161"/>
      <c r="J598" s="162">
        <f>ROUND(I598*H598,2)</f>
        <v>0</v>
      </c>
      <c r="K598" s="158" t="s">
        <v>177</v>
      </c>
      <c r="L598" s="31"/>
      <c r="M598" s="163" t="s">
        <v>1</v>
      </c>
      <c r="N598" s="164" t="s">
        <v>36</v>
      </c>
      <c r="O598" s="54"/>
      <c r="P598" s="165">
        <f>O598*H598</f>
        <v>0</v>
      </c>
      <c r="Q598" s="165">
        <v>0</v>
      </c>
      <c r="R598" s="165">
        <f>Q598*H598</f>
        <v>0</v>
      </c>
      <c r="S598" s="165">
        <v>0</v>
      </c>
      <c r="T598" s="166">
        <f>S598*H598</f>
        <v>0</v>
      </c>
      <c r="AR598" s="167" t="s">
        <v>234</v>
      </c>
      <c r="AT598" s="167" t="s">
        <v>155</v>
      </c>
      <c r="AU598" s="167" t="s">
        <v>82</v>
      </c>
      <c r="AY598" s="16" t="s">
        <v>153</v>
      </c>
      <c r="BE598" s="168">
        <f>IF(N598="základná",J598,0)</f>
        <v>0</v>
      </c>
      <c r="BF598" s="168">
        <f>IF(N598="znížená",J598,0)</f>
        <v>0</v>
      </c>
      <c r="BG598" s="168">
        <f>IF(N598="zákl. prenesená",J598,0)</f>
        <v>0</v>
      </c>
      <c r="BH598" s="168">
        <f>IF(N598="zníž. prenesená",J598,0)</f>
        <v>0</v>
      </c>
      <c r="BI598" s="168">
        <f>IF(N598="nulová",J598,0)</f>
        <v>0</v>
      </c>
      <c r="BJ598" s="16" t="s">
        <v>82</v>
      </c>
      <c r="BK598" s="168">
        <f>ROUND(I598*H598,2)</f>
        <v>0</v>
      </c>
      <c r="BL598" s="16" t="s">
        <v>234</v>
      </c>
      <c r="BM598" s="167" t="s">
        <v>999</v>
      </c>
    </row>
    <row r="599" spans="2:65" s="11" customFormat="1" ht="22.9" customHeight="1">
      <c r="B599" s="142"/>
      <c r="D599" s="143" t="s">
        <v>69</v>
      </c>
      <c r="E599" s="153" t="s">
        <v>1000</v>
      </c>
      <c r="F599" s="153" t="s">
        <v>1001</v>
      </c>
      <c r="I599" s="145"/>
      <c r="J599" s="154">
        <f>BK599</f>
        <v>0</v>
      </c>
      <c r="L599" s="142"/>
      <c r="M599" s="147"/>
      <c r="N599" s="148"/>
      <c r="O599" s="148"/>
      <c r="P599" s="149">
        <f>SUM(P600:P649)</f>
        <v>0</v>
      </c>
      <c r="Q599" s="148"/>
      <c r="R599" s="149">
        <f>SUM(R600:R649)</f>
        <v>5.8140557099999999</v>
      </c>
      <c r="S599" s="148"/>
      <c r="T599" s="150">
        <f>SUM(T600:T649)</f>
        <v>35.968766000000002</v>
      </c>
      <c r="AR599" s="143" t="s">
        <v>82</v>
      </c>
      <c r="AT599" s="151" t="s">
        <v>69</v>
      </c>
      <c r="AU599" s="151" t="s">
        <v>74</v>
      </c>
      <c r="AY599" s="143" t="s">
        <v>153</v>
      </c>
      <c r="BK599" s="152">
        <f>SUM(BK600:BK649)</f>
        <v>0</v>
      </c>
    </row>
    <row r="600" spans="2:65" s="1" customFormat="1" ht="36" customHeight="1">
      <c r="B600" s="155"/>
      <c r="C600" s="156" t="s">
        <v>1002</v>
      </c>
      <c r="D600" s="156" t="s">
        <v>155</v>
      </c>
      <c r="E600" s="157" t="s">
        <v>1003</v>
      </c>
      <c r="F600" s="158" t="s">
        <v>1004</v>
      </c>
      <c r="G600" s="159" t="s">
        <v>158</v>
      </c>
      <c r="H600" s="160">
        <v>133.71</v>
      </c>
      <c r="I600" s="161"/>
      <c r="J600" s="162">
        <f>ROUND(I600*H600,2)</f>
        <v>0</v>
      </c>
      <c r="K600" s="158" t="s">
        <v>159</v>
      </c>
      <c r="L600" s="31"/>
      <c r="M600" s="163" t="s">
        <v>1</v>
      </c>
      <c r="N600" s="164" t="s">
        <v>36</v>
      </c>
      <c r="O600" s="54"/>
      <c r="P600" s="165">
        <f>O600*H600</f>
        <v>0</v>
      </c>
      <c r="Q600" s="165">
        <v>0</v>
      </c>
      <c r="R600" s="165">
        <f>Q600*H600</f>
        <v>0</v>
      </c>
      <c r="S600" s="165">
        <v>3.4599999999999999E-2</v>
      </c>
      <c r="T600" s="166">
        <f>S600*H600</f>
        <v>4.626366</v>
      </c>
      <c r="AR600" s="167" t="s">
        <v>234</v>
      </c>
      <c r="AT600" s="167" t="s">
        <v>155</v>
      </c>
      <c r="AU600" s="167" t="s">
        <v>82</v>
      </c>
      <c r="AY600" s="16" t="s">
        <v>153</v>
      </c>
      <c r="BE600" s="168">
        <f>IF(N600="základná",J600,0)</f>
        <v>0</v>
      </c>
      <c r="BF600" s="168">
        <f>IF(N600="znížená",J600,0)</f>
        <v>0</v>
      </c>
      <c r="BG600" s="168">
        <f>IF(N600="zákl. prenesená",J600,0)</f>
        <v>0</v>
      </c>
      <c r="BH600" s="168">
        <f>IF(N600="zníž. prenesená",J600,0)</f>
        <v>0</v>
      </c>
      <c r="BI600" s="168">
        <f>IF(N600="nulová",J600,0)</f>
        <v>0</v>
      </c>
      <c r="BJ600" s="16" t="s">
        <v>82</v>
      </c>
      <c r="BK600" s="168">
        <f>ROUND(I600*H600,2)</f>
        <v>0</v>
      </c>
      <c r="BL600" s="16" t="s">
        <v>234</v>
      </c>
      <c r="BM600" s="167" t="s">
        <v>1005</v>
      </c>
    </row>
    <row r="601" spans="2:65" s="12" customFormat="1" ht="22.5">
      <c r="B601" s="169"/>
      <c r="D601" s="170" t="s">
        <v>161</v>
      </c>
      <c r="E601" s="171" t="s">
        <v>1</v>
      </c>
      <c r="F601" s="172" t="s">
        <v>1006</v>
      </c>
      <c r="H601" s="173">
        <v>133.71</v>
      </c>
      <c r="I601" s="174"/>
      <c r="L601" s="169"/>
      <c r="M601" s="175"/>
      <c r="N601" s="176"/>
      <c r="O601" s="176"/>
      <c r="P601" s="176"/>
      <c r="Q601" s="176"/>
      <c r="R601" s="176"/>
      <c r="S601" s="176"/>
      <c r="T601" s="177"/>
      <c r="AT601" s="171" t="s">
        <v>161</v>
      </c>
      <c r="AU601" s="171" t="s">
        <v>82</v>
      </c>
      <c r="AV601" s="12" t="s">
        <v>82</v>
      </c>
      <c r="AW601" s="12" t="s">
        <v>27</v>
      </c>
      <c r="AX601" s="12" t="s">
        <v>74</v>
      </c>
      <c r="AY601" s="171" t="s">
        <v>153</v>
      </c>
    </row>
    <row r="602" spans="2:65" s="1" customFormat="1" ht="24" customHeight="1">
      <c r="B602" s="155"/>
      <c r="C602" s="156" t="s">
        <v>1007</v>
      </c>
      <c r="D602" s="156" t="s">
        <v>155</v>
      </c>
      <c r="E602" s="157" t="s">
        <v>1008</v>
      </c>
      <c r="F602" s="158" t="s">
        <v>1009</v>
      </c>
      <c r="G602" s="159" t="s">
        <v>158</v>
      </c>
      <c r="H602" s="160">
        <v>80</v>
      </c>
      <c r="I602" s="161"/>
      <c r="J602" s="162">
        <f>ROUND(I602*H602,2)</f>
        <v>0</v>
      </c>
      <c r="K602" s="158" t="s">
        <v>159</v>
      </c>
      <c r="L602" s="31"/>
      <c r="M602" s="163" t="s">
        <v>1</v>
      </c>
      <c r="N602" s="164" t="s">
        <v>36</v>
      </c>
      <c r="O602" s="54"/>
      <c r="P602" s="165">
        <f>O602*H602</f>
        <v>0</v>
      </c>
      <c r="Q602" s="165">
        <v>0</v>
      </c>
      <c r="R602" s="165">
        <f>Q602*H602</f>
        <v>0</v>
      </c>
      <c r="S602" s="165">
        <v>0.39178000000000002</v>
      </c>
      <c r="T602" s="166">
        <f>S602*H602</f>
        <v>31.342400000000001</v>
      </c>
      <c r="AR602" s="167" t="s">
        <v>234</v>
      </c>
      <c r="AT602" s="167" t="s">
        <v>155</v>
      </c>
      <c r="AU602" s="167" t="s">
        <v>82</v>
      </c>
      <c r="AY602" s="16" t="s">
        <v>153</v>
      </c>
      <c r="BE602" s="168">
        <f>IF(N602="základná",J602,0)</f>
        <v>0</v>
      </c>
      <c r="BF602" s="168">
        <f>IF(N602="znížená",J602,0)</f>
        <v>0</v>
      </c>
      <c r="BG602" s="168">
        <f>IF(N602="zákl. prenesená",J602,0)</f>
        <v>0</v>
      </c>
      <c r="BH602" s="168">
        <f>IF(N602="zníž. prenesená",J602,0)</f>
        <v>0</v>
      </c>
      <c r="BI602" s="168">
        <f>IF(N602="nulová",J602,0)</f>
        <v>0</v>
      </c>
      <c r="BJ602" s="16" t="s">
        <v>82</v>
      </c>
      <c r="BK602" s="168">
        <f>ROUND(I602*H602,2)</f>
        <v>0</v>
      </c>
      <c r="BL602" s="16" t="s">
        <v>234</v>
      </c>
      <c r="BM602" s="167" t="s">
        <v>1010</v>
      </c>
    </row>
    <row r="603" spans="2:65" s="1" customFormat="1" ht="107.25">
      <c r="B603" s="31"/>
      <c r="D603" s="170" t="s">
        <v>431</v>
      </c>
      <c r="F603" s="203" t="s">
        <v>1011</v>
      </c>
      <c r="I603" s="95"/>
      <c r="L603" s="31"/>
      <c r="M603" s="204"/>
      <c r="N603" s="54"/>
      <c r="O603" s="54"/>
      <c r="P603" s="54"/>
      <c r="Q603" s="54"/>
      <c r="R603" s="54"/>
      <c r="S603" s="54"/>
      <c r="T603" s="55"/>
      <c r="AT603" s="16" t="s">
        <v>431</v>
      </c>
      <c r="AU603" s="16" t="s">
        <v>82</v>
      </c>
    </row>
    <row r="604" spans="2:65" s="1" customFormat="1" ht="24" customHeight="1">
      <c r="B604" s="155"/>
      <c r="C604" s="156" t="s">
        <v>1012</v>
      </c>
      <c r="D604" s="156" t="s">
        <v>155</v>
      </c>
      <c r="E604" s="157" t="s">
        <v>1013</v>
      </c>
      <c r="F604" s="158" t="s">
        <v>1014</v>
      </c>
      <c r="G604" s="159" t="s">
        <v>158</v>
      </c>
      <c r="H604" s="160">
        <v>141.875</v>
      </c>
      <c r="I604" s="161"/>
      <c r="J604" s="162">
        <f>ROUND(I604*H604,2)</f>
        <v>0</v>
      </c>
      <c r="K604" s="158" t="s">
        <v>1</v>
      </c>
      <c r="L604" s="31"/>
      <c r="M604" s="163" t="s">
        <v>1</v>
      </c>
      <c r="N604" s="164" t="s">
        <v>36</v>
      </c>
      <c r="O604" s="54"/>
      <c r="P604" s="165">
        <f>O604*H604</f>
        <v>0</v>
      </c>
      <c r="Q604" s="165">
        <v>3.8809999999999997E-2</v>
      </c>
      <c r="R604" s="165">
        <f>Q604*H604</f>
        <v>5.5061687499999996</v>
      </c>
      <c r="S604" s="165">
        <v>0</v>
      </c>
      <c r="T604" s="166">
        <f>S604*H604</f>
        <v>0</v>
      </c>
      <c r="AR604" s="167" t="s">
        <v>234</v>
      </c>
      <c r="AT604" s="167" t="s">
        <v>155</v>
      </c>
      <c r="AU604" s="167" t="s">
        <v>82</v>
      </c>
      <c r="AY604" s="16" t="s">
        <v>153</v>
      </c>
      <c r="BE604" s="168">
        <f>IF(N604="základná",J604,0)</f>
        <v>0</v>
      </c>
      <c r="BF604" s="168">
        <f>IF(N604="znížená",J604,0)</f>
        <v>0</v>
      </c>
      <c r="BG604" s="168">
        <f>IF(N604="zákl. prenesená",J604,0)</f>
        <v>0</v>
      </c>
      <c r="BH604" s="168">
        <f>IF(N604="zníž. prenesená",J604,0)</f>
        <v>0</v>
      </c>
      <c r="BI604" s="168">
        <f>IF(N604="nulová",J604,0)</f>
        <v>0</v>
      </c>
      <c r="BJ604" s="16" t="s">
        <v>82</v>
      </c>
      <c r="BK604" s="168">
        <f>ROUND(I604*H604,2)</f>
        <v>0</v>
      </c>
      <c r="BL604" s="16" t="s">
        <v>234</v>
      </c>
      <c r="BM604" s="167" t="s">
        <v>1015</v>
      </c>
    </row>
    <row r="605" spans="2:65" s="1" customFormat="1" ht="87.75">
      <c r="B605" s="31"/>
      <c r="D605" s="170" t="s">
        <v>431</v>
      </c>
      <c r="F605" s="203" t="s">
        <v>1016</v>
      </c>
      <c r="I605" s="95"/>
      <c r="L605" s="31"/>
      <c r="M605" s="204"/>
      <c r="N605" s="54"/>
      <c r="O605" s="54"/>
      <c r="P605" s="54"/>
      <c r="Q605" s="54"/>
      <c r="R605" s="54"/>
      <c r="S605" s="54"/>
      <c r="T605" s="55"/>
      <c r="AT605" s="16" t="s">
        <v>431</v>
      </c>
      <c r="AU605" s="16" t="s">
        <v>82</v>
      </c>
    </row>
    <row r="606" spans="2:65" s="12" customFormat="1" ht="11.25">
      <c r="B606" s="169"/>
      <c r="D606" s="170" t="s">
        <v>161</v>
      </c>
      <c r="E606" s="171" t="s">
        <v>1</v>
      </c>
      <c r="F606" s="172" t="s">
        <v>1017</v>
      </c>
      <c r="H606" s="173">
        <v>192.5</v>
      </c>
      <c r="I606" s="174"/>
      <c r="L606" s="169"/>
      <c r="M606" s="175"/>
      <c r="N606" s="176"/>
      <c r="O606" s="176"/>
      <c r="P606" s="176"/>
      <c r="Q606" s="176"/>
      <c r="R606" s="176"/>
      <c r="S606" s="176"/>
      <c r="T606" s="177"/>
      <c r="AT606" s="171" t="s">
        <v>161</v>
      </c>
      <c r="AU606" s="171" t="s">
        <v>82</v>
      </c>
      <c r="AV606" s="12" t="s">
        <v>82</v>
      </c>
      <c r="AW606" s="12" t="s">
        <v>27</v>
      </c>
      <c r="AX606" s="12" t="s">
        <v>70</v>
      </c>
      <c r="AY606" s="171" t="s">
        <v>153</v>
      </c>
    </row>
    <row r="607" spans="2:65" s="12" customFormat="1" ht="22.5">
      <c r="B607" s="169"/>
      <c r="D607" s="170" t="s">
        <v>161</v>
      </c>
      <c r="E607" s="171" t="s">
        <v>1</v>
      </c>
      <c r="F607" s="172" t="s">
        <v>1018</v>
      </c>
      <c r="H607" s="173">
        <v>-50.625</v>
      </c>
      <c r="I607" s="174"/>
      <c r="L607" s="169"/>
      <c r="M607" s="175"/>
      <c r="N607" s="176"/>
      <c r="O607" s="176"/>
      <c r="P607" s="176"/>
      <c r="Q607" s="176"/>
      <c r="R607" s="176"/>
      <c r="S607" s="176"/>
      <c r="T607" s="177"/>
      <c r="AT607" s="171" t="s">
        <v>161</v>
      </c>
      <c r="AU607" s="171" t="s">
        <v>82</v>
      </c>
      <c r="AV607" s="12" t="s">
        <v>82</v>
      </c>
      <c r="AW607" s="12" t="s">
        <v>27</v>
      </c>
      <c r="AX607" s="12" t="s">
        <v>70</v>
      </c>
      <c r="AY607" s="171" t="s">
        <v>153</v>
      </c>
    </row>
    <row r="608" spans="2:65" s="14" customFormat="1" ht="11.25">
      <c r="B608" s="185"/>
      <c r="D608" s="170" t="s">
        <v>161</v>
      </c>
      <c r="E608" s="186" t="s">
        <v>1</v>
      </c>
      <c r="F608" s="187" t="s">
        <v>182</v>
      </c>
      <c r="H608" s="188">
        <v>141.875</v>
      </c>
      <c r="I608" s="189"/>
      <c r="L608" s="185"/>
      <c r="M608" s="190"/>
      <c r="N608" s="191"/>
      <c r="O608" s="191"/>
      <c r="P608" s="191"/>
      <c r="Q608" s="191"/>
      <c r="R608" s="191"/>
      <c r="S608" s="191"/>
      <c r="T608" s="192"/>
      <c r="AT608" s="186" t="s">
        <v>161</v>
      </c>
      <c r="AU608" s="186" t="s">
        <v>82</v>
      </c>
      <c r="AV608" s="14" t="s">
        <v>92</v>
      </c>
      <c r="AW608" s="14" t="s">
        <v>27</v>
      </c>
      <c r="AX608" s="14" t="s">
        <v>74</v>
      </c>
      <c r="AY608" s="186" t="s">
        <v>153</v>
      </c>
    </row>
    <row r="609" spans="2:65" s="1" customFormat="1" ht="24" customHeight="1">
      <c r="B609" s="155"/>
      <c r="C609" s="156" t="s">
        <v>1019</v>
      </c>
      <c r="D609" s="156" t="s">
        <v>155</v>
      </c>
      <c r="E609" s="157" t="s">
        <v>1020</v>
      </c>
      <c r="F609" s="158" t="s">
        <v>1021</v>
      </c>
      <c r="G609" s="159" t="s">
        <v>158</v>
      </c>
      <c r="H609" s="160">
        <v>7.3479999999999999</v>
      </c>
      <c r="I609" s="161"/>
      <c r="J609" s="162">
        <f>ROUND(I609*H609,2)</f>
        <v>0</v>
      </c>
      <c r="K609" s="158" t="s">
        <v>1</v>
      </c>
      <c r="L609" s="31"/>
      <c r="M609" s="163" t="s">
        <v>1</v>
      </c>
      <c r="N609" s="164" t="s">
        <v>36</v>
      </c>
      <c r="O609" s="54"/>
      <c r="P609" s="165">
        <f>O609*H609</f>
        <v>0</v>
      </c>
      <c r="Q609" s="165">
        <v>0</v>
      </c>
      <c r="R609" s="165">
        <f>Q609*H609</f>
        <v>0</v>
      </c>
      <c r="S609" s="165">
        <v>0</v>
      </c>
      <c r="T609" s="166">
        <f>S609*H609</f>
        <v>0</v>
      </c>
      <c r="AR609" s="167" t="s">
        <v>234</v>
      </c>
      <c r="AT609" s="167" t="s">
        <v>155</v>
      </c>
      <c r="AU609" s="167" t="s">
        <v>82</v>
      </c>
      <c r="AY609" s="16" t="s">
        <v>153</v>
      </c>
      <c r="BE609" s="168">
        <f>IF(N609="základná",J609,0)</f>
        <v>0</v>
      </c>
      <c r="BF609" s="168">
        <f>IF(N609="znížená",J609,0)</f>
        <v>0</v>
      </c>
      <c r="BG609" s="168">
        <f>IF(N609="zákl. prenesená",J609,0)</f>
        <v>0</v>
      </c>
      <c r="BH609" s="168">
        <f>IF(N609="zníž. prenesená",J609,0)</f>
        <v>0</v>
      </c>
      <c r="BI609" s="168">
        <f>IF(N609="nulová",J609,0)</f>
        <v>0</v>
      </c>
      <c r="BJ609" s="16" t="s">
        <v>82</v>
      </c>
      <c r="BK609" s="168">
        <f>ROUND(I609*H609,2)</f>
        <v>0</v>
      </c>
      <c r="BL609" s="16" t="s">
        <v>234</v>
      </c>
      <c r="BM609" s="167" t="s">
        <v>1022</v>
      </c>
    </row>
    <row r="610" spans="2:65" s="1" customFormat="1" ht="165.75">
      <c r="B610" s="31"/>
      <c r="D610" s="170" t="s">
        <v>431</v>
      </c>
      <c r="F610" s="203" t="s">
        <v>1023</v>
      </c>
      <c r="I610" s="95"/>
      <c r="L610" s="31"/>
      <c r="M610" s="204"/>
      <c r="N610" s="54"/>
      <c r="O610" s="54"/>
      <c r="P610" s="54"/>
      <c r="Q610" s="54"/>
      <c r="R610" s="54"/>
      <c r="S610" s="54"/>
      <c r="T610" s="55"/>
      <c r="AT610" s="16" t="s">
        <v>431</v>
      </c>
      <c r="AU610" s="16" t="s">
        <v>82</v>
      </c>
    </row>
    <row r="611" spans="2:65" s="12" customFormat="1" ht="11.25">
      <c r="B611" s="169"/>
      <c r="D611" s="170" t="s">
        <v>161</v>
      </c>
      <c r="E611" s="171" t="s">
        <v>1</v>
      </c>
      <c r="F611" s="172" t="s">
        <v>1024</v>
      </c>
      <c r="H611" s="173">
        <v>7.3479999999999999</v>
      </c>
      <c r="I611" s="174"/>
      <c r="L611" s="169"/>
      <c r="M611" s="175"/>
      <c r="N611" s="176"/>
      <c r="O611" s="176"/>
      <c r="P611" s="176"/>
      <c r="Q611" s="176"/>
      <c r="R611" s="176"/>
      <c r="S611" s="176"/>
      <c r="T611" s="177"/>
      <c r="AT611" s="171" t="s">
        <v>161</v>
      </c>
      <c r="AU611" s="171" t="s">
        <v>82</v>
      </c>
      <c r="AV611" s="12" t="s">
        <v>82</v>
      </c>
      <c r="AW611" s="12" t="s">
        <v>27</v>
      </c>
      <c r="AX611" s="12" t="s">
        <v>70</v>
      </c>
      <c r="AY611" s="171" t="s">
        <v>153</v>
      </c>
    </row>
    <row r="612" spans="2:65" s="14" customFormat="1" ht="11.25">
      <c r="B612" s="185"/>
      <c r="D612" s="170" t="s">
        <v>161</v>
      </c>
      <c r="E612" s="186" t="s">
        <v>1</v>
      </c>
      <c r="F612" s="187" t="s">
        <v>182</v>
      </c>
      <c r="H612" s="188">
        <v>7.3479999999999999</v>
      </c>
      <c r="I612" s="189"/>
      <c r="L612" s="185"/>
      <c r="M612" s="190"/>
      <c r="N612" s="191"/>
      <c r="O612" s="191"/>
      <c r="P612" s="191"/>
      <c r="Q612" s="191"/>
      <c r="R612" s="191"/>
      <c r="S612" s="191"/>
      <c r="T612" s="192"/>
      <c r="AT612" s="186" t="s">
        <v>161</v>
      </c>
      <c r="AU612" s="186" t="s">
        <v>82</v>
      </c>
      <c r="AV612" s="14" t="s">
        <v>92</v>
      </c>
      <c r="AW612" s="14" t="s">
        <v>27</v>
      </c>
      <c r="AX612" s="14" t="s">
        <v>74</v>
      </c>
      <c r="AY612" s="186" t="s">
        <v>153</v>
      </c>
    </row>
    <row r="613" spans="2:65" s="1" customFormat="1" ht="24" customHeight="1">
      <c r="B613" s="155"/>
      <c r="C613" s="156" t="s">
        <v>1025</v>
      </c>
      <c r="D613" s="156" t="s">
        <v>155</v>
      </c>
      <c r="E613" s="157" t="s">
        <v>1026</v>
      </c>
      <c r="F613" s="158" t="s">
        <v>1027</v>
      </c>
      <c r="G613" s="159" t="s">
        <v>158</v>
      </c>
      <c r="H613" s="160">
        <v>78.534000000000006</v>
      </c>
      <c r="I613" s="161"/>
      <c r="J613" s="162">
        <f>ROUND(I613*H613,2)</f>
        <v>0</v>
      </c>
      <c r="K613" s="158" t="s">
        <v>1</v>
      </c>
      <c r="L613" s="31"/>
      <c r="M613" s="163" t="s">
        <v>1</v>
      </c>
      <c r="N613" s="164" t="s">
        <v>36</v>
      </c>
      <c r="O613" s="54"/>
      <c r="P613" s="165">
        <f>O613*H613</f>
        <v>0</v>
      </c>
      <c r="Q613" s="165">
        <v>0</v>
      </c>
      <c r="R613" s="165">
        <f>Q613*H613</f>
        <v>0</v>
      </c>
      <c r="S613" s="165">
        <v>0</v>
      </c>
      <c r="T613" s="166">
        <f>S613*H613</f>
        <v>0</v>
      </c>
      <c r="AR613" s="167" t="s">
        <v>234</v>
      </c>
      <c r="AT613" s="167" t="s">
        <v>155</v>
      </c>
      <c r="AU613" s="167" t="s">
        <v>82</v>
      </c>
      <c r="AY613" s="16" t="s">
        <v>153</v>
      </c>
      <c r="BE613" s="168">
        <f>IF(N613="základná",J613,0)</f>
        <v>0</v>
      </c>
      <c r="BF613" s="168">
        <f>IF(N613="znížená",J613,0)</f>
        <v>0</v>
      </c>
      <c r="BG613" s="168">
        <f>IF(N613="zákl. prenesená",J613,0)</f>
        <v>0</v>
      </c>
      <c r="BH613" s="168">
        <f>IF(N613="zníž. prenesená",J613,0)</f>
        <v>0</v>
      </c>
      <c r="BI613" s="168">
        <f>IF(N613="nulová",J613,0)</f>
        <v>0</v>
      </c>
      <c r="BJ613" s="16" t="s">
        <v>82</v>
      </c>
      <c r="BK613" s="168">
        <f>ROUND(I613*H613,2)</f>
        <v>0</v>
      </c>
      <c r="BL613" s="16" t="s">
        <v>234</v>
      </c>
      <c r="BM613" s="167" t="s">
        <v>1028</v>
      </c>
    </row>
    <row r="614" spans="2:65" s="1" customFormat="1" ht="185.25">
      <c r="B614" s="31"/>
      <c r="D614" s="170" t="s">
        <v>431</v>
      </c>
      <c r="F614" s="203" t="s">
        <v>1029</v>
      </c>
      <c r="I614" s="95"/>
      <c r="L614" s="31"/>
      <c r="M614" s="204"/>
      <c r="N614" s="54"/>
      <c r="O614" s="54"/>
      <c r="P614" s="54"/>
      <c r="Q614" s="54"/>
      <c r="R614" s="54"/>
      <c r="S614" s="54"/>
      <c r="T614" s="55"/>
      <c r="AT614" s="16" t="s">
        <v>431</v>
      </c>
      <c r="AU614" s="16" t="s">
        <v>82</v>
      </c>
    </row>
    <row r="615" spans="2:65" s="12" customFormat="1" ht="11.25">
      <c r="B615" s="169"/>
      <c r="D615" s="170" t="s">
        <v>161</v>
      </c>
      <c r="E615" s="171" t="s">
        <v>1</v>
      </c>
      <c r="F615" s="172" t="s">
        <v>1030</v>
      </c>
      <c r="H615" s="173">
        <v>78.534000000000006</v>
      </c>
      <c r="I615" s="174"/>
      <c r="L615" s="169"/>
      <c r="M615" s="175"/>
      <c r="N615" s="176"/>
      <c r="O615" s="176"/>
      <c r="P615" s="176"/>
      <c r="Q615" s="176"/>
      <c r="R615" s="176"/>
      <c r="S615" s="176"/>
      <c r="T615" s="177"/>
      <c r="AT615" s="171" t="s">
        <v>161</v>
      </c>
      <c r="AU615" s="171" t="s">
        <v>82</v>
      </c>
      <c r="AV615" s="12" t="s">
        <v>82</v>
      </c>
      <c r="AW615" s="12" t="s">
        <v>27</v>
      </c>
      <c r="AX615" s="12" t="s">
        <v>70</v>
      </c>
      <c r="AY615" s="171" t="s">
        <v>153</v>
      </c>
    </row>
    <row r="616" spans="2:65" s="14" customFormat="1" ht="11.25">
      <c r="B616" s="185"/>
      <c r="D616" s="170" t="s">
        <v>161</v>
      </c>
      <c r="E616" s="186" t="s">
        <v>1</v>
      </c>
      <c r="F616" s="187" t="s">
        <v>182</v>
      </c>
      <c r="H616" s="188">
        <v>78.534000000000006</v>
      </c>
      <c r="I616" s="189"/>
      <c r="L616" s="185"/>
      <c r="M616" s="190"/>
      <c r="N616" s="191"/>
      <c r="O616" s="191"/>
      <c r="P616" s="191"/>
      <c r="Q616" s="191"/>
      <c r="R616" s="191"/>
      <c r="S616" s="191"/>
      <c r="T616" s="192"/>
      <c r="AT616" s="186" t="s">
        <v>161</v>
      </c>
      <c r="AU616" s="186" t="s">
        <v>82</v>
      </c>
      <c r="AV616" s="14" t="s">
        <v>92</v>
      </c>
      <c r="AW616" s="14" t="s">
        <v>27</v>
      </c>
      <c r="AX616" s="14" t="s">
        <v>74</v>
      </c>
      <c r="AY616" s="186" t="s">
        <v>153</v>
      </c>
    </row>
    <row r="617" spans="2:65" s="1" customFormat="1" ht="36" customHeight="1">
      <c r="B617" s="155"/>
      <c r="C617" s="156" t="s">
        <v>1031</v>
      </c>
      <c r="D617" s="156" t="s">
        <v>155</v>
      </c>
      <c r="E617" s="157" t="s">
        <v>1032</v>
      </c>
      <c r="F617" s="158" t="s">
        <v>1033</v>
      </c>
      <c r="G617" s="159" t="s">
        <v>158</v>
      </c>
      <c r="H617" s="160">
        <v>6.548</v>
      </c>
      <c r="I617" s="161"/>
      <c r="J617" s="162">
        <f>ROUND(I617*H617,2)</f>
        <v>0</v>
      </c>
      <c r="K617" s="158" t="s">
        <v>159</v>
      </c>
      <c r="L617" s="31"/>
      <c r="M617" s="163" t="s">
        <v>1</v>
      </c>
      <c r="N617" s="164" t="s">
        <v>36</v>
      </c>
      <c r="O617" s="54"/>
      <c r="P617" s="165">
        <f>O617*H617</f>
        <v>0</v>
      </c>
      <c r="Q617" s="165">
        <v>4.7019999999999999E-2</v>
      </c>
      <c r="R617" s="165">
        <f>Q617*H617</f>
        <v>0.30788695999999999</v>
      </c>
      <c r="S617" s="165">
        <v>0</v>
      </c>
      <c r="T617" s="166">
        <f>S617*H617</f>
        <v>0</v>
      </c>
      <c r="AR617" s="167" t="s">
        <v>234</v>
      </c>
      <c r="AT617" s="167" t="s">
        <v>155</v>
      </c>
      <c r="AU617" s="167" t="s">
        <v>82</v>
      </c>
      <c r="AY617" s="16" t="s">
        <v>153</v>
      </c>
      <c r="BE617" s="168">
        <f>IF(N617="základná",J617,0)</f>
        <v>0</v>
      </c>
      <c r="BF617" s="168">
        <f>IF(N617="znížená",J617,0)</f>
        <v>0</v>
      </c>
      <c r="BG617" s="168">
        <f>IF(N617="zákl. prenesená",J617,0)</f>
        <v>0</v>
      </c>
      <c r="BH617" s="168">
        <f>IF(N617="zníž. prenesená",J617,0)</f>
        <v>0</v>
      </c>
      <c r="BI617" s="168">
        <f>IF(N617="nulová",J617,0)</f>
        <v>0</v>
      </c>
      <c r="BJ617" s="16" t="s">
        <v>82</v>
      </c>
      <c r="BK617" s="168">
        <f>ROUND(I617*H617,2)</f>
        <v>0</v>
      </c>
      <c r="BL617" s="16" t="s">
        <v>234</v>
      </c>
      <c r="BM617" s="167" t="s">
        <v>1034</v>
      </c>
    </row>
    <row r="618" spans="2:65" s="1" customFormat="1" ht="146.25">
      <c r="B618" s="31"/>
      <c r="D618" s="170" t="s">
        <v>431</v>
      </c>
      <c r="F618" s="203" t="s">
        <v>1035</v>
      </c>
      <c r="I618" s="95"/>
      <c r="L618" s="31"/>
      <c r="M618" s="204"/>
      <c r="N618" s="54"/>
      <c r="O618" s="54"/>
      <c r="P618" s="54"/>
      <c r="Q618" s="54"/>
      <c r="R618" s="54"/>
      <c r="S618" s="54"/>
      <c r="T618" s="55"/>
      <c r="AT618" s="16" t="s">
        <v>431</v>
      </c>
      <c r="AU618" s="16" t="s">
        <v>82</v>
      </c>
    </row>
    <row r="619" spans="2:65" s="12" customFormat="1" ht="11.25">
      <c r="B619" s="169"/>
      <c r="D619" s="170" t="s">
        <v>161</v>
      </c>
      <c r="E619" s="171" t="s">
        <v>1</v>
      </c>
      <c r="F619" s="172" t="s">
        <v>1036</v>
      </c>
      <c r="H619" s="173">
        <v>6.548</v>
      </c>
      <c r="I619" s="174"/>
      <c r="L619" s="169"/>
      <c r="M619" s="175"/>
      <c r="N619" s="176"/>
      <c r="O619" s="176"/>
      <c r="P619" s="176"/>
      <c r="Q619" s="176"/>
      <c r="R619" s="176"/>
      <c r="S619" s="176"/>
      <c r="T619" s="177"/>
      <c r="AT619" s="171" t="s">
        <v>161</v>
      </c>
      <c r="AU619" s="171" t="s">
        <v>82</v>
      </c>
      <c r="AV619" s="12" t="s">
        <v>82</v>
      </c>
      <c r="AW619" s="12" t="s">
        <v>27</v>
      </c>
      <c r="AX619" s="12" t="s">
        <v>74</v>
      </c>
      <c r="AY619" s="171" t="s">
        <v>153</v>
      </c>
    </row>
    <row r="620" spans="2:65" s="1" customFormat="1" ht="24" customHeight="1">
      <c r="B620" s="155"/>
      <c r="C620" s="156" t="s">
        <v>1037</v>
      </c>
      <c r="D620" s="156" t="s">
        <v>155</v>
      </c>
      <c r="E620" s="157" t="s">
        <v>1038</v>
      </c>
      <c r="F620" s="158" t="s">
        <v>1039</v>
      </c>
      <c r="G620" s="159" t="s">
        <v>158</v>
      </c>
      <c r="H620" s="160">
        <v>40.524999999999999</v>
      </c>
      <c r="I620" s="161"/>
      <c r="J620" s="162">
        <f>ROUND(I620*H620,2)</f>
        <v>0</v>
      </c>
      <c r="K620" s="158" t="s">
        <v>1</v>
      </c>
      <c r="L620" s="31"/>
      <c r="M620" s="163" t="s">
        <v>1</v>
      </c>
      <c r="N620" s="164" t="s">
        <v>36</v>
      </c>
      <c r="O620" s="54"/>
      <c r="P620" s="165">
        <f>O620*H620</f>
        <v>0</v>
      </c>
      <c r="Q620" s="165">
        <v>0</v>
      </c>
      <c r="R620" s="165">
        <f>Q620*H620</f>
        <v>0</v>
      </c>
      <c r="S620" s="165">
        <v>0</v>
      </c>
      <c r="T620" s="166">
        <f>S620*H620</f>
        <v>0</v>
      </c>
      <c r="AR620" s="167" t="s">
        <v>234</v>
      </c>
      <c r="AT620" s="167" t="s">
        <v>155</v>
      </c>
      <c r="AU620" s="167" t="s">
        <v>82</v>
      </c>
      <c r="AY620" s="16" t="s">
        <v>153</v>
      </c>
      <c r="BE620" s="168">
        <f>IF(N620="základná",J620,0)</f>
        <v>0</v>
      </c>
      <c r="BF620" s="168">
        <f>IF(N620="znížená",J620,0)</f>
        <v>0</v>
      </c>
      <c r="BG620" s="168">
        <f>IF(N620="zákl. prenesená",J620,0)</f>
        <v>0</v>
      </c>
      <c r="BH620" s="168">
        <f>IF(N620="zníž. prenesená",J620,0)</f>
        <v>0</v>
      </c>
      <c r="BI620" s="168">
        <f>IF(N620="nulová",J620,0)</f>
        <v>0</v>
      </c>
      <c r="BJ620" s="16" t="s">
        <v>82</v>
      </c>
      <c r="BK620" s="168">
        <f>ROUND(I620*H620,2)</f>
        <v>0</v>
      </c>
      <c r="BL620" s="16" t="s">
        <v>234</v>
      </c>
      <c r="BM620" s="167" t="s">
        <v>1040</v>
      </c>
    </row>
    <row r="621" spans="2:65" s="1" customFormat="1" ht="146.25">
      <c r="B621" s="31"/>
      <c r="D621" s="170" t="s">
        <v>431</v>
      </c>
      <c r="F621" s="203" t="s">
        <v>1041</v>
      </c>
      <c r="I621" s="95"/>
      <c r="L621" s="31"/>
      <c r="M621" s="204"/>
      <c r="N621" s="54"/>
      <c r="O621" s="54"/>
      <c r="P621" s="54"/>
      <c r="Q621" s="54"/>
      <c r="R621" s="54"/>
      <c r="S621" s="54"/>
      <c r="T621" s="55"/>
      <c r="AT621" s="16" t="s">
        <v>431</v>
      </c>
      <c r="AU621" s="16" t="s">
        <v>82</v>
      </c>
    </row>
    <row r="622" spans="2:65" s="12" customFormat="1" ht="22.5">
      <c r="B622" s="169"/>
      <c r="D622" s="170" t="s">
        <v>161</v>
      </c>
      <c r="E622" s="171" t="s">
        <v>1</v>
      </c>
      <c r="F622" s="172" t="s">
        <v>1042</v>
      </c>
      <c r="H622" s="173">
        <v>12.933999999999999</v>
      </c>
      <c r="I622" s="174"/>
      <c r="L622" s="169"/>
      <c r="M622" s="175"/>
      <c r="N622" s="176"/>
      <c r="O622" s="176"/>
      <c r="P622" s="176"/>
      <c r="Q622" s="176"/>
      <c r="R622" s="176"/>
      <c r="S622" s="176"/>
      <c r="T622" s="177"/>
      <c r="AT622" s="171" t="s">
        <v>161</v>
      </c>
      <c r="AU622" s="171" t="s">
        <v>82</v>
      </c>
      <c r="AV622" s="12" t="s">
        <v>82</v>
      </c>
      <c r="AW622" s="12" t="s">
        <v>27</v>
      </c>
      <c r="AX622" s="12" t="s">
        <v>70</v>
      </c>
      <c r="AY622" s="171" t="s">
        <v>153</v>
      </c>
    </row>
    <row r="623" spans="2:65" s="12" customFormat="1" ht="45">
      <c r="B623" s="169"/>
      <c r="D623" s="170" t="s">
        <v>161</v>
      </c>
      <c r="E623" s="171" t="s">
        <v>1</v>
      </c>
      <c r="F623" s="172" t="s">
        <v>1043</v>
      </c>
      <c r="H623" s="173">
        <v>27.591000000000001</v>
      </c>
      <c r="I623" s="174"/>
      <c r="L623" s="169"/>
      <c r="M623" s="175"/>
      <c r="N623" s="176"/>
      <c r="O623" s="176"/>
      <c r="P623" s="176"/>
      <c r="Q623" s="176"/>
      <c r="R623" s="176"/>
      <c r="S623" s="176"/>
      <c r="T623" s="177"/>
      <c r="AT623" s="171" t="s">
        <v>161</v>
      </c>
      <c r="AU623" s="171" t="s">
        <v>82</v>
      </c>
      <c r="AV623" s="12" t="s">
        <v>82</v>
      </c>
      <c r="AW623" s="12" t="s">
        <v>27</v>
      </c>
      <c r="AX623" s="12" t="s">
        <v>70</v>
      </c>
      <c r="AY623" s="171" t="s">
        <v>153</v>
      </c>
    </row>
    <row r="624" spans="2:65" s="14" customFormat="1" ht="11.25">
      <c r="B624" s="185"/>
      <c r="D624" s="170" t="s">
        <v>161</v>
      </c>
      <c r="E624" s="186" t="s">
        <v>1</v>
      </c>
      <c r="F624" s="187" t="s">
        <v>182</v>
      </c>
      <c r="H624" s="188">
        <v>40.524999999999999</v>
      </c>
      <c r="I624" s="189"/>
      <c r="L624" s="185"/>
      <c r="M624" s="190"/>
      <c r="N624" s="191"/>
      <c r="O624" s="191"/>
      <c r="P624" s="191"/>
      <c r="Q624" s="191"/>
      <c r="R624" s="191"/>
      <c r="S624" s="191"/>
      <c r="T624" s="192"/>
      <c r="AT624" s="186" t="s">
        <v>161</v>
      </c>
      <c r="AU624" s="186" t="s">
        <v>82</v>
      </c>
      <c r="AV624" s="14" t="s">
        <v>92</v>
      </c>
      <c r="AW624" s="14" t="s">
        <v>27</v>
      </c>
      <c r="AX624" s="14" t="s">
        <v>74</v>
      </c>
      <c r="AY624" s="186" t="s">
        <v>153</v>
      </c>
    </row>
    <row r="625" spans="2:65" s="1" customFormat="1" ht="48" customHeight="1">
      <c r="B625" s="155"/>
      <c r="C625" s="156" t="s">
        <v>1044</v>
      </c>
      <c r="D625" s="156" t="s">
        <v>155</v>
      </c>
      <c r="E625" s="157" t="s">
        <v>1045</v>
      </c>
      <c r="F625" s="158" t="s">
        <v>1046</v>
      </c>
      <c r="G625" s="159" t="s">
        <v>158</v>
      </c>
      <c r="H625" s="160">
        <v>10</v>
      </c>
      <c r="I625" s="161"/>
      <c r="J625" s="162">
        <f>ROUND(I625*H625,2)</f>
        <v>0</v>
      </c>
      <c r="K625" s="158" t="s">
        <v>1</v>
      </c>
      <c r="L625" s="31"/>
      <c r="M625" s="163" t="s">
        <v>1</v>
      </c>
      <c r="N625" s="164" t="s">
        <v>36</v>
      </c>
      <c r="O625" s="54"/>
      <c r="P625" s="165">
        <f>O625*H625</f>
        <v>0</v>
      </c>
      <c r="Q625" s="165">
        <v>0</v>
      </c>
      <c r="R625" s="165">
        <f>Q625*H625</f>
        <v>0</v>
      </c>
      <c r="S625" s="165">
        <v>0</v>
      </c>
      <c r="T625" s="166">
        <f>S625*H625</f>
        <v>0</v>
      </c>
      <c r="AR625" s="167" t="s">
        <v>234</v>
      </c>
      <c r="AT625" s="167" t="s">
        <v>155</v>
      </c>
      <c r="AU625" s="167" t="s">
        <v>82</v>
      </c>
      <c r="AY625" s="16" t="s">
        <v>153</v>
      </c>
      <c r="BE625" s="168">
        <f>IF(N625="základná",J625,0)</f>
        <v>0</v>
      </c>
      <c r="BF625" s="168">
        <f>IF(N625="znížená",J625,0)</f>
        <v>0</v>
      </c>
      <c r="BG625" s="168">
        <f>IF(N625="zákl. prenesená",J625,0)</f>
        <v>0</v>
      </c>
      <c r="BH625" s="168">
        <f>IF(N625="zníž. prenesená",J625,0)</f>
        <v>0</v>
      </c>
      <c r="BI625" s="168">
        <f>IF(N625="nulová",J625,0)</f>
        <v>0</v>
      </c>
      <c r="BJ625" s="16" t="s">
        <v>82</v>
      </c>
      <c r="BK625" s="168">
        <f>ROUND(I625*H625,2)</f>
        <v>0</v>
      </c>
      <c r="BL625" s="16" t="s">
        <v>234</v>
      </c>
      <c r="BM625" s="167" t="s">
        <v>1047</v>
      </c>
    </row>
    <row r="626" spans="2:65" s="1" customFormat="1" ht="117">
      <c r="B626" s="31"/>
      <c r="D626" s="170" t="s">
        <v>431</v>
      </c>
      <c r="F626" s="203" t="s">
        <v>1048</v>
      </c>
      <c r="I626" s="95"/>
      <c r="L626" s="31"/>
      <c r="M626" s="204"/>
      <c r="N626" s="54"/>
      <c r="O626" s="54"/>
      <c r="P626" s="54"/>
      <c r="Q626" s="54"/>
      <c r="R626" s="54"/>
      <c r="S626" s="54"/>
      <c r="T626" s="55"/>
      <c r="AT626" s="16" t="s">
        <v>431</v>
      </c>
      <c r="AU626" s="16" t="s">
        <v>82</v>
      </c>
    </row>
    <row r="627" spans="2:65" s="1" customFormat="1" ht="60" customHeight="1">
      <c r="B627" s="155"/>
      <c r="C627" s="156" t="s">
        <v>1049</v>
      </c>
      <c r="D627" s="156" t="s">
        <v>155</v>
      </c>
      <c r="E627" s="157" t="s">
        <v>1050</v>
      </c>
      <c r="F627" s="158" t="s">
        <v>1051</v>
      </c>
      <c r="G627" s="159" t="s">
        <v>158</v>
      </c>
      <c r="H627" s="160">
        <v>20.6</v>
      </c>
      <c r="I627" s="161"/>
      <c r="J627" s="162">
        <f>ROUND(I627*H627,2)</f>
        <v>0</v>
      </c>
      <c r="K627" s="158" t="s">
        <v>1</v>
      </c>
      <c r="L627" s="31"/>
      <c r="M627" s="163" t="s">
        <v>1</v>
      </c>
      <c r="N627" s="164" t="s">
        <v>36</v>
      </c>
      <c r="O627" s="54"/>
      <c r="P627" s="165">
        <f>O627*H627</f>
        <v>0</v>
      </c>
      <c r="Q627" s="165">
        <v>0</v>
      </c>
      <c r="R627" s="165">
        <f>Q627*H627</f>
        <v>0</v>
      </c>
      <c r="S627" s="165">
        <v>0</v>
      </c>
      <c r="T627" s="166">
        <f>S627*H627</f>
        <v>0</v>
      </c>
      <c r="AR627" s="167" t="s">
        <v>234</v>
      </c>
      <c r="AT627" s="167" t="s">
        <v>155</v>
      </c>
      <c r="AU627" s="167" t="s">
        <v>82</v>
      </c>
      <c r="AY627" s="16" t="s">
        <v>153</v>
      </c>
      <c r="BE627" s="168">
        <f>IF(N627="základná",J627,0)</f>
        <v>0</v>
      </c>
      <c r="BF627" s="168">
        <f>IF(N627="znížená",J627,0)</f>
        <v>0</v>
      </c>
      <c r="BG627" s="168">
        <f>IF(N627="zákl. prenesená",J627,0)</f>
        <v>0</v>
      </c>
      <c r="BH627" s="168">
        <f>IF(N627="zníž. prenesená",J627,0)</f>
        <v>0</v>
      </c>
      <c r="BI627" s="168">
        <f>IF(N627="nulová",J627,0)</f>
        <v>0</v>
      </c>
      <c r="BJ627" s="16" t="s">
        <v>82</v>
      </c>
      <c r="BK627" s="168">
        <f>ROUND(I627*H627,2)</f>
        <v>0</v>
      </c>
      <c r="BL627" s="16" t="s">
        <v>234</v>
      </c>
      <c r="BM627" s="167" t="s">
        <v>1052</v>
      </c>
    </row>
    <row r="628" spans="2:65" s="1" customFormat="1" ht="117">
      <c r="B628" s="31"/>
      <c r="D628" s="170" t="s">
        <v>431</v>
      </c>
      <c r="F628" s="203" t="s">
        <v>1053</v>
      </c>
      <c r="I628" s="95"/>
      <c r="L628" s="31"/>
      <c r="M628" s="204"/>
      <c r="N628" s="54"/>
      <c r="O628" s="54"/>
      <c r="P628" s="54"/>
      <c r="Q628" s="54"/>
      <c r="R628" s="54"/>
      <c r="S628" s="54"/>
      <c r="T628" s="55"/>
      <c r="AT628" s="16" t="s">
        <v>431</v>
      </c>
      <c r="AU628" s="16" t="s">
        <v>82</v>
      </c>
    </row>
    <row r="629" spans="2:65" s="1" customFormat="1" ht="48" customHeight="1">
      <c r="B629" s="155"/>
      <c r="C629" s="156" t="s">
        <v>1054</v>
      </c>
      <c r="D629" s="156" t="s">
        <v>155</v>
      </c>
      <c r="E629" s="157" t="s">
        <v>1055</v>
      </c>
      <c r="F629" s="158" t="s">
        <v>1056</v>
      </c>
      <c r="G629" s="159" t="s">
        <v>158</v>
      </c>
      <c r="H629" s="160">
        <v>12.029</v>
      </c>
      <c r="I629" s="161"/>
      <c r="J629" s="162">
        <f>ROUND(I629*H629,2)</f>
        <v>0</v>
      </c>
      <c r="K629" s="158" t="s">
        <v>1</v>
      </c>
      <c r="L629" s="31"/>
      <c r="M629" s="163" t="s">
        <v>1</v>
      </c>
      <c r="N629" s="164" t="s">
        <v>36</v>
      </c>
      <c r="O629" s="54"/>
      <c r="P629" s="165">
        <f>O629*H629</f>
        <v>0</v>
      </c>
      <c r="Q629" s="165">
        <v>0</v>
      </c>
      <c r="R629" s="165">
        <f>Q629*H629</f>
        <v>0</v>
      </c>
      <c r="S629" s="165">
        <v>0</v>
      </c>
      <c r="T629" s="166">
        <f>S629*H629</f>
        <v>0</v>
      </c>
      <c r="AR629" s="167" t="s">
        <v>234</v>
      </c>
      <c r="AT629" s="167" t="s">
        <v>155</v>
      </c>
      <c r="AU629" s="167" t="s">
        <v>82</v>
      </c>
      <c r="AY629" s="16" t="s">
        <v>153</v>
      </c>
      <c r="BE629" s="168">
        <f>IF(N629="základná",J629,0)</f>
        <v>0</v>
      </c>
      <c r="BF629" s="168">
        <f>IF(N629="znížená",J629,0)</f>
        <v>0</v>
      </c>
      <c r="BG629" s="168">
        <f>IF(N629="zákl. prenesená",J629,0)</f>
        <v>0</v>
      </c>
      <c r="BH629" s="168">
        <f>IF(N629="zníž. prenesená",J629,0)</f>
        <v>0</v>
      </c>
      <c r="BI629" s="168">
        <f>IF(N629="nulová",J629,0)</f>
        <v>0</v>
      </c>
      <c r="BJ629" s="16" t="s">
        <v>82</v>
      </c>
      <c r="BK629" s="168">
        <f>ROUND(I629*H629,2)</f>
        <v>0</v>
      </c>
      <c r="BL629" s="16" t="s">
        <v>234</v>
      </c>
      <c r="BM629" s="167" t="s">
        <v>1057</v>
      </c>
    </row>
    <row r="630" spans="2:65" s="1" customFormat="1" ht="156">
      <c r="B630" s="31"/>
      <c r="D630" s="170" t="s">
        <v>431</v>
      </c>
      <c r="F630" s="203" t="s">
        <v>1058</v>
      </c>
      <c r="I630" s="95"/>
      <c r="L630" s="31"/>
      <c r="M630" s="204"/>
      <c r="N630" s="54"/>
      <c r="O630" s="54"/>
      <c r="P630" s="54"/>
      <c r="Q630" s="54"/>
      <c r="R630" s="54"/>
      <c r="S630" s="54"/>
      <c r="T630" s="55"/>
      <c r="AT630" s="16" t="s">
        <v>431</v>
      </c>
      <c r="AU630" s="16" t="s">
        <v>82</v>
      </c>
    </row>
    <row r="631" spans="2:65" s="12" customFormat="1" ht="11.25">
      <c r="B631" s="169"/>
      <c r="D631" s="170" t="s">
        <v>161</v>
      </c>
      <c r="E631" s="171" t="s">
        <v>1</v>
      </c>
      <c r="F631" s="172" t="s">
        <v>1059</v>
      </c>
      <c r="H631" s="173">
        <v>12.029</v>
      </c>
      <c r="I631" s="174"/>
      <c r="L631" s="169"/>
      <c r="M631" s="175"/>
      <c r="N631" s="176"/>
      <c r="O631" s="176"/>
      <c r="P631" s="176"/>
      <c r="Q631" s="176"/>
      <c r="R631" s="176"/>
      <c r="S631" s="176"/>
      <c r="T631" s="177"/>
      <c r="AT631" s="171" t="s">
        <v>161</v>
      </c>
      <c r="AU631" s="171" t="s">
        <v>82</v>
      </c>
      <c r="AV631" s="12" t="s">
        <v>82</v>
      </c>
      <c r="AW631" s="12" t="s">
        <v>27</v>
      </c>
      <c r="AX631" s="12" t="s">
        <v>74</v>
      </c>
      <c r="AY631" s="171" t="s">
        <v>153</v>
      </c>
    </row>
    <row r="632" spans="2:65" s="1" customFormat="1" ht="36" customHeight="1">
      <c r="B632" s="155"/>
      <c r="C632" s="156" t="s">
        <v>1060</v>
      </c>
      <c r="D632" s="156" t="s">
        <v>155</v>
      </c>
      <c r="E632" s="157" t="s">
        <v>1061</v>
      </c>
      <c r="F632" s="158" t="s">
        <v>1062</v>
      </c>
      <c r="G632" s="159" t="s">
        <v>158</v>
      </c>
      <c r="H632" s="160">
        <v>167.43799999999999</v>
      </c>
      <c r="I632" s="161"/>
      <c r="J632" s="162">
        <f>ROUND(I632*H632,2)</f>
        <v>0</v>
      </c>
      <c r="K632" s="158" t="s">
        <v>1</v>
      </c>
      <c r="L632" s="31"/>
      <c r="M632" s="163" t="s">
        <v>1</v>
      </c>
      <c r="N632" s="164" t="s">
        <v>36</v>
      </c>
      <c r="O632" s="54"/>
      <c r="P632" s="165">
        <f>O632*H632</f>
        <v>0</v>
      </c>
      <c r="Q632" s="165">
        <v>0</v>
      </c>
      <c r="R632" s="165">
        <f>Q632*H632</f>
        <v>0</v>
      </c>
      <c r="S632" s="165">
        <v>0</v>
      </c>
      <c r="T632" s="166">
        <f>S632*H632</f>
        <v>0</v>
      </c>
      <c r="AR632" s="167" t="s">
        <v>234</v>
      </c>
      <c r="AT632" s="167" t="s">
        <v>155</v>
      </c>
      <c r="AU632" s="167" t="s">
        <v>82</v>
      </c>
      <c r="AY632" s="16" t="s">
        <v>153</v>
      </c>
      <c r="BE632" s="168">
        <f>IF(N632="základná",J632,0)</f>
        <v>0</v>
      </c>
      <c r="BF632" s="168">
        <f>IF(N632="znížená",J632,0)</f>
        <v>0</v>
      </c>
      <c r="BG632" s="168">
        <f>IF(N632="zákl. prenesená",J632,0)</f>
        <v>0</v>
      </c>
      <c r="BH632" s="168">
        <f>IF(N632="zníž. prenesená",J632,0)</f>
        <v>0</v>
      </c>
      <c r="BI632" s="168">
        <f>IF(N632="nulová",J632,0)</f>
        <v>0</v>
      </c>
      <c r="BJ632" s="16" t="s">
        <v>82</v>
      </c>
      <c r="BK632" s="168">
        <f>ROUND(I632*H632,2)</f>
        <v>0</v>
      </c>
      <c r="BL632" s="16" t="s">
        <v>234</v>
      </c>
      <c r="BM632" s="167" t="s">
        <v>1063</v>
      </c>
    </row>
    <row r="633" spans="2:65" s="1" customFormat="1" ht="204.75">
      <c r="B633" s="31"/>
      <c r="D633" s="170" t="s">
        <v>431</v>
      </c>
      <c r="F633" s="203" t="s">
        <v>1064</v>
      </c>
      <c r="I633" s="95"/>
      <c r="L633" s="31"/>
      <c r="M633" s="204"/>
      <c r="N633" s="54"/>
      <c r="O633" s="54"/>
      <c r="P633" s="54"/>
      <c r="Q633" s="54"/>
      <c r="R633" s="54"/>
      <c r="S633" s="54"/>
      <c r="T633" s="55"/>
      <c r="AT633" s="16" t="s">
        <v>431</v>
      </c>
      <c r="AU633" s="16" t="s">
        <v>82</v>
      </c>
    </row>
    <row r="634" spans="2:65" s="12" customFormat="1" ht="11.25">
      <c r="B634" s="169"/>
      <c r="D634" s="170" t="s">
        <v>161</v>
      </c>
      <c r="E634" s="171" t="s">
        <v>1</v>
      </c>
      <c r="F634" s="172" t="s">
        <v>1065</v>
      </c>
      <c r="H634" s="173">
        <v>167.43799999999999</v>
      </c>
      <c r="I634" s="174"/>
      <c r="L634" s="169"/>
      <c r="M634" s="175"/>
      <c r="N634" s="176"/>
      <c r="O634" s="176"/>
      <c r="P634" s="176"/>
      <c r="Q634" s="176"/>
      <c r="R634" s="176"/>
      <c r="S634" s="176"/>
      <c r="T634" s="177"/>
      <c r="AT634" s="171" t="s">
        <v>161</v>
      </c>
      <c r="AU634" s="171" t="s">
        <v>82</v>
      </c>
      <c r="AV634" s="12" t="s">
        <v>82</v>
      </c>
      <c r="AW634" s="12" t="s">
        <v>27</v>
      </c>
      <c r="AX634" s="12" t="s">
        <v>74</v>
      </c>
      <c r="AY634" s="171" t="s">
        <v>153</v>
      </c>
    </row>
    <row r="635" spans="2:65" s="1" customFormat="1" ht="48" customHeight="1">
      <c r="B635" s="155"/>
      <c r="C635" s="156" t="s">
        <v>1066</v>
      </c>
      <c r="D635" s="156" t="s">
        <v>155</v>
      </c>
      <c r="E635" s="157" t="s">
        <v>1067</v>
      </c>
      <c r="F635" s="158" t="s">
        <v>1068</v>
      </c>
      <c r="G635" s="159" t="s">
        <v>158</v>
      </c>
      <c r="H635" s="160">
        <v>4.4029999999999996</v>
      </c>
      <c r="I635" s="161"/>
      <c r="J635" s="162">
        <f>ROUND(I635*H635,2)</f>
        <v>0</v>
      </c>
      <c r="K635" s="158" t="s">
        <v>1</v>
      </c>
      <c r="L635" s="31"/>
      <c r="M635" s="163" t="s">
        <v>1</v>
      </c>
      <c r="N635" s="164" t="s">
        <v>36</v>
      </c>
      <c r="O635" s="54"/>
      <c r="P635" s="165">
        <f>O635*H635</f>
        <v>0</v>
      </c>
      <c r="Q635" s="165">
        <v>0</v>
      </c>
      <c r="R635" s="165">
        <f>Q635*H635</f>
        <v>0</v>
      </c>
      <c r="S635" s="165">
        <v>0</v>
      </c>
      <c r="T635" s="166">
        <f>S635*H635</f>
        <v>0</v>
      </c>
      <c r="AR635" s="167" t="s">
        <v>234</v>
      </c>
      <c r="AT635" s="167" t="s">
        <v>155</v>
      </c>
      <c r="AU635" s="167" t="s">
        <v>82</v>
      </c>
      <c r="AY635" s="16" t="s">
        <v>153</v>
      </c>
      <c r="BE635" s="168">
        <f>IF(N635="základná",J635,0)</f>
        <v>0</v>
      </c>
      <c r="BF635" s="168">
        <f>IF(N635="znížená",J635,0)</f>
        <v>0</v>
      </c>
      <c r="BG635" s="168">
        <f>IF(N635="zákl. prenesená",J635,0)</f>
        <v>0</v>
      </c>
      <c r="BH635" s="168">
        <f>IF(N635="zníž. prenesená",J635,0)</f>
        <v>0</v>
      </c>
      <c r="BI635" s="168">
        <f>IF(N635="nulová",J635,0)</f>
        <v>0</v>
      </c>
      <c r="BJ635" s="16" t="s">
        <v>82</v>
      </c>
      <c r="BK635" s="168">
        <f>ROUND(I635*H635,2)</f>
        <v>0</v>
      </c>
      <c r="BL635" s="16" t="s">
        <v>234</v>
      </c>
      <c r="BM635" s="167" t="s">
        <v>1069</v>
      </c>
    </row>
    <row r="636" spans="2:65" s="1" customFormat="1" ht="165.75">
      <c r="B636" s="31"/>
      <c r="D636" s="170" t="s">
        <v>431</v>
      </c>
      <c r="F636" s="203" t="s">
        <v>1070</v>
      </c>
      <c r="I636" s="95"/>
      <c r="L636" s="31"/>
      <c r="M636" s="204"/>
      <c r="N636" s="54"/>
      <c r="O636" s="54"/>
      <c r="P636" s="54"/>
      <c r="Q636" s="54"/>
      <c r="R636" s="54"/>
      <c r="S636" s="54"/>
      <c r="T636" s="55"/>
      <c r="AT636" s="16" t="s">
        <v>431</v>
      </c>
      <c r="AU636" s="16" t="s">
        <v>82</v>
      </c>
    </row>
    <row r="637" spans="2:65" s="12" customFormat="1" ht="22.5">
      <c r="B637" s="169"/>
      <c r="D637" s="170" t="s">
        <v>161</v>
      </c>
      <c r="E637" s="171" t="s">
        <v>1</v>
      </c>
      <c r="F637" s="172" t="s">
        <v>1071</v>
      </c>
      <c r="H637" s="173">
        <v>4.4029999999999996</v>
      </c>
      <c r="I637" s="174"/>
      <c r="L637" s="169"/>
      <c r="M637" s="175"/>
      <c r="N637" s="176"/>
      <c r="O637" s="176"/>
      <c r="P637" s="176"/>
      <c r="Q637" s="176"/>
      <c r="R637" s="176"/>
      <c r="S637" s="176"/>
      <c r="T637" s="177"/>
      <c r="AT637" s="171" t="s">
        <v>161</v>
      </c>
      <c r="AU637" s="171" t="s">
        <v>82</v>
      </c>
      <c r="AV637" s="12" t="s">
        <v>82</v>
      </c>
      <c r="AW637" s="12" t="s">
        <v>27</v>
      </c>
      <c r="AX637" s="12" t="s">
        <v>74</v>
      </c>
      <c r="AY637" s="171" t="s">
        <v>153</v>
      </c>
    </row>
    <row r="638" spans="2:65" s="1" customFormat="1" ht="48" customHeight="1">
      <c r="B638" s="155"/>
      <c r="C638" s="156" t="s">
        <v>1072</v>
      </c>
      <c r="D638" s="156" t="s">
        <v>155</v>
      </c>
      <c r="E638" s="157" t="s">
        <v>1073</v>
      </c>
      <c r="F638" s="158" t="s">
        <v>1074</v>
      </c>
      <c r="G638" s="159" t="s">
        <v>158</v>
      </c>
      <c r="H638" s="160">
        <v>2.8</v>
      </c>
      <c r="I638" s="161"/>
      <c r="J638" s="162">
        <f>ROUND(I638*H638,2)</f>
        <v>0</v>
      </c>
      <c r="K638" s="158" t="s">
        <v>1</v>
      </c>
      <c r="L638" s="31"/>
      <c r="M638" s="163" t="s">
        <v>1</v>
      </c>
      <c r="N638" s="164" t="s">
        <v>36</v>
      </c>
      <c r="O638" s="54"/>
      <c r="P638" s="165">
        <f>O638*H638</f>
        <v>0</v>
      </c>
      <c r="Q638" s="165">
        <v>0</v>
      </c>
      <c r="R638" s="165">
        <f>Q638*H638</f>
        <v>0</v>
      </c>
      <c r="S638" s="165">
        <v>0</v>
      </c>
      <c r="T638" s="166">
        <f>S638*H638</f>
        <v>0</v>
      </c>
      <c r="AR638" s="167" t="s">
        <v>234</v>
      </c>
      <c r="AT638" s="167" t="s">
        <v>155</v>
      </c>
      <c r="AU638" s="167" t="s">
        <v>82</v>
      </c>
      <c r="AY638" s="16" t="s">
        <v>153</v>
      </c>
      <c r="BE638" s="168">
        <f>IF(N638="základná",J638,0)</f>
        <v>0</v>
      </c>
      <c r="BF638" s="168">
        <f>IF(N638="znížená",J638,0)</f>
        <v>0</v>
      </c>
      <c r="BG638" s="168">
        <f>IF(N638="zákl. prenesená",J638,0)</f>
        <v>0</v>
      </c>
      <c r="BH638" s="168">
        <f>IF(N638="zníž. prenesená",J638,0)</f>
        <v>0</v>
      </c>
      <c r="BI638" s="168">
        <f>IF(N638="nulová",J638,0)</f>
        <v>0</v>
      </c>
      <c r="BJ638" s="16" t="s">
        <v>82</v>
      </c>
      <c r="BK638" s="168">
        <f>ROUND(I638*H638,2)</f>
        <v>0</v>
      </c>
      <c r="BL638" s="16" t="s">
        <v>234</v>
      </c>
      <c r="BM638" s="167" t="s">
        <v>1075</v>
      </c>
    </row>
    <row r="639" spans="2:65" s="1" customFormat="1" ht="126.75">
      <c r="B639" s="31"/>
      <c r="D639" s="170" t="s">
        <v>431</v>
      </c>
      <c r="F639" s="203" t="s">
        <v>1076</v>
      </c>
      <c r="I639" s="95"/>
      <c r="L639" s="31"/>
      <c r="M639" s="204"/>
      <c r="N639" s="54"/>
      <c r="O639" s="54"/>
      <c r="P639" s="54"/>
      <c r="Q639" s="54"/>
      <c r="R639" s="54"/>
      <c r="S639" s="54"/>
      <c r="T639" s="55"/>
      <c r="AT639" s="16" t="s">
        <v>431</v>
      </c>
      <c r="AU639" s="16" t="s">
        <v>82</v>
      </c>
    </row>
    <row r="640" spans="2:65" s="1" customFormat="1" ht="36" customHeight="1">
      <c r="B640" s="155"/>
      <c r="C640" s="156" t="s">
        <v>1077</v>
      </c>
      <c r="D640" s="156" t="s">
        <v>155</v>
      </c>
      <c r="E640" s="157" t="s">
        <v>1078</v>
      </c>
      <c r="F640" s="158" t="s">
        <v>1079</v>
      </c>
      <c r="G640" s="159" t="s">
        <v>158</v>
      </c>
      <c r="H640" s="160">
        <v>87.8</v>
      </c>
      <c r="I640" s="161"/>
      <c r="J640" s="162">
        <f>ROUND(I640*H640,2)</f>
        <v>0</v>
      </c>
      <c r="K640" s="158" t="s">
        <v>1</v>
      </c>
      <c r="L640" s="31"/>
      <c r="M640" s="163" t="s">
        <v>1</v>
      </c>
      <c r="N640" s="164" t="s">
        <v>36</v>
      </c>
      <c r="O640" s="54"/>
      <c r="P640" s="165">
        <f>O640*H640</f>
        <v>0</v>
      </c>
      <c r="Q640" s="165">
        <v>0</v>
      </c>
      <c r="R640" s="165">
        <f>Q640*H640</f>
        <v>0</v>
      </c>
      <c r="S640" s="165">
        <v>0</v>
      </c>
      <c r="T640" s="166">
        <f>S640*H640</f>
        <v>0</v>
      </c>
      <c r="AR640" s="167" t="s">
        <v>234</v>
      </c>
      <c r="AT640" s="167" t="s">
        <v>155</v>
      </c>
      <c r="AU640" s="167" t="s">
        <v>82</v>
      </c>
      <c r="AY640" s="16" t="s">
        <v>153</v>
      </c>
      <c r="BE640" s="168">
        <f>IF(N640="základná",J640,0)</f>
        <v>0</v>
      </c>
      <c r="BF640" s="168">
        <f>IF(N640="znížená",J640,0)</f>
        <v>0</v>
      </c>
      <c r="BG640" s="168">
        <f>IF(N640="zákl. prenesená",J640,0)</f>
        <v>0</v>
      </c>
      <c r="BH640" s="168">
        <f>IF(N640="zníž. prenesená",J640,0)</f>
        <v>0</v>
      </c>
      <c r="BI640" s="168">
        <f>IF(N640="nulová",J640,0)</f>
        <v>0</v>
      </c>
      <c r="BJ640" s="16" t="s">
        <v>82</v>
      </c>
      <c r="BK640" s="168">
        <f>ROUND(I640*H640,2)</f>
        <v>0</v>
      </c>
      <c r="BL640" s="16" t="s">
        <v>234</v>
      </c>
      <c r="BM640" s="167" t="s">
        <v>1080</v>
      </c>
    </row>
    <row r="641" spans="2:65" s="1" customFormat="1" ht="195">
      <c r="B641" s="31"/>
      <c r="D641" s="170" t="s">
        <v>431</v>
      </c>
      <c r="F641" s="203" t="s">
        <v>1081</v>
      </c>
      <c r="I641" s="95"/>
      <c r="L641" s="31"/>
      <c r="M641" s="204"/>
      <c r="N641" s="54"/>
      <c r="O641" s="54"/>
      <c r="P641" s="54"/>
      <c r="Q641" s="54"/>
      <c r="R641" s="54"/>
      <c r="S641" s="54"/>
      <c r="T641" s="55"/>
      <c r="AT641" s="16" t="s">
        <v>431</v>
      </c>
      <c r="AU641" s="16" t="s">
        <v>82</v>
      </c>
    </row>
    <row r="642" spans="2:65" s="1" customFormat="1" ht="36" customHeight="1">
      <c r="B642" s="155"/>
      <c r="C642" s="156" t="s">
        <v>1082</v>
      </c>
      <c r="D642" s="156" t="s">
        <v>155</v>
      </c>
      <c r="E642" s="157" t="s">
        <v>1083</v>
      </c>
      <c r="F642" s="158" t="s">
        <v>1084</v>
      </c>
      <c r="G642" s="159" t="s">
        <v>158</v>
      </c>
      <c r="H642" s="160">
        <v>6.694</v>
      </c>
      <c r="I642" s="161"/>
      <c r="J642" s="162">
        <f>ROUND(I642*H642,2)</f>
        <v>0</v>
      </c>
      <c r="K642" s="158" t="s">
        <v>1</v>
      </c>
      <c r="L642" s="31"/>
      <c r="M642" s="163" t="s">
        <v>1</v>
      </c>
      <c r="N642" s="164" t="s">
        <v>36</v>
      </c>
      <c r="O642" s="54"/>
      <c r="P642" s="165">
        <f>O642*H642</f>
        <v>0</v>
      </c>
      <c r="Q642" s="165">
        <v>0</v>
      </c>
      <c r="R642" s="165">
        <f>Q642*H642</f>
        <v>0</v>
      </c>
      <c r="S642" s="165">
        <v>0</v>
      </c>
      <c r="T642" s="166">
        <f>S642*H642</f>
        <v>0</v>
      </c>
      <c r="AR642" s="167" t="s">
        <v>234</v>
      </c>
      <c r="AT642" s="167" t="s">
        <v>155</v>
      </c>
      <c r="AU642" s="167" t="s">
        <v>82</v>
      </c>
      <c r="AY642" s="16" t="s">
        <v>153</v>
      </c>
      <c r="BE642" s="168">
        <f>IF(N642="základná",J642,0)</f>
        <v>0</v>
      </c>
      <c r="BF642" s="168">
        <f>IF(N642="znížená",J642,0)</f>
        <v>0</v>
      </c>
      <c r="BG642" s="168">
        <f>IF(N642="zákl. prenesená",J642,0)</f>
        <v>0</v>
      </c>
      <c r="BH642" s="168">
        <f>IF(N642="zníž. prenesená",J642,0)</f>
        <v>0</v>
      </c>
      <c r="BI642" s="168">
        <f>IF(N642="nulová",J642,0)</f>
        <v>0</v>
      </c>
      <c r="BJ642" s="16" t="s">
        <v>82</v>
      </c>
      <c r="BK642" s="168">
        <f>ROUND(I642*H642,2)</f>
        <v>0</v>
      </c>
      <c r="BL642" s="16" t="s">
        <v>234</v>
      </c>
      <c r="BM642" s="167" t="s">
        <v>1085</v>
      </c>
    </row>
    <row r="643" spans="2:65" s="1" customFormat="1" ht="68.25">
      <c r="B643" s="31"/>
      <c r="D643" s="170" t="s">
        <v>431</v>
      </c>
      <c r="F643" s="203" t="s">
        <v>1086</v>
      </c>
      <c r="I643" s="95"/>
      <c r="L643" s="31"/>
      <c r="M643" s="204"/>
      <c r="N643" s="54"/>
      <c r="O643" s="54"/>
      <c r="P643" s="54"/>
      <c r="Q643" s="54"/>
      <c r="R643" s="54"/>
      <c r="S643" s="54"/>
      <c r="T643" s="55"/>
      <c r="AT643" s="16" t="s">
        <v>431</v>
      </c>
      <c r="AU643" s="16" t="s">
        <v>82</v>
      </c>
    </row>
    <row r="644" spans="2:65" s="12" customFormat="1" ht="11.25">
      <c r="B644" s="169"/>
      <c r="D644" s="170" t="s">
        <v>161</v>
      </c>
      <c r="E644" s="171" t="s">
        <v>1</v>
      </c>
      <c r="F644" s="172" t="s">
        <v>1087</v>
      </c>
      <c r="H644" s="173">
        <v>6.694</v>
      </c>
      <c r="I644" s="174"/>
      <c r="L644" s="169"/>
      <c r="M644" s="175"/>
      <c r="N644" s="176"/>
      <c r="O644" s="176"/>
      <c r="P644" s="176"/>
      <c r="Q644" s="176"/>
      <c r="R644" s="176"/>
      <c r="S644" s="176"/>
      <c r="T644" s="177"/>
      <c r="AT644" s="171" t="s">
        <v>161</v>
      </c>
      <c r="AU644" s="171" t="s">
        <v>82</v>
      </c>
      <c r="AV644" s="12" t="s">
        <v>82</v>
      </c>
      <c r="AW644" s="12" t="s">
        <v>27</v>
      </c>
      <c r="AX644" s="12" t="s">
        <v>74</v>
      </c>
      <c r="AY644" s="171" t="s">
        <v>153</v>
      </c>
    </row>
    <row r="645" spans="2:65" s="1" customFormat="1" ht="36" customHeight="1">
      <c r="B645" s="155"/>
      <c r="C645" s="156" t="s">
        <v>1088</v>
      </c>
      <c r="D645" s="156" t="s">
        <v>155</v>
      </c>
      <c r="E645" s="157" t="s">
        <v>1089</v>
      </c>
      <c r="F645" s="158" t="s">
        <v>1090</v>
      </c>
      <c r="G645" s="159" t="s">
        <v>265</v>
      </c>
      <c r="H645" s="160">
        <v>7</v>
      </c>
      <c r="I645" s="161"/>
      <c r="J645" s="162">
        <f>ROUND(I645*H645,2)</f>
        <v>0</v>
      </c>
      <c r="K645" s="158" t="s">
        <v>1</v>
      </c>
      <c r="L645" s="31"/>
      <c r="M645" s="163" t="s">
        <v>1</v>
      </c>
      <c r="N645" s="164" t="s">
        <v>36</v>
      </c>
      <c r="O645" s="54"/>
      <c r="P645" s="165">
        <f>O645*H645</f>
        <v>0</v>
      </c>
      <c r="Q645" s="165">
        <v>0</v>
      </c>
      <c r="R645" s="165">
        <f>Q645*H645</f>
        <v>0</v>
      </c>
      <c r="S645" s="165">
        <v>0</v>
      </c>
      <c r="T645" s="166">
        <f>S645*H645</f>
        <v>0</v>
      </c>
      <c r="AR645" s="167" t="s">
        <v>234</v>
      </c>
      <c r="AT645" s="167" t="s">
        <v>155</v>
      </c>
      <c r="AU645" s="167" t="s">
        <v>82</v>
      </c>
      <c r="AY645" s="16" t="s">
        <v>153</v>
      </c>
      <c r="BE645" s="168">
        <f>IF(N645="základná",J645,0)</f>
        <v>0</v>
      </c>
      <c r="BF645" s="168">
        <f>IF(N645="znížená",J645,0)</f>
        <v>0</v>
      </c>
      <c r="BG645" s="168">
        <f>IF(N645="zákl. prenesená",J645,0)</f>
        <v>0</v>
      </c>
      <c r="BH645" s="168">
        <f>IF(N645="zníž. prenesená",J645,0)</f>
        <v>0</v>
      </c>
      <c r="BI645" s="168">
        <f>IF(N645="nulová",J645,0)</f>
        <v>0</v>
      </c>
      <c r="BJ645" s="16" t="s">
        <v>82</v>
      </c>
      <c r="BK645" s="168">
        <f>ROUND(I645*H645,2)</f>
        <v>0</v>
      </c>
      <c r="BL645" s="16" t="s">
        <v>234</v>
      </c>
      <c r="BM645" s="167" t="s">
        <v>1091</v>
      </c>
    </row>
    <row r="646" spans="2:65" s="1" customFormat="1" ht="29.25">
      <c r="B646" s="31"/>
      <c r="D646" s="170" t="s">
        <v>431</v>
      </c>
      <c r="F646" s="203" t="s">
        <v>1092</v>
      </c>
      <c r="I646" s="95"/>
      <c r="L646" s="31"/>
      <c r="M646" s="204"/>
      <c r="N646" s="54"/>
      <c r="O646" s="54"/>
      <c r="P646" s="54"/>
      <c r="Q646" s="54"/>
      <c r="R646" s="54"/>
      <c r="S646" s="54"/>
      <c r="T646" s="55"/>
      <c r="AT646" s="16" t="s">
        <v>431</v>
      </c>
      <c r="AU646" s="16" t="s">
        <v>82</v>
      </c>
    </row>
    <row r="647" spans="2:65" s="1" customFormat="1" ht="36" customHeight="1">
      <c r="B647" s="155"/>
      <c r="C647" s="156" t="s">
        <v>1093</v>
      </c>
      <c r="D647" s="156" t="s">
        <v>155</v>
      </c>
      <c r="E647" s="157" t="s">
        <v>1094</v>
      </c>
      <c r="F647" s="158" t="s">
        <v>1095</v>
      </c>
      <c r="G647" s="159" t="s">
        <v>265</v>
      </c>
      <c r="H647" s="160">
        <v>1</v>
      </c>
      <c r="I647" s="161"/>
      <c r="J647" s="162">
        <f>ROUND(I647*H647,2)</f>
        <v>0</v>
      </c>
      <c r="K647" s="158" t="s">
        <v>1</v>
      </c>
      <c r="L647" s="31"/>
      <c r="M647" s="163" t="s">
        <v>1</v>
      </c>
      <c r="N647" s="164" t="s">
        <v>36</v>
      </c>
      <c r="O647" s="54"/>
      <c r="P647" s="165">
        <f>O647*H647</f>
        <v>0</v>
      </c>
      <c r="Q647" s="165">
        <v>0</v>
      </c>
      <c r="R647" s="165">
        <f>Q647*H647</f>
        <v>0</v>
      </c>
      <c r="S647" s="165">
        <v>0</v>
      </c>
      <c r="T647" s="166">
        <f>S647*H647</f>
        <v>0</v>
      </c>
      <c r="AR647" s="167" t="s">
        <v>234</v>
      </c>
      <c r="AT647" s="167" t="s">
        <v>155</v>
      </c>
      <c r="AU647" s="167" t="s">
        <v>82</v>
      </c>
      <c r="AY647" s="16" t="s">
        <v>153</v>
      </c>
      <c r="BE647" s="168">
        <f>IF(N647="základná",J647,0)</f>
        <v>0</v>
      </c>
      <c r="BF647" s="168">
        <f>IF(N647="znížená",J647,0)</f>
        <v>0</v>
      </c>
      <c r="BG647" s="168">
        <f>IF(N647="zákl. prenesená",J647,0)</f>
        <v>0</v>
      </c>
      <c r="BH647" s="168">
        <f>IF(N647="zníž. prenesená",J647,0)</f>
        <v>0</v>
      </c>
      <c r="BI647" s="168">
        <f>IF(N647="nulová",J647,0)</f>
        <v>0</v>
      </c>
      <c r="BJ647" s="16" t="s">
        <v>82</v>
      </c>
      <c r="BK647" s="168">
        <f>ROUND(I647*H647,2)</f>
        <v>0</v>
      </c>
      <c r="BL647" s="16" t="s">
        <v>234</v>
      </c>
      <c r="BM647" s="167" t="s">
        <v>1096</v>
      </c>
    </row>
    <row r="648" spans="2:65" s="1" customFormat="1" ht="29.25">
      <c r="B648" s="31"/>
      <c r="D648" s="170" t="s">
        <v>431</v>
      </c>
      <c r="F648" s="203" t="s">
        <v>1097</v>
      </c>
      <c r="I648" s="95"/>
      <c r="L648" s="31"/>
      <c r="M648" s="204"/>
      <c r="N648" s="54"/>
      <c r="O648" s="54"/>
      <c r="P648" s="54"/>
      <c r="Q648" s="54"/>
      <c r="R648" s="54"/>
      <c r="S648" s="54"/>
      <c r="T648" s="55"/>
      <c r="AT648" s="16" t="s">
        <v>431</v>
      </c>
      <c r="AU648" s="16" t="s">
        <v>82</v>
      </c>
    </row>
    <row r="649" spans="2:65" s="1" customFormat="1" ht="24" customHeight="1">
      <c r="B649" s="155"/>
      <c r="C649" s="156" t="s">
        <v>1098</v>
      </c>
      <c r="D649" s="156" t="s">
        <v>155</v>
      </c>
      <c r="E649" s="157" t="s">
        <v>1099</v>
      </c>
      <c r="F649" s="158" t="s">
        <v>1100</v>
      </c>
      <c r="G649" s="159" t="s">
        <v>755</v>
      </c>
      <c r="H649" s="205"/>
      <c r="I649" s="161"/>
      <c r="J649" s="162">
        <f>ROUND(I649*H649,2)</f>
        <v>0</v>
      </c>
      <c r="K649" s="158" t="s">
        <v>1</v>
      </c>
      <c r="L649" s="31"/>
      <c r="M649" s="163" t="s">
        <v>1</v>
      </c>
      <c r="N649" s="164" t="s">
        <v>36</v>
      </c>
      <c r="O649" s="54"/>
      <c r="P649" s="165">
        <f>O649*H649</f>
        <v>0</v>
      </c>
      <c r="Q649" s="165">
        <v>0</v>
      </c>
      <c r="R649" s="165">
        <f>Q649*H649</f>
        <v>0</v>
      </c>
      <c r="S649" s="165">
        <v>0</v>
      </c>
      <c r="T649" s="166">
        <f>S649*H649</f>
        <v>0</v>
      </c>
      <c r="AR649" s="167" t="s">
        <v>234</v>
      </c>
      <c r="AT649" s="167" t="s">
        <v>155</v>
      </c>
      <c r="AU649" s="167" t="s">
        <v>82</v>
      </c>
      <c r="AY649" s="16" t="s">
        <v>153</v>
      </c>
      <c r="BE649" s="168">
        <f>IF(N649="základná",J649,0)</f>
        <v>0</v>
      </c>
      <c r="BF649" s="168">
        <f>IF(N649="znížená",J649,0)</f>
        <v>0</v>
      </c>
      <c r="BG649" s="168">
        <f>IF(N649="zákl. prenesená",J649,0)</f>
        <v>0</v>
      </c>
      <c r="BH649" s="168">
        <f>IF(N649="zníž. prenesená",J649,0)</f>
        <v>0</v>
      </c>
      <c r="BI649" s="168">
        <f>IF(N649="nulová",J649,0)</f>
        <v>0</v>
      </c>
      <c r="BJ649" s="16" t="s">
        <v>82</v>
      </c>
      <c r="BK649" s="168">
        <f>ROUND(I649*H649,2)</f>
        <v>0</v>
      </c>
      <c r="BL649" s="16" t="s">
        <v>234</v>
      </c>
      <c r="BM649" s="167" t="s">
        <v>1101</v>
      </c>
    </row>
    <row r="650" spans="2:65" s="11" customFormat="1" ht="22.9" customHeight="1">
      <c r="B650" s="142"/>
      <c r="D650" s="143" t="s">
        <v>69</v>
      </c>
      <c r="E650" s="153" t="s">
        <v>1102</v>
      </c>
      <c r="F650" s="153" t="s">
        <v>1103</v>
      </c>
      <c r="I650" s="145"/>
      <c r="J650" s="154">
        <f>BK650</f>
        <v>0</v>
      </c>
      <c r="L650" s="142"/>
      <c r="M650" s="147"/>
      <c r="N650" s="148"/>
      <c r="O650" s="148"/>
      <c r="P650" s="149">
        <f>SUM(P651:P705)</f>
        <v>0</v>
      </c>
      <c r="Q650" s="148"/>
      <c r="R650" s="149">
        <f>SUM(R651:R705)</f>
        <v>3.6122553499999999</v>
      </c>
      <c r="S650" s="148"/>
      <c r="T650" s="150">
        <f>SUM(T651:T705)</f>
        <v>2.8741840000000001</v>
      </c>
      <c r="AR650" s="143" t="s">
        <v>82</v>
      </c>
      <c r="AT650" s="151" t="s">
        <v>69</v>
      </c>
      <c r="AU650" s="151" t="s">
        <v>74</v>
      </c>
      <c r="AY650" s="143" t="s">
        <v>153</v>
      </c>
      <c r="BK650" s="152">
        <f>SUM(BK651:BK705)</f>
        <v>0</v>
      </c>
    </row>
    <row r="651" spans="2:65" s="1" customFormat="1" ht="60" customHeight="1">
      <c r="B651" s="155"/>
      <c r="C651" s="156" t="s">
        <v>1104</v>
      </c>
      <c r="D651" s="156" t="s">
        <v>155</v>
      </c>
      <c r="E651" s="157" t="s">
        <v>1105</v>
      </c>
      <c r="F651" s="158" t="s">
        <v>1106</v>
      </c>
      <c r="G651" s="159" t="s">
        <v>158</v>
      </c>
      <c r="H651" s="160">
        <v>180</v>
      </c>
      <c r="I651" s="161"/>
      <c r="J651" s="162">
        <f>ROUND(I651*H651,2)</f>
        <v>0</v>
      </c>
      <c r="K651" s="158" t="s">
        <v>1</v>
      </c>
      <c r="L651" s="31"/>
      <c r="M651" s="163" t="s">
        <v>1</v>
      </c>
      <c r="N651" s="164" t="s">
        <v>36</v>
      </c>
      <c r="O651" s="54"/>
      <c r="P651" s="165">
        <f>O651*H651</f>
        <v>0</v>
      </c>
      <c r="Q651" s="165">
        <v>0</v>
      </c>
      <c r="R651" s="165">
        <f>Q651*H651</f>
        <v>0</v>
      </c>
      <c r="S651" s="165">
        <v>7.3200000000000001E-3</v>
      </c>
      <c r="T651" s="166">
        <f>S651*H651</f>
        <v>1.3176000000000001</v>
      </c>
      <c r="AR651" s="167" t="s">
        <v>234</v>
      </c>
      <c r="AT651" s="167" t="s">
        <v>155</v>
      </c>
      <c r="AU651" s="167" t="s">
        <v>82</v>
      </c>
      <c r="AY651" s="16" t="s">
        <v>153</v>
      </c>
      <c r="BE651" s="168">
        <f>IF(N651="základná",J651,0)</f>
        <v>0</v>
      </c>
      <c r="BF651" s="168">
        <f>IF(N651="znížená",J651,0)</f>
        <v>0</v>
      </c>
      <c r="BG651" s="168">
        <f>IF(N651="zákl. prenesená",J651,0)</f>
        <v>0</v>
      </c>
      <c r="BH651" s="168">
        <f>IF(N651="zníž. prenesená",J651,0)</f>
        <v>0</v>
      </c>
      <c r="BI651" s="168">
        <f>IF(N651="nulová",J651,0)</f>
        <v>0</v>
      </c>
      <c r="BJ651" s="16" t="s">
        <v>82</v>
      </c>
      <c r="BK651" s="168">
        <f>ROUND(I651*H651,2)</f>
        <v>0</v>
      </c>
      <c r="BL651" s="16" t="s">
        <v>234</v>
      </c>
      <c r="BM651" s="167" t="s">
        <v>1107</v>
      </c>
    </row>
    <row r="652" spans="2:65" s="1" customFormat="1" ht="36" customHeight="1">
      <c r="B652" s="155"/>
      <c r="C652" s="156" t="s">
        <v>1108</v>
      </c>
      <c r="D652" s="156" t="s">
        <v>155</v>
      </c>
      <c r="E652" s="157" t="s">
        <v>1109</v>
      </c>
      <c r="F652" s="158" t="s">
        <v>1110</v>
      </c>
      <c r="G652" s="159" t="s">
        <v>158</v>
      </c>
      <c r="H652" s="160">
        <v>69</v>
      </c>
      <c r="I652" s="161"/>
      <c r="J652" s="162">
        <f>ROUND(I652*H652,2)</f>
        <v>0</v>
      </c>
      <c r="K652" s="158" t="s">
        <v>159</v>
      </c>
      <c r="L652" s="31"/>
      <c r="M652" s="163" t="s">
        <v>1</v>
      </c>
      <c r="N652" s="164" t="s">
        <v>36</v>
      </c>
      <c r="O652" s="54"/>
      <c r="P652" s="165">
        <f>O652*H652</f>
        <v>0</v>
      </c>
      <c r="Q652" s="165">
        <v>0</v>
      </c>
      <c r="R652" s="165">
        <f>Q652*H652</f>
        <v>0</v>
      </c>
      <c r="S652" s="165">
        <v>1.7000000000000001E-2</v>
      </c>
      <c r="T652" s="166">
        <f>S652*H652</f>
        <v>1.173</v>
      </c>
      <c r="AR652" s="167" t="s">
        <v>234</v>
      </c>
      <c r="AT652" s="167" t="s">
        <v>155</v>
      </c>
      <c r="AU652" s="167" t="s">
        <v>82</v>
      </c>
      <c r="AY652" s="16" t="s">
        <v>153</v>
      </c>
      <c r="BE652" s="168">
        <f>IF(N652="základná",J652,0)</f>
        <v>0</v>
      </c>
      <c r="BF652" s="168">
        <f>IF(N652="znížená",J652,0)</f>
        <v>0</v>
      </c>
      <c r="BG652" s="168">
        <f>IF(N652="zákl. prenesená",J652,0)</f>
        <v>0</v>
      </c>
      <c r="BH652" s="168">
        <f>IF(N652="zníž. prenesená",J652,0)</f>
        <v>0</v>
      </c>
      <c r="BI652" s="168">
        <f>IF(N652="nulová",J652,0)</f>
        <v>0</v>
      </c>
      <c r="BJ652" s="16" t="s">
        <v>82</v>
      </c>
      <c r="BK652" s="168">
        <f>ROUND(I652*H652,2)</f>
        <v>0</v>
      </c>
      <c r="BL652" s="16" t="s">
        <v>234</v>
      </c>
      <c r="BM652" s="167" t="s">
        <v>1111</v>
      </c>
    </row>
    <row r="653" spans="2:65" s="12" customFormat="1" ht="11.25">
      <c r="B653" s="169"/>
      <c r="D653" s="170" t="s">
        <v>161</v>
      </c>
      <c r="E653" s="171" t="s">
        <v>1</v>
      </c>
      <c r="F653" s="172" t="s">
        <v>1112</v>
      </c>
      <c r="H653" s="173">
        <v>69</v>
      </c>
      <c r="I653" s="174"/>
      <c r="L653" s="169"/>
      <c r="M653" s="175"/>
      <c r="N653" s="176"/>
      <c r="O653" s="176"/>
      <c r="P653" s="176"/>
      <c r="Q653" s="176"/>
      <c r="R653" s="176"/>
      <c r="S653" s="176"/>
      <c r="T653" s="177"/>
      <c r="AT653" s="171" t="s">
        <v>161</v>
      </c>
      <c r="AU653" s="171" t="s">
        <v>82</v>
      </c>
      <c r="AV653" s="12" t="s">
        <v>82</v>
      </c>
      <c r="AW653" s="12" t="s">
        <v>27</v>
      </c>
      <c r="AX653" s="12" t="s">
        <v>74</v>
      </c>
      <c r="AY653" s="171" t="s">
        <v>153</v>
      </c>
    </row>
    <row r="654" spans="2:65" s="1" customFormat="1" ht="48" customHeight="1">
      <c r="B654" s="155"/>
      <c r="C654" s="156" t="s">
        <v>1113</v>
      </c>
      <c r="D654" s="156" t="s">
        <v>155</v>
      </c>
      <c r="E654" s="157" t="s">
        <v>1114</v>
      </c>
      <c r="F654" s="158" t="s">
        <v>1115</v>
      </c>
      <c r="G654" s="159" t="s">
        <v>168</v>
      </c>
      <c r="H654" s="160">
        <v>24.1</v>
      </c>
      <c r="I654" s="161"/>
      <c r="J654" s="162">
        <f>ROUND(I654*H654,2)</f>
        <v>0</v>
      </c>
      <c r="K654" s="158" t="s">
        <v>177</v>
      </c>
      <c r="L654" s="31"/>
      <c r="M654" s="163" t="s">
        <v>1</v>
      </c>
      <c r="N654" s="164" t="s">
        <v>36</v>
      </c>
      <c r="O654" s="54"/>
      <c r="P654" s="165">
        <f>O654*H654</f>
        <v>0</v>
      </c>
      <c r="Q654" s="165">
        <v>0</v>
      </c>
      <c r="R654" s="165">
        <f>Q654*H654</f>
        <v>0</v>
      </c>
      <c r="S654" s="165">
        <v>4.45E-3</v>
      </c>
      <c r="T654" s="166">
        <f>S654*H654</f>
        <v>0.10724500000000001</v>
      </c>
      <c r="AR654" s="167" t="s">
        <v>234</v>
      </c>
      <c r="AT654" s="167" t="s">
        <v>155</v>
      </c>
      <c r="AU654" s="167" t="s">
        <v>82</v>
      </c>
      <c r="AY654" s="16" t="s">
        <v>153</v>
      </c>
      <c r="BE654" s="168">
        <f>IF(N654="základná",J654,0)</f>
        <v>0</v>
      </c>
      <c r="BF654" s="168">
        <f>IF(N654="znížená",J654,0)</f>
        <v>0</v>
      </c>
      <c r="BG654" s="168">
        <f>IF(N654="zákl. prenesená",J654,0)</f>
        <v>0</v>
      </c>
      <c r="BH654" s="168">
        <f>IF(N654="zníž. prenesená",J654,0)</f>
        <v>0</v>
      </c>
      <c r="BI654" s="168">
        <f>IF(N654="nulová",J654,0)</f>
        <v>0</v>
      </c>
      <c r="BJ654" s="16" t="s">
        <v>82</v>
      </c>
      <c r="BK654" s="168">
        <f>ROUND(I654*H654,2)</f>
        <v>0</v>
      </c>
      <c r="BL654" s="16" t="s">
        <v>234</v>
      </c>
      <c r="BM654" s="167" t="s">
        <v>1116</v>
      </c>
    </row>
    <row r="655" spans="2:65" s="1" customFormat="1" ht="36" customHeight="1">
      <c r="B655" s="155"/>
      <c r="C655" s="156" t="s">
        <v>1117</v>
      </c>
      <c r="D655" s="156" t="s">
        <v>155</v>
      </c>
      <c r="E655" s="157" t="s">
        <v>1118</v>
      </c>
      <c r="F655" s="158" t="s">
        <v>1119</v>
      </c>
      <c r="G655" s="159" t="s">
        <v>168</v>
      </c>
      <c r="H655" s="160">
        <v>24.1</v>
      </c>
      <c r="I655" s="161"/>
      <c r="J655" s="162">
        <f>ROUND(I655*H655,2)</f>
        <v>0</v>
      </c>
      <c r="K655" s="158" t="s">
        <v>177</v>
      </c>
      <c r="L655" s="31"/>
      <c r="M655" s="163" t="s">
        <v>1</v>
      </c>
      <c r="N655" s="164" t="s">
        <v>36</v>
      </c>
      <c r="O655" s="54"/>
      <c r="P655" s="165">
        <f>O655*H655</f>
        <v>0</v>
      </c>
      <c r="Q655" s="165">
        <v>0</v>
      </c>
      <c r="R655" s="165">
        <f>Q655*H655</f>
        <v>0</v>
      </c>
      <c r="S655" s="165">
        <v>4.1999999999999997E-3</v>
      </c>
      <c r="T655" s="166">
        <f>S655*H655</f>
        <v>0.10122</v>
      </c>
      <c r="AR655" s="167" t="s">
        <v>234</v>
      </c>
      <c r="AT655" s="167" t="s">
        <v>155</v>
      </c>
      <c r="AU655" s="167" t="s">
        <v>82</v>
      </c>
      <c r="AY655" s="16" t="s">
        <v>153</v>
      </c>
      <c r="BE655" s="168">
        <f>IF(N655="základná",J655,0)</f>
        <v>0</v>
      </c>
      <c r="BF655" s="168">
        <f>IF(N655="znížená",J655,0)</f>
        <v>0</v>
      </c>
      <c r="BG655" s="168">
        <f>IF(N655="zákl. prenesená",J655,0)</f>
        <v>0</v>
      </c>
      <c r="BH655" s="168">
        <f>IF(N655="zníž. prenesená",J655,0)</f>
        <v>0</v>
      </c>
      <c r="BI655" s="168">
        <f>IF(N655="nulová",J655,0)</f>
        <v>0</v>
      </c>
      <c r="BJ655" s="16" t="s">
        <v>82</v>
      </c>
      <c r="BK655" s="168">
        <f>ROUND(I655*H655,2)</f>
        <v>0</v>
      </c>
      <c r="BL655" s="16" t="s">
        <v>234</v>
      </c>
      <c r="BM655" s="167" t="s">
        <v>1120</v>
      </c>
    </row>
    <row r="656" spans="2:65" s="1" customFormat="1" ht="48" customHeight="1">
      <c r="B656" s="155"/>
      <c r="C656" s="156" t="s">
        <v>1121</v>
      </c>
      <c r="D656" s="156" t="s">
        <v>155</v>
      </c>
      <c r="E656" s="157" t="s">
        <v>1122</v>
      </c>
      <c r="F656" s="158" t="s">
        <v>1123</v>
      </c>
      <c r="G656" s="159" t="s">
        <v>168</v>
      </c>
      <c r="H656" s="160">
        <v>7.3</v>
      </c>
      <c r="I656" s="161"/>
      <c r="J656" s="162">
        <f>ROUND(I656*H656,2)</f>
        <v>0</v>
      </c>
      <c r="K656" s="158" t="s">
        <v>1</v>
      </c>
      <c r="L656" s="31"/>
      <c r="M656" s="163" t="s">
        <v>1</v>
      </c>
      <c r="N656" s="164" t="s">
        <v>36</v>
      </c>
      <c r="O656" s="54"/>
      <c r="P656" s="165">
        <f>O656*H656</f>
        <v>0</v>
      </c>
      <c r="Q656" s="165">
        <v>0</v>
      </c>
      <c r="R656" s="165">
        <f>Q656*H656</f>
        <v>0</v>
      </c>
      <c r="S656" s="165">
        <v>2.0200000000000001E-3</v>
      </c>
      <c r="T656" s="166">
        <f>S656*H656</f>
        <v>1.4746E-2</v>
      </c>
      <c r="AR656" s="167" t="s">
        <v>234</v>
      </c>
      <c r="AT656" s="167" t="s">
        <v>155</v>
      </c>
      <c r="AU656" s="167" t="s">
        <v>82</v>
      </c>
      <c r="AY656" s="16" t="s">
        <v>153</v>
      </c>
      <c r="BE656" s="168">
        <f>IF(N656="základná",J656,0)</f>
        <v>0</v>
      </c>
      <c r="BF656" s="168">
        <f>IF(N656="znížená",J656,0)</f>
        <v>0</v>
      </c>
      <c r="BG656" s="168">
        <f>IF(N656="zákl. prenesená",J656,0)</f>
        <v>0</v>
      </c>
      <c r="BH656" s="168">
        <f>IF(N656="zníž. prenesená",J656,0)</f>
        <v>0</v>
      </c>
      <c r="BI656" s="168">
        <f>IF(N656="nulová",J656,0)</f>
        <v>0</v>
      </c>
      <c r="BJ656" s="16" t="s">
        <v>82</v>
      </c>
      <c r="BK656" s="168">
        <f>ROUND(I656*H656,2)</f>
        <v>0</v>
      </c>
      <c r="BL656" s="16" t="s">
        <v>234</v>
      </c>
      <c r="BM656" s="167" t="s">
        <v>1124</v>
      </c>
    </row>
    <row r="657" spans="2:65" s="12" customFormat="1" ht="11.25">
      <c r="B657" s="169"/>
      <c r="D657" s="170" t="s">
        <v>161</v>
      </c>
      <c r="E657" s="171" t="s">
        <v>1</v>
      </c>
      <c r="F657" s="172" t="s">
        <v>1125</v>
      </c>
      <c r="H657" s="173">
        <v>7.3</v>
      </c>
      <c r="I657" s="174"/>
      <c r="L657" s="169"/>
      <c r="M657" s="175"/>
      <c r="N657" s="176"/>
      <c r="O657" s="176"/>
      <c r="P657" s="176"/>
      <c r="Q657" s="176"/>
      <c r="R657" s="176"/>
      <c r="S657" s="176"/>
      <c r="T657" s="177"/>
      <c r="AT657" s="171" t="s">
        <v>161</v>
      </c>
      <c r="AU657" s="171" t="s">
        <v>82</v>
      </c>
      <c r="AV657" s="12" t="s">
        <v>82</v>
      </c>
      <c r="AW657" s="12" t="s">
        <v>27</v>
      </c>
      <c r="AX657" s="12" t="s">
        <v>74</v>
      </c>
      <c r="AY657" s="171" t="s">
        <v>153</v>
      </c>
    </row>
    <row r="658" spans="2:65" s="1" customFormat="1" ht="36" customHeight="1">
      <c r="B658" s="155"/>
      <c r="C658" s="156" t="s">
        <v>1126</v>
      </c>
      <c r="D658" s="156" t="s">
        <v>155</v>
      </c>
      <c r="E658" s="157" t="s">
        <v>1127</v>
      </c>
      <c r="F658" s="158" t="s">
        <v>1128</v>
      </c>
      <c r="G658" s="159" t="s">
        <v>168</v>
      </c>
      <c r="H658" s="160">
        <v>24.1</v>
      </c>
      <c r="I658" s="161"/>
      <c r="J658" s="162">
        <f>ROUND(I658*H658,2)</f>
        <v>0</v>
      </c>
      <c r="K658" s="158" t="s">
        <v>177</v>
      </c>
      <c r="L658" s="31"/>
      <c r="M658" s="163" t="s">
        <v>1</v>
      </c>
      <c r="N658" s="164" t="s">
        <v>36</v>
      </c>
      <c r="O658" s="54"/>
      <c r="P658" s="165">
        <f>O658*H658</f>
        <v>0</v>
      </c>
      <c r="Q658" s="165">
        <v>0</v>
      </c>
      <c r="R658" s="165">
        <f>Q658*H658</f>
        <v>0</v>
      </c>
      <c r="S658" s="165">
        <v>1.75E-3</v>
      </c>
      <c r="T658" s="166">
        <f>S658*H658</f>
        <v>4.2175000000000004E-2</v>
      </c>
      <c r="AR658" s="167" t="s">
        <v>234</v>
      </c>
      <c r="AT658" s="167" t="s">
        <v>155</v>
      </c>
      <c r="AU658" s="167" t="s">
        <v>82</v>
      </c>
      <c r="AY658" s="16" t="s">
        <v>153</v>
      </c>
      <c r="BE658" s="168">
        <f>IF(N658="základná",J658,0)</f>
        <v>0</v>
      </c>
      <c r="BF658" s="168">
        <f>IF(N658="znížená",J658,0)</f>
        <v>0</v>
      </c>
      <c r="BG658" s="168">
        <f>IF(N658="zákl. prenesená",J658,0)</f>
        <v>0</v>
      </c>
      <c r="BH658" s="168">
        <f>IF(N658="zníž. prenesená",J658,0)</f>
        <v>0</v>
      </c>
      <c r="BI658" s="168">
        <f>IF(N658="nulová",J658,0)</f>
        <v>0</v>
      </c>
      <c r="BJ658" s="16" t="s">
        <v>82</v>
      </c>
      <c r="BK658" s="168">
        <f>ROUND(I658*H658,2)</f>
        <v>0</v>
      </c>
      <c r="BL658" s="16" t="s">
        <v>234</v>
      </c>
      <c r="BM658" s="167" t="s">
        <v>1129</v>
      </c>
    </row>
    <row r="659" spans="2:65" s="1" customFormat="1" ht="36" customHeight="1">
      <c r="B659" s="155"/>
      <c r="C659" s="156" t="s">
        <v>1130</v>
      </c>
      <c r="D659" s="156" t="s">
        <v>155</v>
      </c>
      <c r="E659" s="157" t="s">
        <v>1131</v>
      </c>
      <c r="F659" s="158" t="s">
        <v>1132</v>
      </c>
      <c r="G659" s="159" t="s">
        <v>168</v>
      </c>
      <c r="H659" s="160">
        <v>21.5</v>
      </c>
      <c r="I659" s="161"/>
      <c r="J659" s="162">
        <f>ROUND(I659*H659,2)</f>
        <v>0</v>
      </c>
      <c r="K659" s="158" t="s">
        <v>1</v>
      </c>
      <c r="L659" s="31"/>
      <c r="M659" s="163" t="s">
        <v>1</v>
      </c>
      <c r="N659" s="164" t="s">
        <v>36</v>
      </c>
      <c r="O659" s="54"/>
      <c r="P659" s="165">
        <f>O659*H659</f>
        <v>0</v>
      </c>
      <c r="Q659" s="165">
        <v>0</v>
      </c>
      <c r="R659" s="165">
        <f>Q659*H659</f>
        <v>0</v>
      </c>
      <c r="S659" s="165">
        <v>4.45E-3</v>
      </c>
      <c r="T659" s="166">
        <f>S659*H659</f>
        <v>9.5674999999999996E-2</v>
      </c>
      <c r="AR659" s="167" t="s">
        <v>234</v>
      </c>
      <c r="AT659" s="167" t="s">
        <v>155</v>
      </c>
      <c r="AU659" s="167" t="s">
        <v>82</v>
      </c>
      <c r="AY659" s="16" t="s">
        <v>153</v>
      </c>
      <c r="BE659" s="168">
        <f>IF(N659="základná",J659,0)</f>
        <v>0</v>
      </c>
      <c r="BF659" s="168">
        <f>IF(N659="znížená",J659,0)</f>
        <v>0</v>
      </c>
      <c r="BG659" s="168">
        <f>IF(N659="zákl. prenesená",J659,0)</f>
        <v>0</v>
      </c>
      <c r="BH659" s="168">
        <f>IF(N659="zníž. prenesená",J659,0)</f>
        <v>0</v>
      </c>
      <c r="BI659" s="168">
        <f>IF(N659="nulová",J659,0)</f>
        <v>0</v>
      </c>
      <c r="BJ659" s="16" t="s">
        <v>82</v>
      </c>
      <c r="BK659" s="168">
        <f>ROUND(I659*H659,2)</f>
        <v>0</v>
      </c>
      <c r="BL659" s="16" t="s">
        <v>234</v>
      </c>
      <c r="BM659" s="167" t="s">
        <v>1133</v>
      </c>
    </row>
    <row r="660" spans="2:65" s="12" customFormat="1" ht="11.25">
      <c r="B660" s="169"/>
      <c r="D660" s="170" t="s">
        <v>161</v>
      </c>
      <c r="E660" s="171" t="s">
        <v>1</v>
      </c>
      <c r="F660" s="172" t="s">
        <v>1134</v>
      </c>
      <c r="H660" s="173">
        <v>21.5</v>
      </c>
      <c r="I660" s="174"/>
      <c r="L660" s="169"/>
      <c r="M660" s="175"/>
      <c r="N660" s="176"/>
      <c r="O660" s="176"/>
      <c r="P660" s="176"/>
      <c r="Q660" s="176"/>
      <c r="R660" s="176"/>
      <c r="S660" s="176"/>
      <c r="T660" s="177"/>
      <c r="AT660" s="171" t="s">
        <v>161</v>
      </c>
      <c r="AU660" s="171" t="s">
        <v>82</v>
      </c>
      <c r="AV660" s="12" t="s">
        <v>82</v>
      </c>
      <c r="AW660" s="12" t="s">
        <v>27</v>
      </c>
      <c r="AX660" s="12" t="s">
        <v>74</v>
      </c>
      <c r="AY660" s="171" t="s">
        <v>153</v>
      </c>
    </row>
    <row r="661" spans="2:65" s="1" customFormat="1" ht="48" customHeight="1">
      <c r="B661" s="155"/>
      <c r="C661" s="156" t="s">
        <v>1135</v>
      </c>
      <c r="D661" s="156" t="s">
        <v>155</v>
      </c>
      <c r="E661" s="157" t="s">
        <v>1136</v>
      </c>
      <c r="F661" s="158" t="s">
        <v>1137</v>
      </c>
      <c r="G661" s="159" t="s">
        <v>168</v>
      </c>
      <c r="H661" s="160">
        <v>11.15</v>
      </c>
      <c r="I661" s="161"/>
      <c r="J661" s="162">
        <f>ROUND(I661*H661,2)</f>
        <v>0</v>
      </c>
      <c r="K661" s="158" t="s">
        <v>1</v>
      </c>
      <c r="L661" s="31"/>
      <c r="M661" s="163" t="s">
        <v>1</v>
      </c>
      <c r="N661" s="164" t="s">
        <v>36</v>
      </c>
      <c r="O661" s="54"/>
      <c r="P661" s="165">
        <f>O661*H661</f>
        <v>0</v>
      </c>
      <c r="Q661" s="165">
        <v>0</v>
      </c>
      <c r="R661" s="165">
        <f>Q661*H661</f>
        <v>0</v>
      </c>
      <c r="S661" s="165">
        <v>2.0200000000000001E-3</v>
      </c>
      <c r="T661" s="166">
        <f>S661*H661</f>
        <v>2.2523000000000001E-2</v>
      </c>
      <c r="AR661" s="167" t="s">
        <v>234</v>
      </c>
      <c r="AT661" s="167" t="s">
        <v>155</v>
      </c>
      <c r="AU661" s="167" t="s">
        <v>82</v>
      </c>
      <c r="AY661" s="16" t="s">
        <v>153</v>
      </c>
      <c r="BE661" s="168">
        <f>IF(N661="základná",J661,0)</f>
        <v>0</v>
      </c>
      <c r="BF661" s="168">
        <f>IF(N661="znížená",J661,0)</f>
        <v>0</v>
      </c>
      <c r="BG661" s="168">
        <f>IF(N661="zákl. prenesená",J661,0)</f>
        <v>0</v>
      </c>
      <c r="BH661" s="168">
        <f>IF(N661="zníž. prenesená",J661,0)</f>
        <v>0</v>
      </c>
      <c r="BI661" s="168">
        <f>IF(N661="nulová",J661,0)</f>
        <v>0</v>
      </c>
      <c r="BJ661" s="16" t="s">
        <v>82</v>
      </c>
      <c r="BK661" s="168">
        <f>ROUND(I661*H661,2)</f>
        <v>0</v>
      </c>
      <c r="BL661" s="16" t="s">
        <v>234</v>
      </c>
      <c r="BM661" s="167" t="s">
        <v>1138</v>
      </c>
    </row>
    <row r="662" spans="2:65" s="12" customFormat="1" ht="11.25">
      <c r="B662" s="169"/>
      <c r="D662" s="170" t="s">
        <v>161</v>
      </c>
      <c r="E662" s="171" t="s">
        <v>1</v>
      </c>
      <c r="F662" s="172" t="s">
        <v>1139</v>
      </c>
      <c r="H662" s="173">
        <v>11.15</v>
      </c>
      <c r="I662" s="174"/>
      <c r="L662" s="169"/>
      <c r="M662" s="175"/>
      <c r="N662" s="176"/>
      <c r="O662" s="176"/>
      <c r="P662" s="176"/>
      <c r="Q662" s="176"/>
      <c r="R662" s="176"/>
      <c r="S662" s="176"/>
      <c r="T662" s="177"/>
      <c r="AT662" s="171" t="s">
        <v>161</v>
      </c>
      <c r="AU662" s="171" t="s">
        <v>82</v>
      </c>
      <c r="AV662" s="12" t="s">
        <v>82</v>
      </c>
      <c r="AW662" s="12" t="s">
        <v>27</v>
      </c>
      <c r="AX662" s="12" t="s">
        <v>74</v>
      </c>
      <c r="AY662" s="171" t="s">
        <v>153</v>
      </c>
    </row>
    <row r="663" spans="2:65" s="1" customFormat="1" ht="60" customHeight="1">
      <c r="B663" s="155"/>
      <c r="C663" s="156" t="s">
        <v>1140</v>
      </c>
      <c r="D663" s="156" t="s">
        <v>155</v>
      </c>
      <c r="E663" s="157" t="s">
        <v>1141</v>
      </c>
      <c r="F663" s="158" t="s">
        <v>1142</v>
      </c>
      <c r="G663" s="159" t="s">
        <v>158</v>
      </c>
      <c r="H663" s="160">
        <v>288.62</v>
      </c>
      <c r="I663" s="161"/>
      <c r="J663" s="162">
        <f>ROUND(I663*H663,2)</f>
        <v>0</v>
      </c>
      <c r="K663" s="158" t="s">
        <v>177</v>
      </c>
      <c r="L663" s="31"/>
      <c r="M663" s="163" t="s">
        <v>1</v>
      </c>
      <c r="N663" s="164" t="s">
        <v>36</v>
      </c>
      <c r="O663" s="54"/>
      <c r="P663" s="165">
        <f>O663*H663</f>
        <v>0</v>
      </c>
      <c r="Q663" s="165">
        <v>1.0460000000000001E-2</v>
      </c>
      <c r="R663" s="165">
        <f>Q663*H663</f>
        <v>3.0189652000000002</v>
      </c>
      <c r="S663" s="165">
        <v>0</v>
      </c>
      <c r="T663" s="166">
        <f>S663*H663</f>
        <v>0</v>
      </c>
      <c r="AR663" s="167" t="s">
        <v>234</v>
      </c>
      <c r="AT663" s="167" t="s">
        <v>155</v>
      </c>
      <c r="AU663" s="167" t="s">
        <v>82</v>
      </c>
      <c r="AY663" s="16" t="s">
        <v>153</v>
      </c>
      <c r="BE663" s="168">
        <f>IF(N663="základná",J663,0)</f>
        <v>0</v>
      </c>
      <c r="BF663" s="168">
        <f>IF(N663="znížená",J663,0)</f>
        <v>0</v>
      </c>
      <c r="BG663" s="168">
        <f>IF(N663="zákl. prenesená",J663,0)</f>
        <v>0</v>
      </c>
      <c r="BH663" s="168">
        <f>IF(N663="zníž. prenesená",J663,0)</f>
        <v>0</v>
      </c>
      <c r="BI663" s="168">
        <f>IF(N663="nulová",J663,0)</f>
        <v>0</v>
      </c>
      <c r="BJ663" s="16" t="s">
        <v>82</v>
      </c>
      <c r="BK663" s="168">
        <f>ROUND(I663*H663,2)</f>
        <v>0</v>
      </c>
      <c r="BL663" s="16" t="s">
        <v>234</v>
      </c>
      <c r="BM663" s="167" t="s">
        <v>1143</v>
      </c>
    </row>
    <row r="664" spans="2:65" s="1" customFormat="1" ht="146.25">
      <c r="B664" s="31"/>
      <c r="D664" s="170" t="s">
        <v>431</v>
      </c>
      <c r="F664" s="203" t="s">
        <v>1144</v>
      </c>
      <c r="I664" s="95"/>
      <c r="L664" s="31"/>
      <c r="M664" s="204"/>
      <c r="N664" s="54"/>
      <c r="O664" s="54"/>
      <c r="P664" s="54"/>
      <c r="Q664" s="54"/>
      <c r="R664" s="54"/>
      <c r="S664" s="54"/>
      <c r="T664" s="55"/>
      <c r="AT664" s="16" t="s">
        <v>431</v>
      </c>
      <c r="AU664" s="16" t="s">
        <v>82</v>
      </c>
    </row>
    <row r="665" spans="2:65" s="12" customFormat="1" ht="11.25">
      <c r="B665" s="169"/>
      <c r="D665" s="170" t="s">
        <v>161</v>
      </c>
      <c r="E665" s="171" t="s">
        <v>1</v>
      </c>
      <c r="F665" s="172" t="s">
        <v>1145</v>
      </c>
      <c r="H665" s="173">
        <v>180.11799999999999</v>
      </c>
      <c r="I665" s="174"/>
      <c r="L665" s="169"/>
      <c r="M665" s="175"/>
      <c r="N665" s="176"/>
      <c r="O665" s="176"/>
      <c r="P665" s="176"/>
      <c r="Q665" s="176"/>
      <c r="R665" s="176"/>
      <c r="S665" s="176"/>
      <c r="T665" s="177"/>
      <c r="AT665" s="171" t="s">
        <v>161</v>
      </c>
      <c r="AU665" s="171" t="s">
        <v>82</v>
      </c>
      <c r="AV665" s="12" t="s">
        <v>82</v>
      </c>
      <c r="AW665" s="12" t="s">
        <v>27</v>
      </c>
      <c r="AX665" s="12" t="s">
        <v>70</v>
      </c>
      <c r="AY665" s="171" t="s">
        <v>153</v>
      </c>
    </row>
    <row r="666" spans="2:65" s="12" customFormat="1" ht="11.25">
      <c r="B666" s="169"/>
      <c r="D666" s="170" t="s">
        <v>161</v>
      </c>
      <c r="E666" s="171" t="s">
        <v>1</v>
      </c>
      <c r="F666" s="172" t="s">
        <v>1146</v>
      </c>
      <c r="H666" s="173">
        <v>108.502</v>
      </c>
      <c r="I666" s="174"/>
      <c r="L666" s="169"/>
      <c r="M666" s="175"/>
      <c r="N666" s="176"/>
      <c r="O666" s="176"/>
      <c r="P666" s="176"/>
      <c r="Q666" s="176"/>
      <c r="R666" s="176"/>
      <c r="S666" s="176"/>
      <c r="T666" s="177"/>
      <c r="AT666" s="171" t="s">
        <v>161</v>
      </c>
      <c r="AU666" s="171" t="s">
        <v>82</v>
      </c>
      <c r="AV666" s="12" t="s">
        <v>82</v>
      </c>
      <c r="AW666" s="12" t="s">
        <v>27</v>
      </c>
      <c r="AX666" s="12" t="s">
        <v>70</v>
      </c>
      <c r="AY666" s="171" t="s">
        <v>153</v>
      </c>
    </row>
    <row r="667" spans="2:65" s="14" customFormat="1" ht="11.25">
      <c r="B667" s="185"/>
      <c r="D667" s="170" t="s">
        <v>161</v>
      </c>
      <c r="E667" s="186" t="s">
        <v>1</v>
      </c>
      <c r="F667" s="187" t="s">
        <v>182</v>
      </c>
      <c r="H667" s="188">
        <v>288.62</v>
      </c>
      <c r="I667" s="189"/>
      <c r="L667" s="185"/>
      <c r="M667" s="190"/>
      <c r="N667" s="191"/>
      <c r="O667" s="191"/>
      <c r="P667" s="191"/>
      <c r="Q667" s="191"/>
      <c r="R667" s="191"/>
      <c r="S667" s="191"/>
      <c r="T667" s="192"/>
      <c r="AT667" s="186" t="s">
        <v>161</v>
      </c>
      <c r="AU667" s="186" t="s">
        <v>82</v>
      </c>
      <c r="AV667" s="14" t="s">
        <v>92</v>
      </c>
      <c r="AW667" s="14" t="s">
        <v>27</v>
      </c>
      <c r="AX667" s="14" t="s">
        <v>74</v>
      </c>
      <c r="AY667" s="186" t="s">
        <v>153</v>
      </c>
    </row>
    <row r="668" spans="2:65" s="1" customFormat="1" ht="60" customHeight="1">
      <c r="B668" s="155"/>
      <c r="C668" s="156" t="s">
        <v>1147</v>
      </c>
      <c r="D668" s="156" t="s">
        <v>155</v>
      </c>
      <c r="E668" s="157" t="s">
        <v>1148</v>
      </c>
      <c r="F668" s="158" t="s">
        <v>1149</v>
      </c>
      <c r="G668" s="159" t="s">
        <v>168</v>
      </c>
      <c r="H668" s="160">
        <v>16.87</v>
      </c>
      <c r="I668" s="161"/>
      <c r="J668" s="162">
        <f>ROUND(I668*H668,2)</f>
        <v>0</v>
      </c>
      <c r="K668" s="158" t="s">
        <v>177</v>
      </c>
      <c r="L668" s="31"/>
      <c r="M668" s="163" t="s">
        <v>1</v>
      </c>
      <c r="N668" s="164" t="s">
        <v>36</v>
      </c>
      <c r="O668" s="54"/>
      <c r="P668" s="165">
        <f>O668*H668</f>
        <v>0</v>
      </c>
      <c r="Q668" s="165">
        <v>2.2000000000000001E-4</v>
      </c>
      <c r="R668" s="165">
        <f>Q668*H668</f>
        <v>3.7114000000000005E-3</v>
      </c>
      <c r="S668" s="165">
        <v>0</v>
      </c>
      <c r="T668" s="166">
        <f>S668*H668</f>
        <v>0</v>
      </c>
      <c r="AR668" s="167" t="s">
        <v>234</v>
      </c>
      <c r="AT668" s="167" t="s">
        <v>155</v>
      </c>
      <c r="AU668" s="167" t="s">
        <v>82</v>
      </c>
      <c r="AY668" s="16" t="s">
        <v>153</v>
      </c>
      <c r="BE668" s="168">
        <f>IF(N668="základná",J668,0)</f>
        <v>0</v>
      </c>
      <c r="BF668" s="168">
        <f>IF(N668="znížená",J668,0)</f>
        <v>0</v>
      </c>
      <c r="BG668" s="168">
        <f>IF(N668="zákl. prenesená",J668,0)</f>
        <v>0</v>
      </c>
      <c r="BH668" s="168">
        <f>IF(N668="zníž. prenesená",J668,0)</f>
        <v>0</v>
      </c>
      <c r="BI668" s="168">
        <f>IF(N668="nulová",J668,0)</f>
        <v>0</v>
      </c>
      <c r="BJ668" s="16" t="s">
        <v>82</v>
      </c>
      <c r="BK668" s="168">
        <f>ROUND(I668*H668,2)</f>
        <v>0</v>
      </c>
      <c r="BL668" s="16" t="s">
        <v>234</v>
      </c>
      <c r="BM668" s="167" t="s">
        <v>1150</v>
      </c>
    </row>
    <row r="669" spans="2:65" s="1" customFormat="1" ht="19.5">
      <c r="B669" s="31"/>
      <c r="D669" s="170" t="s">
        <v>431</v>
      </c>
      <c r="F669" s="203" t="s">
        <v>1151</v>
      </c>
      <c r="I669" s="95"/>
      <c r="L669" s="31"/>
      <c r="M669" s="204"/>
      <c r="N669" s="54"/>
      <c r="O669" s="54"/>
      <c r="P669" s="54"/>
      <c r="Q669" s="54"/>
      <c r="R669" s="54"/>
      <c r="S669" s="54"/>
      <c r="T669" s="55"/>
      <c r="AT669" s="16" t="s">
        <v>431</v>
      </c>
      <c r="AU669" s="16" t="s">
        <v>82</v>
      </c>
    </row>
    <row r="670" spans="2:65" s="12" customFormat="1" ht="11.25">
      <c r="B670" s="169"/>
      <c r="D670" s="170" t="s">
        <v>161</v>
      </c>
      <c r="E670" s="171" t="s">
        <v>1</v>
      </c>
      <c r="F670" s="172" t="s">
        <v>1152</v>
      </c>
      <c r="H670" s="173">
        <v>16.87</v>
      </c>
      <c r="I670" s="174"/>
      <c r="L670" s="169"/>
      <c r="M670" s="175"/>
      <c r="N670" s="176"/>
      <c r="O670" s="176"/>
      <c r="P670" s="176"/>
      <c r="Q670" s="176"/>
      <c r="R670" s="176"/>
      <c r="S670" s="176"/>
      <c r="T670" s="177"/>
      <c r="AT670" s="171" t="s">
        <v>161</v>
      </c>
      <c r="AU670" s="171" t="s">
        <v>82</v>
      </c>
      <c r="AV670" s="12" t="s">
        <v>82</v>
      </c>
      <c r="AW670" s="12" t="s">
        <v>27</v>
      </c>
      <c r="AX670" s="12" t="s">
        <v>74</v>
      </c>
      <c r="AY670" s="171" t="s">
        <v>153</v>
      </c>
    </row>
    <row r="671" spans="2:65" s="1" customFormat="1" ht="48" customHeight="1">
      <c r="B671" s="155"/>
      <c r="C671" s="156" t="s">
        <v>1153</v>
      </c>
      <c r="D671" s="156" t="s">
        <v>155</v>
      </c>
      <c r="E671" s="157" t="s">
        <v>1154</v>
      </c>
      <c r="F671" s="158" t="s">
        <v>1155</v>
      </c>
      <c r="G671" s="159" t="s">
        <v>168</v>
      </c>
      <c r="H671" s="160">
        <v>31.39</v>
      </c>
      <c r="I671" s="161"/>
      <c r="J671" s="162">
        <f>ROUND(I671*H671,2)</f>
        <v>0</v>
      </c>
      <c r="K671" s="158" t="s">
        <v>1</v>
      </c>
      <c r="L671" s="31"/>
      <c r="M671" s="163" t="s">
        <v>1</v>
      </c>
      <c r="N671" s="164" t="s">
        <v>36</v>
      </c>
      <c r="O671" s="54"/>
      <c r="P671" s="165">
        <f>O671*H671</f>
        <v>0</v>
      </c>
      <c r="Q671" s="165">
        <v>3.0699999999999998E-3</v>
      </c>
      <c r="R671" s="165">
        <f>Q671*H671</f>
        <v>9.6367299999999989E-2</v>
      </c>
      <c r="S671" s="165">
        <v>0</v>
      </c>
      <c r="T671" s="166">
        <f>S671*H671</f>
        <v>0</v>
      </c>
      <c r="AR671" s="167" t="s">
        <v>234</v>
      </c>
      <c r="AT671" s="167" t="s">
        <v>155</v>
      </c>
      <c r="AU671" s="167" t="s">
        <v>82</v>
      </c>
      <c r="AY671" s="16" t="s">
        <v>153</v>
      </c>
      <c r="BE671" s="168">
        <f>IF(N671="základná",J671,0)</f>
        <v>0</v>
      </c>
      <c r="BF671" s="168">
        <f>IF(N671="znížená",J671,0)</f>
        <v>0</v>
      </c>
      <c r="BG671" s="168">
        <f>IF(N671="zákl. prenesená",J671,0)</f>
        <v>0</v>
      </c>
      <c r="BH671" s="168">
        <f>IF(N671="zníž. prenesená",J671,0)</f>
        <v>0</v>
      </c>
      <c r="BI671" s="168">
        <f>IF(N671="nulová",J671,0)</f>
        <v>0</v>
      </c>
      <c r="BJ671" s="16" t="s">
        <v>82</v>
      </c>
      <c r="BK671" s="168">
        <f>ROUND(I671*H671,2)</f>
        <v>0</v>
      </c>
      <c r="BL671" s="16" t="s">
        <v>234</v>
      </c>
      <c r="BM671" s="167" t="s">
        <v>1156</v>
      </c>
    </row>
    <row r="672" spans="2:65" s="1" customFormat="1" ht="48.75">
      <c r="B672" s="31"/>
      <c r="D672" s="170" t="s">
        <v>431</v>
      </c>
      <c r="F672" s="203" t="s">
        <v>1157</v>
      </c>
      <c r="I672" s="95"/>
      <c r="L672" s="31"/>
      <c r="M672" s="204"/>
      <c r="N672" s="54"/>
      <c r="O672" s="54"/>
      <c r="P672" s="54"/>
      <c r="Q672" s="54"/>
      <c r="R672" s="54"/>
      <c r="S672" s="54"/>
      <c r="T672" s="55"/>
      <c r="AT672" s="16" t="s">
        <v>431</v>
      </c>
      <c r="AU672" s="16" t="s">
        <v>82</v>
      </c>
    </row>
    <row r="673" spans="2:65" s="12" customFormat="1" ht="11.25">
      <c r="B673" s="169"/>
      <c r="D673" s="170" t="s">
        <v>161</v>
      </c>
      <c r="E673" s="171" t="s">
        <v>1</v>
      </c>
      <c r="F673" s="172" t="s">
        <v>1158</v>
      </c>
      <c r="H673" s="173">
        <v>7.23</v>
      </c>
      <c r="I673" s="174"/>
      <c r="L673" s="169"/>
      <c r="M673" s="175"/>
      <c r="N673" s="176"/>
      <c r="O673" s="176"/>
      <c r="P673" s="176"/>
      <c r="Q673" s="176"/>
      <c r="R673" s="176"/>
      <c r="S673" s="176"/>
      <c r="T673" s="177"/>
      <c r="AT673" s="171" t="s">
        <v>161</v>
      </c>
      <c r="AU673" s="171" t="s">
        <v>82</v>
      </c>
      <c r="AV673" s="12" t="s">
        <v>82</v>
      </c>
      <c r="AW673" s="12" t="s">
        <v>27</v>
      </c>
      <c r="AX673" s="12" t="s">
        <v>70</v>
      </c>
      <c r="AY673" s="171" t="s">
        <v>153</v>
      </c>
    </row>
    <row r="674" spans="2:65" s="12" customFormat="1" ht="11.25">
      <c r="B674" s="169"/>
      <c r="D674" s="170" t="s">
        <v>161</v>
      </c>
      <c r="E674" s="171" t="s">
        <v>1</v>
      </c>
      <c r="F674" s="172" t="s">
        <v>1159</v>
      </c>
      <c r="H674" s="173">
        <v>24.16</v>
      </c>
      <c r="I674" s="174"/>
      <c r="L674" s="169"/>
      <c r="M674" s="175"/>
      <c r="N674" s="176"/>
      <c r="O674" s="176"/>
      <c r="P674" s="176"/>
      <c r="Q674" s="176"/>
      <c r="R674" s="176"/>
      <c r="S674" s="176"/>
      <c r="T674" s="177"/>
      <c r="AT674" s="171" t="s">
        <v>161</v>
      </c>
      <c r="AU674" s="171" t="s">
        <v>82</v>
      </c>
      <c r="AV674" s="12" t="s">
        <v>82</v>
      </c>
      <c r="AW674" s="12" t="s">
        <v>27</v>
      </c>
      <c r="AX674" s="12" t="s">
        <v>70</v>
      </c>
      <c r="AY674" s="171" t="s">
        <v>153</v>
      </c>
    </row>
    <row r="675" spans="2:65" s="14" customFormat="1" ht="11.25">
      <c r="B675" s="185"/>
      <c r="D675" s="170" t="s">
        <v>161</v>
      </c>
      <c r="E675" s="186" t="s">
        <v>1</v>
      </c>
      <c r="F675" s="187" t="s">
        <v>182</v>
      </c>
      <c r="H675" s="188">
        <v>31.39</v>
      </c>
      <c r="I675" s="189"/>
      <c r="L675" s="185"/>
      <c r="M675" s="190"/>
      <c r="N675" s="191"/>
      <c r="O675" s="191"/>
      <c r="P675" s="191"/>
      <c r="Q675" s="191"/>
      <c r="R675" s="191"/>
      <c r="S675" s="191"/>
      <c r="T675" s="192"/>
      <c r="AT675" s="186" t="s">
        <v>161</v>
      </c>
      <c r="AU675" s="186" t="s">
        <v>82</v>
      </c>
      <c r="AV675" s="14" t="s">
        <v>92</v>
      </c>
      <c r="AW675" s="14" t="s">
        <v>27</v>
      </c>
      <c r="AX675" s="14" t="s">
        <v>74</v>
      </c>
      <c r="AY675" s="186" t="s">
        <v>153</v>
      </c>
    </row>
    <row r="676" spans="2:65" s="1" customFormat="1" ht="48" customHeight="1">
      <c r="B676" s="155"/>
      <c r="C676" s="156" t="s">
        <v>1160</v>
      </c>
      <c r="D676" s="156" t="s">
        <v>155</v>
      </c>
      <c r="E676" s="157" t="s">
        <v>1161</v>
      </c>
      <c r="F676" s="158" t="s">
        <v>1162</v>
      </c>
      <c r="G676" s="159" t="s">
        <v>168</v>
      </c>
      <c r="H676" s="160">
        <v>5.1100000000000003</v>
      </c>
      <c r="I676" s="161"/>
      <c r="J676" s="162">
        <f>ROUND(I676*H676,2)</f>
        <v>0</v>
      </c>
      <c r="K676" s="158" t="s">
        <v>177</v>
      </c>
      <c r="L676" s="31"/>
      <c r="M676" s="163" t="s">
        <v>1</v>
      </c>
      <c r="N676" s="164" t="s">
        <v>36</v>
      </c>
      <c r="O676" s="54"/>
      <c r="P676" s="165">
        <f>O676*H676</f>
        <v>0</v>
      </c>
      <c r="Q676" s="165">
        <v>1E-4</v>
      </c>
      <c r="R676" s="165">
        <f>Q676*H676</f>
        <v>5.1100000000000006E-4</v>
      </c>
      <c r="S676" s="165">
        <v>0</v>
      </c>
      <c r="T676" s="166">
        <f>S676*H676</f>
        <v>0</v>
      </c>
      <c r="AR676" s="167" t="s">
        <v>234</v>
      </c>
      <c r="AT676" s="167" t="s">
        <v>155</v>
      </c>
      <c r="AU676" s="167" t="s">
        <v>82</v>
      </c>
      <c r="AY676" s="16" t="s">
        <v>153</v>
      </c>
      <c r="BE676" s="168">
        <f>IF(N676="základná",J676,0)</f>
        <v>0</v>
      </c>
      <c r="BF676" s="168">
        <f>IF(N676="znížená",J676,0)</f>
        <v>0</v>
      </c>
      <c r="BG676" s="168">
        <f>IF(N676="zákl. prenesená",J676,0)</f>
        <v>0</v>
      </c>
      <c r="BH676" s="168">
        <f>IF(N676="zníž. prenesená",J676,0)</f>
        <v>0</v>
      </c>
      <c r="BI676" s="168">
        <f>IF(N676="nulová",J676,0)</f>
        <v>0</v>
      </c>
      <c r="BJ676" s="16" t="s">
        <v>82</v>
      </c>
      <c r="BK676" s="168">
        <f>ROUND(I676*H676,2)</f>
        <v>0</v>
      </c>
      <c r="BL676" s="16" t="s">
        <v>234</v>
      </c>
      <c r="BM676" s="167" t="s">
        <v>1163</v>
      </c>
    </row>
    <row r="677" spans="2:65" s="1" customFormat="1" ht="29.25">
      <c r="B677" s="31"/>
      <c r="D677" s="170" t="s">
        <v>431</v>
      </c>
      <c r="F677" s="203" t="s">
        <v>1164</v>
      </c>
      <c r="I677" s="95"/>
      <c r="L677" s="31"/>
      <c r="M677" s="204"/>
      <c r="N677" s="54"/>
      <c r="O677" s="54"/>
      <c r="P677" s="54"/>
      <c r="Q677" s="54"/>
      <c r="R677" s="54"/>
      <c r="S677" s="54"/>
      <c r="T677" s="55"/>
      <c r="AT677" s="16" t="s">
        <v>431</v>
      </c>
      <c r="AU677" s="16" t="s">
        <v>82</v>
      </c>
    </row>
    <row r="678" spans="2:65" s="12" customFormat="1" ht="11.25">
      <c r="B678" s="169"/>
      <c r="D678" s="170" t="s">
        <v>161</v>
      </c>
      <c r="E678" s="171" t="s">
        <v>1</v>
      </c>
      <c r="F678" s="172" t="s">
        <v>1165</v>
      </c>
      <c r="H678" s="173">
        <v>5.1100000000000003</v>
      </c>
      <c r="I678" s="174"/>
      <c r="L678" s="169"/>
      <c r="M678" s="175"/>
      <c r="N678" s="176"/>
      <c r="O678" s="176"/>
      <c r="P678" s="176"/>
      <c r="Q678" s="176"/>
      <c r="R678" s="176"/>
      <c r="S678" s="176"/>
      <c r="T678" s="177"/>
      <c r="AT678" s="171" t="s">
        <v>161</v>
      </c>
      <c r="AU678" s="171" t="s">
        <v>82</v>
      </c>
      <c r="AV678" s="12" t="s">
        <v>82</v>
      </c>
      <c r="AW678" s="12" t="s">
        <v>27</v>
      </c>
      <c r="AX678" s="12" t="s">
        <v>74</v>
      </c>
      <c r="AY678" s="171" t="s">
        <v>153</v>
      </c>
    </row>
    <row r="679" spans="2:65" s="1" customFormat="1" ht="60" customHeight="1">
      <c r="B679" s="155"/>
      <c r="C679" s="156" t="s">
        <v>1166</v>
      </c>
      <c r="D679" s="156" t="s">
        <v>155</v>
      </c>
      <c r="E679" s="157" t="s">
        <v>1167</v>
      </c>
      <c r="F679" s="158" t="s">
        <v>1168</v>
      </c>
      <c r="G679" s="159" t="s">
        <v>168</v>
      </c>
      <c r="H679" s="160">
        <v>21.29</v>
      </c>
      <c r="I679" s="161"/>
      <c r="J679" s="162">
        <f>ROUND(I679*H679,2)</f>
        <v>0</v>
      </c>
      <c r="K679" s="158" t="s">
        <v>177</v>
      </c>
      <c r="L679" s="31"/>
      <c r="M679" s="163" t="s">
        <v>1</v>
      </c>
      <c r="N679" s="164" t="s">
        <v>36</v>
      </c>
      <c r="O679" s="54"/>
      <c r="P679" s="165">
        <f>O679*H679</f>
        <v>0</v>
      </c>
      <c r="Q679" s="165">
        <v>2.82E-3</v>
      </c>
      <c r="R679" s="165">
        <f>Q679*H679</f>
        <v>6.0037799999999995E-2</v>
      </c>
      <c r="S679" s="165">
        <v>0</v>
      </c>
      <c r="T679" s="166">
        <f>S679*H679</f>
        <v>0</v>
      </c>
      <c r="AR679" s="167" t="s">
        <v>234</v>
      </c>
      <c r="AT679" s="167" t="s">
        <v>155</v>
      </c>
      <c r="AU679" s="167" t="s">
        <v>82</v>
      </c>
      <c r="AY679" s="16" t="s">
        <v>153</v>
      </c>
      <c r="BE679" s="168">
        <f>IF(N679="základná",J679,0)</f>
        <v>0</v>
      </c>
      <c r="BF679" s="168">
        <f>IF(N679="znížená",J679,0)</f>
        <v>0</v>
      </c>
      <c r="BG679" s="168">
        <f>IF(N679="zákl. prenesená",J679,0)</f>
        <v>0</v>
      </c>
      <c r="BH679" s="168">
        <f>IF(N679="zníž. prenesená",J679,0)</f>
        <v>0</v>
      </c>
      <c r="BI679" s="168">
        <f>IF(N679="nulová",J679,0)</f>
        <v>0</v>
      </c>
      <c r="BJ679" s="16" t="s">
        <v>82</v>
      </c>
      <c r="BK679" s="168">
        <f>ROUND(I679*H679,2)</f>
        <v>0</v>
      </c>
      <c r="BL679" s="16" t="s">
        <v>234</v>
      </c>
      <c r="BM679" s="167" t="s">
        <v>1169</v>
      </c>
    </row>
    <row r="680" spans="2:65" s="1" customFormat="1" ht="39">
      <c r="B680" s="31"/>
      <c r="D680" s="170" t="s">
        <v>431</v>
      </c>
      <c r="F680" s="203" t="s">
        <v>1170</v>
      </c>
      <c r="I680" s="95"/>
      <c r="L680" s="31"/>
      <c r="M680" s="204"/>
      <c r="N680" s="54"/>
      <c r="O680" s="54"/>
      <c r="P680" s="54"/>
      <c r="Q680" s="54"/>
      <c r="R680" s="54"/>
      <c r="S680" s="54"/>
      <c r="T680" s="55"/>
      <c r="AT680" s="16" t="s">
        <v>431</v>
      </c>
      <c r="AU680" s="16" t="s">
        <v>82</v>
      </c>
    </row>
    <row r="681" spans="2:65" s="12" customFormat="1" ht="11.25">
      <c r="B681" s="169"/>
      <c r="D681" s="170" t="s">
        <v>161</v>
      </c>
      <c r="E681" s="171" t="s">
        <v>1</v>
      </c>
      <c r="F681" s="172" t="s">
        <v>1171</v>
      </c>
      <c r="H681" s="173">
        <v>9.89</v>
      </c>
      <c r="I681" s="174"/>
      <c r="L681" s="169"/>
      <c r="M681" s="175"/>
      <c r="N681" s="176"/>
      <c r="O681" s="176"/>
      <c r="P681" s="176"/>
      <c r="Q681" s="176"/>
      <c r="R681" s="176"/>
      <c r="S681" s="176"/>
      <c r="T681" s="177"/>
      <c r="AT681" s="171" t="s">
        <v>161</v>
      </c>
      <c r="AU681" s="171" t="s">
        <v>82</v>
      </c>
      <c r="AV681" s="12" t="s">
        <v>82</v>
      </c>
      <c r="AW681" s="12" t="s">
        <v>27</v>
      </c>
      <c r="AX681" s="12" t="s">
        <v>70</v>
      </c>
      <c r="AY681" s="171" t="s">
        <v>153</v>
      </c>
    </row>
    <row r="682" spans="2:65" s="12" customFormat="1" ht="11.25">
      <c r="B682" s="169"/>
      <c r="D682" s="170" t="s">
        <v>161</v>
      </c>
      <c r="E682" s="171" t="s">
        <v>1</v>
      </c>
      <c r="F682" s="172" t="s">
        <v>1172</v>
      </c>
      <c r="H682" s="173">
        <v>11.4</v>
      </c>
      <c r="I682" s="174"/>
      <c r="L682" s="169"/>
      <c r="M682" s="175"/>
      <c r="N682" s="176"/>
      <c r="O682" s="176"/>
      <c r="P682" s="176"/>
      <c r="Q682" s="176"/>
      <c r="R682" s="176"/>
      <c r="S682" s="176"/>
      <c r="T682" s="177"/>
      <c r="AT682" s="171" t="s">
        <v>161</v>
      </c>
      <c r="AU682" s="171" t="s">
        <v>82</v>
      </c>
      <c r="AV682" s="12" t="s">
        <v>82</v>
      </c>
      <c r="AW682" s="12" t="s">
        <v>27</v>
      </c>
      <c r="AX682" s="12" t="s">
        <v>70</v>
      </c>
      <c r="AY682" s="171" t="s">
        <v>153</v>
      </c>
    </row>
    <row r="683" spans="2:65" s="14" customFormat="1" ht="11.25">
      <c r="B683" s="185"/>
      <c r="D683" s="170" t="s">
        <v>161</v>
      </c>
      <c r="E683" s="186" t="s">
        <v>1</v>
      </c>
      <c r="F683" s="187" t="s">
        <v>182</v>
      </c>
      <c r="H683" s="188">
        <v>21.29</v>
      </c>
      <c r="I683" s="189"/>
      <c r="L683" s="185"/>
      <c r="M683" s="190"/>
      <c r="N683" s="191"/>
      <c r="O683" s="191"/>
      <c r="P683" s="191"/>
      <c r="Q683" s="191"/>
      <c r="R683" s="191"/>
      <c r="S683" s="191"/>
      <c r="T683" s="192"/>
      <c r="AT683" s="186" t="s">
        <v>161</v>
      </c>
      <c r="AU683" s="186" t="s">
        <v>82</v>
      </c>
      <c r="AV683" s="14" t="s">
        <v>92</v>
      </c>
      <c r="AW683" s="14" t="s">
        <v>27</v>
      </c>
      <c r="AX683" s="14" t="s">
        <v>74</v>
      </c>
      <c r="AY683" s="186" t="s">
        <v>153</v>
      </c>
    </row>
    <row r="684" spans="2:65" s="1" customFormat="1" ht="60" customHeight="1">
      <c r="B684" s="155"/>
      <c r="C684" s="156" t="s">
        <v>1173</v>
      </c>
      <c r="D684" s="156" t="s">
        <v>155</v>
      </c>
      <c r="E684" s="157" t="s">
        <v>1174</v>
      </c>
      <c r="F684" s="158" t="s">
        <v>1175</v>
      </c>
      <c r="G684" s="159" t="s">
        <v>168</v>
      </c>
      <c r="H684" s="160">
        <v>48.3</v>
      </c>
      <c r="I684" s="161"/>
      <c r="J684" s="162">
        <f>ROUND(I684*H684,2)</f>
        <v>0</v>
      </c>
      <c r="K684" s="158" t="s">
        <v>177</v>
      </c>
      <c r="L684" s="31"/>
      <c r="M684" s="163" t="s">
        <v>1</v>
      </c>
      <c r="N684" s="164" t="s">
        <v>36</v>
      </c>
      <c r="O684" s="54"/>
      <c r="P684" s="165">
        <f>O684*H684</f>
        <v>0</v>
      </c>
      <c r="Q684" s="165">
        <v>3.7699999999999999E-3</v>
      </c>
      <c r="R684" s="165">
        <f>Q684*H684</f>
        <v>0.18209099999999998</v>
      </c>
      <c r="S684" s="165">
        <v>0</v>
      </c>
      <c r="T684" s="166">
        <f>S684*H684</f>
        <v>0</v>
      </c>
      <c r="AR684" s="167" t="s">
        <v>234</v>
      </c>
      <c r="AT684" s="167" t="s">
        <v>155</v>
      </c>
      <c r="AU684" s="167" t="s">
        <v>82</v>
      </c>
      <c r="AY684" s="16" t="s">
        <v>153</v>
      </c>
      <c r="BE684" s="168">
        <f>IF(N684="základná",J684,0)</f>
        <v>0</v>
      </c>
      <c r="BF684" s="168">
        <f>IF(N684="znížená",J684,0)</f>
        <v>0</v>
      </c>
      <c r="BG684" s="168">
        <f>IF(N684="zákl. prenesená",J684,0)</f>
        <v>0</v>
      </c>
      <c r="BH684" s="168">
        <f>IF(N684="zníž. prenesená",J684,0)</f>
        <v>0</v>
      </c>
      <c r="BI684" s="168">
        <f>IF(N684="nulová",J684,0)</f>
        <v>0</v>
      </c>
      <c r="BJ684" s="16" t="s">
        <v>82</v>
      </c>
      <c r="BK684" s="168">
        <f>ROUND(I684*H684,2)</f>
        <v>0</v>
      </c>
      <c r="BL684" s="16" t="s">
        <v>234</v>
      </c>
      <c r="BM684" s="167" t="s">
        <v>1176</v>
      </c>
    </row>
    <row r="685" spans="2:65" s="1" customFormat="1" ht="39">
      <c r="B685" s="31"/>
      <c r="D685" s="170" t="s">
        <v>431</v>
      </c>
      <c r="F685" s="203" t="s">
        <v>1177</v>
      </c>
      <c r="I685" s="95"/>
      <c r="L685" s="31"/>
      <c r="M685" s="204"/>
      <c r="N685" s="54"/>
      <c r="O685" s="54"/>
      <c r="P685" s="54"/>
      <c r="Q685" s="54"/>
      <c r="R685" s="54"/>
      <c r="S685" s="54"/>
      <c r="T685" s="55"/>
      <c r="AT685" s="16" t="s">
        <v>431</v>
      </c>
      <c r="AU685" s="16" t="s">
        <v>82</v>
      </c>
    </row>
    <row r="686" spans="2:65" s="12" customFormat="1" ht="11.25">
      <c r="B686" s="169"/>
      <c r="D686" s="170" t="s">
        <v>161</v>
      </c>
      <c r="E686" s="171" t="s">
        <v>1</v>
      </c>
      <c r="F686" s="172" t="s">
        <v>1178</v>
      </c>
      <c r="H686" s="173">
        <v>24.1</v>
      </c>
      <c r="I686" s="174"/>
      <c r="L686" s="169"/>
      <c r="M686" s="175"/>
      <c r="N686" s="176"/>
      <c r="O686" s="176"/>
      <c r="P686" s="176"/>
      <c r="Q686" s="176"/>
      <c r="R686" s="176"/>
      <c r="S686" s="176"/>
      <c r="T686" s="177"/>
      <c r="AT686" s="171" t="s">
        <v>161</v>
      </c>
      <c r="AU686" s="171" t="s">
        <v>82</v>
      </c>
      <c r="AV686" s="12" t="s">
        <v>82</v>
      </c>
      <c r="AW686" s="12" t="s">
        <v>27</v>
      </c>
      <c r="AX686" s="12" t="s">
        <v>70</v>
      </c>
      <c r="AY686" s="171" t="s">
        <v>153</v>
      </c>
    </row>
    <row r="687" spans="2:65" s="12" customFormat="1" ht="11.25">
      <c r="B687" s="169"/>
      <c r="D687" s="170" t="s">
        <v>161</v>
      </c>
      <c r="E687" s="171" t="s">
        <v>1</v>
      </c>
      <c r="F687" s="172" t="s">
        <v>1179</v>
      </c>
      <c r="H687" s="173">
        <v>24.2</v>
      </c>
      <c r="I687" s="174"/>
      <c r="L687" s="169"/>
      <c r="M687" s="175"/>
      <c r="N687" s="176"/>
      <c r="O687" s="176"/>
      <c r="P687" s="176"/>
      <c r="Q687" s="176"/>
      <c r="R687" s="176"/>
      <c r="S687" s="176"/>
      <c r="T687" s="177"/>
      <c r="AT687" s="171" t="s">
        <v>161</v>
      </c>
      <c r="AU687" s="171" t="s">
        <v>82</v>
      </c>
      <c r="AV687" s="12" t="s">
        <v>82</v>
      </c>
      <c r="AW687" s="12" t="s">
        <v>27</v>
      </c>
      <c r="AX687" s="12" t="s">
        <v>70</v>
      </c>
      <c r="AY687" s="171" t="s">
        <v>153</v>
      </c>
    </row>
    <row r="688" spans="2:65" s="14" customFormat="1" ht="11.25">
      <c r="B688" s="185"/>
      <c r="D688" s="170" t="s">
        <v>161</v>
      </c>
      <c r="E688" s="186" t="s">
        <v>1</v>
      </c>
      <c r="F688" s="187" t="s">
        <v>182</v>
      </c>
      <c r="H688" s="188">
        <v>48.3</v>
      </c>
      <c r="I688" s="189"/>
      <c r="L688" s="185"/>
      <c r="M688" s="190"/>
      <c r="N688" s="191"/>
      <c r="O688" s="191"/>
      <c r="P688" s="191"/>
      <c r="Q688" s="191"/>
      <c r="R688" s="191"/>
      <c r="S688" s="191"/>
      <c r="T688" s="192"/>
      <c r="AT688" s="186" t="s">
        <v>161</v>
      </c>
      <c r="AU688" s="186" t="s">
        <v>82</v>
      </c>
      <c r="AV688" s="14" t="s">
        <v>92</v>
      </c>
      <c r="AW688" s="14" t="s">
        <v>27</v>
      </c>
      <c r="AX688" s="14" t="s">
        <v>74</v>
      </c>
      <c r="AY688" s="186" t="s">
        <v>153</v>
      </c>
    </row>
    <row r="689" spans="2:65" s="1" customFormat="1" ht="36" customHeight="1">
      <c r="B689" s="155"/>
      <c r="C689" s="156" t="s">
        <v>1180</v>
      </c>
      <c r="D689" s="156" t="s">
        <v>155</v>
      </c>
      <c r="E689" s="157" t="s">
        <v>1181</v>
      </c>
      <c r="F689" s="158" t="s">
        <v>1182</v>
      </c>
      <c r="G689" s="159" t="s">
        <v>168</v>
      </c>
      <c r="H689" s="160">
        <v>96.6</v>
      </c>
      <c r="I689" s="161"/>
      <c r="J689" s="162">
        <f>ROUND(I689*H689,2)</f>
        <v>0</v>
      </c>
      <c r="K689" s="158" t="s">
        <v>177</v>
      </c>
      <c r="L689" s="31"/>
      <c r="M689" s="163" t="s">
        <v>1</v>
      </c>
      <c r="N689" s="164" t="s">
        <v>36</v>
      </c>
      <c r="O689" s="54"/>
      <c r="P689" s="165">
        <f>O689*H689</f>
        <v>0</v>
      </c>
      <c r="Q689" s="165">
        <v>5.0000000000000002E-5</v>
      </c>
      <c r="R689" s="165">
        <f>Q689*H689</f>
        <v>4.8300000000000001E-3</v>
      </c>
      <c r="S689" s="165">
        <v>0</v>
      </c>
      <c r="T689" s="166">
        <f>S689*H689</f>
        <v>0</v>
      </c>
      <c r="AR689" s="167" t="s">
        <v>234</v>
      </c>
      <c r="AT689" s="167" t="s">
        <v>155</v>
      </c>
      <c r="AU689" s="167" t="s">
        <v>82</v>
      </c>
      <c r="AY689" s="16" t="s">
        <v>153</v>
      </c>
      <c r="BE689" s="168">
        <f>IF(N689="základná",J689,0)</f>
        <v>0</v>
      </c>
      <c r="BF689" s="168">
        <f>IF(N689="znížená",J689,0)</f>
        <v>0</v>
      </c>
      <c r="BG689" s="168">
        <f>IF(N689="zákl. prenesená",J689,0)</f>
        <v>0</v>
      </c>
      <c r="BH689" s="168">
        <f>IF(N689="zníž. prenesená",J689,0)</f>
        <v>0</v>
      </c>
      <c r="BI689" s="168">
        <f>IF(N689="nulová",J689,0)</f>
        <v>0</v>
      </c>
      <c r="BJ689" s="16" t="s">
        <v>82</v>
      </c>
      <c r="BK689" s="168">
        <f>ROUND(I689*H689,2)</f>
        <v>0</v>
      </c>
      <c r="BL689" s="16" t="s">
        <v>234</v>
      </c>
      <c r="BM689" s="167" t="s">
        <v>1183</v>
      </c>
    </row>
    <row r="690" spans="2:65" s="1" customFormat="1" ht="39">
      <c r="B690" s="31"/>
      <c r="D690" s="170" t="s">
        <v>431</v>
      </c>
      <c r="F690" s="203" t="s">
        <v>1184</v>
      </c>
      <c r="I690" s="95"/>
      <c r="L690" s="31"/>
      <c r="M690" s="204"/>
      <c r="N690" s="54"/>
      <c r="O690" s="54"/>
      <c r="P690" s="54"/>
      <c r="Q690" s="54"/>
      <c r="R690" s="54"/>
      <c r="S690" s="54"/>
      <c r="T690" s="55"/>
      <c r="AT690" s="16" t="s">
        <v>431</v>
      </c>
      <c r="AU690" s="16" t="s">
        <v>82</v>
      </c>
    </row>
    <row r="691" spans="2:65" s="12" customFormat="1" ht="11.25">
      <c r="B691" s="169"/>
      <c r="D691" s="170" t="s">
        <v>161</v>
      </c>
      <c r="E691" s="171" t="s">
        <v>1</v>
      </c>
      <c r="F691" s="172" t="s">
        <v>1185</v>
      </c>
      <c r="H691" s="173">
        <v>48.2</v>
      </c>
      <c r="I691" s="174"/>
      <c r="L691" s="169"/>
      <c r="M691" s="175"/>
      <c r="N691" s="176"/>
      <c r="O691" s="176"/>
      <c r="P691" s="176"/>
      <c r="Q691" s="176"/>
      <c r="R691" s="176"/>
      <c r="S691" s="176"/>
      <c r="T691" s="177"/>
      <c r="AT691" s="171" t="s">
        <v>161</v>
      </c>
      <c r="AU691" s="171" t="s">
        <v>82</v>
      </c>
      <c r="AV691" s="12" t="s">
        <v>82</v>
      </c>
      <c r="AW691" s="12" t="s">
        <v>27</v>
      </c>
      <c r="AX691" s="12" t="s">
        <v>70</v>
      </c>
      <c r="AY691" s="171" t="s">
        <v>153</v>
      </c>
    </row>
    <row r="692" spans="2:65" s="12" customFormat="1" ht="11.25">
      <c r="B692" s="169"/>
      <c r="D692" s="170" t="s">
        <v>161</v>
      </c>
      <c r="E692" s="171" t="s">
        <v>1</v>
      </c>
      <c r="F692" s="172" t="s">
        <v>1186</v>
      </c>
      <c r="H692" s="173">
        <v>48.4</v>
      </c>
      <c r="I692" s="174"/>
      <c r="L692" s="169"/>
      <c r="M692" s="175"/>
      <c r="N692" s="176"/>
      <c r="O692" s="176"/>
      <c r="P692" s="176"/>
      <c r="Q692" s="176"/>
      <c r="R692" s="176"/>
      <c r="S692" s="176"/>
      <c r="T692" s="177"/>
      <c r="AT692" s="171" t="s">
        <v>161</v>
      </c>
      <c r="AU692" s="171" t="s">
        <v>82</v>
      </c>
      <c r="AV692" s="12" t="s">
        <v>82</v>
      </c>
      <c r="AW692" s="12" t="s">
        <v>27</v>
      </c>
      <c r="AX692" s="12" t="s">
        <v>70</v>
      </c>
      <c r="AY692" s="171" t="s">
        <v>153</v>
      </c>
    </row>
    <row r="693" spans="2:65" s="14" customFormat="1" ht="11.25">
      <c r="B693" s="185"/>
      <c r="D693" s="170" t="s">
        <v>161</v>
      </c>
      <c r="E693" s="186" t="s">
        <v>1</v>
      </c>
      <c r="F693" s="187" t="s">
        <v>182</v>
      </c>
      <c r="H693" s="188">
        <v>96.6</v>
      </c>
      <c r="I693" s="189"/>
      <c r="L693" s="185"/>
      <c r="M693" s="190"/>
      <c r="N693" s="191"/>
      <c r="O693" s="191"/>
      <c r="P693" s="191"/>
      <c r="Q693" s="191"/>
      <c r="R693" s="191"/>
      <c r="S693" s="191"/>
      <c r="T693" s="192"/>
      <c r="AT693" s="186" t="s">
        <v>161</v>
      </c>
      <c r="AU693" s="186" t="s">
        <v>82</v>
      </c>
      <c r="AV693" s="14" t="s">
        <v>92</v>
      </c>
      <c r="AW693" s="14" t="s">
        <v>27</v>
      </c>
      <c r="AX693" s="14" t="s">
        <v>74</v>
      </c>
      <c r="AY693" s="186" t="s">
        <v>153</v>
      </c>
    </row>
    <row r="694" spans="2:65" s="1" customFormat="1" ht="60" customHeight="1">
      <c r="B694" s="155"/>
      <c r="C694" s="156" t="s">
        <v>1187</v>
      </c>
      <c r="D694" s="156" t="s">
        <v>155</v>
      </c>
      <c r="E694" s="157" t="s">
        <v>1188</v>
      </c>
      <c r="F694" s="158" t="s">
        <v>1189</v>
      </c>
      <c r="G694" s="159" t="s">
        <v>265</v>
      </c>
      <c r="H694" s="160">
        <v>1</v>
      </c>
      <c r="I694" s="161"/>
      <c r="J694" s="162">
        <f>ROUND(I694*H694,2)</f>
        <v>0</v>
      </c>
      <c r="K694" s="158" t="s">
        <v>1</v>
      </c>
      <c r="L694" s="31"/>
      <c r="M694" s="163" t="s">
        <v>1</v>
      </c>
      <c r="N694" s="164" t="s">
        <v>36</v>
      </c>
      <c r="O694" s="54"/>
      <c r="P694" s="165">
        <f>O694*H694</f>
        <v>0</v>
      </c>
      <c r="Q694" s="165">
        <v>2.2000000000000001E-3</v>
      </c>
      <c r="R694" s="165">
        <f>Q694*H694</f>
        <v>2.2000000000000001E-3</v>
      </c>
      <c r="S694" s="165">
        <v>0</v>
      </c>
      <c r="T694" s="166">
        <f>S694*H694</f>
        <v>0</v>
      </c>
      <c r="AR694" s="167" t="s">
        <v>234</v>
      </c>
      <c r="AT694" s="167" t="s">
        <v>155</v>
      </c>
      <c r="AU694" s="167" t="s">
        <v>82</v>
      </c>
      <c r="AY694" s="16" t="s">
        <v>153</v>
      </c>
      <c r="BE694" s="168">
        <f>IF(N694="základná",J694,0)</f>
        <v>0</v>
      </c>
      <c r="BF694" s="168">
        <f>IF(N694="znížená",J694,0)</f>
        <v>0</v>
      </c>
      <c r="BG694" s="168">
        <f>IF(N694="zákl. prenesená",J694,0)</f>
        <v>0</v>
      </c>
      <c r="BH694" s="168">
        <f>IF(N694="zníž. prenesená",J694,0)</f>
        <v>0</v>
      </c>
      <c r="BI694" s="168">
        <f>IF(N694="nulová",J694,0)</f>
        <v>0</v>
      </c>
      <c r="BJ694" s="16" t="s">
        <v>82</v>
      </c>
      <c r="BK694" s="168">
        <f>ROUND(I694*H694,2)</f>
        <v>0</v>
      </c>
      <c r="BL694" s="16" t="s">
        <v>234</v>
      </c>
      <c r="BM694" s="167" t="s">
        <v>1190</v>
      </c>
    </row>
    <row r="695" spans="2:65" s="1" customFormat="1" ht="19.5">
      <c r="B695" s="31"/>
      <c r="D695" s="170" t="s">
        <v>431</v>
      </c>
      <c r="F695" s="203" t="s">
        <v>1191</v>
      </c>
      <c r="I695" s="95"/>
      <c r="L695" s="31"/>
      <c r="M695" s="204"/>
      <c r="N695" s="54"/>
      <c r="O695" s="54"/>
      <c r="P695" s="54"/>
      <c r="Q695" s="54"/>
      <c r="R695" s="54"/>
      <c r="S695" s="54"/>
      <c r="T695" s="55"/>
      <c r="AT695" s="16" t="s">
        <v>431</v>
      </c>
      <c r="AU695" s="16" t="s">
        <v>82</v>
      </c>
    </row>
    <row r="696" spans="2:65" s="1" customFormat="1" ht="60" customHeight="1">
      <c r="B696" s="155"/>
      <c r="C696" s="156" t="s">
        <v>1192</v>
      </c>
      <c r="D696" s="156" t="s">
        <v>155</v>
      </c>
      <c r="E696" s="157" t="s">
        <v>1193</v>
      </c>
      <c r="F696" s="158" t="s">
        <v>1194</v>
      </c>
      <c r="G696" s="159" t="s">
        <v>265</v>
      </c>
      <c r="H696" s="160">
        <v>1</v>
      </c>
      <c r="I696" s="161"/>
      <c r="J696" s="162">
        <f>ROUND(I696*H696,2)</f>
        <v>0</v>
      </c>
      <c r="K696" s="158" t="s">
        <v>1</v>
      </c>
      <c r="L696" s="31"/>
      <c r="M696" s="163" t="s">
        <v>1</v>
      </c>
      <c r="N696" s="164" t="s">
        <v>36</v>
      </c>
      <c r="O696" s="54"/>
      <c r="P696" s="165">
        <f>O696*H696</f>
        <v>0</v>
      </c>
      <c r="Q696" s="165">
        <v>1.0460000000000001E-2</v>
      </c>
      <c r="R696" s="165">
        <f>Q696*H696</f>
        <v>1.0460000000000001E-2</v>
      </c>
      <c r="S696" s="165">
        <v>0</v>
      </c>
      <c r="T696" s="166">
        <f>S696*H696</f>
        <v>0</v>
      </c>
      <c r="AR696" s="167" t="s">
        <v>234</v>
      </c>
      <c r="AT696" s="167" t="s">
        <v>155</v>
      </c>
      <c r="AU696" s="167" t="s">
        <v>82</v>
      </c>
      <c r="AY696" s="16" t="s">
        <v>153</v>
      </c>
      <c r="BE696" s="168">
        <f>IF(N696="základná",J696,0)</f>
        <v>0</v>
      </c>
      <c r="BF696" s="168">
        <f>IF(N696="znížená",J696,0)</f>
        <v>0</v>
      </c>
      <c r="BG696" s="168">
        <f>IF(N696="zákl. prenesená",J696,0)</f>
        <v>0</v>
      </c>
      <c r="BH696" s="168">
        <f>IF(N696="zníž. prenesená",J696,0)</f>
        <v>0</v>
      </c>
      <c r="BI696" s="168">
        <f>IF(N696="nulová",J696,0)</f>
        <v>0</v>
      </c>
      <c r="BJ696" s="16" t="s">
        <v>82</v>
      </c>
      <c r="BK696" s="168">
        <f>ROUND(I696*H696,2)</f>
        <v>0</v>
      </c>
      <c r="BL696" s="16" t="s">
        <v>234</v>
      </c>
      <c r="BM696" s="167" t="s">
        <v>1195</v>
      </c>
    </row>
    <row r="697" spans="2:65" s="1" customFormat="1" ht="146.25">
      <c r="B697" s="31"/>
      <c r="D697" s="170" t="s">
        <v>431</v>
      </c>
      <c r="F697" s="203" t="s">
        <v>1144</v>
      </c>
      <c r="I697" s="95"/>
      <c r="L697" s="31"/>
      <c r="M697" s="204"/>
      <c r="N697" s="54"/>
      <c r="O697" s="54"/>
      <c r="P697" s="54"/>
      <c r="Q697" s="54"/>
      <c r="R697" s="54"/>
      <c r="S697" s="54"/>
      <c r="T697" s="55"/>
      <c r="AT697" s="16" t="s">
        <v>431</v>
      </c>
      <c r="AU697" s="16" t="s">
        <v>82</v>
      </c>
    </row>
    <row r="698" spans="2:65" s="1" customFormat="1" ht="60" customHeight="1">
      <c r="B698" s="155"/>
      <c r="C698" s="156" t="s">
        <v>1196</v>
      </c>
      <c r="D698" s="156" t="s">
        <v>155</v>
      </c>
      <c r="E698" s="157" t="s">
        <v>1197</v>
      </c>
      <c r="F698" s="158" t="s">
        <v>1198</v>
      </c>
      <c r="G698" s="159" t="s">
        <v>158</v>
      </c>
      <c r="H698" s="160">
        <v>84.144999999999996</v>
      </c>
      <c r="I698" s="161"/>
      <c r="J698" s="162">
        <f>ROUND(I698*H698,2)</f>
        <v>0</v>
      </c>
      <c r="K698" s="158" t="s">
        <v>159</v>
      </c>
      <c r="L698" s="31"/>
      <c r="M698" s="163" t="s">
        <v>1</v>
      </c>
      <c r="N698" s="164" t="s">
        <v>36</v>
      </c>
      <c r="O698" s="54"/>
      <c r="P698" s="165">
        <f>O698*H698</f>
        <v>0</v>
      </c>
      <c r="Q698" s="165">
        <v>2.7699999999999999E-3</v>
      </c>
      <c r="R698" s="165">
        <f>Q698*H698</f>
        <v>0.23308164999999997</v>
      </c>
      <c r="S698" s="165">
        <v>0</v>
      </c>
      <c r="T698" s="166">
        <f>S698*H698</f>
        <v>0</v>
      </c>
      <c r="AR698" s="167" t="s">
        <v>234</v>
      </c>
      <c r="AT698" s="167" t="s">
        <v>155</v>
      </c>
      <c r="AU698" s="167" t="s">
        <v>82</v>
      </c>
      <c r="AY698" s="16" t="s">
        <v>153</v>
      </c>
      <c r="BE698" s="168">
        <f>IF(N698="základná",J698,0)</f>
        <v>0</v>
      </c>
      <c r="BF698" s="168">
        <f>IF(N698="znížená",J698,0)</f>
        <v>0</v>
      </c>
      <c r="BG698" s="168">
        <f>IF(N698="zákl. prenesená",J698,0)</f>
        <v>0</v>
      </c>
      <c r="BH698" s="168">
        <f>IF(N698="zníž. prenesená",J698,0)</f>
        <v>0</v>
      </c>
      <c r="BI698" s="168">
        <f>IF(N698="nulová",J698,0)</f>
        <v>0</v>
      </c>
      <c r="BJ698" s="16" t="s">
        <v>82</v>
      </c>
      <c r="BK698" s="168">
        <f>ROUND(I698*H698,2)</f>
        <v>0</v>
      </c>
      <c r="BL698" s="16" t="s">
        <v>234</v>
      </c>
      <c r="BM698" s="167" t="s">
        <v>1199</v>
      </c>
    </row>
    <row r="699" spans="2:65" s="12" customFormat="1" ht="22.5">
      <c r="B699" s="169"/>
      <c r="D699" s="170" t="s">
        <v>161</v>
      </c>
      <c r="E699" s="171" t="s">
        <v>1</v>
      </c>
      <c r="F699" s="172" t="s">
        <v>1200</v>
      </c>
      <c r="H699" s="173">
        <v>71.438000000000002</v>
      </c>
      <c r="I699" s="174"/>
      <c r="L699" s="169"/>
      <c r="M699" s="175"/>
      <c r="N699" s="176"/>
      <c r="O699" s="176"/>
      <c r="P699" s="176"/>
      <c r="Q699" s="176"/>
      <c r="R699" s="176"/>
      <c r="S699" s="176"/>
      <c r="T699" s="177"/>
      <c r="AT699" s="171" t="s">
        <v>161</v>
      </c>
      <c r="AU699" s="171" t="s">
        <v>82</v>
      </c>
      <c r="AV699" s="12" t="s">
        <v>82</v>
      </c>
      <c r="AW699" s="12" t="s">
        <v>27</v>
      </c>
      <c r="AX699" s="12" t="s">
        <v>70</v>
      </c>
      <c r="AY699" s="171" t="s">
        <v>153</v>
      </c>
    </row>
    <row r="700" spans="2:65" s="12" customFormat="1" ht="22.5">
      <c r="B700" s="169"/>
      <c r="D700" s="170" t="s">
        <v>161</v>
      </c>
      <c r="E700" s="171" t="s">
        <v>1</v>
      </c>
      <c r="F700" s="172" t="s">
        <v>1201</v>
      </c>
      <c r="H700" s="173">
        <v>3.6720000000000002</v>
      </c>
      <c r="I700" s="174"/>
      <c r="L700" s="169"/>
      <c r="M700" s="175"/>
      <c r="N700" s="176"/>
      <c r="O700" s="176"/>
      <c r="P700" s="176"/>
      <c r="Q700" s="176"/>
      <c r="R700" s="176"/>
      <c r="S700" s="176"/>
      <c r="T700" s="177"/>
      <c r="AT700" s="171" t="s">
        <v>161</v>
      </c>
      <c r="AU700" s="171" t="s">
        <v>82</v>
      </c>
      <c r="AV700" s="12" t="s">
        <v>82</v>
      </c>
      <c r="AW700" s="12" t="s">
        <v>27</v>
      </c>
      <c r="AX700" s="12" t="s">
        <v>70</v>
      </c>
      <c r="AY700" s="171" t="s">
        <v>153</v>
      </c>
    </row>
    <row r="701" spans="2:65" s="12" customFormat="1" ht="11.25">
      <c r="B701" s="169"/>
      <c r="D701" s="170" t="s">
        <v>161</v>
      </c>
      <c r="E701" s="171" t="s">
        <v>1</v>
      </c>
      <c r="F701" s="172" t="s">
        <v>1202</v>
      </c>
      <c r="H701" s="173">
        <v>7.3440000000000003</v>
      </c>
      <c r="I701" s="174"/>
      <c r="L701" s="169"/>
      <c r="M701" s="175"/>
      <c r="N701" s="176"/>
      <c r="O701" s="176"/>
      <c r="P701" s="176"/>
      <c r="Q701" s="176"/>
      <c r="R701" s="176"/>
      <c r="S701" s="176"/>
      <c r="T701" s="177"/>
      <c r="AT701" s="171" t="s">
        <v>161</v>
      </c>
      <c r="AU701" s="171" t="s">
        <v>82</v>
      </c>
      <c r="AV701" s="12" t="s">
        <v>82</v>
      </c>
      <c r="AW701" s="12" t="s">
        <v>27</v>
      </c>
      <c r="AX701" s="12" t="s">
        <v>70</v>
      </c>
      <c r="AY701" s="171" t="s">
        <v>153</v>
      </c>
    </row>
    <row r="702" spans="2:65" s="12" customFormat="1" ht="22.5">
      <c r="B702" s="169"/>
      <c r="D702" s="170" t="s">
        <v>161</v>
      </c>
      <c r="E702" s="171" t="s">
        <v>1</v>
      </c>
      <c r="F702" s="172" t="s">
        <v>1203</v>
      </c>
      <c r="H702" s="173">
        <v>1.6910000000000001</v>
      </c>
      <c r="I702" s="174"/>
      <c r="L702" s="169"/>
      <c r="M702" s="175"/>
      <c r="N702" s="176"/>
      <c r="O702" s="176"/>
      <c r="P702" s="176"/>
      <c r="Q702" s="176"/>
      <c r="R702" s="176"/>
      <c r="S702" s="176"/>
      <c r="T702" s="177"/>
      <c r="AT702" s="171" t="s">
        <v>161</v>
      </c>
      <c r="AU702" s="171" t="s">
        <v>82</v>
      </c>
      <c r="AV702" s="12" t="s">
        <v>82</v>
      </c>
      <c r="AW702" s="12" t="s">
        <v>27</v>
      </c>
      <c r="AX702" s="12" t="s">
        <v>70</v>
      </c>
      <c r="AY702" s="171" t="s">
        <v>153</v>
      </c>
    </row>
    <row r="703" spans="2:65" s="13" customFormat="1" ht="33.75">
      <c r="B703" s="178"/>
      <c r="D703" s="170" t="s">
        <v>161</v>
      </c>
      <c r="E703" s="179" t="s">
        <v>1</v>
      </c>
      <c r="F703" s="180" t="s">
        <v>1204</v>
      </c>
      <c r="H703" s="179" t="s">
        <v>1</v>
      </c>
      <c r="I703" s="181"/>
      <c r="L703" s="178"/>
      <c r="M703" s="182"/>
      <c r="N703" s="183"/>
      <c r="O703" s="183"/>
      <c r="P703" s="183"/>
      <c r="Q703" s="183"/>
      <c r="R703" s="183"/>
      <c r="S703" s="183"/>
      <c r="T703" s="184"/>
      <c r="AT703" s="179" t="s">
        <v>161</v>
      </c>
      <c r="AU703" s="179" t="s">
        <v>82</v>
      </c>
      <c r="AV703" s="13" t="s">
        <v>74</v>
      </c>
      <c r="AW703" s="13" t="s">
        <v>27</v>
      </c>
      <c r="AX703" s="13" t="s">
        <v>70</v>
      </c>
      <c r="AY703" s="179" t="s">
        <v>153</v>
      </c>
    </row>
    <row r="704" spans="2:65" s="14" customFormat="1" ht="11.25">
      <c r="B704" s="185"/>
      <c r="D704" s="170" t="s">
        <v>161</v>
      </c>
      <c r="E704" s="186" t="s">
        <v>1</v>
      </c>
      <c r="F704" s="187" t="s">
        <v>182</v>
      </c>
      <c r="H704" s="188">
        <v>84.144999999999996</v>
      </c>
      <c r="I704" s="189"/>
      <c r="L704" s="185"/>
      <c r="M704" s="190"/>
      <c r="N704" s="191"/>
      <c r="O704" s="191"/>
      <c r="P704" s="191"/>
      <c r="Q704" s="191"/>
      <c r="R704" s="191"/>
      <c r="S704" s="191"/>
      <c r="T704" s="192"/>
      <c r="AT704" s="186" t="s">
        <v>161</v>
      </c>
      <c r="AU704" s="186" t="s">
        <v>82</v>
      </c>
      <c r="AV704" s="14" t="s">
        <v>92</v>
      </c>
      <c r="AW704" s="14" t="s">
        <v>27</v>
      </c>
      <c r="AX704" s="14" t="s">
        <v>74</v>
      </c>
      <c r="AY704" s="186" t="s">
        <v>153</v>
      </c>
    </row>
    <row r="705" spans="2:65" s="1" customFormat="1" ht="24" customHeight="1">
      <c r="B705" s="155"/>
      <c r="C705" s="156" t="s">
        <v>1205</v>
      </c>
      <c r="D705" s="156" t="s">
        <v>155</v>
      </c>
      <c r="E705" s="157" t="s">
        <v>1206</v>
      </c>
      <c r="F705" s="158" t="s">
        <v>1207</v>
      </c>
      <c r="G705" s="159" t="s">
        <v>755</v>
      </c>
      <c r="H705" s="205"/>
      <c r="I705" s="161"/>
      <c r="J705" s="162">
        <f>ROUND(I705*H705,2)</f>
        <v>0</v>
      </c>
      <c r="K705" s="158" t="s">
        <v>1</v>
      </c>
      <c r="L705" s="31"/>
      <c r="M705" s="163" t="s">
        <v>1</v>
      </c>
      <c r="N705" s="164" t="s">
        <v>36</v>
      </c>
      <c r="O705" s="54"/>
      <c r="P705" s="165">
        <f>O705*H705</f>
        <v>0</v>
      </c>
      <c r="Q705" s="165">
        <v>0</v>
      </c>
      <c r="R705" s="165">
        <f>Q705*H705</f>
        <v>0</v>
      </c>
      <c r="S705" s="165">
        <v>0</v>
      </c>
      <c r="T705" s="166">
        <f>S705*H705</f>
        <v>0</v>
      </c>
      <c r="AR705" s="167" t="s">
        <v>234</v>
      </c>
      <c r="AT705" s="167" t="s">
        <v>155</v>
      </c>
      <c r="AU705" s="167" t="s">
        <v>82</v>
      </c>
      <c r="AY705" s="16" t="s">
        <v>153</v>
      </c>
      <c r="BE705" s="168">
        <f>IF(N705="základná",J705,0)</f>
        <v>0</v>
      </c>
      <c r="BF705" s="168">
        <f>IF(N705="znížená",J705,0)</f>
        <v>0</v>
      </c>
      <c r="BG705" s="168">
        <f>IF(N705="zákl. prenesená",J705,0)</f>
        <v>0</v>
      </c>
      <c r="BH705" s="168">
        <f>IF(N705="zníž. prenesená",J705,0)</f>
        <v>0</v>
      </c>
      <c r="BI705" s="168">
        <f>IF(N705="nulová",J705,0)</f>
        <v>0</v>
      </c>
      <c r="BJ705" s="16" t="s">
        <v>82</v>
      </c>
      <c r="BK705" s="168">
        <f>ROUND(I705*H705,2)</f>
        <v>0</v>
      </c>
      <c r="BL705" s="16" t="s">
        <v>234</v>
      </c>
      <c r="BM705" s="167" t="s">
        <v>1208</v>
      </c>
    </row>
    <row r="706" spans="2:65" s="11" customFormat="1" ht="22.9" customHeight="1">
      <c r="B706" s="142"/>
      <c r="D706" s="143" t="s">
        <v>69</v>
      </c>
      <c r="E706" s="153" t="s">
        <v>1209</v>
      </c>
      <c r="F706" s="153" t="s">
        <v>1210</v>
      </c>
      <c r="I706" s="145"/>
      <c r="J706" s="154">
        <f>BK706</f>
        <v>0</v>
      </c>
      <c r="L706" s="142"/>
      <c r="M706" s="147"/>
      <c r="N706" s="148"/>
      <c r="O706" s="148"/>
      <c r="P706" s="149">
        <f>SUM(P707:P709)</f>
        <v>0</v>
      </c>
      <c r="Q706" s="148"/>
      <c r="R706" s="149">
        <f>SUM(R707:R709)</f>
        <v>0</v>
      </c>
      <c r="S706" s="148"/>
      <c r="T706" s="150">
        <f>SUM(T707:T709)</f>
        <v>6.8272000000000013</v>
      </c>
      <c r="AR706" s="143" t="s">
        <v>82</v>
      </c>
      <c r="AT706" s="151" t="s">
        <v>69</v>
      </c>
      <c r="AU706" s="151" t="s">
        <v>74</v>
      </c>
      <c r="AY706" s="143" t="s">
        <v>153</v>
      </c>
      <c r="BK706" s="152">
        <f>SUM(BK707:BK709)</f>
        <v>0</v>
      </c>
    </row>
    <row r="707" spans="2:65" s="1" customFormat="1" ht="36" customHeight="1">
      <c r="B707" s="155"/>
      <c r="C707" s="156" t="s">
        <v>1211</v>
      </c>
      <c r="D707" s="156" t="s">
        <v>155</v>
      </c>
      <c r="E707" s="157" t="s">
        <v>1212</v>
      </c>
      <c r="F707" s="158" t="s">
        <v>1213</v>
      </c>
      <c r="G707" s="159" t="s">
        <v>158</v>
      </c>
      <c r="H707" s="160">
        <v>136.54400000000001</v>
      </c>
      <c r="I707" s="161"/>
      <c r="J707" s="162">
        <f>ROUND(I707*H707,2)</f>
        <v>0</v>
      </c>
      <c r="K707" s="158" t="s">
        <v>159</v>
      </c>
      <c r="L707" s="31"/>
      <c r="M707" s="163" t="s">
        <v>1</v>
      </c>
      <c r="N707" s="164" t="s">
        <v>36</v>
      </c>
      <c r="O707" s="54"/>
      <c r="P707" s="165">
        <f>O707*H707</f>
        <v>0</v>
      </c>
      <c r="Q707" s="165">
        <v>0</v>
      </c>
      <c r="R707" s="165">
        <f>Q707*H707</f>
        <v>0</v>
      </c>
      <c r="S707" s="165">
        <v>0.05</v>
      </c>
      <c r="T707" s="166">
        <f>S707*H707</f>
        <v>6.8272000000000013</v>
      </c>
      <c r="AR707" s="167" t="s">
        <v>234</v>
      </c>
      <c r="AT707" s="167" t="s">
        <v>155</v>
      </c>
      <c r="AU707" s="167" t="s">
        <v>82</v>
      </c>
      <c r="AY707" s="16" t="s">
        <v>153</v>
      </c>
      <c r="BE707" s="168">
        <f>IF(N707="základná",J707,0)</f>
        <v>0</v>
      </c>
      <c r="BF707" s="168">
        <f>IF(N707="znížená",J707,0)</f>
        <v>0</v>
      </c>
      <c r="BG707" s="168">
        <f>IF(N707="zákl. prenesená",J707,0)</f>
        <v>0</v>
      </c>
      <c r="BH707" s="168">
        <f>IF(N707="zníž. prenesená",J707,0)</f>
        <v>0</v>
      </c>
      <c r="BI707" s="168">
        <f>IF(N707="nulová",J707,0)</f>
        <v>0</v>
      </c>
      <c r="BJ707" s="16" t="s">
        <v>82</v>
      </c>
      <c r="BK707" s="168">
        <f>ROUND(I707*H707,2)</f>
        <v>0</v>
      </c>
      <c r="BL707" s="16" t="s">
        <v>234</v>
      </c>
      <c r="BM707" s="167" t="s">
        <v>1214</v>
      </c>
    </row>
    <row r="708" spans="2:65" s="12" customFormat="1" ht="11.25">
      <c r="B708" s="169"/>
      <c r="D708" s="170" t="s">
        <v>161</v>
      </c>
      <c r="E708" s="171" t="s">
        <v>1</v>
      </c>
      <c r="F708" s="172" t="s">
        <v>1215</v>
      </c>
      <c r="H708" s="173">
        <v>136.54400000000001</v>
      </c>
      <c r="I708" s="174"/>
      <c r="L708" s="169"/>
      <c r="M708" s="175"/>
      <c r="N708" s="176"/>
      <c r="O708" s="176"/>
      <c r="P708" s="176"/>
      <c r="Q708" s="176"/>
      <c r="R708" s="176"/>
      <c r="S708" s="176"/>
      <c r="T708" s="177"/>
      <c r="AT708" s="171" t="s">
        <v>161</v>
      </c>
      <c r="AU708" s="171" t="s">
        <v>82</v>
      </c>
      <c r="AV708" s="12" t="s">
        <v>82</v>
      </c>
      <c r="AW708" s="12" t="s">
        <v>27</v>
      </c>
      <c r="AX708" s="12" t="s">
        <v>74</v>
      </c>
      <c r="AY708" s="171" t="s">
        <v>153</v>
      </c>
    </row>
    <row r="709" spans="2:65" s="1" customFormat="1" ht="24" customHeight="1">
      <c r="B709" s="155"/>
      <c r="C709" s="156" t="s">
        <v>1216</v>
      </c>
      <c r="D709" s="156" t="s">
        <v>155</v>
      </c>
      <c r="E709" s="157" t="s">
        <v>1217</v>
      </c>
      <c r="F709" s="158" t="s">
        <v>1218</v>
      </c>
      <c r="G709" s="159" t="s">
        <v>755</v>
      </c>
      <c r="H709" s="205"/>
      <c r="I709" s="161"/>
      <c r="J709" s="162">
        <f>ROUND(I709*H709,2)</f>
        <v>0</v>
      </c>
      <c r="K709" s="158" t="s">
        <v>159</v>
      </c>
      <c r="L709" s="31"/>
      <c r="M709" s="163" t="s">
        <v>1</v>
      </c>
      <c r="N709" s="164" t="s">
        <v>36</v>
      </c>
      <c r="O709" s="54"/>
      <c r="P709" s="165">
        <f>O709*H709</f>
        <v>0</v>
      </c>
      <c r="Q709" s="165">
        <v>0</v>
      </c>
      <c r="R709" s="165">
        <f>Q709*H709</f>
        <v>0</v>
      </c>
      <c r="S709" s="165">
        <v>0</v>
      </c>
      <c r="T709" s="166">
        <f>S709*H709</f>
        <v>0</v>
      </c>
      <c r="AR709" s="167" t="s">
        <v>234</v>
      </c>
      <c r="AT709" s="167" t="s">
        <v>155</v>
      </c>
      <c r="AU709" s="167" t="s">
        <v>82</v>
      </c>
      <c r="AY709" s="16" t="s">
        <v>153</v>
      </c>
      <c r="BE709" s="168">
        <f>IF(N709="základná",J709,0)</f>
        <v>0</v>
      </c>
      <c r="BF709" s="168">
        <f>IF(N709="znížená",J709,0)</f>
        <v>0</v>
      </c>
      <c r="BG709" s="168">
        <f>IF(N709="zákl. prenesená",J709,0)</f>
        <v>0</v>
      </c>
      <c r="BH709" s="168">
        <f>IF(N709="zníž. prenesená",J709,0)</f>
        <v>0</v>
      </c>
      <c r="BI709" s="168">
        <f>IF(N709="nulová",J709,0)</f>
        <v>0</v>
      </c>
      <c r="BJ709" s="16" t="s">
        <v>82</v>
      </c>
      <c r="BK709" s="168">
        <f>ROUND(I709*H709,2)</f>
        <v>0</v>
      </c>
      <c r="BL709" s="16" t="s">
        <v>234</v>
      </c>
      <c r="BM709" s="167" t="s">
        <v>1219</v>
      </c>
    </row>
    <row r="710" spans="2:65" s="11" customFormat="1" ht="22.9" customHeight="1">
      <c r="B710" s="142"/>
      <c r="D710" s="143" t="s">
        <v>69</v>
      </c>
      <c r="E710" s="153" t="s">
        <v>1220</v>
      </c>
      <c r="F710" s="153" t="s">
        <v>1221</v>
      </c>
      <c r="I710" s="145"/>
      <c r="J710" s="154">
        <f>BK710</f>
        <v>0</v>
      </c>
      <c r="L710" s="142"/>
      <c r="M710" s="147"/>
      <c r="N710" s="148"/>
      <c r="O710" s="148"/>
      <c r="P710" s="149">
        <f>SUM(P711:P741)</f>
        <v>0</v>
      </c>
      <c r="Q710" s="148"/>
      <c r="R710" s="149">
        <f>SUM(R711:R741)</f>
        <v>0</v>
      </c>
      <c r="S710" s="148"/>
      <c r="T710" s="150">
        <f>SUM(T711:T741)</f>
        <v>0</v>
      </c>
      <c r="AR710" s="143" t="s">
        <v>82</v>
      </c>
      <c r="AT710" s="151" t="s">
        <v>69</v>
      </c>
      <c r="AU710" s="151" t="s">
        <v>74</v>
      </c>
      <c r="AY710" s="143" t="s">
        <v>153</v>
      </c>
      <c r="BK710" s="152">
        <f>SUM(BK711:BK741)</f>
        <v>0</v>
      </c>
    </row>
    <row r="711" spans="2:65" s="1" customFormat="1" ht="48" customHeight="1">
      <c r="B711" s="155"/>
      <c r="C711" s="156" t="s">
        <v>1222</v>
      </c>
      <c r="D711" s="156" t="s">
        <v>155</v>
      </c>
      <c r="E711" s="157" t="s">
        <v>1223</v>
      </c>
      <c r="F711" s="158" t="s">
        <v>1224</v>
      </c>
      <c r="G711" s="159" t="s">
        <v>265</v>
      </c>
      <c r="H711" s="160">
        <v>5</v>
      </c>
      <c r="I711" s="161"/>
      <c r="J711" s="162">
        <f>ROUND(I711*H711,2)</f>
        <v>0</v>
      </c>
      <c r="K711" s="158" t="s">
        <v>1</v>
      </c>
      <c r="L711" s="31"/>
      <c r="M711" s="163" t="s">
        <v>1</v>
      </c>
      <c r="N711" s="164" t="s">
        <v>36</v>
      </c>
      <c r="O711" s="54"/>
      <c r="P711" s="165">
        <f>O711*H711</f>
        <v>0</v>
      </c>
      <c r="Q711" s="165">
        <v>0</v>
      </c>
      <c r="R711" s="165">
        <f>Q711*H711</f>
        <v>0</v>
      </c>
      <c r="S711" s="165">
        <v>0</v>
      </c>
      <c r="T711" s="166">
        <f>S711*H711</f>
        <v>0</v>
      </c>
      <c r="AR711" s="167" t="s">
        <v>234</v>
      </c>
      <c r="AT711" s="167" t="s">
        <v>155</v>
      </c>
      <c r="AU711" s="167" t="s">
        <v>82</v>
      </c>
      <c r="AY711" s="16" t="s">
        <v>153</v>
      </c>
      <c r="BE711" s="168">
        <f>IF(N711="základná",J711,0)</f>
        <v>0</v>
      </c>
      <c r="BF711" s="168">
        <f>IF(N711="znížená",J711,0)</f>
        <v>0</v>
      </c>
      <c r="BG711" s="168">
        <f>IF(N711="zákl. prenesená",J711,0)</f>
        <v>0</v>
      </c>
      <c r="BH711" s="168">
        <f>IF(N711="zníž. prenesená",J711,0)</f>
        <v>0</v>
      </c>
      <c r="BI711" s="168">
        <f>IF(N711="nulová",J711,0)</f>
        <v>0</v>
      </c>
      <c r="BJ711" s="16" t="s">
        <v>82</v>
      </c>
      <c r="BK711" s="168">
        <f>ROUND(I711*H711,2)</f>
        <v>0</v>
      </c>
      <c r="BL711" s="16" t="s">
        <v>234</v>
      </c>
      <c r="BM711" s="167" t="s">
        <v>1225</v>
      </c>
    </row>
    <row r="712" spans="2:65" s="1" customFormat="1" ht="19.5">
      <c r="B712" s="31"/>
      <c r="D712" s="170" t="s">
        <v>431</v>
      </c>
      <c r="F712" s="203" t="s">
        <v>1226</v>
      </c>
      <c r="I712" s="95"/>
      <c r="L712" s="31"/>
      <c r="M712" s="204"/>
      <c r="N712" s="54"/>
      <c r="O712" s="54"/>
      <c r="P712" s="54"/>
      <c r="Q712" s="54"/>
      <c r="R712" s="54"/>
      <c r="S712" s="54"/>
      <c r="T712" s="55"/>
      <c r="AT712" s="16" t="s">
        <v>431</v>
      </c>
      <c r="AU712" s="16" t="s">
        <v>82</v>
      </c>
    </row>
    <row r="713" spans="2:65" s="1" customFormat="1" ht="48" customHeight="1">
      <c r="B713" s="155"/>
      <c r="C713" s="156" t="s">
        <v>1227</v>
      </c>
      <c r="D713" s="156" t="s">
        <v>155</v>
      </c>
      <c r="E713" s="157" t="s">
        <v>1228</v>
      </c>
      <c r="F713" s="158" t="s">
        <v>1229</v>
      </c>
      <c r="G713" s="159" t="s">
        <v>265</v>
      </c>
      <c r="H713" s="160">
        <v>6</v>
      </c>
      <c r="I713" s="161"/>
      <c r="J713" s="162">
        <f>ROUND(I713*H713,2)</f>
        <v>0</v>
      </c>
      <c r="K713" s="158" t="s">
        <v>1</v>
      </c>
      <c r="L713" s="31"/>
      <c r="M713" s="163" t="s">
        <v>1</v>
      </c>
      <c r="N713" s="164" t="s">
        <v>36</v>
      </c>
      <c r="O713" s="54"/>
      <c r="P713" s="165">
        <f>O713*H713</f>
        <v>0</v>
      </c>
      <c r="Q713" s="165">
        <v>0</v>
      </c>
      <c r="R713" s="165">
        <f>Q713*H713</f>
        <v>0</v>
      </c>
      <c r="S713" s="165">
        <v>0</v>
      </c>
      <c r="T713" s="166">
        <f>S713*H713</f>
        <v>0</v>
      </c>
      <c r="AR713" s="167" t="s">
        <v>234</v>
      </c>
      <c r="AT713" s="167" t="s">
        <v>155</v>
      </c>
      <c r="AU713" s="167" t="s">
        <v>82</v>
      </c>
      <c r="AY713" s="16" t="s">
        <v>153</v>
      </c>
      <c r="BE713" s="168">
        <f>IF(N713="základná",J713,0)</f>
        <v>0</v>
      </c>
      <c r="BF713" s="168">
        <f>IF(N713="znížená",J713,0)</f>
        <v>0</v>
      </c>
      <c r="BG713" s="168">
        <f>IF(N713="zákl. prenesená",J713,0)</f>
        <v>0</v>
      </c>
      <c r="BH713" s="168">
        <f>IF(N713="zníž. prenesená",J713,0)</f>
        <v>0</v>
      </c>
      <c r="BI713" s="168">
        <f>IF(N713="nulová",J713,0)</f>
        <v>0</v>
      </c>
      <c r="BJ713" s="16" t="s">
        <v>82</v>
      </c>
      <c r="BK713" s="168">
        <f>ROUND(I713*H713,2)</f>
        <v>0</v>
      </c>
      <c r="BL713" s="16" t="s">
        <v>234</v>
      </c>
      <c r="BM713" s="167" t="s">
        <v>1230</v>
      </c>
    </row>
    <row r="714" spans="2:65" s="1" customFormat="1" ht="19.5">
      <c r="B714" s="31"/>
      <c r="D714" s="170" t="s">
        <v>431</v>
      </c>
      <c r="F714" s="203" t="s">
        <v>1226</v>
      </c>
      <c r="I714" s="95"/>
      <c r="L714" s="31"/>
      <c r="M714" s="204"/>
      <c r="N714" s="54"/>
      <c r="O714" s="54"/>
      <c r="P714" s="54"/>
      <c r="Q714" s="54"/>
      <c r="R714" s="54"/>
      <c r="S714" s="54"/>
      <c r="T714" s="55"/>
      <c r="AT714" s="16" t="s">
        <v>431</v>
      </c>
      <c r="AU714" s="16" t="s">
        <v>82</v>
      </c>
    </row>
    <row r="715" spans="2:65" s="1" customFormat="1" ht="48" customHeight="1">
      <c r="B715" s="155"/>
      <c r="C715" s="156" t="s">
        <v>1231</v>
      </c>
      <c r="D715" s="156" t="s">
        <v>155</v>
      </c>
      <c r="E715" s="157" t="s">
        <v>1232</v>
      </c>
      <c r="F715" s="158" t="s">
        <v>1233</v>
      </c>
      <c r="G715" s="159" t="s">
        <v>265</v>
      </c>
      <c r="H715" s="160">
        <v>4</v>
      </c>
      <c r="I715" s="161"/>
      <c r="J715" s="162">
        <f>ROUND(I715*H715,2)</f>
        <v>0</v>
      </c>
      <c r="K715" s="158" t="s">
        <v>1</v>
      </c>
      <c r="L715" s="31"/>
      <c r="M715" s="163" t="s">
        <v>1</v>
      </c>
      <c r="N715" s="164" t="s">
        <v>36</v>
      </c>
      <c r="O715" s="54"/>
      <c r="P715" s="165">
        <f>O715*H715</f>
        <v>0</v>
      </c>
      <c r="Q715" s="165">
        <v>0</v>
      </c>
      <c r="R715" s="165">
        <f>Q715*H715</f>
        <v>0</v>
      </c>
      <c r="S715" s="165">
        <v>0</v>
      </c>
      <c r="T715" s="166">
        <f>S715*H715</f>
        <v>0</v>
      </c>
      <c r="AR715" s="167" t="s">
        <v>234</v>
      </c>
      <c r="AT715" s="167" t="s">
        <v>155</v>
      </c>
      <c r="AU715" s="167" t="s">
        <v>82</v>
      </c>
      <c r="AY715" s="16" t="s">
        <v>153</v>
      </c>
      <c r="BE715" s="168">
        <f>IF(N715="základná",J715,0)</f>
        <v>0</v>
      </c>
      <c r="BF715" s="168">
        <f>IF(N715="znížená",J715,0)</f>
        <v>0</v>
      </c>
      <c r="BG715" s="168">
        <f>IF(N715="zákl. prenesená",J715,0)</f>
        <v>0</v>
      </c>
      <c r="BH715" s="168">
        <f>IF(N715="zníž. prenesená",J715,0)</f>
        <v>0</v>
      </c>
      <c r="BI715" s="168">
        <f>IF(N715="nulová",J715,0)</f>
        <v>0</v>
      </c>
      <c r="BJ715" s="16" t="s">
        <v>82</v>
      </c>
      <c r="BK715" s="168">
        <f>ROUND(I715*H715,2)</f>
        <v>0</v>
      </c>
      <c r="BL715" s="16" t="s">
        <v>234</v>
      </c>
      <c r="BM715" s="167" t="s">
        <v>1234</v>
      </c>
    </row>
    <row r="716" spans="2:65" s="1" customFormat="1" ht="19.5">
      <c r="B716" s="31"/>
      <c r="D716" s="170" t="s">
        <v>431</v>
      </c>
      <c r="F716" s="203" t="s">
        <v>1226</v>
      </c>
      <c r="I716" s="95"/>
      <c r="L716" s="31"/>
      <c r="M716" s="204"/>
      <c r="N716" s="54"/>
      <c r="O716" s="54"/>
      <c r="P716" s="54"/>
      <c r="Q716" s="54"/>
      <c r="R716" s="54"/>
      <c r="S716" s="54"/>
      <c r="T716" s="55"/>
      <c r="AT716" s="16" t="s">
        <v>431</v>
      </c>
      <c r="AU716" s="16" t="s">
        <v>82</v>
      </c>
    </row>
    <row r="717" spans="2:65" s="1" customFormat="1" ht="48" customHeight="1">
      <c r="B717" s="155"/>
      <c r="C717" s="156" t="s">
        <v>1235</v>
      </c>
      <c r="D717" s="156" t="s">
        <v>155</v>
      </c>
      <c r="E717" s="157" t="s">
        <v>1236</v>
      </c>
      <c r="F717" s="158" t="s">
        <v>1237</v>
      </c>
      <c r="G717" s="159" t="s">
        <v>265</v>
      </c>
      <c r="H717" s="160">
        <v>1</v>
      </c>
      <c r="I717" s="161"/>
      <c r="J717" s="162">
        <f>ROUND(I717*H717,2)</f>
        <v>0</v>
      </c>
      <c r="K717" s="158" t="s">
        <v>1</v>
      </c>
      <c r="L717" s="31"/>
      <c r="M717" s="163" t="s">
        <v>1</v>
      </c>
      <c r="N717" s="164" t="s">
        <v>36</v>
      </c>
      <c r="O717" s="54"/>
      <c r="P717" s="165">
        <f>O717*H717</f>
        <v>0</v>
      </c>
      <c r="Q717" s="165">
        <v>0</v>
      </c>
      <c r="R717" s="165">
        <f>Q717*H717</f>
        <v>0</v>
      </c>
      <c r="S717" s="165">
        <v>0</v>
      </c>
      <c r="T717" s="166">
        <f>S717*H717</f>
        <v>0</v>
      </c>
      <c r="AR717" s="167" t="s">
        <v>234</v>
      </c>
      <c r="AT717" s="167" t="s">
        <v>155</v>
      </c>
      <c r="AU717" s="167" t="s">
        <v>82</v>
      </c>
      <c r="AY717" s="16" t="s">
        <v>153</v>
      </c>
      <c r="BE717" s="168">
        <f>IF(N717="základná",J717,0)</f>
        <v>0</v>
      </c>
      <c r="BF717" s="168">
        <f>IF(N717="znížená",J717,0)</f>
        <v>0</v>
      </c>
      <c r="BG717" s="168">
        <f>IF(N717="zákl. prenesená",J717,0)</f>
        <v>0</v>
      </c>
      <c r="BH717" s="168">
        <f>IF(N717="zníž. prenesená",J717,0)</f>
        <v>0</v>
      </c>
      <c r="BI717" s="168">
        <f>IF(N717="nulová",J717,0)</f>
        <v>0</v>
      </c>
      <c r="BJ717" s="16" t="s">
        <v>82</v>
      </c>
      <c r="BK717" s="168">
        <f>ROUND(I717*H717,2)</f>
        <v>0</v>
      </c>
      <c r="BL717" s="16" t="s">
        <v>234</v>
      </c>
      <c r="BM717" s="167" t="s">
        <v>1238</v>
      </c>
    </row>
    <row r="718" spans="2:65" s="1" customFormat="1" ht="19.5">
      <c r="B718" s="31"/>
      <c r="D718" s="170" t="s">
        <v>431</v>
      </c>
      <c r="F718" s="203" t="s">
        <v>1239</v>
      </c>
      <c r="I718" s="95"/>
      <c r="L718" s="31"/>
      <c r="M718" s="204"/>
      <c r="N718" s="54"/>
      <c r="O718" s="54"/>
      <c r="P718" s="54"/>
      <c r="Q718" s="54"/>
      <c r="R718" s="54"/>
      <c r="S718" s="54"/>
      <c r="T718" s="55"/>
      <c r="AT718" s="16" t="s">
        <v>431</v>
      </c>
      <c r="AU718" s="16" t="s">
        <v>82</v>
      </c>
    </row>
    <row r="719" spans="2:65" s="1" customFormat="1" ht="48" customHeight="1">
      <c r="B719" s="155"/>
      <c r="C719" s="156" t="s">
        <v>1240</v>
      </c>
      <c r="D719" s="156" t="s">
        <v>155</v>
      </c>
      <c r="E719" s="157" t="s">
        <v>1241</v>
      </c>
      <c r="F719" s="158" t="s">
        <v>1242</v>
      </c>
      <c r="G719" s="159" t="s">
        <v>265</v>
      </c>
      <c r="H719" s="160">
        <v>3</v>
      </c>
      <c r="I719" s="161"/>
      <c r="J719" s="162">
        <f>ROUND(I719*H719,2)</f>
        <v>0</v>
      </c>
      <c r="K719" s="158" t="s">
        <v>1</v>
      </c>
      <c r="L719" s="31"/>
      <c r="M719" s="163" t="s">
        <v>1</v>
      </c>
      <c r="N719" s="164" t="s">
        <v>36</v>
      </c>
      <c r="O719" s="54"/>
      <c r="P719" s="165">
        <f>O719*H719</f>
        <v>0</v>
      </c>
      <c r="Q719" s="165">
        <v>0</v>
      </c>
      <c r="R719" s="165">
        <f>Q719*H719</f>
        <v>0</v>
      </c>
      <c r="S719" s="165">
        <v>0</v>
      </c>
      <c r="T719" s="166">
        <f>S719*H719</f>
        <v>0</v>
      </c>
      <c r="AR719" s="167" t="s">
        <v>234</v>
      </c>
      <c r="AT719" s="167" t="s">
        <v>155</v>
      </c>
      <c r="AU719" s="167" t="s">
        <v>82</v>
      </c>
      <c r="AY719" s="16" t="s">
        <v>153</v>
      </c>
      <c r="BE719" s="168">
        <f>IF(N719="základná",J719,0)</f>
        <v>0</v>
      </c>
      <c r="BF719" s="168">
        <f>IF(N719="znížená",J719,0)</f>
        <v>0</v>
      </c>
      <c r="BG719" s="168">
        <f>IF(N719="zákl. prenesená",J719,0)</f>
        <v>0</v>
      </c>
      <c r="BH719" s="168">
        <f>IF(N719="zníž. prenesená",J719,0)</f>
        <v>0</v>
      </c>
      <c r="BI719" s="168">
        <f>IF(N719="nulová",J719,0)</f>
        <v>0</v>
      </c>
      <c r="BJ719" s="16" t="s">
        <v>82</v>
      </c>
      <c r="BK719" s="168">
        <f>ROUND(I719*H719,2)</f>
        <v>0</v>
      </c>
      <c r="BL719" s="16" t="s">
        <v>234</v>
      </c>
      <c r="BM719" s="167" t="s">
        <v>1243</v>
      </c>
    </row>
    <row r="720" spans="2:65" s="1" customFormat="1" ht="19.5">
      <c r="B720" s="31"/>
      <c r="D720" s="170" t="s">
        <v>431</v>
      </c>
      <c r="F720" s="203" t="s">
        <v>1239</v>
      </c>
      <c r="I720" s="95"/>
      <c r="L720" s="31"/>
      <c r="M720" s="204"/>
      <c r="N720" s="54"/>
      <c r="O720" s="54"/>
      <c r="P720" s="54"/>
      <c r="Q720" s="54"/>
      <c r="R720" s="54"/>
      <c r="S720" s="54"/>
      <c r="T720" s="55"/>
      <c r="AT720" s="16" t="s">
        <v>431</v>
      </c>
      <c r="AU720" s="16" t="s">
        <v>82</v>
      </c>
    </row>
    <row r="721" spans="2:65" s="1" customFormat="1" ht="48" customHeight="1">
      <c r="B721" s="155"/>
      <c r="C721" s="156" t="s">
        <v>1244</v>
      </c>
      <c r="D721" s="156" t="s">
        <v>155</v>
      </c>
      <c r="E721" s="157" t="s">
        <v>1245</v>
      </c>
      <c r="F721" s="158" t="s">
        <v>1246</v>
      </c>
      <c r="G721" s="159" t="s">
        <v>265</v>
      </c>
      <c r="H721" s="160">
        <v>2</v>
      </c>
      <c r="I721" s="161"/>
      <c r="J721" s="162">
        <f>ROUND(I721*H721,2)</f>
        <v>0</v>
      </c>
      <c r="K721" s="158" t="s">
        <v>1</v>
      </c>
      <c r="L721" s="31"/>
      <c r="M721" s="163" t="s">
        <v>1</v>
      </c>
      <c r="N721" s="164" t="s">
        <v>36</v>
      </c>
      <c r="O721" s="54"/>
      <c r="P721" s="165">
        <f>O721*H721</f>
        <v>0</v>
      </c>
      <c r="Q721" s="165">
        <v>0</v>
      </c>
      <c r="R721" s="165">
        <f>Q721*H721</f>
        <v>0</v>
      </c>
      <c r="S721" s="165">
        <v>0</v>
      </c>
      <c r="T721" s="166">
        <f>S721*H721</f>
        <v>0</v>
      </c>
      <c r="AR721" s="167" t="s">
        <v>234</v>
      </c>
      <c r="AT721" s="167" t="s">
        <v>155</v>
      </c>
      <c r="AU721" s="167" t="s">
        <v>82</v>
      </c>
      <c r="AY721" s="16" t="s">
        <v>153</v>
      </c>
      <c r="BE721" s="168">
        <f>IF(N721="základná",J721,0)</f>
        <v>0</v>
      </c>
      <c r="BF721" s="168">
        <f>IF(N721="znížená",J721,0)</f>
        <v>0</v>
      </c>
      <c r="BG721" s="168">
        <f>IF(N721="zákl. prenesená",J721,0)</f>
        <v>0</v>
      </c>
      <c r="BH721" s="168">
        <f>IF(N721="zníž. prenesená",J721,0)</f>
        <v>0</v>
      </c>
      <c r="BI721" s="168">
        <f>IF(N721="nulová",J721,0)</f>
        <v>0</v>
      </c>
      <c r="BJ721" s="16" t="s">
        <v>82</v>
      </c>
      <c r="BK721" s="168">
        <f>ROUND(I721*H721,2)</f>
        <v>0</v>
      </c>
      <c r="BL721" s="16" t="s">
        <v>234</v>
      </c>
      <c r="BM721" s="167" t="s">
        <v>1247</v>
      </c>
    </row>
    <row r="722" spans="2:65" s="1" customFormat="1" ht="19.5">
      <c r="B722" s="31"/>
      <c r="D722" s="170" t="s">
        <v>431</v>
      </c>
      <c r="F722" s="203" t="s">
        <v>1239</v>
      </c>
      <c r="I722" s="95"/>
      <c r="L722" s="31"/>
      <c r="M722" s="204"/>
      <c r="N722" s="54"/>
      <c r="O722" s="54"/>
      <c r="P722" s="54"/>
      <c r="Q722" s="54"/>
      <c r="R722" s="54"/>
      <c r="S722" s="54"/>
      <c r="T722" s="55"/>
      <c r="AT722" s="16" t="s">
        <v>431</v>
      </c>
      <c r="AU722" s="16" t="s">
        <v>82</v>
      </c>
    </row>
    <row r="723" spans="2:65" s="1" customFormat="1" ht="36" customHeight="1">
      <c r="B723" s="155"/>
      <c r="C723" s="156" t="s">
        <v>1248</v>
      </c>
      <c r="D723" s="156" t="s">
        <v>155</v>
      </c>
      <c r="E723" s="157" t="s">
        <v>1249</v>
      </c>
      <c r="F723" s="158" t="s">
        <v>1250</v>
      </c>
      <c r="G723" s="159" t="s">
        <v>265</v>
      </c>
      <c r="H723" s="160">
        <v>1</v>
      </c>
      <c r="I723" s="161"/>
      <c r="J723" s="162">
        <f>ROUND(I723*H723,2)</f>
        <v>0</v>
      </c>
      <c r="K723" s="158" t="s">
        <v>1</v>
      </c>
      <c r="L723" s="31"/>
      <c r="M723" s="163" t="s">
        <v>1</v>
      </c>
      <c r="N723" s="164" t="s">
        <v>36</v>
      </c>
      <c r="O723" s="54"/>
      <c r="P723" s="165">
        <f>O723*H723</f>
        <v>0</v>
      </c>
      <c r="Q723" s="165">
        <v>0</v>
      </c>
      <c r="R723" s="165">
        <f>Q723*H723</f>
        <v>0</v>
      </c>
      <c r="S723" s="165">
        <v>0</v>
      </c>
      <c r="T723" s="166">
        <f>S723*H723</f>
        <v>0</v>
      </c>
      <c r="AR723" s="167" t="s">
        <v>234</v>
      </c>
      <c r="AT723" s="167" t="s">
        <v>155</v>
      </c>
      <c r="AU723" s="167" t="s">
        <v>82</v>
      </c>
      <c r="AY723" s="16" t="s">
        <v>153</v>
      </c>
      <c r="BE723" s="168">
        <f>IF(N723="základná",J723,0)</f>
        <v>0</v>
      </c>
      <c r="BF723" s="168">
        <f>IF(N723="znížená",J723,0)</f>
        <v>0</v>
      </c>
      <c r="BG723" s="168">
        <f>IF(N723="zákl. prenesená",J723,0)</f>
        <v>0</v>
      </c>
      <c r="BH723" s="168">
        <f>IF(N723="zníž. prenesená",J723,0)</f>
        <v>0</v>
      </c>
      <c r="BI723" s="168">
        <f>IF(N723="nulová",J723,0)</f>
        <v>0</v>
      </c>
      <c r="BJ723" s="16" t="s">
        <v>82</v>
      </c>
      <c r="BK723" s="168">
        <f>ROUND(I723*H723,2)</f>
        <v>0</v>
      </c>
      <c r="BL723" s="16" t="s">
        <v>234</v>
      </c>
      <c r="BM723" s="167" t="s">
        <v>1251</v>
      </c>
    </row>
    <row r="724" spans="2:65" s="1" customFormat="1" ht="39">
      <c r="B724" s="31"/>
      <c r="D724" s="170" t="s">
        <v>431</v>
      </c>
      <c r="F724" s="203" t="s">
        <v>1252</v>
      </c>
      <c r="I724" s="95"/>
      <c r="L724" s="31"/>
      <c r="M724" s="204"/>
      <c r="N724" s="54"/>
      <c r="O724" s="54"/>
      <c r="P724" s="54"/>
      <c r="Q724" s="54"/>
      <c r="R724" s="54"/>
      <c r="S724" s="54"/>
      <c r="T724" s="55"/>
      <c r="AT724" s="16" t="s">
        <v>431</v>
      </c>
      <c r="AU724" s="16" t="s">
        <v>82</v>
      </c>
    </row>
    <row r="725" spans="2:65" s="1" customFormat="1" ht="36" customHeight="1">
      <c r="B725" s="155"/>
      <c r="C725" s="156" t="s">
        <v>1253</v>
      </c>
      <c r="D725" s="156" t="s">
        <v>155</v>
      </c>
      <c r="E725" s="157" t="s">
        <v>1254</v>
      </c>
      <c r="F725" s="158" t="s">
        <v>1255</v>
      </c>
      <c r="G725" s="159" t="s">
        <v>265</v>
      </c>
      <c r="H725" s="160">
        <v>1</v>
      </c>
      <c r="I725" s="161"/>
      <c r="J725" s="162">
        <f>ROUND(I725*H725,2)</f>
        <v>0</v>
      </c>
      <c r="K725" s="158" t="s">
        <v>1</v>
      </c>
      <c r="L725" s="31"/>
      <c r="M725" s="163" t="s">
        <v>1</v>
      </c>
      <c r="N725" s="164" t="s">
        <v>36</v>
      </c>
      <c r="O725" s="54"/>
      <c r="P725" s="165">
        <f>O725*H725</f>
        <v>0</v>
      </c>
      <c r="Q725" s="165">
        <v>0</v>
      </c>
      <c r="R725" s="165">
        <f>Q725*H725</f>
        <v>0</v>
      </c>
      <c r="S725" s="165">
        <v>0</v>
      </c>
      <c r="T725" s="166">
        <f>S725*H725</f>
        <v>0</v>
      </c>
      <c r="AR725" s="167" t="s">
        <v>234</v>
      </c>
      <c r="AT725" s="167" t="s">
        <v>155</v>
      </c>
      <c r="AU725" s="167" t="s">
        <v>82</v>
      </c>
      <c r="AY725" s="16" t="s">
        <v>153</v>
      </c>
      <c r="BE725" s="168">
        <f>IF(N725="základná",J725,0)</f>
        <v>0</v>
      </c>
      <c r="BF725" s="168">
        <f>IF(N725="znížená",J725,0)</f>
        <v>0</v>
      </c>
      <c r="BG725" s="168">
        <f>IF(N725="zákl. prenesená",J725,0)</f>
        <v>0</v>
      </c>
      <c r="BH725" s="168">
        <f>IF(N725="zníž. prenesená",J725,0)</f>
        <v>0</v>
      </c>
      <c r="BI725" s="168">
        <f>IF(N725="nulová",J725,0)</f>
        <v>0</v>
      </c>
      <c r="BJ725" s="16" t="s">
        <v>82</v>
      </c>
      <c r="BK725" s="168">
        <f>ROUND(I725*H725,2)</f>
        <v>0</v>
      </c>
      <c r="BL725" s="16" t="s">
        <v>234</v>
      </c>
      <c r="BM725" s="167" t="s">
        <v>1256</v>
      </c>
    </row>
    <row r="726" spans="2:65" s="1" customFormat="1" ht="39">
      <c r="B726" s="31"/>
      <c r="D726" s="170" t="s">
        <v>431</v>
      </c>
      <c r="F726" s="203" t="s">
        <v>1252</v>
      </c>
      <c r="I726" s="95"/>
      <c r="L726" s="31"/>
      <c r="M726" s="204"/>
      <c r="N726" s="54"/>
      <c r="O726" s="54"/>
      <c r="P726" s="54"/>
      <c r="Q726" s="54"/>
      <c r="R726" s="54"/>
      <c r="S726" s="54"/>
      <c r="T726" s="55"/>
      <c r="AT726" s="16" t="s">
        <v>431</v>
      </c>
      <c r="AU726" s="16" t="s">
        <v>82</v>
      </c>
    </row>
    <row r="727" spans="2:65" s="1" customFormat="1" ht="48" customHeight="1">
      <c r="B727" s="155"/>
      <c r="C727" s="156" t="s">
        <v>1257</v>
      </c>
      <c r="D727" s="156" t="s">
        <v>155</v>
      </c>
      <c r="E727" s="157" t="s">
        <v>1258</v>
      </c>
      <c r="F727" s="158" t="s">
        <v>1259</v>
      </c>
      <c r="G727" s="159" t="s">
        <v>265</v>
      </c>
      <c r="H727" s="160">
        <v>1</v>
      </c>
      <c r="I727" s="161"/>
      <c r="J727" s="162">
        <f>ROUND(I727*H727,2)</f>
        <v>0</v>
      </c>
      <c r="K727" s="158" t="s">
        <v>1</v>
      </c>
      <c r="L727" s="31"/>
      <c r="M727" s="163" t="s">
        <v>1</v>
      </c>
      <c r="N727" s="164" t="s">
        <v>36</v>
      </c>
      <c r="O727" s="54"/>
      <c r="P727" s="165">
        <f>O727*H727</f>
        <v>0</v>
      </c>
      <c r="Q727" s="165">
        <v>0</v>
      </c>
      <c r="R727" s="165">
        <f>Q727*H727</f>
        <v>0</v>
      </c>
      <c r="S727" s="165">
        <v>0</v>
      </c>
      <c r="T727" s="166">
        <f>S727*H727</f>
        <v>0</v>
      </c>
      <c r="AR727" s="167" t="s">
        <v>234</v>
      </c>
      <c r="AT727" s="167" t="s">
        <v>155</v>
      </c>
      <c r="AU727" s="167" t="s">
        <v>82</v>
      </c>
      <c r="AY727" s="16" t="s">
        <v>153</v>
      </c>
      <c r="BE727" s="168">
        <f>IF(N727="základná",J727,0)</f>
        <v>0</v>
      </c>
      <c r="BF727" s="168">
        <f>IF(N727="znížená",J727,0)</f>
        <v>0</v>
      </c>
      <c r="BG727" s="168">
        <f>IF(N727="zákl. prenesená",J727,0)</f>
        <v>0</v>
      </c>
      <c r="BH727" s="168">
        <f>IF(N727="zníž. prenesená",J727,0)</f>
        <v>0</v>
      </c>
      <c r="BI727" s="168">
        <f>IF(N727="nulová",J727,0)</f>
        <v>0</v>
      </c>
      <c r="BJ727" s="16" t="s">
        <v>82</v>
      </c>
      <c r="BK727" s="168">
        <f>ROUND(I727*H727,2)</f>
        <v>0</v>
      </c>
      <c r="BL727" s="16" t="s">
        <v>234</v>
      </c>
      <c r="BM727" s="167" t="s">
        <v>1260</v>
      </c>
    </row>
    <row r="728" spans="2:65" s="1" customFormat="1" ht="29.25">
      <c r="B728" s="31"/>
      <c r="D728" s="170" t="s">
        <v>431</v>
      </c>
      <c r="F728" s="203" t="s">
        <v>1261</v>
      </c>
      <c r="I728" s="95"/>
      <c r="L728" s="31"/>
      <c r="M728" s="204"/>
      <c r="N728" s="54"/>
      <c r="O728" s="54"/>
      <c r="P728" s="54"/>
      <c r="Q728" s="54"/>
      <c r="R728" s="54"/>
      <c r="S728" s="54"/>
      <c r="T728" s="55"/>
      <c r="AT728" s="16" t="s">
        <v>431</v>
      </c>
      <c r="AU728" s="16" t="s">
        <v>82</v>
      </c>
    </row>
    <row r="729" spans="2:65" s="1" customFormat="1" ht="48" customHeight="1">
      <c r="B729" s="155"/>
      <c r="C729" s="156" t="s">
        <v>1262</v>
      </c>
      <c r="D729" s="156" t="s">
        <v>155</v>
      </c>
      <c r="E729" s="157" t="s">
        <v>1263</v>
      </c>
      <c r="F729" s="158" t="s">
        <v>1264</v>
      </c>
      <c r="G729" s="159" t="s">
        <v>265</v>
      </c>
      <c r="H729" s="160">
        <v>4</v>
      </c>
      <c r="I729" s="161"/>
      <c r="J729" s="162">
        <f>ROUND(I729*H729,2)</f>
        <v>0</v>
      </c>
      <c r="K729" s="158" t="s">
        <v>1</v>
      </c>
      <c r="L729" s="31"/>
      <c r="M729" s="163" t="s">
        <v>1</v>
      </c>
      <c r="N729" s="164" t="s">
        <v>36</v>
      </c>
      <c r="O729" s="54"/>
      <c r="P729" s="165">
        <f>O729*H729</f>
        <v>0</v>
      </c>
      <c r="Q729" s="165">
        <v>0</v>
      </c>
      <c r="R729" s="165">
        <f>Q729*H729</f>
        <v>0</v>
      </c>
      <c r="S729" s="165">
        <v>0</v>
      </c>
      <c r="T729" s="166">
        <f>S729*H729</f>
        <v>0</v>
      </c>
      <c r="AR729" s="167" t="s">
        <v>234</v>
      </c>
      <c r="AT729" s="167" t="s">
        <v>155</v>
      </c>
      <c r="AU729" s="167" t="s">
        <v>82</v>
      </c>
      <c r="AY729" s="16" t="s">
        <v>153</v>
      </c>
      <c r="BE729" s="168">
        <f>IF(N729="základná",J729,0)</f>
        <v>0</v>
      </c>
      <c r="BF729" s="168">
        <f>IF(N729="znížená",J729,0)</f>
        <v>0</v>
      </c>
      <c r="BG729" s="168">
        <f>IF(N729="zákl. prenesená",J729,0)</f>
        <v>0</v>
      </c>
      <c r="BH729" s="168">
        <f>IF(N729="zníž. prenesená",J729,0)</f>
        <v>0</v>
      </c>
      <c r="BI729" s="168">
        <f>IF(N729="nulová",J729,0)</f>
        <v>0</v>
      </c>
      <c r="BJ729" s="16" t="s">
        <v>82</v>
      </c>
      <c r="BK729" s="168">
        <f>ROUND(I729*H729,2)</f>
        <v>0</v>
      </c>
      <c r="BL729" s="16" t="s">
        <v>234</v>
      </c>
      <c r="BM729" s="167" t="s">
        <v>1265</v>
      </c>
    </row>
    <row r="730" spans="2:65" s="1" customFormat="1" ht="29.25">
      <c r="B730" s="31"/>
      <c r="D730" s="170" t="s">
        <v>431</v>
      </c>
      <c r="F730" s="203" t="s">
        <v>1261</v>
      </c>
      <c r="I730" s="95"/>
      <c r="L730" s="31"/>
      <c r="M730" s="204"/>
      <c r="N730" s="54"/>
      <c r="O730" s="54"/>
      <c r="P730" s="54"/>
      <c r="Q730" s="54"/>
      <c r="R730" s="54"/>
      <c r="S730" s="54"/>
      <c r="T730" s="55"/>
      <c r="AT730" s="16" t="s">
        <v>431</v>
      </c>
      <c r="AU730" s="16" t="s">
        <v>82</v>
      </c>
    </row>
    <row r="731" spans="2:65" s="1" customFormat="1" ht="48" customHeight="1">
      <c r="B731" s="155"/>
      <c r="C731" s="156" t="s">
        <v>1266</v>
      </c>
      <c r="D731" s="156" t="s">
        <v>155</v>
      </c>
      <c r="E731" s="157" t="s">
        <v>1267</v>
      </c>
      <c r="F731" s="158" t="s">
        <v>1268</v>
      </c>
      <c r="G731" s="159" t="s">
        <v>265</v>
      </c>
      <c r="H731" s="160">
        <v>3</v>
      </c>
      <c r="I731" s="161"/>
      <c r="J731" s="162">
        <f>ROUND(I731*H731,2)</f>
        <v>0</v>
      </c>
      <c r="K731" s="158" t="s">
        <v>1</v>
      </c>
      <c r="L731" s="31"/>
      <c r="M731" s="163" t="s">
        <v>1</v>
      </c>
      <c r="N731" s="164" t="s">
        <v>36</v>
      </c>
      <c r="O731" s="54"/>
      <c r="P731" s="165">
        <f>O731*H731</f>
        <v>0</v>
      </c>
      <c r="Q731" s="165">
        <v>0</v>
      </c>
      <c r="R731" s="165">
        <f>Q731*H731</f>
        <v>0</v>
      </c>
      <c r="S731" s="165">
        <v>0</v>
      </c>
      <c r="T731" s="166">
        <f>S731*H731</f>
        <v>0</v>
      </c>
      <c r="AR731" s="167" t="s">
        <v>234</v>
      </c>
      <c r="AT731" s="167" t="s">
        <v>155</v>
      </c>
      <c r="AU731" s="167" t="s">
        <v>82</v>
      </c>
      <c r="AY731" s="16" t="s">
        <v>153</v>
      </c>
      <c r="BE731" s="168">
        <f>IF(N731="základná",J731,0)</f>
        <v>0</v>
      </c>
      <c r="BF731" s="168">
        <f>IF(N731="znížená",J731,0)</f>
        <v>0</v>
      </c>
      <c r="BG731" s="168">
        <f>IF(N731="zákl. prenesená",J731,0)</f>
        <v>0</v>
      </c>
      <c r="BH731" s="168">
        <f>IF(N731="zníž. prenesená",J731,0)</f>
        <v>0</v>
      </c>
      <c r="BI731" s="168">
        <f>IF(N731="nulová",J731,0)</f>
        <v>0</v>
      </c>
      <c r="BJ731" s="16" t="s">
        <v>82</v>
      </c>
      <c r="BK731" s="168">
        <f>ROUND(I731*H731,2)</f>
        <v>0</v>
      </c>
      <c r="BL731" s="16" t="s">
        <v>234</v>
      </c>
      <c r="BM731" s="167" t="s">
        <v>1269</v>
      </c>
    </row>
    <row r="732" spans="2:65" s="1" customFormat="1" ht="29.25">
      <c r="B732" s="31"/>
      <c r="D732" s="170" t="s">
        <v>431</v>
      </c>
      <c r="F732" s="203" t="s">
        <v>1261</v>
      </c>
      <c r="I732" s="95"/>
      <c r="L732" s="31"/>
      <c r="M732" s="204"/>
      <c r="N732" s="54"/>
      <c r="O732" s="54"/>
      <c r="P732" s="54"/>
      <c r="Q732" s="54"/>
      <c r="R732" s="54"/>
      <c r="S732" s="54"/>
      <c r="T732" s="55"/>
      <c r="AT732" s="16" t="s">
        <v>431</v>
      </c>
      <c r="AU732" s="16" t="s">
        <v>82</v>
      </c>
    </row>
    <row r="733" spans="2:65" s="1" customFormat="1" ht="36" customHeight="1">
      <c r="B733" s="155"/>
      <c r="C733" s="156" t="s">
        <v>1270</v>
      </c>
      <c r="D733" s="156" t="s">
        <v>155</v>
      </c>
      <c r="E733" s="157" t="s">
        <v>1271</v>
      </c>
      <c r="F733" s="158" t="s">
        <v>1272</v>
      </c>
      <c r="G733" s="159" t="s">
        <v>265</v>
      </c>
      <c r="H733" s="160">
        <v>1</v>
      </c>
      <c r="I733" s="161"/>
      <c r="J733" s="162">
        <f>ROUND(I733*H733,2)</f>
        <v>0</v>
      </c>
      <c r="K733" s="158" t="s">
        <v>1</v>
      </c>
      <c r="L733" s="31"/>
      <c r="M733" s="163" t="s">
        <v>1</v>
      </c>
      <c r="N733" s="164" t="s">
        <v>36</v>
      </c>
      <c r="O733" s="54"/>
      <c r="P733" s="165">
        <f>O733*H733</f>
        <v>0</v>
      </c>
      <c r="Q733" s="165">
        <v>0</v>
      </c>
      <c r="R733" s="165">
        <f>Q733*H733</f>
        <v>0</v>
      </c>
      <c r="S733" s="165">
        <v>0</v>
      </c>
      <c r="T733" s="166">
        <f>S733*H733</f>
        <v>0</v>
      </c>
      <c r="AR733" s="167" t="s">
        <v>234</v>
      </c>
      <c r="AT733" s="167" t="s">
        <v>155</v>
      </c>
      <c r="AU733" s="167" t="s">
        <v>82</v>
      </c>
      <c r="AY733" s="16" t="s">
        <v>153</v>
      </c>
      <c r="BE733" s="168">
        <f>IF(N733="základná",J733,0)</f>
        <v>0</v>
      </c>
      <c r="BF733" s="168">
        <f>IF(N733="znížená",J733,0)</f>
        <v>0</v>
      </c>
      <c r="BG733" s="168">
        <f>IF(N733="zákl. prenesená",J733,0)</f>
        <v>0</v>
      </c>
      <c r="BH733" s="168">
        <f>IF(N733="zníž. prenesená",J733,0)</f>
        <v>0</v>
      </c>
      <c r="BI733" s="168">
        <f>IF(N733="nulová",J733,0)</f>
        <v>0</v>
      </c>
      <c r="BJ733" s="16" t="s">
        <v>82</v>
      </c>
      <c r="BK733" s="168">
        <f>ROUND(I733*H733,2)</f>
        <v>0</v>
      </c>
      <c r="BL733" s="16" t="s">
        <v>234</v>
      </c>
      <c r="BM733" s="167" t="s">
        <v>1273</v>
      </c>
    </row>
    <row r="734" spans="2:65" s="1" customFormat="1" ht="29.25">
      <c r="B734" s="31"/>
      <c r="D734" s="170" t="s">
        <v>431</v>
      </c>
      <c r="F734" s="203" t="s">
        <v>1092</v>
      </c>
      <c r="I734" s="95"/>
      <c r="L734" s="31"/>
      <c r="M734" s="204"/>
      <c r="N734" s="54"/>
      <c r="O734" s="54"/>
      <c r="P734" s="54"/>
      <c r="Q734" s="54"/>
      <c r="R734" s="54"/>
      <c r="S734" s="54"/>
      <c r="T734" s="55"/>
      <c r="AT734" s="16" t="s">
        <v>431</v>
      </c>
      <c r="AU734" s="16" t="s">
        <v>82</v>
      </c>
    </row>
    <row r="735" spans="2:65" s="1" customFormat="1" ht="36" customHeight="1">
      <c r="B735" s="155"/>
      <c r="C735" s="156" t="s">
        <v>1274</v>
      </c>
      <c r="D735" s="156" t="s">
        <v>155</v>
      </c>
      <c r="E735" s="157" t="s">
        <v>1275</v>
      </c>
      <c r="F735" s="158" t="s">
        <v>1276</v>
      </c>
      <c r="G735" s="159" t="s">
        <v>265</v>
      </c>
      <c r="H735" s="160">
        <v>1</v>
      </c>
      <c r="I735" s="161"/>
      <c r="J735" s="162">
        <f>ROUND(I735*H735,2)</f>
        <v>0</v>
      </c>
      <c r="K735" s="158" t="s">
        <v>1</v>
      </c>
      <c r="L735" s="31"/>
      <c r="M735" s="163" t="s">
        <v>1</v>
      </c>
      <c r="N735" s="164" t="s">
        <v>36</v>
      </c>
      <c r="O735" s="54"/>
      <c r="P735" s="165">
        <f>O735*H735</f>
        <v>0</v>
      </c>
      <c r="Q735" s="165">
        <v>0</v>
      </c>
      <c r="R735" s="165">
        <f>Q735*H735</f>
        <v>0</v>
      </c>
      <c r="S735" s="165">
        <v>0</v>
      </c>
      <c r="T735" s="166">
        <f>S735*H735</f>
        <v>0</v>
      </c>
      <c r="AR735" s="167" t="s">
        <v>234</v>
      </c>
      <c r="AT735" s="167" t="s">
        <v>155</v>
      </c>
      <c r="AU735" s="167" t="s">
        <v>82</v>
      </c>
      <c r="AY735" s="16" t="s">
        <v>153</v>
      </c>
      <c r="BE735" s="168">
        <f>IF(N735="základná",J735,0)</f>
        <v>0</v>
      </c>
      <c r="BF735" s="168">
        <f>IF(N735="znížená",J735,0)</f>
        <v>0</v>
      </c>
      <c r="BG735" s="168">
        <f>IF(N735="zákl. prenesená",J735,0)</f>
        <v>0</v>
      </c>
      <c r="BH735" s="168">
        <f>IF(N735="zníž. prenesená",J735,0)</f>
        <v>0</v>
      </c>
      <c r="BI735" s="168">
        <f>IF(N735="nulová",J735,0)</f>
        <v>0</v>
      </c>
      <c r="BJ735" s="16" t="s">
        <v>82</v>
      </c>
      <c r="BK735" s="168">
        <f>ROUND(I735*H735,2)</f>
        <v>0</v>
      </c>
      <c r="BL735" s="16" t="s">
        <v>234</v>
      </c>
      <c r="BM735" s="167" t="s">
        <v>1277</v>
      </c>
    </row>
    <row r="736" spans="2:65" s="1" customFormat="1" ht="29.25">
      <c r="B736" s="31"/>
      <c r="D736" s="170" t="s">
        <v>431</v>
      </c>
      <c r="F736" s="203" t="s">
        <v>1092</v>
      </c>
      <c r="I736" s="95"/>
      <c r="L736" s="31"/>
      <c r="M736" s="204"/>
      <c r="N736" s="54"/>
      <c r="O736" s="54"/>
      <c r="P736" s="54"/>
      <c r="Q736" s="54"/>
      <c r="R736" s="54"/>
      <c r="S736" s="54"/>
      <c r="T736" s="55"/>
      <c r="AT736" s="16" t="s">
        <v>431</v>
      </c>
      <c r="AU736" s="16" t="s">
        <v>82</v>
      </c>
    </row>
    <row r="737" spans="2:65" s="1" customFormat="1" ht="36" customHeight="1">
      <c r="B737" s="155"/>
      <c r="C737" s="156" t="s">
        <v>1278</v>
      </c>
      <c r="D737" s="156" t="s">
        <v>155</v>
      </c>
      <c r="E737" s="157" t="s">
        <v>1279</v>
      </c>
      <c r="F737" s="158" t="s">
        <v>1280</v>
      </c>
      <c r="G737" s="159" t="s">
        <v>265</v>
      </c>
      <c r="H737" s="160">
        <v>1</v>
      </c>
      <c r="I737" s="161"/>
      <c r="J737" s="162">
        <f>ROUND(I737*H737,2)</f>
        <v>0</v>
      </c>
      <c r="K737" s="158" t="s">
        <v>1</v>
      </c>
      <c r="L737" s="31"/>
      <c r="M737" s="163" t="s">
        <v>1</v>
      </c>
      <c r="N737" s="164" t="s">
        <v>36</v>
      </c>
      <c r="O737" s="54"/>
      <c r="P737" s="165">
        <f>O737*H737</f>
        <v>0</v>
      </c>
      <c r="Q737" s="165">
        <v>0</v>
      </c>
      <c r="R737" s="165">
        <f>Q737*H737</f>
        <v>0</v>
      </c>
      <c r="S737" s="165">
        <v>0</v>
      </c>
      <c r="T737" s="166">
        <f>S737*H737</f>
        <v>0</v>
      </c>
      <c r="AR737" s="167" t="s">
        <v>234</v>
      </c>
      <c r="AT737" s="167" t="s">
        <v>155</v>
      </c>
      <c r="AU737" s="167" t="s">
        <v>82</v>
      </c>
      <c r="AY737" s="16" t="s">
        <v>153</v>
      </c>
      <c r="BE737" s="168">
        <f>IF(N737="základná",J737,0)</f>
        <v>0</v>
      </c>
      <c r="BF737" s="168">
        <f>IF(N737="znížená",J737,0)</f>
        <v>0</v>
      </c>
      <c r="BG737" s="168">
        <f>IF(N737="zákl. prenesená",J737,0)</f>
        <v>0</v>
      </c>
      <c r="BH737" s="168">
        <f>IF(N737="zníž. prenesená",J737,0)</f>
        <v>0</v>
      </c>
      <c r="BI737" s="168">
        <f>IF(N737="nulová",J737,0)</f>
        <v>0</v>
      </c>
      <c r="BJ737" s="16" t="s">
        <v>82</v>
      </c>
      <c r="BK737" s="168">
        <f>ROUND(I737*H737,2)</f>
        <v>0</v>
      </c>
      <c r="BL737" s="16" t="s">
        <v>234</v>
      </c>
      <c r="BM737" s="167" t="s">
        <v>1281</v>
      </c>
    </row>
    <row r="738" spans="2:65" s="1" customFormat="1" ht="29.25">
      <c r="B738" s="31"/>
      <c r="D738" s="170" t="s">
        <v>431</v>
      </c>
      <c r="F738" s="203" t="s">
        <v>1092</v>
      </c>
      <c r="I738" s="95"/>
      <c r="L738" s="31"/>
      <c r="M738" s="204"/>
      <c r="N738" s="54"/>
      <c r="O738" s="54"/>
      <c r="P738" s="54"/>
      <c r="Q738" s="54"/>
      <c r="R738" s="54"/>
      <c r="S738" s="54"/>
      <c r="T738" s="55"/>
      <c r="AT738" s="16" t="s">
        <v>431</v>
      </c>
      <c r="AU738" s="16" t="s">
        <v>82</v>
      </c>
    </row>
    <row r="739" spans="2:65" s="1" customFormat="1" ht="36" customHeight="1">
      <c r="B739" s="155"/>
      <c r="C739" s="156" t="s">
        <v>1282</v>
      </c>
      <c r="D739" s="156" t="s">
        <v>155</v>
      </c>
      <c r="E739" s="157" t="s">
        <v>1283</v>
      </c>
      <c r="F739" s="158" t="s">
        <v>1284</v>
      </c>
      <c r="G739" s="159" t="s">
        <v>265</v>
      </c>
      <c r="H739" s="160">
        <v>1</v>
      </c>
      <c r="I739" s="161"/>
      <c r="J739" s="162">
        <f>ROUND(I739*H739,2)</f>
        <v>0</v>
      </c>
      <c r="K739" s="158" t="s">
        <v>1</v>
      </c>
      <c r="L739" s="31"/>
      <c r="M739" s="163" t="s">
        <v>1</v>
      </c>
      <c r="N739" s="164" t="s">
        <v>36</v>
      </c>
      <c r="O739" s="54"/>
      <c r="P739" s="165">
        <f>O739*H739</f>
        <v>0</v>
      </c>
      <c r="Q739" s="165">
        <v>0</v>
      </c>
      <c r="R739" s="165">
        <f>Q739*H739</f>
        <v>0</v>
      </c>
      <c r="S739" s="165">
        <v>0</v>
      </c>
      <c r="T739" s="166">
        <f>S739*H739</f>
        <v>0</v>
      </c>
      <c r="AR739" s="167" t="s">
        <v>234</v>
      </c>
      <c r="AT739" s="167" t="s">
        <v>155</v>
      </c>
      <c r="AU739" s="167" t="s">
        <v>82</v>
      </c>
      <c r="AY739" s="16" t="s">
        <v>153</v>
      </c>
      <c r="BE739" s="168">
        <f>IF(N739="základná",J739,0)</f>
        <v>0</v>
      </c>
      <c r="BF739" s="168">
        <f>IF(N739="znížená",J739,0)</f>
        <v>0</v>
      </c>
      <c r="BG739" s="168">
        <f>IF(N739="zákl. prenesená",J739,0)</f>
        <v>0</v>
      </c>
      <c r="BH739" s="168">
        <f>IF(N739="zníž. prenesená",J739,0)</f>
        <v>0</v>
      </c>
      <c r="BI739" s="168">
        <f>IF(N739="nulová",J739,0)</f>
        <v>0</v>
      </c>
      <c r="BJ739" s="16" t="s">
        <v>82</v>
      </c>
      <c r="BK739" s="168">
        <f>ROUND(I739*H739,2)</f>
        <v>0</v>
      </c>
      <c r="BL739" s="16" t="s">
        <v>234</v>
      </c>
      <c r="BM739" s="167" t="s">
        <v>1285</v>
      </c>
    </row>
    <row r="740" spans="2:65" s="1" customFormat="1" ht="29.25">
      <c r="B740" s="31"/>
      <c r="D740" s="170" t="s">
        <v>431</v>
      </c>
      <c r="F740" s="203" t="s">
        <v>1092</v>
      </c>
      <c r="I740" s="95"/>
      <c r="L740" s="31"/>
      <c r="M740" s="204"/>
      <c r="N740" s="54"/>
      <c r="O740" s="54"/>
      <c r="P740" s="54"/>
      <c r="Q740" s="54"/>
      <c r="R740" s="54"/>
      <c r="S740" s="54"/>
      <c r="T740" s="55"/>
      <c r="AT740" s="16" t="s">
        <v>431</v>
      </c>
      <c r="AU740" s="16" t="s">
        <v>82</v>
      </c>
    </row>
    <row r="741" spans="2:65" s="1" customFormat="1" ht="24" customHeight="1">
      <c r="B741" s="155"/>
      <c r="C741" s="156" t="s">
        <v>1286</v>
      </c>
      <c r="D741" s="156" t="s">
        <v>155</v>
      </c>
      <c r="E741" s="157" t="s">
        <v>1287</v>
      </c>
      <c r="F741" s="158" t="s">
        <v>1288</v>
      </c>
      <c r="G741" s="159" t="s">
        <v>755</v>
      </c>
      <c r="H741" s="205"/>
      <c r="I741" s="161"/>
      <c r="J741" s="162">
        <f>ROUND(I741*H741,2)</f>
        <v>0</v>
      </c>
      <c r="K741" s="158" t="s">
        <v>177</v>
      </c>
      <c r="L741" s="31"/>
      <c r="M741" s="163" t="s">
        <v>1</v>
      </c>
      <c r="N741" s="164" t="s">
        <v>36</v>
      </c>
      <c r="O741" s="54"/>
      <c r="P741" s="165">
        <f>O741*H741</f>
        <v>0</v>
      </c>
      <c r="Q741" s="165">
        <v>0</v>
      </c>
      <c r="R741" s="165">
        <f>Q741*H741</f>
        <v>0</v>
      </c>
      <c r="S741" s="165">
        <v>0</v>
      </c>
      <c r="T741" s="166">
        <f>S741*H741</f>
        <v>0</v>
      </c>
      <c r="AR741" s="167" t="s">
        <v>234</v>
      </c>
      <c r="AT741" s="167" t="s">
        <v>155</v>
      </c>
      <c r="AU741" s="167" t="s">
        <v>82</v>
      </c>
      <c r="AY741" s="16" t="s">
        <v>153</v>
      </c>
      <c r="BE741" s="168">
        <f>IF(N741="základná",J741,0)</f>
        <v>0</v>
      </c>
      <c r="BF741" s="168">
        <f>IF(N741="znížená",J741,0)</f>
        <v>0</v>
      </c>
      <c r="BG741" s="168">
        <f>IF(N741="zákl. prenesená",J741,0)</f>
        <v>0</v>
      </c>
      <c r="BH741" s="168">
        <f>IF(N741="zníž. prenesená",J741,0)</f>
        <v>0</v>
      </c>
      <c r="BI741" s="168">
        <f>IF(N741="nulová",J741,0)</f>
        <v>0</v>
      </c>
      <c r="BJ741" s="16" t="s">
        <v>82</v>
      </c>
      <c r="BK741" s="168">
        <f>ROUND(I741*H741,2)</f>
        <v>0</v>
      </c>
      <c r="BL741" s="16" t="s">
        <v>234</v>
      </c>
      <c r="BM741" s="167" t="s">
        <v>1289</v>
      </c>
    </row>
    <row r="742" spans="2:65" s="11" customFormat="1" ht="22.9" customHeight="1">
      <c r="B742" s="142"/>
      <c r="D742" s="143" t="s">
        <v>69</v>
      </c>
      <c r="E742" s="153" t="s">
        <v>1290</v>
      </c>
      <c r="F742" s="153" t="s">
        <v>1291</v>
      </c>
      <c r="I742" s="145"/>
      <c r="J742" s="154">
        <f>BK742</f>
        <v>0</v>
      </c>
      <c r="L742" s="142"/>
      <c r="M742" s="147"/>
      <c r="N742" s="148"/>
      <c r="O742" s="148"/>
      <c r="P742" s="149">
        <f>SUM(P743:P866)</f>
        <v>0</v>
      </c>
      <c r="Q742" s="148"/>
      <c r="R742" s="149">
        <f>SUM(R743:R866)</f>
        <v>4.3063380000000002</v>
      </c>
      <c r="S742" s="148"/>
      <c r="T742" s="150">
        <f>SUM(T743:T866)</f>
        <v>3.444601</v>
      </c>
      <c r="AR742" s="143" t="s">
        <v>82</v>
      </c>
      <c r="AT742" s="151" t="s">
        <v>69</v>
      </c>
      <c r="AU742" s="151" t="s">
        <v>74</v>
      </c>
      <c r="AY742" s="143" t="s">
        <v>153</v>
      </c>
      <c r="BK742" s="152">
        <f>SUM(BK743:BK866)</f>
        <v>0</v>
      </c>
    </row>
    <row r="743" spans="2:65" s="1" customFormat="1" ht="48" customHeight="1">
      <c r="B743" s="155"/>
      <c r="C743" s="156" t="s">
        <v>1292</v>
      </c>
      <c r="D743" s="156" t="s">
        <v>155</v>
      </c>
      <c r="E743" s="157" t="s">
        <v>1293</v>
      </c>
      <c r="F743" s="158" t="s">
        <v>1294</v>
      </c>
      <c r="G743" s="159" t="s">
        <v>323</v>
      </c>
      <c r="H743" s="160">
        <v>1312.5</v>
      </c>
      <c r="I743" s="161"/>
      <c r="J743" s="162">
        <f>ROUND(I743*H743,2)</f>
        <v>0</v>
      </c>
      <c r="K743" s="158" t="s">
        <v>1</v>
      </c>
      <c r="L743" s="31"/>
      <c r="M743" s="163" t="s">
        <v>1</v>
      </c>
      <c r="N743" s="164" t="s">
        <v>36</v>
      </c>
      <c r="O743" s="54"/>
      <c r="P743" s="165">
        <f>O743*H743</f>
        <v>0</v>
      </c>
      <c r="Q743" s="165">
        <v>0</v>
      </c>
      <c r="R743" s="165">
        <f>Q743*H743</f>
        <v>0</v>
      </c>
      <c r="S743" s="165">
        <v>1E-3</v>
      </c>
      <c r="T743" s="166">
        <f>S743*H743</f>
        <v>1.3125</v>
      </c>
      <c r="AR743" s="167" t="s">
        <v>234</v>
      </c>
      <c r="AT743" s="167" t="s">
        <v>155</v>
      </c>
      <c r="AU743" s="167" t="s">
        <v>82</v>
      </c>
      <c r="AY743" s="16" t="s">
        <v>153</v>
      </c>
      <c r="BE743" s="168">
        <f>IF(N743="základná",J743,0)</f>
        <v>0</v>
      </c>
      <c r="BF743" s="168">
        <f>IF(N743="znížená",J743,0)</f>
        <v>0</v>
      </c>
      <c r="BG743" s="168">
        <f>IF(N743="zákl. prenesená",J743,0)</f>
        <v>0</v>
      </c>
      <c r="BH743" s="168">
        <f>IF(N743="zníž. prenesená",J743,0)</f>
        <v>0</v>
      </c>
      <c r="BI743" s="168">
        <f>IF(N743="nulová",J743,0)</f>
        <v>0</v>
      </c>
      <c r="BJ743" s="16" t="s">
        <v>82</v>
      </c>
      <c r="BK743" s="168">
        <f>ROUND(I743*H743,2)</f>
        <v>0</v>
      </c>
      <c r="BL743" s="16" t="s">
        <v>234</v>
      </c>
      <c r="BM743" s="167" t="s">
        <v>1295</v>
      </c>
    </row>
    <row r="744" spans="2:65" s="12" customFormat="1" ht="11.25">
      <c r="B744" s="169"/>
      <c r="D744" s="170" t="s">
        <v>161</v>
      </c>
      <c r="E744" s="171" t="s">
        <v>1</v>
      </c>
      <c r="F744" s="172" t="s">
        <v>1296</v>
      </c>
      <c r="H744" s="173">
        <v>1312.5</v>
      </c>
      <c r="I744" s="174"/>
      <c r="L744" s="169"/>
      <c r="M744" s="175"/>
      <c r="N744" s="176"/>
      <c r="O744" s="176"/>
      <c r="P744" s="176"/>
      <c r="Q744" s="176"/>
      <c r="R744" s="176"/>
      <c r="S744" s="176"/>
      <c r="T744" s="177"/>
      <c r="AT744" s="171" t="s">
        <v>161</v>
      </c>
      <c r="AU744" s="171" t="s">
        <v>82</v>
      </c>
      <c r="AV744" s="12" t="s">
        <v>82</v>
      </c>
      <c r="AW744" s="12" t="s">
        <v>27</v>
      </c>
      <c r="AX744" s="12" t="s">
        <v>74</v>
      </c>
      <c r="AY744" s="171" t="s">
        <v>153</v>
      </c>
    </row>
    <row r="745" spans="2:65" s="1" customFormat="1" ht="60" customHeight="1">
      <c r="B745" s="155"/>
      <c r="C745" s="156" t="s">
        <v>1297</v>
      </c>
      <c r="D745" s="156" t="s">
        <v>155</v>
      </c>
      <c r="E745" s="157" t="s">
        <v>1298</v>
      </c>
      <c r="F745" s="158" t="s">
        <v>1299</v>
      </c>
      <c r="G745" s="159" t="s">
        <v>323</v>
      </c>
      <c r="H745" s="160">
        <v>1312.5</v>
      </c>
      <c r="I745" s="161"/>
      <c r="J745" s="162">
        <f>ROUND(I745*H745,2)</f>
        <v>0</v>
      </c>
      <c r="K745" s="158" t="s">
        <v>1</v>
      </c>
      <c r="L745" s="31"/>
      <c r="M745" s="163" t="s">
        <v>1</v>
      </c>
      <c r="N745" s="164" t="s">
        <v>36</v>
      </c>
      <c r="O745" s="54"/>
      <c r="P745" s="165">
        <f>O745*H745</f>
        <v>0</v>
      </c>
      <c r="Q745" s="165">
        <v>0</v>
      </c>
      <c r="R745" s="165">
        <f>Q745*H745</f>
        <v>0</v>
      </c>
      <c r="S745" s="165">
        <v>1E-3</v>
      </c>
      <c r="T745" s="166">
        <f>S745*H745</f>
        <v>1.3125</v>
      </c>
      <c r="AR745" s="167" t="s">
        <v>234</v>
      </c>
      <c r="AT745" s="167" t="s">
        <v>155</v>
      </c>
      <c r="AU745" s="167" t="s">
        <v>82</v>
      </c>
      <c r="AY745" s="16" t="s">
        <v>153</v>
      </c>
      <c r="BE745" s="168">
        <f>IF(N745="základná",J745,0)</f>
        <v>0</v>
      </c>
      <c r="BF745" s="168">
        <f>IF(N745="znížená",J745,0)</f>
        <v>0</v>
      </c>
      <c r="BG745" s="168">
        <f>IF(N745="zákl. prenesená",J745,0)</f>
        <v>0</v>
      </c>
      <c r="BH745" s="168">
        <f>IF(N745="zníž. prenesená",J745,0)</f>
        <v>0</v>
      </c>
      <c r="BI745" s="168">
        <f>IF(N745="nulová",J745,0)</f>
        <v>0</v>
      </c>
      <c r="BJ745" s="16" t="s">
        <v>82</v>
      </c>
      <c r="BK745" s="168">
        <f>ROUND(I745*H745,2)</f>
        <v>0</v>
      </c>
      <c r="BL745" s="16" t="s">
        <v>234</v>
      </c>
      <c r="BM745" s="167" t="s">
        <v>1300</v>
      </c>
    </row>
    <row r="746" spans="2:65" s="12" customFormat="1" ht="11.25">
      <c r="B746" s="169"/>
      <c r="D746" s="170" t="s">
        <v>161</v>
      </c>
      <c r="E746" s="171" t="s">
        <v>1</v>
      </c>
      <c r="F746" s="172" t="s">
        <v>1296</v>
      </c>
      <c r="H746" s="173">
        <v>1312.5</v>
      </c>
      <c r="I746" s="174"/>
      <c r="L746" s="169"/>
      <c r="M746" s="175"/>
      <c r="N746" s="176"/>
      <c r="O746" s="176"/>
      <c r="P746" s="176"/>
      <c r="Q746" s="176"/>
      <c r="R746" s="176"/>
      <c r="S746" s="176"/>
      <c r="T746" s="177"/>
      <c r="AT746" s="171" t="s">
        <v>161</v>
      </c>
      <c r="AU746" s="171" t="s">
        <v>82</v>
      </c>
      <c r="AV746" s="12" t="s">
        <v>82</v>
      </c>
      <c r="AW746" s="12" t="s">
        <v>27</v>
      </c>
      <c r="AX746" s="12" t="s">
        <v>74</v>
      </c>
      <c r="AY746" s="171" t="s">
        <v>153</v>
      </c>
    </row>
    <row r="747" spans="2:65" s="1" customFormat="1" ht="24" customHeight="1">
      <c r="B747" s="155"/>
      <c r="C747" s="156" t="s">
        <v>1301</v>
      </c>
      <c r="D747" s="156" t="s">
        <v>155</v>
      </c>
      <c r="E747" s="157" t="s">
        <v>1302</v>
      </c>
      <c r="F747" s="158" t="s">
        <v>1303</v>
      </c>
      <c r="G747" s="159" t="s">
        <v>265</v>
      </c>
      <c r="H747" s="160">
        <v>2</v>
      </c>
      <c r="I747" s="161"/>
      <c r="J747" s="162">
        <f>ROUND(I747*H747,2)</f>
        <v>0</v>
      </c>
      <c r="K747" s="158" t="s">
        <v>1</v>
      </c>
      <c r="L747" s="31"/>
      <c r="M747" s="163" t="s">
        <v>1</v>
      </c>
      <c r="N747" s="164" t="s">
        <v>36</v>
      </c>
      <c r="O747" s="54"/>
      <c r="P747" s="165">
        <f>O747*H747</f>
        <v>0</v>
      </c>
      <c r="Q747" s="165">
        <v>0</v>
      </c>
      <c r="R747" s="165">
        <f>Q747*H747</f>
        <v>0</v>
      </c>
      <c r="S747" s="165">
        <v>3.0000000000000001E-3</v>
      </c>
      <c r="T747" s="166">
        <f>S747*H747</f>
        <v>6.0000000000000001E-3</v>
      </c>
      <c r="AR747" s="167" t="s">
        <v>234</v>
      </c>
      <c r="AT747" s="167" t="s">
        <v>155</v>
      </c>
      <c r="AU747" s="167" t="s">
        <v>82</v>
      </c>
      <c r="AY747" s="16" t="s">
        <v>153</v>
      </c>
      <c r="BE747" s="168">
        <f>IF(N747="základná",J747,0)</f>
        <v>0</v>
      </c>
      <c r="BF747" s="168">
        <f>IF(N747="znížená",J747,0)</f>
        <v>0</v>
      </c>
      <c r="BG747" s="168">
        <f>IF(N747="zákl. prenesená",J747,0)</f>
        <v>0</v>
      </c>
      <c r="BH747" s="168">
        <f>IF(N747="zníž. prenesená",J747,0)</f>
        <v>0</v>
      </c>
      <c r="BI747" s="168">
        <f>IF(N747="nulová",J747,0)</f>
        <v>0</v>
      </c>
      <c r="BJ747" s="16" t="s">
        <v>82</v>
      </c>
      <c r="BK747" s="168">
        <f>ROUND(I747*H747,2)</f>
        <v>0</v>
      </c>
      <c r="BL747" s="16" t="s">
        <v>234</v>
      </c>
      <c r="BM747" s="167" t="s">
        <v>1304</v>
      </c>
    </row>
    <row r="748" spans="2:65" s="1" customFormat="1" ht="48" customHeight="1">
      <c r="B748" s="155"/>
      <c r="C748" s="156" t="s">
        <v>1305</v>
      </c>
      <c r="D748" s="156" t="s">
        <v>155</v>
      </c>
      <c r="E748" s="157" t="s">
        <v>1306</v>
      </c>
      <c r="F748" s="158" t="s">
        <v>1307</v>
      </c>
      <c r="G748" s="159" t="s">
        <v>176</v>
      </c>
      <c r="H748" s="160">
        <v>3.7999999999999999E-2</v>
      </c>
      <c r="I748" s="161"/>
      <c r="J748" s="162">
        <f>ROUND(I748*H748,2)</f>
        <v>0</v>
      </c>
      <c r="K748" s="158" t="s">
        <v>1</v>
      </c>
      <c r="L748" s="31"/>
      <c r="M748" s="163" t="s">
        <v>1</v>
      </c>
      <c r="N748" s="164" t="s">
        <v>36</v>
      </c>
      <c r="O748" s="54"/>
      <c r="P748" s="165">
        <f>O748*H748</f>
        <v>0</v>
      </c>
      <c r="Q748" s="165">
        <v>0</v>
      </c>
      <c r="R748" s="165">
        <f>Q748*H748</f>
        <v>0</v>
      </c>
      <c r="S748" s="165">
        <v>2.4</v>
      </c>
      <c r="T748" s="166">
        <f>S748*H748</f>
        <v>9.1199999999999989E-2</v>
      </c>
      <c r="AR748" s="167" t="s">
        <v>92</v>
      </c>
      <c r="AT748" s="167" t="s">
        <v>155</v>
      </c>
      <c r="AU748" s="167" t="s">
        <v>82</v>
      </c>
      <c r="AY748" s="16" t="s">
        <v>153</v>
      </c>
      <c r="BE748" s="168">
        <f>IF(N748="základná",J748,0)</f>
        <v>0</v>
      </c>
      <c r="BF748" s="168">
        <f>IF(N748="znížená",J748,0)</f>
        <v>0</v>
      </c>
      <c r="BG748" s="168">
        <f>IF(N748="zákl. prenesená",J748,0)</f>
        <v>0</v>
      </c>
      <c r="BH748" s="168">
        <f>IF(N748="zníž. prenesená",J748,0)</f>
        <v>0</v>
      </c>
      <c r="BI748" s="168">
        <f>IF(N748="nulová",J748,0)</f>
        <v>0</v>
      </c>
      <c r="BJ748" s="16" t="s">
        <v>82</v>
      </c>
      <c r="BK748" s="168">
        <f>ROUND(I748*H748,2)</f>
        <v>0</v>
      </c>
      <c r="BL748" s="16" t="s">
        <v>92</v>
      </c>
      <c r="BM748" s="167" t="s">
        <v>1308</v>
      </c>
    </row>
    <row r="749" spans="2:65" s="1" customFormat="1" ht="24" customHeight="1">
      <c r="B749" s="155"/>
      <c r="C749" s="156" t="s">
        <v>1309</v>
      </c>
      <c r="D749" s="156" t="s">
        <v>155</v>
      </c>
      <c r="E749" s="157" t="s">
        <v>1310</v>
      </c>
      <c r="F749" s="158" t="s">
        <v>1311</v>
      </c>
      <c r="G749" s="159" t="s">
        <v>323</v>
      </c>
      <c r="H749" s="160">
        <v>722.40099999999995</v>
      </c>
      <c r="I749" s="161"/>
      <c r="J749" s="162">
        <f>ROUND(I749*H749,2)</f>
        <v>0</v>
      </c>
      <c r="K749" s="158" t="s">
        <v>1</v>
      </c>
      <c r="L749" s="31"/>
      <c r="M749" s="163" t="s">
        <v>1</v>
      </c>
      <c r="N749" s="164" t="s">
        <v>36</v>
      </c>
      <c r="O749" s="54"/>
      <c r="P749" s="165">
        <f>O749*H749</f>
        <v>0</v>
      </c>
      <c r="Q749" s="165">
        <v>0</v>
      </c>
      <c r="R749" s="165">
        <f>Q749*H749</f>
        <v>0</v>
      </c>
      <c r="S749" s="165">
        <v>1E-3</v>
      </c>
      <c r="T749" s="166">
        <f>S749*H749</f>
        <v>0.72240099999999996</v>
      </c>
      <c r="AR749" s="167" t="s">
        <v>234</v>
      </c>
      <c r="AT749" s="167" t="s">
        <v>155</v>
      </c>
      <c r="AU749" s="167" t="s">
        <v>82</v>
      </c>
      <c r="AY749" s="16" t="s">
        <v>153</v>
      </c>
      <c r="BE749" s="168">
        <f>IF(N749="základná",J749,0)</f>
        <v>0</v>
      </c>
      <c r="BF749" s="168">
        <f>IF(N749="znížená",J749,0)</f>
        <v>0</v>
      </c>
      <c r="BG749" s="168">
        <f>IF(N749="zákl. prenesená",J749,0)</f>
        <v>0</v>
      </c>
      <c r="BH749" s="168">
        <f>IF(N749="zníž. prenesená",J749,0)</f>
        <v>0</v>
      </c>
      <c r="BI749" s="168">
        <f>IF(N749="nulová",J749,0)</f>
        <v>0</v>
      </c>
      <c r="BJ749" s="16" t="s">
        <v>82</v>
      </c>
      <c r="BK749" s="168">
        <f>ROUND(I749*H749,2)</f>
        <v>0</v>
      </c>
      <c r="BL749" s="16" t="s">
        <v>234</v>
      </c>
      <c r="BM749" s="167" t="s">
        <v>1312</v>
      </c>
    </row>
    <row r="750" spans="2:65" s="12" customFormat="1" ht="11.25">
      <c r="B750" s="169"/>
      <c r="D750" s="170" t="s">
        <v>161</v>
      </c>
      <c r="E750" s="171" t="s">
        <v>1</v>
      </c>
      <c r="F750" s="172" t="s">
        <v>1313</v>
      </c>
      <c r="H750" s="173">
        <v>722.40099999999995</v>
      </c>
      <c r="I750" s="174"/>
      <c r="L750" s="169"/>
      <c r="M750" s="175"/>
      <c r="N750" s="176"/>
      <c r="O750" s="176"/>
      <c r="P750" s="176"/>
      <c r="Q750" s="176"/>
      <c r="R750" s="176"/>
      <c r="S750" s="176"/>
      <c r="T750" s="177"/>
      <c r="AT750" s="171" t="s">
        <v>161</v>
      </c>
      <c r="AU750" s="171" t="s">
        <v>82</v>
      </c>
      <c r="AV750" s="12" t="s">
        <v>82</v>
      </c>
      <c r="AW750" s="12" t="s">
        <v>27</v>
      </c>
      <c r="AX750" s="12" t="s">
        <v>74</v>
      </c>
      <c r="AY750" s="171" t="s">
        <v>153</v>
      </c>
    </row>
    <row r="751" spans="2:65" s="1" customFormat="1" ht="24" customHeight="1">
      <c r="B751" s="155"/>
      <c r="C751" s="156" t="s">
        <v>1314</v>
      </c>
      <c r="D751" s="156" t="s">
        <v>155</v>
      </c>
      <c r="E751" s="157" t="s">
        <v>1315</v>
      </c>
      <c r="F751" s="158" t="s">
        <v>1316</v>
      </c>
      <c r="G751" s="159" t="s">
        <v>207</v>
      </c>
      <c r="H751" s="160">
        <v>1.2190000000000001</v>
      </c>
      <c r="I751" s="161"/>
      <c r="J751" s="162">
        <f>ROUND(I751*H751,2)</f>
        <v>0</v>
      </c>
      <c r="K751" s="158" t="s">
        <v>1</v>
      </c>
      <c r="L751" s="31"/>
      <c r="M751" s="163" t="s">
        <v>1</v>
      </c>
      <c r="N751" s="164" t="s">
        <v>36</v>
      </c>
      <c r="O751" s="54"/>
      <c r="P751" s="165">
        <f>O751*H751</f>
        <v>0</v>
      </c>
      <c r="Q751" s="165">
        <v>0</v>
      </c>
      <c r="R751" s="165">
        <f>Q751*H751</f>
        <v>0</v>
      </c>
      <c r="S751" s="165">
        <v>0</v>
      </c>
      <c r="T751" s="166">
        <f>S751*H751</f>
        <v>0</v>
      </c>
      <c r="AR751" s="167" t="s">
        <v>234</v>
      </c>
      <c r="AT751" s="167" t="s">
        <v>155</v>
      </c>
      <c r="AU751" s="167" t="s">
        <v>82</v>
      </c>
      <c r="AY751" s="16" t="s">
        <v>153</v>
      </c>
      <c r="BE751" s="168">
        <f>IF(N751="základná",J751,0)</f>
        <v>0</v>
      </c>
      <c r="BF751" s="168">
        <f>IF(N751="znížená",J751,0)</f>
        <v>0</v>
      </c>
      <c r="BG751" s="168">
        <f>IF(N751="zákl. prenesená",J751,0)</f>
        <v>0</v>
      </c>
      <c r="BH751" s="168">
        <f>IF(N751="zníž. prenesená",J751,0)</f>
        <v>0</v>
      </c>
      <c r="BI751" s="168">
        <f>IF(N751="nulová",J751,0)</f>
        <v>0</v>
      </c>
      <c r="BJ751" s="16" t="s">
        <v>82</v>
      </c>
      <c r="BK751" s="168">
        <f>ROUND(I751*H751,2)</f>
        <v>0</v>
      </c>
      <c r="BL751" s="16" t="s">
        <v>234</v>
      </c>
      <c r="BM751" s="167" t="s">
        <v>1317</v>
      </c>
    </row>
    <row r="752" spans="2:65" s="1" customFormat="1" ht="78">
      <c r="B752" s="31"/>
      <c r="D752" s="170" t="s">
        <v>431</v>
      </c>
      <c r="F752" s="203" t="s">
        <v>1318</v>
      </c>
      <c r="I752" s="95"/>
      <c r="L752" s="31"/>
      <c r="M752" s="204"/>
      <c r="N752" s="54"/>
      <c r="O752" s="54"/>
      <c r="P752" s="54"/>
      <c r="Q752" s="54"/>
      <c r="R752" s="54"/>
      <c r="S752" s="54"/>
      <c r="T752" s="55"/>
      <c r="AT752" s="16" t="s">
        <v>431</v>
      </c>
      <c r="AU752" s="16" t="s">
        <v>82</v>
      </c>
    </row>
    <row r="753" spans="2:51" s="12" customFormat="1" ht="22.5">
      <c r="B753" s="169"/>
      <c r="D753" s="170" t="s">
        <v>161</v>
      </c>
      <c r="E753" s="171" t="s">
        <v>1</v>
      </c>
      <c r="F753" s="172" t="s">
        <v>1319</v>
      </c>
      <c r="H753" s="173">
        <v>0.253</v>
      </c>
      <c r="I753" s="174"/>
      <c r="L753" s="169"/>
      <c r="M753" s="175"/>
      <c r="N753" s="176"/>
      <c r="O753" s="176"/>
      <c r="P753" s="176"/>
      <c r="Q753" s="176"/>
      <c r="R753" s="176"/>
      <c r="S753" s="176"/>
      <c r="T753" s="177"/>
      <c r="AT753" s="171" t="s">
        <v>161</v>
      </c>
      <c r="AU753" s="171" t="s">
        <v>82</v>
      </c>
      <c r="AV753" s="12" t="s">
        <v>82</v>
      </c>
      <c r="AW753" s="12" t="s">
        <v>27</v>
      </c>
      <c r="AX753" s="12" t="s">
        <v>70</v>
      </c>
      <c r="AY753" s="171" t="s">
        <v>153</v>
      </c>
    </row>
    <row r="754" spans="2:51" s="12" customFormat="1" ht="22.5">
      <c r="B754" s="169"/>
      <c r="D754" s="170" t="s">
        <v>161</v>
      </c>
      <c r="E754" s="171" t="s">
        <v>1</v>
      </c>
      <c r="F754" s="172" t="s">
        <v>1320</v>
      </c>
      <c r="H754" s="173">
        <v>5.8999999999999997E-2</v>
      </c>
      <c r="I754" s="174"/>
      <c r="L754" s="169"/>
      <c r="M754" s="175"/>
      <c r="N754" s="176"/>
      <c r="O754" s="176"/>
      <c r="P754" s="176"/>
      <c r="Q754" s="176"/>
      <c r="R754" s="176"/>
      <c r="S754" s="176"/>
      <c r="T754" s="177"/>
      <c r="AT754" s="171" t="s">
        <v>161</v>
      </c>
      <c r="AU754" s="171" t="s">
        <v>82</v>
      </c>
      <c r="AV754" s="12" t="s">
        <v>82</v>
      </c>
      <c r="AW754" s="12" t="s">
        <v>27</v>
      </c>
      <c r="AX754" s="12" t="s">
        <v>70</v>
      </c>
      <c r="AY754" s="171" t="s">
        <v>153</v>
      </c>
    </row>
    <row r="755" spans="2:51" s="12" customFormat="1" ht="22.5">
      <c r="B755" s="169"/>
      <c r="D755" s="170" t="s">
        <v>161</v>
      </c>
      <c r="E755" s="171" t="s">
        <v>1</v>
      </c>
      <c r="F755" s="172" t="s">
        <v>1321</v>
      </c>
      <c r="H755" s="173">
        <v>0.41399999999999998</v>
      </c>
      <c r="I755" s="174"/>
      <c r="L755" s="169"/>
      <c r="M755" s="175"/>
      <c r="N755" s="176"/>
      <c r="O755" s="176"/>
      <c r="P755" s="176"/>
      <c r="Q755" s="176"/>
      <c r="R755" s="176"/>
      <c r="S755" s="176"/>
      <c r="T755" s="177"/>
      <c r="AT755" s="171" t="s">
        <v>161</v>
      </c>
      <c r="AU755" s="171" t="s">
        <v>82</v>
      </c>
      <c r="AV755" s="12" t="s">
        <v>82</v>
      </c>
      <c r="AW755" s="12" t="s">
        <v>27</v>
      </c>
      <c r="AX755" s="12" t="s">
        <v>70</v>
      </c>
      <c r="AY755" s="171" t="s">
        <v>153</v>
      </c>
    </row>
    <row r="756" spans="2:51" s="12" customFormat="1" ht="22.5">
      <c r="B756" s="169"/>
      <c r="D756" s="170" t="s">
        <v>161</v>
      </c>
      <c r="E756" s="171" t="s">
        <v>1</v>
      </c>
      <c r="F756" s="172" t="s">
        <v>1322</v>
      </c>
      <c r="H756" s="173">
        <v>0.104</v>
      </c>
      <c r="I756" s="174"/>
      <c r="L756" s="169"/>
      <c r="M756" s="175"/>
      <c r="N756" s="176"/>
      <c r="O756" s="176"/>
      <c r="P756" s="176"/>
      <c r="Q756" s="176"/>
      <c r="R756" s="176"/>
      <c r="S756" s="176"/>
      <c r="T756" s="177"/>
      <c r="AT756" s="171" t="s">
        <v>161</v>
      </c>
      <c r="AU756" s="171" t="s">
        <v>82</v>
      </c>
      <c r="AV756" s="12" t="s">
        <v>82</v>
      </c>
      <c r="AW756" s="12" t="s">
        <v>27</v>
      </c>
      <c r="AX756" s="12" t="s">
        <v>70</v>
      </c>
      <c r="AY756" s="171" t="s">
        <v>153</v>
      </c>
    </row>
    <row r="757" spans="2:51" s="12" customFormat="1" ht="22.5">
      <c r="B757" s="169"/>
      <c r="D757" s="170" t="s">
        <v>161</v>
      </c>
      <c r="E757" s="171" t="s">
        <v>1</v>
      </c>
      <c r="F757" s="172" t="s">
        <v>1323</v>
      </c>
      <c r="H757" s="173">
        <v>3.1E-2</v>
      </c>
      <c r="I757" s="174"/>
      <c r="L757" s="169"/>
      <c r="M757" s="175"/>
      <c r="N757" s="176"/>
      <c r="O757" s="176"/>
      <c r="P757" s="176"/>
      <c r="Q757" s="176"/>
      <c r="R757" s="176"/>
      <c r="S757" s="176"/>
      <c r="T757" s="177"/>
      <c r="AT757" s="171" t="s">
        <v>161</v>
      </c>
      <c r="AU757" s="171" t="s">
        <v>82</v>
      </c>
      <c r="AV757" s="12" t="s">
        <v>82</v>
      </c>
      <c r="AW757" s="12" t="s">
        <v>27</v>
      </c>
      <c r="AX757" s="12" t="s">
        <v>70</v>
      </c>
      <c r="AY757" s="171" t="s">
        <v>153</v>
      </c>
    </row>
    <row r="758" spans="2:51" s="12" customFormat="1" ht="22.5">
      <c r="B758" s="169"/>
      <c r="D758" s="170" t="s">
        <v>161</v>
      </c>
      <c r="E758" s="171" t="s">
        <v>1</v>
      </c>
      <c r="F758" s="172" t="s">
        <v>1324</v>
      </c>
      <c r="H758" s="173">
        <v>2.5999999999999999E-2</v>
      </c>
      <c r="I758" s="174"/>
      <c r="L758" s="169"/>
      <c r="M758" s="175"/>
      <c r="N758" s="176"/>
      <c r="O758" s="176"/>
      <c r="P758" s="176"/>
      <c r="Q758" s="176"/>
      <c r="R758" s="176"/>
      <c r="S758" s="176"/>
      <c r="T758" s="177"/>
      <c r="AT758" s="171" t="s">
        <v>161</v>
      </c>
      <c r="AU758" s="171" t="s">
        <v>82</v>
      </c>
      <c r="AV758" s="12" t="s">
        <v>82</v>
      </c>
      <c r="AW758" s="12" t="s">
        <v>27</v>
      </c>
      <c r="AX758" s="12" t="s">
        <v>70</v>
      </c>
      <c r="AY758" s="171" t="s">
        <v>153</v>
      </c>
    </row>
    <row r="759" spans="2:51" s="12" customFormat="1" ht="22.5">
      <c r="B759" s="169"/>
      <c r="D759" s="170" t="s">
        <v>161</v>
      </c>
      <c r="E759" s="171" t="s">
        <v>1</v>
      </c>
      <c r="F759" s="172" t="s">
        <v>1325</v>
      </c>
      <c r="H759" s="173">
        <v>2.5999999999999999E-2</v>
      </c>
      <c r="I759" s="174"/>
      <c r="L759" s="169"/>
      <c r="M759" s="175"/>
      <c r="N759" s="176"/>
      <c r="O759" s="176"/>
      <c r="P759" s="176"/>
      <c r="Q759" s="176"/>
      <c r="R759" s="176"/>
      <c r="S759" s="176"/>
      <c r="T759" s="177"/>
      <c r="AT759" s="171" t="s">
        <v>161</v>
      </c>
      <c r="AU759" s="171" t="s">
        <v>82</v>
      </c>
      <c r="AV759" s="12" t="s">
        <v>82</v>
      </c>
      <c r="AW759" s="12" t="s">
        <v>27</v>
      </c>
      <c r="AX759" s="12" t="s">
        <v>70</v>
      </c>
      <c r="AY759" s="171" t="s">
        <v>153</v>
      </c>
    </row>
    <row r="760" spans="2:51" s="12" customFormat="1" ht="22.5">
      <c r="B760" s="169"/>
      <c r="D760" s="170" t="s">
        <v>161</v>
      </c>
      <c r="E760" s="171" t="s">
        <v>1</v>
      </c>
      <c r="F760" s="172" t="s">
        <v>1326</v>
      </c>
      <c r="H760" s="173">
        <v>7.0000000000000001E-3</v>
      </c>
      <c r="I760" s="174"/>
      <c r="L760" s="169"/>
      <c r="M760" s="175"/>
      <c r="N760" s="176"/>
      <c r="O760" s="176"/>
      <c r="P760" s="176"/>
      <c r="Q760" s="176"/>
      <c r="R760" s="176"/>
      <c r="S760" s="176"/>
      <c r="T760" s="177"/>
      <c r="AT760" s="171" t="s">
        <v>161</v>
      </c>
      <c r="AU760" s="171" t="s">
        <v>82</v>
      </c>
      <c r="AV760" s="12" t="s">
        <v>82</v>
      </c>
      <c r="AW760" s="12" t="s">
        <v>27</v>
      </c>
      <c r="AX760" s="12" t="s">
        <v>70</v>
      </c>
      <c r="AY760" s="171" t="s">
        <v>153</v>
      </c>
    </row>
    <row r="761" spans="2:51" s="12" customFormat="1" ht="22.5">
      <c r="B761" s="169"/>
      <c r="D761" s="170" t="s">
        <v>161</v>
      </c>
      <c r="E761" s="171" t="s">
        <v>1</v>
      </c>
      <c r="F761" s="172" t="s">
        <v>1327</v>
      </c>
      <c r="H761" s="173">
        <v>5.0000000000000001E-3</v>
      </c>
      <c r="I761" s="174"/>
      <c r="L761" s="169"/>
      <c r="M761" s="175"/>
      <c r="N761" s="176"/>
      <c r="O761" s="176"/>
      <c r="P761" s="176"/>
      <c r="Q761" s="176"/>
      <c r="R761" s="176"/>
      <c r="S761" s="176"/>
      <c r="T761" s="177"/>
      <c r="AT761" s="171" t="s">
        <v>161</v>
      </c>
      <c r="AU761" s="171" t="s">
        <v>82</v>
      </c>
      <c r="AV761" s="12" t="s">
        <v>82</v>
      </c>
      <c r="AW761" s="12" t="s">
        <v>27</v>
      </c>
      <c r="AX761" s="12" t="s">
        <v>70</v>
      </c>
      <c r="AY761" s="171" t="s">
        <v>153</v>
      </c>
    </row>
    <row r="762" spans="2:51" s="12" customFormat="1" ht="22.5">
      <c r="B762" s="169"/>
      <c r="D762" s="170" t="s">
        <v>161</v>
      </c>
      <c r="E762" s="171" t="s">
        <v>1</v>
      </c>
      <c r="F762" s="172" t="s">
        <v>1328</v>
      </c>
      <c r="H762" s="173">
        <v>3.0000000000000001E-3</v>
      </c>
      <c r="I762" s="174"/>
      <c r="L762" s="169"/>
      <c r="M762" s="175"/>
      <c r="N762" s="176"/>
      <c r="O762" s="176"/>
      <c r="P762" s="176"/>
      <c r="Q762" s="176"/>
      <c r="R762" s="176"/>
      <c r="S762" s="176"/>
      <c r="T762" s="177"/>
      <c r="AT762" s="171" t="s">
        <v>161</v>
      </c>
      <c r="AU762" s="171" t="s">
        <v>82</v>
      </c>
      <c r="AV762" s="12" t="s">
        <v>82</v>
      </c>
      <c r="AW762" s="12" t="s">
        <v>27</v>
      </c>
      <c r="AX762" s="12" t="s">
        <v>70</v>
      </c>
      <c r="AY762" s="171" t="s">
        <v>153</v>
      </c>
    </row>
    <row r="763" spans="2:51" s="12" customFormat="1" ht="22.5">
      <c r="B763" s="169"/>
      <c r="D763" s="170" t="s">
        <v>161</v>
      </c>
      <c r="E763" s="171" t="s">
        <v>1</v>
      </c>
      <c r="F763" s="172" t="s">
        <v>1329</v>
      </c>
      <c r="H763" s="173">
        <v>5.0000000000000001E-3</v>
      </c>
      <c r="I763" s="174"/>
      <c r="L763" s="169"/>
      <c r="M763" s="175"/>
      <c r="N763" s="176"/>
      <c r="O763" s="176"/>
      <c r="P763" s="176"/>
      <c r="Q763" s="176"/>
      <c r="R763" s="176"/>
      <c r="S763" s="176"/>
      <c r="T763" s="177"/>
      <c r="AT763" s="171" t="s">
        <v>161</v>
      </c>
      <c r="AU763" s="171" t="s">
        <v>82</v>
      </c>
      <c r="AV763" s="12" t="s">
        <v>82</v>
      </c>
      <c r="AW763" s="12" t="s">
        <v>27</v>
      </c>
      <c r="AX763" s="12" t="s">
        <v>70</v>
      </c>
      <c r="AY763" s="171" t="s">
        <v>153</v>
      </c>
    </row>
    <row r="764" spans="2:51" s="12" customFormat="1" ht="22.5">
      <c r="B764" s="169"/>
      <c r="D764" s="170" t="s">
        <v>161</v>
      </c>
      <c r="E764" s="171" t="s">
        <v>1</v>
      </c>
      <c r="F764" s="172" t="s">
        <v>1330</v>
      </c>
      <c r="H764" s="173">
        <v>2.3E-2</v>
      </c>
      <c r="I764" s="174"/>
      <c r="L764" s="169"/>
      <c r="M764" s="175"/>
      <c r="N764" s="176"/>
      <c r="O764" s="176"/>
      <c r="P764" s="176"/>
      <c r="Q764" s="176"/>
      <c r="R764" s="176"/>
      <c r="S764" s="176"/>
      <c r="T764" s="177"/>
      <c r="AT764" s="171" t="s">
        <v>161</v>
      </c>
      <c r="AU764" s="171" t="s">
        <v>82</v>
      </c>
      <c r="AV764" s="12" t="s">
        <v>82</v>
      </c>
      <c r="AW764" s="12" t="s">
        <v>27</v>
      </c>
      <c r="AX764" s="12" t="s">
        <v>70</v>
      </c>
      <c r="AY764" s="171" t="s">
        <v>153</v>
      </c>
    </row>
    <row r="765" spans="2:51" s="12" customFormat="1" ht="33.75">
      <c r="B765" s="169"/>
      <c r="D765" s="170" t="s">
        <v>161</v>
      </c>
      <c r="E765" s="171" t="s">
        <v>1</v>
      </c>
      <c r="F765" s="172" t="s">
        <v>1331</v>
      </c>
      <c r="H765" s="173">
        <v>1E-3</v>
      </c>
      <c r="I765" s="174"/>
      <c r="L765" s="169"/>
      <c r="M765" s="175"/>
      <c r="N765" s="176"/>
      <c r="O765" s="176"/>
      <c r="P765" s="176"/>
      <c r="Q765" s="176"/>
      <c r="R765" s="176"/>
      <c r="S765" s="176"/>
      <c r="T765" s="177"/>
      <c r="AT765" s="171" t="s">
        <v>161</v>
      </c>
      <c r="AU765" s="171" t="s">
        <v>82</v>
      </c>
      <c r="AV765" s="12" t="s">
        <v>82</v>
      </c>
      <c r="AW765" s="12" t="s">
        <v>27</v>
      </c>
      <c r="AX765" s="12" t="s">
        <v>70</v>
      </c>
      <c r="AY765" s="171" t="s">
        <v>153</v>
      </c>
    </row>
    <row r="766" spans="2:51" s="12" customFormat="1" ht="22.5">
      <c r="B766" s="169"/>
      <c r="D766" s="170" t="s">
        <v>161</v>
      </c>
      <c r="E766" s="171" t="s">
        <v>1</v>
      </c>
      <c r="F766" s="172" t="s">
        <v>1332</v>
      </c>
      <c r="H766" s="173">
        <v>3.5000000000000003E-2</v>
      </c>
      <c r="I766" s="174"/>
      <c r="L766" s="169"/>
      <c r="M766" s="175"/>
      <c r="N766" s="176"/>
      <c r="O766" s="176"/>
      <c r="P766" s="176"/>
      <c r="Q766" s="176"/>
      <c r="R766" s="176"/>
      <c r="S766" s="176"/>
      <c r="T766" s="177"/>
      <c r="AT766" s="171" t="s">
        <v>161</v>
      </c>
      <c r="AU766" s="171" t="s">
        <v>82</v>
      </c>
      <c r="AV766" s="12" t="s">
        <v>82</v>
      </c>
      <c r="AW766" s="12" t="s">
        <v>27</v>
      </c>
      <c r="AX766" s="12" t="s">
        <v>70</v>
      </c>
      <c r="AY766" s="171" t="s">
        <v>153</v>
      </c>
    </row>
    <row r="767" spans="2:51" s="12" customFormat="1" ht="33.75">
      <c r="B767" s="169"/>
      <c r="D767" s="170" t="s">
        <v>161</v>
      </c>
      <c r="E767" s="171" t="s">
        <v>1</v>
      </c>
      <c r="F767" s="172" t="s">
        <v>1333</v>
      </c>
      <c r="H767" s="173">
        <v>2.9000000000000001E-2</v>
      </c>
      <c r="I767" s="174"/>
      <c r="L767" s="169"/>
      <c r="M767" s="175"/>
      <c r="N767" s="176"/>
      <c r="O767" s="176"/>
      <c r="P767" s="176"/>
      <c r="Q767" s="176"/>
      <c r="R767" s="176"/>
      <c r="S767" s="176"/>
      <c r="T767" s="177"/>
      <c r="AT767" s="171" t="s">
        <v>161</v>
      </c>
      <c r="AU767" s="171" t="s">
        <v>82</v>
      </c>
      <c r="AV767" s="12" t="s">
        <v>82</v>
      </c>
      <c r="AW767" s="12" t="s">
        <v>27</v>
      </c>
      <c r="AX767" s="12" t="s">
        <v>70</v>
      </c>
      <c r="AY767" s="171" t="s">
        <v>153</v>
      </c>
    </row>
    <row r="768" spans="2:51" s="12" customFormat="1" ht="22.5">
      <c r="B768" s="169"/>
      <c r="D768" s="170" t="s">
        <v>161</v>
      </c>
      <c r="E768" s="171" t="s">
        <v>1</v>
      </c>
      <c r="F768" s="172" t="s">
        <v>1334</v>
      </c>
      <c r="H768" s="173">
        <v>1.6E-2</v>
      </c>
      <c r="I768" s="174"/>
      <c r="L768" s="169"/>
      <c r="M768" s="175"/>
      <c r="N768" s="176"/>
      <c r="O768" s="176"/>
      <c r="P768" s="176"/>
      <c r="Q768" s="176"/>
      <c r="R768" s="176"/>
      <c r="S768" s="176"/>
      <c r="T768" s="177"/>
      <c r="AT768" s="171" t="s">
        <v>161</v>
      </c>
      <c r="AU768" s="171" t="s">
        <v>82</v>
      </c>
      <c r="AV768" s="12" t="s">
        <v>82</v>
      </c>
      <c r="AW768" s="12" t="s">
        <v>27</v>
      </c>
      <c r="AX768" s="12" t="s">
        <v>70</v>
      </c>
      <c r="AY768" s="171" t="s">
        <v>153</v>
      </c>
    </row>
    <row r="769" spans="2:65" s="12" customFormat="1" ht="22.5">
      <c r="B769" s="169"/>
      <c r="D769" s="170" t="s">
        <v>161</v>
      </c>
      <c r="E769" s="171" t="s">
        <v>1</v>
      </c>
      <c r="F769" s="172" t="s">
        <v>1335</v>
      </c>
      <c r="H769" s="173">
        <v>2.3E-2</v>
      </c>
      <c r="I769" s="174"/>
      <c r="L769" s="169"/>
      <c r="M769" s="175"/>
      <c r="N769" s="176"/>
      <c r="O769" s="176"/>
      <c r="P769" s="176"/>
      <c r="Q769" s="176"/>
      <c r="R769" s="176"/>
      <c r="S769" s="176"/>
      <c r="T769" s="177"/>
      <c r="AT769" s="171" t="s">
        <v>161</v>
      </c>
      <c r="AU769" s="171" t="s">
        <v>82</v>
      </c>
      <c r="AV769" s="12" t="s">
        <v>82</v>
      </c>
      <c r="AW769" s="12" t="s">
        <v>27</v>
      </c>
      <c r="AX769" s="12" t="s">
        <v>70</v>
      </c>
      <c r="AY769" s="171" t="s">
        <v>153</v>
      </c>
    </row>
    <row r="770" spans="2:65" s="12" customFormat="1" ht="22.5">
      <c r="B770" s="169"/>
      <c r="D770" s="170" t="s">
        <v>161</v>
      </c>
      <c r="E770" s="171" t="s">
        <v>1</v>
      </c>
      <c r="F770" s="172" t="s">
        <v>1336</v>
      </c>
      <c r="H770" s="173">
        <v>3.6999999999999998E-2</v>
      </c>
      <c r="I770" s="174"/>
      <c r="L770" s="169"/>
      <c r="M770" s="175"/>
      <c r="N770" s="176"/>
      <c r="O770" s="176"/>
      <c r="P770" s="176"/>
      <c r="Q770" s="176"/>
      <c r="R770" s="176"/>
      <c r="S770" s="176"/>
      <c r="T770" s="177"/>
      <c r="AT770" s="171" t="s">
        <v>161</v>
      </c>
      <c r="AU770" s="171" t="s">
        <v>82</v>
      </c>
      <c r="AV770" s="12" t="s">
        <v>82</v>
      </c>
      <c r="AW770" s="12" t="s">
        <v>27</v>
      </c>
      <c r="AX770" s="12" t="s">
        <v>70</v>
      </c>
      <c r="AY770" s="171" t="s">
        <v>153</v>
      </c>
    </row>
    <row r="771" spans="2:65" s="12" customFormat="1" ht="33.75">
      <c r="B771" s="169"/>
      <c r="D771" s="170" t="s">
        <v>161</v>
      </c>
      <c r="E771" s="171" t="s">
        <v>1</v>
      </c>
      <c r="F771" s="172" t="s">
        <v>1337</v>
      </c>
      <c r="H771" s="173">
        <v>6.0000000000000001E-3</v>
      </c>
      <c r="I771" s="174"/>
      <c r="L771" s="169"/>
      <c r="M771" s="175"/>
      <c r="N771" s="176"/>
      <c r="O771" s="176"/>
      <c r="P771" s="176"/>
      <c r="Q771" s="176"/>
      <c r="R771" s="176"/>
      <c r="S771" s="176"/>
      <c r="T771" s="177"/>
      <c r="AT771" s="171" t="s">
        <v>161</v>
      </c>
      <c r="AU771" s="171" t="s">
        <v>82</v>
      </c>
      <c r="AV771" s="12" t="s">
        <v>82</v>
      </c>
      <c r="AW771" s="12" t="s">
        <v>27</v>
      </c>
      <c r="AX771" s="12" t="s">
        <v>70</v>
      </c>
      <c r="AY771" s="171" t="s">
        <v>153</v>
      </c>
    </row>
    <row r="772" spans="2:65" s="12" customFormat="1" ht="33.75">
      <c r="B772" s="169"/>
      <c r="D772" s="170" t="s">
        <v>161</v>
      </c>
      <c r="E772" s="171" t="s">
        <v>1</v>
      </c>
      <c r="F772" s="172" t="s">
        <v>1338</v>
      </c>
      <c r="H772" s="173">
        <v>5.0000000000000001E-3</v>
      </c>
      <c r="I772" s="174"/>
      <c r="L772" s="169"/>
      <c r="M772" s="175"/>
      <c r="N772" s="176"/>
      <c r="O772" s="176"/>
      <c r="P772" s="176"/>
      <c r="Q772" s="176"/>
      <c r="R772" s="176"/>
      <c r="S772" s="176"/>
      <c r="T772" s="177"/>
      <c r="AT772" s="171" t="s">
        <v>161</v>
      </c>
      <c r="AU772" s="171" t="s">
        <v>82</v>
      </c>
      <c r="AV772" s="12" t="s">
        <v>82</v>
      </c>
      <c r="AW772" s="12" t="s">
        <v>27</v>
      </c>
      <c r="AX772" s="12" t="s">
        <v>70</v>
      </c>
      <c r="AY772" s="171" t="s">
        <v>153</v>
      </c>
    </row>
    <row r="773" spans="2:65" s="12" customFormat="1" ht="11.25">
      <c r="B773" s="169"/>
      <c r="D773" s="170" t="s">
        <v>161</v>
      </c>
      <c r="E773" s="171" t="s">
        <v>1</v>
      </c>
      <c r="F773" s="172" t="s">
        <v>1339</v>
      </c>
      <c r="H773" s="173">
        <v>0.111</v>
      </c>
      <c r="I773" s="174"/>
      <c r="L773" s="169"/>
      <c r="M773" s="175"/>
      <c r="N773" s="176"/>
      <c r="O773" s="176"/>
      <c r="P773" s="176"/>
      <c r="Q773" s="176"/>
      <c r="R773" s="176"/>
      <c r="S773" s="176"/>
      <c r="T773" s="177"/>
      <c r="AT773" s="171" t="s">
        <v>161</v>
      </c>
      <c r="AU773" s="171" t="s">
        <v>82</v>
      </c>
      <c r="AV773" s="12" t="s">
        <v>82</v>
      </c>
      <c r="AW773" s="12" t="s">
        <v>27</v>
      </c>
      <c r="AX773" s="12" t="s">
        <v>70</v>
      </c>
      <c r="AY773" s="171" t="s">
        <v>153</v>
      </c>
    </row>
    <row r="774" spans="2:65" s="14" customFormat="1" ht="11.25">
      <c r="B774" s="185"/>
      <c r="D774" s="170" t="s">
        <v>161</v>
      </c>
      <c r="E774" s="186" t="s">
        <v>1</v>
      </c>
      <c r="F774" s="187" t="s">
        <v>182</v>
      </c>
      <c r="H774" s="188">
        <v>1.2189999999999999</v>
      </c>
      <c r="I774" s="189"/>
      <c r="L774" s="185"/>
      <c r="M774" s="190"/>
      <c r="N774" s="191"/>
      <c r="O774" s="191"/>
      <c r="P774" s="191"/>
      <c r="Q774" s="191"/>
      <c r="R774" s="191"/>
      <c r="S774" s="191"/>
      <c r="T774" s="192"/>
      <c r="AT774" s="186" t="s">
        <v>161</v>
      </c>
      <c r="AU774" s="186" t="s">
        <v>82</v>
      </c>
      <c r="AV774" s="14" t="s">
        <v>92</v>
      </c>
      <c r="AW774" s="14" t="s">
        <v>27</v>
      </c>
      <c r="AX774" s="14" t="s">
        <v>74</v>
      </c>
      <c r="AY774" s="186" t="s">
        <v>153</v>
      </c>
    </row>
    <row r="775" spans="2:65" s="1" customFormat="1" ht="60" customHeight="1">
      <c r="B775" s="155"/>
      <c r="C775" s="156" t="s">
        <v>1340</v>
      </c>
      <c r="D775" s="156" t="s">
        <v>155</v>
      </c>
      <c r="E775" s="157" t="s">
        <v>1341</v>
      </c>
      <c r="F775" s="158" t="s">
        <v>1342</v>
      </c>
      <c r="G775" s="159" t="s">
        <v>265</v>
      </c>
      <c r="H775" s="160">
        <v>21</v>
      </c>
      <c r="I775" s="161"/>
      <c r="J775" s="162">
        <f>ROUND(I775*H775,2)</f>
        <v>0</v>
      </c>
      <c r="K775" s="158" t="s">
        <v>1</v>
      </c>
      <c r="L775" s="31"/>
      <c r="M775" s="163" t="s">
        <v>1</v>
      </c>
      <c r="N775" s="164" t="s">
        <v>36</v>
      </c>
      <c r="O775" s="54"/>
      <c r="P775" s="165">
        <f>O775*H775</f>
        <v>0</v>
      </c>
      <c r="Q775" s="165">
        <v>0</v>
      </c>
      <c r="R775" s="165">
        <f>Q775*H775</f>
        <v>0</v>
      </c>
      <c r="S775" s="165">
        <v>0</v>
      </c>
      <c r="T775" s="166">
        <f>S775*H775</f>
        <v>0</v>
      </c>
      <c r="AR775" s="167" t="s">
        <v>234</v>
      </c>
      <c r="AT775" s="167" t="s">
        <v>155</v>
      </c>
      <c r="AU775" s="167" t="s">
        <v>82</v>
      </c>
      <c r="AY775" s="16" t="s">
        <v>153</v>
      </c>
      <c r="BE775" s="168">
        <f>IF(N775="základná",J775,0)</f>
        <v>0</v>
      </c>
      <c r="BF775" s="168">
        <f>IF(N775="znížená",J775,0)</f>
        <v>0</v>
      </c>
      <c r="BG775" s="168">
        <f>IF(N775="zákl. prenesená",J775,0)</f>
        <v>0</v>
      </c>
      <c r="BH775" s="168">
        <f>IF(N775="zníž. prenesená",J775,0)</f>
        <v>0</v>
      </c>
      <c r="BI775" s="168">
        <f>IF(N775="nulová",J775,0)</f>
        <v>0</v>
      </c>
      <c r="BJ775" s="16" t="s">
        <v>82</v>
      </c>
      <c r="BK775" s="168">
        <f>ROUND(I775*H775,2)</f>
        <v>0</v>
      </c>
      <c r="BL775" s="16" t="s">
        <v>234</v>
      </c>
      <c r="BM775" s="167" t="s">
        <v>1343</v>
      </c>
    </row>
    <row r="776" spans="2:65" s="1" customFormat="1" ht="72" customHeight="1">
      <c r="B776" s="155"/>
      <c r="C776" s="156" t="s">
        <v>1344</v>
      </c>
      <c r="D776" s="156" t="s">
        <v>155</v>
      </c>
      <c r="E776" s="157" t="s">
        <v>1345</v>
      </c>
      <c r="F776" s="158" t="s">
        <v>1346</v>
      </c>
      <c r="G776" s="159" t="s">
        <v>265</v>
      </c>
      <c r="H776" s="160">
        <v>1</v>
      </c>
      <c r="I776" s="161"/>
      <c r="J776" s="162">
        <f>ROUND(I776*H776,2)</f>
        <v>0</v>
      </c>
      <c r="K776" s="158" t="s">
        <v>1</v>
      </c>
      <c r="L776" s="31"/>
      <c r="M776" s="163" t="s">
        <v>1</v>
      </c>
      <c r="N776" s="164" t="s">
        <v>36</v>
      </c>
      <c r="O776" s="54"/>
      <c r="P776" s="165">
        <f>O776*H776</f>
        <v>0</v>
      </c>
      <c r="Q776" s="165">
        <v>0</v>
      </c>
      <c r="R776" s="165">
        <f>Q776*H776</f>
        <v>0</v>
      </c>
      <c r="S776" s="165">
        <v>0</v>
      </c>
      <c r="T776" s="166">
        <f>S776*H776</f>
        <v>0</v>
      </c>
      <c r="AR776" s="167" t="s">
        <v>234</v>
      </c>
      <c r="AT776" s="167" t="s">
        <v>155</v>
      </c>
      <c r="AU776" s="167" t="s">
        <v>82</v>
      </c>
      <c r="AY776" s="16" t="s">
        <v>153</v>
      </c>
      <c r="BE776" s="168">
        <f>IF(N776="základná",J776,0)</f>
        <v>0</v>
      </c>
      <c r="BF776" s="168">
        <f>IF(N776="znížená",J776,0)</f>
        <v>0</v>
      </c>
      <c r="BG776" s="168">
        <f>IF(N776="zákl. prenesená",J776,0)</f>
        <v>0</v>
      </c>
      <c r="BH776" s="168">
        <f>IF(N776="zníž. prenesená",J776,0)</f>
        <v>0</v>
      </c>
      <c r="BI776" s="168">
        <f>IF(N776="nulová",J776,0)</f>
        <v>0</v>
      </c>
      <c r="BJ776" s="16" t="s">
        <v>82</v>
      </c>
      <c r="BK776" s="168">
        <f>ROUND(I776*H776,2)</f>
        <v>0</v>
      </c>
      <c r="BL776" s="16" t="s">
        <v>234</v>
      </c>
      <c r="BM776" s="167" t="s">
        <v>1347</v>
      </c>
    </row>
    <row r="777" spans="2:65" s="1" customFormat="1" ht="60" customHeight="1">
      <c r="B777" s="155"/>
      <c r="C777" s="156" t="s">
        <v>1348</v>
      </c>
      <c r="D777" s="156" t="s">
        <v>155</v>
      </c>
      <c r="E777" s="157" t="s">
        <v>1349</v>
      </c>
      <c r="F777" s="158" t="s">
        <v>1350</v>
      </c>
      <c r="G777" s="159" t="s">
        <v>265</v>
      </c>
      <c r="H777" s="160">
        <v>2</v>
      </c>
      <c r="I777" s="161"/>
      <c r="J777" s="162">
        <f>ROUND(I777*H777,2)</f>
        <v>0</v>
      </c>
      <c r="K777" s="158" t="s">
        <v>1</v>
      </c>
      <c r="L777" s="31"/>
      <c r="M777" s="163" t="s">
        <v>1</v>
      </c>
      <c r="N777" s="164" t="s">
        <v>36</v>
      </c>
      <c r="O777" s="54"/>
      <c r="P777" s="165">
        <f>O777*H777</f>
        <v>0</v>
      </c>
      <c r="Q777" s="165">
        <v>0</v>
      </c>
      <c r="R777" s="165">
        <f>Q777*H777</f>
        <v>0</v>
      </c>
      <c r="S777" s="165">
        <v>0</v>
      </c>
      <c r="T777" s="166">
        <f>S777*H777</f>
        <v>0</v>
      </c>
      <c r="AR777" s="167" t="s">
        <v>234</v>
      </c>
      <c r="AT777" s="167" t="s">
        <v>155</v>
      </c>
      <c r="AU777" s="167" t="s">
        <v>82</v>
      </c>
      <c r="AY777" s="16" t="s">
        <v>153</v>
      </c>
      <c r="BE777" s="168">
        <f>IF(N777="základná",J777,0)</f>
        <v>0</v>
      </c>
      <c r="BF777" s="168">
        <f>IF(N777="znížená",J777,0)</f>
        <v>0</v>
      </c>
      <c r="BG777" s="168">
        <f>IF(N777="zákl. prenesená",J777,0)</f>
        <v>0</v>
      </c>
      <c r="BH777" s="168">
        <f>IF(N777="zníž. prenesená",J777,0)</f>
        <v>0</v>
      </c>
      <c r="BI777" s="168">
        <f>IF(N777="nulová",J777,0)</f>
        <v>0</v>
      </c>
      <c r="BJ777" s="16" t="s">
        <v>82</v>
      </c>
      <c r="BK777" s="168">
        <f>ROUND(I777*H777,2)</f>
        <v>0</v>
      </c>
      <c r="BL777" s="16" t="s">
        <v>234</v>
      </c>
      <c r="BM777" s="167" t="s">
        <v>1351</v>
      </c>
    </row>
    <row r="778" spans="2:65" s="1" customFormat="1" ht="19.5">
      <c r="B778" s="31"/>
      <c r="D778" s="170" t="s">
        <v>431</v>
      </c>
      <c r="F778" s="203" t="s">
        <v>1352</v>
      </c>
      <c r="I778" s="95"/>
      <c r="L778" s="31"/>
      <c r="M778" s="204"/>
      <c r="N778" s="54"/>
      <c r="O778" s="54"/>
      <c r="P778" s="54"/>
      <c r="Q778" s="54"/>
      <c r="R778" s="54"/>
      <c r="S778" s="54"/>
      <c r="T778" s="55"/>
      <c r="AT778" s="16" t="s">
        <v>431</v>
      </c>
      <c r="AU778" s="16" t="s">
        <v>82</v>
      </c>
    </row>
    <row r="779" spans="2:65" s="1" customFormat="1" ht="36" customHeight="1">
      <c r="B779" s="155"/>
      <c r="C779" s="156" t="s">
        <v>1353</v>
      </c>
      <c r="D779" s="156" t="s">
        <v>155</v>
      </c>
      <c r="E779" s="157" t="s">
        <v>1354</v>
      </c>
      <c r="F779" s="158" t="s">
        <v>1355</v>
      </c>
      <c r="G779" s="159" t="s">
        <v>265</v>
      </c>
      <c r="H779" s="160">
        <v>1</v>
      </c>
      <c r="I779" s="161"/>
      <c r="J779" s="162">
        <f>ROUND(I779*H779,2)</f>
        <v>0</v>
      </c>
      <c r="K779" s="158" t="s">
        <v>1</v>
      </c>
      <c r="L779" s="31"/>
      <c r="M779" s="163" t="s">
        <v>1</v>
      </c>
      <c r="N779" s="164" t="s">
        <v>36</v>
      </c>
      <c r="O779" s="54"/>
      <c r="P779" s="165">
        <f>O779*H779</f>
        <v>0</v>
      </c>
      <c r="Q779" s="165">
        <v>0</v>
      </c>
      <c r="R779" s="165">
        <f>Q779*H779</f>
        <v>0</v>
      </c>
      <c r="S779" s="165">
        <v>0</v>
      </c>
      <c r="T779" s="166">
        <f>S779*H779</f>
        <v>0</v>
      </c>
      <c r="AR779" s="167" t="s">
        <v>234</v>
      </c>
      <c r="AT779" s="167" t="s">
        <v>155</v>
      </c>
      <c r="AU779" s="167" t="s">
        <v>82</v>
      </c>
      <c r="AY779" s="16" t="s">
        <v>153</v>
      </c>
      <c r="BE779" s="168">
        <f>IF(N779="základná",J779,0)</f>
        <v>0</v>
      </c>
      <c r="BF779" s="168">
        <f>IF(N779="znížená",J779,0)</f>
        <v>0</v>
      </c>
      <c r="BG779" s="168">
        <f>IF(N779="zákl. prenesená",J779,0)</f>
        <v>0</v>
      </c>
      <c r="BH779" s="168">
        <f>IF(N779="zníž. prenesená",J779,0)</f>
        <v>0</v>
      </c>
      <c r="BI779" s="168">
        <f>IF(N779="nulová",J779,0)</f>
        <v>0</v>
      </c>
      <c r="BJ779" s="16" t="s">
        <v>82</v>
      </c>
      <c r="BK779" s="168">
        <f>ROUND(I779*H779,2)</f>
        <v>0</v>
      </c>
      <c r="BL779" s="16" t="s">
        <v>234</v>
      </c>
      <c r="BM779" s="167" t="s">
        <v>1356</v>
      </c>
    </row>
    <row r="780" spans="2:65" s="1" customFormat="1" ht="60" customHeight="1">
      <c r="B780" s="155"/>
      <c r="C780" s="156" t="s">
        <v>1357</v>
      </c>
      <c r="D780" s="156" t="s">
        <v>155</v>
      </c>
      <c r="E780" s="157" t="s">
        <v>1358</v>
      </c>
      <c r="F780" s="158" t="s">
        <v>1359</v>
      </c>
      <c r="G780" s="159" t="s">
        <v>168</v>
      </c>
      <c r="H780" s="160">
        <v>18.420000000000002</v>
      </c>
      <c r="I780" s="161"/>
      <c r="J780" s="162">
        <f>ROUND(I780*H780,2)</f>
        <v>0</v>
      </c>
      <c r="K780" s="158" t="s">
        <v>1</v>
      </c>
      <c r="L780" s="31"/>
      <c r="M780" s="163" t="s">
        <v>1</v>
      </c>
      <c r="N780" s="164" t="s">
        <v>36</v>
      </c>
      <c r="O780" s="54"/>
      <c r="P780" s="165">
        <f>O780*H780</f>
        <v>0</v>
      </c>
      <c r="Q780" s="165">
        <v>0</v>
      </c>
      <c r="R780" s="165">
        <f>Q780*H780</f>
        <v>0</v>
      </c>
      <c r="S780" s="165">
        <v>0</v>
      </c>
      <c r="T780" s="166">
        <f>S780*H780</f>
        <v>0</v>
      </c>
      <c r="AR780" s="167" t="s">
        <v>234</v>
      </c>
      <c r="AT780" s="167" t="s">
        <v>155</v>
      </c>
      <c r="AU780" s="167" t="s">
        <v>82</v>
      </c>
      <c r="AY780" s="16" t="s">
        <v>153</v>
      </c>
      <c r="BE780" s="168">
        <f>IF(N780="základná",J780,0)</f>
        <v>0</v>
      </c>
      <c r="BF780" s="168">
        <f>IF(N780="znížená",J780,0)</f>
        <v>0</v>
      </c>
      <c r="BG780" s="168">
        <f>IF(N780="zákl. prenesená",J780,0)</f>
        <v>0</v>
      </c>
      <c r="BH780" s="168">
        <f>IF(N780="zníž. prenesená",J780,0)</f>
        <v>0</v>
      </c>
      <c r="BI780" s="168">
        <f>IF(N780="nulová",J780,0)</f>
        <v>0</v>
      </c>
      <c r="BJ780" s="16" t="s">
        <v>82</v>
      </c>
      <c r="BK780" s="168">
        <f>ROUND(I780*H780,2)</f>
        <v>0</v>
      </c>
      <c r="BL780" s="16" t="s">
        <v>234</v>
      </c>
      <c r="BM780" s="167" t="s">
        <v>1360</v>
      </c>
    </row>
    <row r="781" spans="2:65" s="1" customFormat="1" ht="136.5">
      <c r="B781" s="31"/>
      <c r="D781" s="170" t="s">
        <v>431</v>
      </c>
      <c r="F781" s="203" t="s">
        <v>1361</v>
      </c>
      <c r="I781" s="95"/>
      <c r="L781" s="31"/>
      <c r="M781" s="204"/>
      <c r="N781" s="54"/>
      <c r="O781" s="54"/>
      <c r="P781" s="54"/>
      <c r="Q781" s="54"/>
      <c r="R781" s="54"/>
      <c r="S781" s="54"/>
      <c r="T781" s="55"/>
      <c r="AT781" s="16" t="s">
        <v>431</v>
      </c>
      <c r="AU781" s="16" t="s">
        <v>82</v>
      </c>
    </row>
    <row r="782" spans="2:65" s="1" customFormat="1" ht="24" customHeight="1">
      <c r="B782" s="155"/>
      <c r="C782" s="156" t="s">
        <v>1362</v>
      </c>
      <c r="D782" s="156" t="s">
        <v>155</v>
      </c>
      <c r="E782" s="157" t="s">
        <v>1363</v>
      </c>
      <c r="F782" s="158" t="s">
        <v>1364</v>
      </c>
      <c r="G782" s="159" t="s">
        <v>207</v>
      </c>
      <c r="H782" s="160">
        <v>1.3839999999999999</v>
      </c>
      <c r="I782" s="161"/>
      <c r="J782" s="162">
        <f>ROUND(I782*H782,2)</f>
        <v>0</v>
      </c>
      <c r="K782" s="158" t="s">
        <v>1</v>
      </c>
      <c r="L782" s="31"/>
      <c r="M782" s="163" t="s">
        <v>1</v>
      </c>
      <c r="N782" s="164" t="s">
        <v>36</v>
      </c>
      <c r="O782" s="54"/>
      <c r="P782" s="165">
        <f>O782*H782</f>
        <v>0</v>
      </c>
      <c r="Q782" s="165">
        <v>0</v>
      </c>
      <c r="R782" s="165">
        <f>Q782*H782</f>
        <v>0</v>
      </c>
      <c r="S782" s="165">
        <v>0</v>
      </c>
      <c r="T782" s="166">
        <f>S782*H782</f>
        <v>0</v>
      </c>
      <c r="AR782" s="167" t="s">
        <v>234</v>
      </c>
      <c r="AT782" s="167" t="s">
        <v>155</v>
      </c>
      <c r="AU782" s="167" t="s">
        <v>82</v>
      </c>
      <c r="AY782" s="16" t="s">
        <v>153</v>
      </c>
      <c r="BE782" s="168">
        <f>IF(N782="základná",J782,0)</f>
        <v>0</v>
      </c>
      <c r="BF782" s="168">
        <f>IF(N782="znížená",J782,0)</f>
        <v>0</v>
      </c>
      <c r="BG782" s="168">
        <f>IF(N782="zákl. prenesená",J782,0)</f>
        <v>0</v>
      </c>
      <c r="BH782" s="168">
        <f>IF(N782="zníž. prenesená",J782,0)</f>
        <v>0</v>
      </c>
      <c r="BI782" s="168">
        <f>IF(N782="nulová",J782,0)</f>
        <v>0</v>
      </c>
      <c r="BJ782" s="16" t="s">
        <v>82</v>
      </c>
      <c r="BK782" s="168">
        <f>ROUND(I782*H782,2)</f>
        <v>0</v>
      </c>
      <c r="BL782" s="16" t="s">
        <v>234</v>
      </c>
      <c r="BM782" s="167" t="s">
        <v>1365</v>
      </c>
    </row>
    <row r="783" spans="2:65" s="1" customFormat="1" ht="78">
      <c r="B783" s="31"/>
      <c r="D783" s="170" t="s">
        <v>431</v>
      </c>
      <c r="F783" s="203" t="s">
        <v>1366</v>
      </c>
      <c r="I783" s="95"/>
      <c r="L783" s="31"/>
      <c r="M783" s="204"/>
      <c r="N783" s="54"/>
      <c r="O783" s="54"/>
      <c r="P783" s="54"/>
      <c r="Q783" s="54"/>
      <c r="R783" s="54"/>
      <c r="S783" s="54"/>
      <c r="T783" s="55"/>
      <c r="AT783" s="16" t="s">
        <v>431</v>
      </c>
      <c r="AU783" s="16" t="s">
        <v>82</v>
      </c>
    </row>
    <row r="784" spans="2:65" s="12" customFormat="1" ht="22.5">
      <c r="B784" s="169"/>
      <c r="D784" s="170" t="s">
        <v>161</v>
      </c>
      <c r="E784" s="171" t="s">
        <v>1</v>
      </c>
      <c r="F784" s="172" t="s">
        <v>1367</v>
      </c>
      <c r="H784" s="173">
        <v>0.29699999999999999</v>
      </c>
      <c r="I784" s="174"/>
      <c r="L784" s="169"/>
      <c r="M784" s="175"/>
      <c r="N784" s="176"/>
      <c r="O784" s="176"/>
      <c r="P784" s="176"/>
      <c r="Q784" s="176"/>
      <c r="R784" s="176"/>
      <c r="S784" s="176"/>
      <c r="T784" s="177"/>
      <c r="AT784" s="171" t="s">
        <v>161</v>
      </c>
      <c r="AU784" s="171" t="s">
        <v>82</v>
      </c>
      <c r="AV784" s="12" t="s">
        <v>82</v>
      </c>
      <c r="AW784" s="12" t="s">
        <v>27</v>
      </c>
      <c r="AX784" s="12" t="s">
        <v>70</v>
      </c>
      <c r="AY784" s="171" t="s">
        <v>153</v>
      </c>
    </row>
    <row r="785" spans="2:51" s="12" customFormat="1" ht="22.5">
      <c r="B785" s="169"/>
      <c r="D785" s="170" t="s">
        <v>161</v>
      </c>
      <c r="E785" s="171" t="s">
        <v>1</v>
      </c>
      <c r="F785" s="172" t="s">
        <v>1368</v>
      </c>
      <c r="H785" s="173">
        <v>7.0000000000000007E-2</v>
      </c>
      <c r="I785" s="174"/>
      <c r="L785" s="169"/>
      <c r="M785" s="175"/>
      <c r="N785" s="176"/>
      <c r="O785" s="176"/>
      <c r="P785" s="176"/>
      <c r="Q785" s="176"/>
      <c r="R785" s="176"/>
      <c r="S785" s="176"/>
      <c r="T785" s="177"/>
      <c r="AT785" s="171" t="s">
        <v>161</v>
      </c>
      <c r="AU785" s="171" t="s">
        <v>82</v>
      </c>
      <c r="AV785" s="12" t="s">
        <v>82</v>
      </c>
      <c r="AW785" s="12" t="s">
        <v>27</v>
      </c>
      <c r="AX785" s="12" t="s">
        <v>70</v>
      </c>
      <c r="AY785" s="171" t="s">
        <v>153</v>
      </c>
    </row>
    <row r="786" spans="2:51" s="12" customFormat="1" ht="22.5">
      <c r="B786" s="169"/>
      <c r="D786" s="170" t="s">
        <v>161</v>
      </c>
      <c r="E786" s="171" t="s">
        <v>1</v>
      </c>
      <c r="F786" s="172" t="s">
        <v>1369</v>
      </c>
      <c r="H786" s="173">
        <v>0.45600000000000002</v>
      </c>
      <c r="I786" s="174"/>
      <c r="L786" s="169"/>
      <c r="M786" s="175"/>
      <c r="N786" s="176"/>
      <c r="O786" s="176"/>
      <c r="P786" s="176"/>
      <c r="Q786" s="176"/>
      <c r="R786" s="176"/>
      <c r="S786" s="176"/>
      <c r="T786" s="177"/>
      <c r="AT786" s="171" t="s">
        <v>161</v>
      </c>
      <c r="AU786" s="171" t="s">
        <v>82</v>
      </c>
      <c r="AV786" s="12" t="s">
        <v>82</v>
      </c>
      <c r="AW786" s="12" t="s">
        <v>27</v>
      </c>
      <c r="AX786" s="12" t="s">
        <v>70</v>
      </c>
      <c r="AY786" s="171" t="s">
        <v>153</v>
      </c>
    </row>
    <row r="787" spans="2:51" s="12" customFormat="1" ht="22.5">
      <c r="B787" s="169"/>
      <c r="D787" s="170" t="s">
        <v>161</v>
      </c>
      <c r="E787" s="171" t="s">
        <v>1</v>
      </c>
      <c r="F787" s="172" t="s">
        <v>1370</v>
      </c>
      <c r="H787" s="173">
        <v>0.14599999999999999</v>
      </c>
      <c r="I787" s="174"/>
      <c r="L787" s="169"/>
      <c r="M787" s="175"/>
      <c r="N787" s="176"/>
      <c r="O787" s="176"/>
      <c r="P787" s="176"/>
      <c r="Q787" s="176"/>
      <c r="R787" s="176"/>
      <c r="S787" s="176"/>
      <c r="T787" s="177"/>
      <c r="AT787" s="171" t="s">
        <v>161</v>
      </c>
      <c r="AU787" s="171" t="s">
        <v>82</v>
      </c>
      <c r="AV787" s="12" t="s">
        <v>82</v>
      </c>
      <c r="AW787" s="12" t="s">
        <v>27</v>
      </c>
      <c r="AX787" s="12" t="s">
        <v>70</v>
      </c>
      <c r="AY787" s="171" t="s">
        <v>153</v>
      </c>
    </row>
    <row r="788" spans="2:51" s="12" customFormat="1" ht="22.5">
      <c r="B788" s="169"/>
      <c r="D788" s="170" t="s">
        <v>161</v>
      </c>
      <c r="E788" s="171" t="s">
        <v>1</v>
      </c>
      <c r="F788" s="172" t="s">
        <v>1323</v>
      </c>
      <c r="H788" s="173">
        <v>3.1E-2</v>
      </c>
      <c r="I788" s="174"/>
      <c r="L788" s="169"/>
      <c r="M788" s="175"/>
      <c r="N788" s="176"/>
      <c r="O788" s="176"/>
      <c r="P788" s="176"/>
      <c r="Q788" s="176"/>
      <c r="R788" s="176"/>
      <c r="S788" s="176"/>
      <c r="T788" s="177"/>
      <c r="AT788" s="171" t="s">
        <v>161</v>
      </c>
      <c r="AU788" s="171" t="s">
        <v>82</v>
      </c>
      <c r="AV788" s="12" t="s">
        <v>82</v>
      </c>
      <c r="AW788" s="12" t="s">
        <v>27</v>
      </c>
      <c r="AX788" s="12" t="s">
        <v>70</v>
      </c>
      <c r="AY788" s="171" t="s">
        <v>153</v>
      </c>
    </row>
    <row r="789" spans="2:51" s="12" customFormat="1" ht="22.5">
      <c r="B789" s="169"/>
      <c r="D789" s="170" t="s">
        <v>161</v>
      </c>
      <c r="E789" s="171" t="s">
        <v>1</v>
      </c>
      <c r="F789" s="172" t="s">
        <v>1371</v>
      </c>
      <c r="H789" s="173">
        <v>3.9E-2</v>
      </c>
      <c r="I789" s="174"/>
      <c r="L789" s="169"/>
      <c r="M789" s="175"/>
      <c r="N789" s="176"/>
      <c r="O789" s="176"/>
      <c r="P789" s="176"/>
      <c r="Q789" s="176"/>
      <c r="R789" s="176"/>
      <c r="S789" s="176"/>
      <c r="T789" s="177"/>
      <c r="AT789" s="171" t="s">
        <v>161</v>
      </c>
      <c r="AU789" s="171" t="s">
        <v>82</v>
      </c>
      <c r="AV789" s="12" t="s">
        <v>82</v>
      </c>
      <c r="AW789" s="12" t="s">
        <v>27</v>
      </c>
      <c r="AX789" s="12" t="s">
        <v>70</v>
      </c>
      <c r="AY789" s="171" t="s">
        <v>153</v>
      </c>
    </row>
    <row r="790" spans="2:51" s="12" customFormat="1" ht="22.5">
      <c r="B790" s="169"/>
      <c r="D790" s="170" t="s">
        <v>161</v>
      </c>
      <c r="E790" s="171" t="s">
        <v>1</v>
      </c>
      <c r="F790" s="172" t="s">
        <v>1325</v>
      </c>
      <c r="H790" s="173">
        <v>2.5999999999999999E-2</v>
      </c>
      <c r="I790" s="174"/>
      <c r="L790" s="169"/>
      <c r="M790" s="175"/>
      <c r="N790" s="176"/>
      <c r="O790" s="176"/>
      <c r="P790" s="176"/>
      <c r="Q790" s="176"/>
      <c r="R790" s="176"/>
      <c r="S790" s="176"/>
      <c r="T790" s="177"/>
      <c r="AT790" s="171" t="s">
        <v>161</v>
      </c>
      <c r="AU790" s="171" t="s">
        <v>82</v>
      </c>
      <c r="AV790" s="12" t="s">
        <v>82</v>
      </c>
      <c r="AW790" s="12" t="s">
        <v>27</v>
      </c>
      <c r="AX790" s="12" t="s">
        <v>70</v>
      </c>
      <c r="AY790" s="171" t="s">
        <v>153</v>
      </c>
    </row>
    <row r="791" spans="2:51" s="12" customFormat="1" ht="22.5">
      <c r="B791" s="169"/>
      <c r="D791" s="170" t="s">
        <v>161</v>
      </c>
      <c r="E791" s="171" t="s">
        <v>1</v>
      </c>
      <c r="F791" s="172" t="s">
        <v>1326</v>
      </c>
      <c r="H791" s="173">
        <v>7.0000000000000001E-3</v>
      </c>
      <c r="I791" s="174"/>
      <c r="L791" s="169"/>
      <c r="M791" s="175"/>
      <c r="N791" s="176"/>
      <c r="O791" s="176"/>
      <c r="P791" s="176"/>
      <c r="Q791" s="176"/>
      <c r="R791" s="176"/>
      <c r="S791" s="176"/>
      <c r="T791" s="177"/>
      <c r="AT791" s="171" t="s">
        <v>161</v>
      </c>
      <c r="AU791" s="171" t="s">
        <v>82</v>
      </c>
      <c r="AV791" s="12" t="s">
        <v>82</v>
      </c>
      <c r="AW791" s="12" t="s">
        <v>27</v>
      </c>
      <c r="AX791" s="12" t="s">
        <v>70</v>
      </c>
      <c r="AY791" s="171" t="s">
        <v>153</v>
      </c>
    </row>
    <row r="792" spans="2:51" s="12" customFormat="1" ht="22.5">
      <c r="B792" s="169"/>
      <c r="D792" s="170" t="s">
        <v>161</v>
      </c>
      <c r="E792" s="171" t="s">
        <v>1</v>
      </c>
      <c r="F792" s="172" t="s">
        <v>1372</v>
      </c>
      <c r="H792" s="173">
        <v>5.0000000000000001E-3</v>
      </c>
      <c r="I792" s="174"/>
      <c r="L792" s="169"/>
      <c r="M792" s="175"/>
      <c r="N792" s="176"/>
      <c r="O792" s="176"/>
      <c r="P792" s="176"/>
      <c r="Q792" s="176"/>
      <c r="R792" s="176"/>
      <c r="S792" s="176"/>
      <c r="T792" s="177"/>
      <c r="AT792" s="171" t="s">
        <v>161</v>
      </c>
      <c r="AU792" s="171" t="s">
        <v>82</v>
      </c>
      <c r="AV792" s="12" t="s">
        <v>82</v>
      </c>
      <c r="AW792" s="12" t="s">
        <v>27</v>
      </c>
      <c r="AX792" s="12" t="s">
        <v>70</v>
      </c>
      <c r="AY792" s="171" t="s">
        <v>153</v>
      </c>
    </row>
    <row r="793" spans="2:51" s="12" customFormat="1" ht="22.5">
      <c r="B793" s="169"/>
      <c r="D793" s="170" t="s">
        <v>161</v>
      </c>
      <c r="E793" s="171" t="s">
        <v>1</v>
      </c>
      <c r="F793" s="172" t="s">
        <v>1328</v>
      </c>
      <c r="H793" s="173">
        <v>3.0000000000000001E-3</v>
      </c>
      <c r="I793" s="174"/>
      <c r="L793" s="169"/>
      <c r="M793" s="175"/>
      <c r="N793" s="176"/>
      <c r="O793" s="176"/>
      <c r="P793" s="176"/>
      <c r="Q793" s="176"/>
      <c r="R793" s="176"/>
      <c r="S793" s="176"/>
      <c r="T793" s="177"/>
      <c r="AT793" s="171" t="s">
        <v>161</v>
      </c>
      <c r="AU793" s="171" t="s">
        <v>82</v>
      </c>
      <c r="AV793" s="12" t="s">
        <v>82</v>
      </c>
      <c r="AW793" s="12" t="s">
        <v>27</v>
      </c>
      <c r="AX793" s="12" t="s">
        <v>70</v>
      </c>
      <c r="AY793" s="171" t="s">
        <v>153</v>
      </c>
    </row>
    <row r="794" spans="2:51" s="12" customFormat="1" ht="22.5">
      <c r="B794" s="169"/>
      <c r="D794" s="170" t="s">
        <v>161</v>
      </c>
      <c r="E794" s="171" t="s">
        <v>1</v>
      </c>
      <c r="F794" s="172" t="s">
        <v>1329</v>
      </c>
      <c r="H794" s="173">
        <v>5.0000000000000001E-3</v>
      </c>
      <c r="I794" s="174"/>
      <c r="L794" s="169"/>
      <c r="M794" s="175"/>
      <c r="N794" s="176"/>
      <c r="O794" s="176"/>
      <c r="P794" s="176"/>
      <c r="Q794" s="176"/>
      <c r="R794" s="176"/>
      <c r="S794" s="176"/>
      <c r="T794" s="177"/>
      <c r="AT794" s="171" t="s">
        <v>161</v>
      </c>
      <c r="AU794" s="171" t="s">
        <v>82</v>
      </c>
      <c r="AV794" s="12" t="s">
        <v>82</v>
      </c>
      <c r="AW794" s="12" t="s">
        <v>27</v>
      </c>
      <c r="AX794" s="12" t="s">
        <v>70</v>
      </c>
      <c r="AY794" s="171" t="s">
        <v>153</v>
      </c>
    </row>
    <row r="795" spans="2:51" s="12" customFormat="1" ht="22.5">
      <c r="B795" s="169"/>
      <c r="D795" s="170" t="s">
        <v>161</v>
      </c>
      <c r="E795" s="171" t="s">
        <v>1</v>
      </c>
      <c r="F795" s="172" t="s">
        <v>1330</v>
      </c>
      <c r="H795" s="173">
        <v>2.3E-2</v>
      </c>
      <c r="I795" s="174"/>
      <c r="L795" s="169"/>
      <c r="M795" s="175"/>
      <c r="N795" s="176"/>
      <c r="O795" s="176"/>
      <c r="P795" s="176"/>
      <c r="Q795" s="176"/>
      <c r="R795" s="176"/>
      <c r="S795" s="176"/>
      <c r="T795" s="177"/>
      <c r="AT795" s="171" t="s">
        <v>161</v>
      </c>
      <c r="AU795" s="171" t="s">
        <v>82</v>
      </c>
      <c r="AV795" s="12" t="s">
        <v>82</v>
      </c>
      <c r="AW795" s="12" t="s">
        <v>27</v>
      </c>
      <c r="AX795" s="12" t="s">
        <v>70</v>
      </c>
      <c r="AY795" s="171" t="s">
        <v>153</v>
      </c>
    </row>
    <row r="796" spans="2:51" s="12" customFormat="1" ht="33.75">
      <c r="B796" s="169"/>
      <c r="D796" s="170" t="s">
        <v>161</v>
      </c>
      <c r="E796" s="171" t="s">
        <v>1</v>
      </c>
      <c r="F796" s="172" t="s">
        <v>1373</v>
      </c>
      <c r="H796" s="173">
        <v>1E-3</v>
      </c>
      <c r="I796" s="174"/>
      <c r="L796" s="169"/>
      <c r="M796" s="175"/>
      <c r="N796" s="176"/>
      <c r="O796" s="176"/>
      <c r="P796" s="176"/>
      <c r="Q796" s="176"/>
      <c r="R796" s="176"/>
      <c r="S796" s="176"/>
      <c r="T796" s="177"/>
      <c r="AT796" s="171" t="s">
        <v>161</v>
      </c>
      <c r="AU796" s="171" t="s">
        <v>82</v>
      </c>
      <c r="AV796" s="12" t="s">
        <v>82</v>
      </c>
      <c r="AW796" s="12" t="s">
        <v>27</v>
      </c>
      <c r="AX796" s="12" t="s">
        <v>70</v>
      </c>
      <c r="AY796" s="171" t="s">
        <v>153</v>
      </c>
    </row>
    <row r="797" spans="2:51" s="12" customFormat="1" ht="22.5">
      <c r="B797" s="169"/>
      <c r="D797" s="170" t="s">
        <v>161</v>
      </c>
      <c r="E797" s="171" t="s">
        <v>1</v>
      </c>
      <c r="F797" s="172" t="s">
        <v>1374</v>
      </c>
      <c r="H797" s="173">
        <v>3.3000000000000002E-2</v>
      </c>
      <c r="I797" s="174"/>
      <c r="L797" s="169"/>
      <c r="M797" s="175"/>
      <c r="N797" s="176"/>
      <c r="O797" s="176"/>
      <c r="P797" s="176"/>
      <c r="Q797" s="176"/>
      <c r="R797" s="176"/>
      <c r="S797" s="176"/>
      <c r="T797" s="177"/>
      <c r="AT797" s="171" t="s">
        <v>161</v>
      </c>
      <c r="AU797" s="171" t="s">
        <v>82</v>
      </c>
      <c r="AV797" s="12" t="s">
        <v>82</v>
      </c>
      <c r="AW797" s="12" t="s">
        <v>27</v>
      </c>
      <c r="AX797" s="12" t="s">
        <v>70</v>
      </c>
      <c r="AY797" s="171" t="s">
        <v>153</v>
      </c>
    </row>
    <row r="798" spans="2:51" s="12" customFormat="1" ht="33.75">
      <c r="B798" s="169"/>
      <c r="D798" s="170" t="s">
        <v>161</v>
      </c>
      <c r="E798" s="171" t="s">
        <v>1</v>
      </c>
      <c r="F798" s="172" t="s">
        <v>1333</v>
      </c>
      <c r="H798" s="173">
        <v>2.9000000000000001E-2</v>
      </c>
      <c r="I798" s="174"/>
      <c r="L798" s="169"/>
      <c r="M798" s="175"/>
      <c r="N798" s="176"/>
      <c r="O798" s="176"/>
      <c r="P798" s="176"/>
      <c r="Q798" s="176"/>
      <c r="R798" s="176"/>
      <c r="S798" s="176"/>
      <c r="T798" s="177"/>
      <c r="AT798" s="171" t="s">
        <v>161</v>
      </c>
      <c r="AU798" s="171" t="s">
        <v>82</v>
      </c>
      <c r="AV798" s="12" t="s">
        <v>82</v>
      </c>
      <c r="AW798" s="12" t="s">
        <v>27</v>
      </c>
      <c r="AX798" s="12" t="s">
        <v>70</v>
      </c>
      <c r="AY798" s="171" t="s">
        <v>153</v>
      </c>
    </row>
    <row r="799" spans="2:51" s="12" customFormat="1" ht="22.5">
      <c r="B799" s="169"/>
      <c r="D799" s="170" t="s">
        <v>161</v>
      </c>
      <c r="E799" s="171" t="s">
        <v>1</v>
      </c>
      <c r="F799" s="172" t="s">
        <v>1334</v>
      </c>
      <c r="H799" s="173">
        <v>1.6E-2</v>
      </c>
      <c r="I799" s="174"/>
      <c r="L799" s="169"/>
      <c r="M799" s="175"/>
      <c r="N799" s="176"/>
      <c r="O799" s="176"/>
      <c r="P799" s="176"/>
      <c r="Q799" s="176"/>
      <c r="R799" s="176"/>
      <c r="S799" s="176"/>
      <c r="T799" s="177"/>
      <c r="AT799" s="171" t="s">
        <v>161</v>
      </c>
      <c r="AU799" s="171" t="s">
        <v>82</v>
      </c>
      <c r="AV799" s="12" t="s">
        <v>82</v>
      </c>
      <c r="AW799" s="12" t="s">
        <v>27</v>
      </c>
      <c r="AX799" s="12" t="s">
        <v>70</v>
      </c>
      <c r="AY799" s="171" t="s">
        <v>153</v>
      </c>
    </row>
    <row r="800" spans="2:51" s="12" customFormat="1" ht="22.5">
      <c r="B800" s="169"/>
      <c r="D800" s="170" t="s">
        <v>161</v>
      </c>
      <c r="E800" s="171" t="s">
        <v>1</v>
      </c>
      <c r="F800" s="172" t="s">
        <v>1335</v>
      </c>
      <c r="H800" s="173">
        <v>2.3E-2</v>
      </c>
      <c r="I800" s="174"/>
      <c r="L800" s="169"/>
      <c r="M800" s="175"/>
      <c r="N800" s="176"/>
      <c r="O800" s="176"/>
      <c r="P800" s="176"/>
      <c r="Q800" s="176"/>
      <c r="R800" s="176"/>
      <c r="S800" s="176"/>
      <c r="T800" s="177"/>
      <c r="AT800" s="171" t="s">
        <v>161</v>
      </c>
      <c r="AU800" s="171" t="s">
        <v>82</v>
      </c>
      <c r="AV800" s="12" t="s">
        <v>82</v>
      </c>
      <c r="AW800" s="12" t="s">
        <v>27</v>
      </c>
      <c r="AX800" s="12" t="s">
        <v>70</v>
      </c>
      <c r="AY800" s="171" t="s">
        <v>153</v>
      </c>
    </row>
    <row r="801" spans="2:65" s="12" customFormat="1" ht="22.5">
      <c r="B801" s="169"/>
      <c r="D801" s="170" t="s">
        <v>161</v>
      </c>
      <c r="E801" s="171" t="s">
        <v>1</v>
      </c>
      <c r="F801" s="172" t="s">
        <v>1336</v>
      </c>
      <c r="H801" s="173">
        <v>3.6999999999999998E-2</v>
      </c>
      <c r="I801" s="174"/>
      <c r="L801" s="169"/>
      <c r="M801" s="175"/>
      <c r="N801" s="176"/>
      <c r="O801" s="176"/>
      <c r="P801" s="176"/>
      <c r="Q801" s="176"/>
      <c r="R801" s="176"/>
      <c r="S801" s="176"/>
      <c r="T801" s="177"/>
      <c r="AT801" s="171" t="s">
        <v>161</v>
      </c>
      <c r="AU801" s="171" t="s">
        <v>82</v>
      </c>
      <c r="AV801" s="12" t="s">
        <v>82</v>
      </c>
      <c r="AW801" s="12" t="s">
        <v>27</v>
      </c>
      <c r="AX801" s="12" t="s">
        <v>70</v>
      </c>
      <c r="AY801" s="171" t="s">
        <v>153</v>
      </c>
    </row>
    <row r="802" spans="2:65" s="12" customFormat="1" ht="33.75">
      <c r="B802" s="169"/>
      <c r="D802" s="170" t="s">
        <v>161</v>
      </c>
      <c r="E802" s="171" t="s">
        <v>1</v>
      </c>
      <c r="F802" s="172" t="s">
        <v>1337</v>
      </c>
      <c r="H802" s="173">
        <v>6.0000000000000001E-3</v>
      </c>
      <c r="I802" s="174"/>
      <c r="L802" s="169"/>
      <c r="M802" s="175"/>
      <c r="N802" s="176"/>
      <c r="O802" s="176"/>
      <c r="P802" s="176"/>
      <c r="Q802" s="176"/>
      <c r="R802" s="176"/>
      <c r="S802" s="176"/>
      <c r="T802" s="177"/>
      <c r="AT802" s="171" t="s">
        <v>161</v>
      </c>
      <c r="AU802" s="171" t="s">
        <v>82</v>
      </c>
      <c r="AV802" s="12" t="s">
        <v>82</v>
      </c>
      <c r="AW802" s="12" t="s">
        <v>27</v>
      </c>
      <c r="AX802" s="12" t="s">
        <v>70</v>
      </c>
      <c r="AY802" s="171" t="s">
        <v>153</v>
      </c>
    </row>
    <row r="803" spans="2:65" s="12" customFormat="1" ht="33.75">
      <c r="B803" s="169"/>
      <c r="D803" s="170" t="s">
        <v>161</v>
      </c>
      <c r="E803" s="171" t="s">
        <v>1</v>
      </c>
      <c r="F803" s="172" t="s">
        <v>1338</v>
      </c>
      <c r="H803" s="173">
        <v>5.0000000000000001E-3</v>
      </c>
      <c r="I803" s="174"/>
      <c r="L803" s="169"/>
      <c r="M803" s="175"/>
      <c r="N803" s="176"/>
      <c r="O803" s="176"/>
      <c r="P803" s="176"/>
      <c r="Q803" s="176"/>
      <c r="R803" s="176"/>
      <c r="S803" s="176"/>
      <c r="T803" s="177"/>
      <c r="AT803" s="171" t="s">
        <v>161</v>
      </c>
      <c r="AU803" s="171" t="s">
        <v>82</v>
      </c>
      <c r="AV803" s="12" t="s">
        <v>82</v>
      </c>
      <c r="AW803" s="12" t="s">
        <v>27</v>
      </c>
      <c r="AX803" s="12" t="s">
        <v>70</v>
      </c>
      <c r="AY803" s="171" t="s">
        <v>153</v>
      </c>
    </row>
    <row r="804" spans="2:65" s="12" customFormat="1" ht="11.25">
      <c r="B804" s="169"/>
      <c r="D804" s="170" t="s">
        <v>161</v>
      </c>
      <c r="E804" s="171" t="s">
        <v>1</v>
      </c>
      <c r="F804" s="172" t="s">
        <v>1375</v>
      </c>
      <c r="H804" s="173">
        <v>0.126</v>
      </c>
      <c r="I804" s="174"/>
      <c r="L804" s="169"/>
      <c r="M804" s="175"/>
      <c r="N804" s="176"/>
      <c r="O804" s="176"/>
      <c r="P804" s="176"/>
      <c r="Q804" s="176"/>
      <c r="R804" s="176"/>
      <c r="S804" s="176"/>
      <c r="T804" s="177"/>
      <c r="AT804" s="171" t="s">
        <v>161</v>
      </c>
      <c r="AU804" s="171" t="s">
        <v>82</v>
      </c>
      <c r="AV804" s="12" t="s">
        <v>82</v>
      </c>
      <c r="AW804" s="12" t="s">
        <v>27</v>
      </c>
      <c r="AX804" s="12" t="s">
        <v>70</v>
      </c>
      <c r="AY804" s="171" t="s">
        <v>153</v>
      </c>
    </row>
    <row r="805" spans="2:65" s="14" customFormat="1" ht="11.25">
      <c r="B805" s="185"/>
      <c r="D805" s="170" t="s">
        <v>161</v>
      </c>
      <c r="E805" s="186" t="s">
        <v>1</v>
      </c>
      <c r="F805" s="187" t="s">
        <v>182</v>
      </c>
      <c r="H805" s="188">
        <v>1.383999999999999</v>
      </c>
      <c r="I805" s="189"/>
      <c r="L805" s="185"/>
      <c r="M805" s="190"/>
      <c r="N805" s="191"/>
      <c r="O805" s="191"/>
      <c r="P805" s="191"/>
      <c r="Q805" s="191"/>
      <c r="R805" s="191"/>
      <c r="S805" s="191"/>
      <c r="T805" s="192"/>
      <c r="AT805" s="186" t="s">
        <v>161</v>
      </c>
      <c r="AU805" s="186" t="s">
        <v>82</v>
      </c>
      <c r="AV805" s="14" t="s">
        <v>92</v>
      </c>
      <c r="AW805" s="14" t="s">
        <v>27</v>
      </c>
      <c r="AX805" s="14" t="s">
        <v>74</v>
      </c>
      <c r="AY805" s="186" t="s">
        <v>153</v>
      </c>
    </row>
    <row r="806" spans="2:65" s="1" customFormat="1" ht="60" customHeight="1">
      <c r="B806" s="155"/>
      <c r="C806" s="156" t="s">
        <v>1376</v>
      </c>
      <c r="D806" s="156" t="s">
        <v>155</v>
      </c>
      <c r="E806" s="157" t="s">
        <v>1377</v>
      </c>
      <c r="F806" s="158" t="s">
        <v>1378</v>
      </c>
      <c r="G806" s="159" t="s">
        <v>265</v>
      </c>
      <c r="H806" s="160">
        <v>23</v>
      </c>
      <c r="I806" s="161"/>
      <c r="J806" s="162">
        <f>ROUND(I806*H806,2)</f>
        <v>0</v>
      </c>
      <c r="K806" s="158" t="s">
        <v>1</v>
      </c>
      <c r="L806" s="31"/>
      <c r="M806" s="163" t="s">
        <v>1</v>
      </c>
      <c r="N806" s="164" t="s">
        <v>36</v>
      </c>
      <c r="O806" s="54"/>
      <c r="P806" s="165">
        <f>O806*H806</f>
        <v>0</v>
      </c>
      <c r="Q806" s="165">
        <v>0</v>
      </c>
      <c r="R806" s="165">
        <f>Q806*H806</f>
        <v>0</v>
      </c>
      <c r="S806" s="165">
        <v>0</v>
      </c>
      <c r="T806" s="166">
        <f>S806*H806</f>
        <v>0</v>
      </c>
      <c r="AR806" s="167" t="s">
        <v>234</v>
      </c>
      <c r="AT806" s="167" t="s">
        <v>155</v>
      </c>
      <c r="AU806" s="167" t="s">
        <v>82</v>
      </c>
      <c r="AY806" s="16" t="s">
        <v>153</v>
      </c>
      <c r="BE806" s="168">
        <f>IF(N806="základná",J806,0)</f>
        <v>0</v>
      </c>
      <c r="BF806" s="168">
        <f>IF(N806="znížená",J806,0)</f>
        <v>0</v>
      </c>
      <c r="BG806" s="168">
        <f>IF(N806="zákl. prenesená",J806,0)</f>
        <v>0</v>
      </c>
      <c r="BH806" s="168">
        <f>IF(N806="zníž. prenesená",J806,0)</f>
        <v>0</v>
      </c>
      <c r="BI806" s="168">
        <f>IF(N806="nulová",J806,0)</f>
        <v>0</v>
      </c>
      <c r="BJ806" s="16" t="s">
        <v>82</v>
      </c>
      <c r="BK806" s="168">
        <f>ROUND(I806*H806,2)</f>
        <v>0</v>
      </c>
      <c r="BL806" s="16" t="s">
        <v>234</v>
      </c>
      <c r="BM806" s="167" t="s">
        <v>1379</v>
      </c>
    </row>
    <row r="807" spans="2:65" s="1" customFormat="1" ht="72" customHeight="1">
      <c r="B807" s="155"/>
      <c r="C807" s="156" t="s">
        <v>1380</v>
      </c>
      <c r="D807" s="156" t="s">
        <v>155</v>
      </c>
      <c r="E807" s="157" t="s">
        <v>1381</v>
      </c>
      <c r="F807" s="158" t="s">
        <v>1382</v>
      </c>
      <c r="G807" s="159" t="s">
        <v>265</v>
      </c>
      <c r="H807" s="160">
        <v>1</v>
      </c>
      <c r="I807" s="161"/>
      <c r="J807" s="162">
        <f>ROUND(I807*H807,2)</f>
        <v>0</v>
      </c>
      <c r="K807" s="158" t="s">
        <v>1</v>
      </c>
      <c r="L807" s="31"/>
      <c r="M807" s="163" t="s">
        <v>1</v>
      </c>
      <c r="N807" s="164" t="s">
        <v>36</v>
      </c>
      <c r="O807" s="54"/>
      <c r="P807" s="165">
        <f>O807*H807</f>
        <v>0</v>
      </c>
      <c r="Q807" s="165">
        <v>0</v>
      </c>
      <c r="R807" s="165">
        <f>Q807*H807</f>
        <v>0</v>
      </c>
      <c r="S807" s="165">
        <v>0</v>
      </c>
      <c r="T807" s="166">
        <f>S807*H807</f>
        <v>0</v>
      </c>
      <c r="AR807" s="167" t="s">
        <v>234</v>
      </c>
      <c r="AT807" s="167" t="s">
        <v>155</v>
      </c>
      <c r="AU807" s="167" t="s">
        <v>82</v>
      </c>
      <c r="AY807" s="16" t="s">
        <v>153</v>
      </c>
      <c r="BE807" s="168">
        <f>IF(N807="základná",J807,0)</f>
        <v>0</v>
      </c>
      <c r="BF807" s="168">
        <f>IF(N807="znížená",J807,0)</f>
        <v>0</v>
      </c>
      <c r="BG807" s="168">
        <f>IF(N807="zákl. prenesená",J807,0)</f>
        <v>0</v>
      </c>
      <c r="BH807" s="168">
        <f>IF(N807="zníž. prenesená",J807,0)</f>
        <v>0</v>
      </c>
      <c r="BI807" s="168">
        <f>IF(N807="nulová",J807,0)</f>
        <v>0</v>
      </c>
      <c r="BJ807" s="16" t="s">
        <v>82</v>
      </c>
      <c r="BK807" s="168">
        <f>ROUND(I807*H807,2)</f>
        <v>0</v>
      </c>
      <c r="BL807" s="16" t="s">
        <v>234</v>
      </c>
      <c r="BM807" s="167" t="s">
        <v>1383</v>
      </c>
    </row>
    <row r="808" spans="2:65" s="1" customFormat="1" ht="60" customHeight="1">
      <c r="B808" s="155"/>
      <c r="C808" s="156" t="s">
        <v>1384</v>
      </c>
      <c r="D808" s="156" t="s">
        <v>155</v>
      </c>
      <c r="E808" s="157" t="s">
        <v>1385</v>
      </c>
      <c r="F808" s="158" t="s">
        <v>1386</v>
      </c>
      <c r="G808" s="159" t="s">
        <v>265</v>
      </c>
      <c r="H808" s="160">
        <v>3</v>
      </c>
      <c r="I808" s="161"/>
      <c r="J808" s="162">
        <f>ROUND(I808*H808,2)</f>
        <v>0</v>
      </c>
      <c r="K808" s="158" t="s">
        <v>1</v>
      </c>
      <c r="L808" s="31"/>
      <c r="M808" s="163" t="s">
        <v>1</v>
      </c>
      <c r="N808" s="164" t="s">
        <v>36</v>
      </c>
      <c r="O808" s="54"/>
      <c r="P808" s="165">
        <f>O808*H808</f>
        <v>0</v>
      </c>
      <c r="Q808" s="165">
        <v>0</v>
      </c>
      <c r="R808" s="165">
        <f>Q808*H808</f>
        <v>0</v>
      </c>
      <c r="S808" s="165">
        <v>0</v>
      </c>
      <c r="T808" s="166">
        <f>S808*H808</f>
        <v>0</v>
      </c>
      <c r="AR808" s="167" t="s">
        <v>234</v>
      </c>
      <c r="AT808" s="167" t="s">
        <v>155</v>
      </c>
      <c r="AU808" s="167" t="s">
        <v>82</v>
      </c>
      <c r="AY808" s="16" t="s">
        <v>153</v>
      </c>
      <c r="BE808" s="168">
        <f>IF(N808="základná",J808,0)</f>
        <v>0</v>
      </c>
      <c r="BF808" s="168">
        <f>IF(N808="znížená",J808,0)</f>
        <v>0</v>
      </c>
      <c r="BG808" s="168">
        <f>IF(N808="zákl. prenesená",J808,0)</f>
        <v>0</v>
      </c>
      <c r="BH808" s="168">
        <f>IF(N808="zníž. prenesená",J808,0)</f>
        <v>0</v>
      </c>
      <c r="BI808" s="168">
        <f>IF(N808="nulová",J808,0)</f>
        <v>0</v>
      </c>
      <c r="BJ808" s="16" t="s">
        <v>82</v>
      </c>
      <c r="BK808" s="168">
        <f>ROUND(I808*H808,2)</f>
        <v>0</v>
      </c>
      <c r="BL808" s="16" t="s">
        <v>234</v>
      </c>
      <c r="BM808" s="167" t="s">
        <v>1387</v>
      </c>
    </row>
    <row r="809" spans="2:65" s="1" customFormat="1" ht="19.5">
      <c r="B809" s="31"/>
      <c r="D809" s="170" t="s">
        <v>431</v>
      </c>
      <c r="F809" s="203" t="s">
        <v>1352</v>
      </c>
      <c r="I809" s="95"/>
      <c r="L809" s="31"/>
      <c r="M809" s="204"/>
      <c r="N809" s="54"/>
      <c r="O809" s="54"/>
      <c r="P809" s="54"/>
      <c r="Q809" s="54"/>
      <c r="R809" s="54"/>
      <c r="S809" s="54"/>
      <c r="T809" s="55"/>
      <c r="AT809" s="16" t="s">
        <v>431</v>
      </c>
      <c r="AU809" s="16" t="s">
        <v>82</v>
      </c>
    </row>
    <row r="810" spans="2:65" s="1" customFormat="1" ht="36" customHeight="1">
      <c r="B810" s="155"/>
      <c r="C810" s="156" t="s">
        <v>1388</v>
      </c>
      <c r="D810" s="156" t="s">
        <v>155</v>
      </c>
      <c r="E810" s="157" t="s">
        <v>1389</v>
      </c>
      <c r="F810" s="158" t="s">
        <v>1390</v>
      </c>
      <c r="G810" s="159" t="s">
        <v>265</v>
      </c>
      <c r="H810" s="160">
        <v>1</v>
      </c>
      <c r="I810" s="161"/>
      <c r="J810" s="162">
        <f>ROUND(I810*H810,2)</f>
        <v>0</v>
      </c>
      <c r="K810" s="158" t="s">
        <v>1</v>
      </c>
      <c r="L810" s="31"/>
      <c r="M810" s="163" t="s">
        <v>1</v>
      </c>
      <c r="N810" s="164" t="s">
        <v>36</v>
      </c>
      <c r="O810" s="54"/>
      <c r="P810" s="165">
        <f>O810*H810</f>
        <v>0</v>
      </c>
      <c r="Q810" s="165">
        <v>0</v>
      </c>
      <c r="R810" s="165">
        <f>Q810*H810</f>
        <v>0</v>
      </c>
      <c r="S810" s="165">
        <v>0</v>
      </c>
      <c r="T810" s="166">
        <f>S810*H810</f>
        <v>0</v>
      </c>
      <c r="AR810" s="167" t="s">
        <v>234</v>
      </c>
      <c r="AT810" s="167" t="s">
        <v>155</v>
      </c>
      <c r="AU810" s="167" t="s">
        <v>82</v>
      </c>
      <c r="AY810" s="16" t="s">
        <v>153</v>
      </c>
      <c r="BE810" s="168">
        <f>IF(N810="základná",J810,0)</f>
        <v>0</v>
      </c>
      <c r="BF810" s="168">
        <f>IF(N810="znížená",J810,0)</f>
        <v>0</v>
      </c>
      <c r="BG810" s="168">
        <f>IF(N810="zákl. prenesená",J810,0)</f>
        <v>0</v>
      </c>
      <c r="BH810" s="168">
        <f>IF(N810="zníž. prenesená",J810,0)</f>
        <v>0</v>
      </c>
      <c r="BI810" s="168">
        <f>IF(N810="nulová",J810,0)</f>
        <v>0</v>
      </c>
      <c r="BJ810" s="16" t="s">
        <v>82</v>
      </c>
      <c r="BK810" s="168">
        <f>ROUND(I810*H810,2)</f>
        <v>0</v>
      </c>
      <c r="BL810" s="16" t="s">
        <v>234</v>
      </c>
      <c r="BM810" s="167" t="s">
        <v>1391</v>
      </c>
    </row>
    <row r="811" spans="2:65" s="1" customFormat="1" ht="60" customHeight="1">
      <c r="B811" s="155"/>
      <c r="C811" s="156" t="s">
        <v>1392</v>
      </c>
      <c r="D811" s="156" t="s">
        <v>155</v>
      </c>
      <c r="E811" s="157" t="s">
        <v>1393</v>
      </c>
      <c r="F811" s="158" t="s">
        <v>1394</v>
      </c>
      <c r="G811" s="159" t="s">
        <v>168</v>
      </c>
      <c r="H811" s="160">
        <v>20.85</v>
      </c>
      <c r="I811" s="161"/>
      <c r="J811" s="162">
        <f>ROUND(I811*H811,2)</f>
        <v>0</v>
      </c>
      <c r="K811" s="158" t="s">
        <v>1</v>
      </c>
      <c r="L811" s="31"/>
      <c r="M811" s="163" t="s">
        <v>1</v>
      </c>
      <c r="N811" s="164" t="s">
        <v>36</v>
      </c>
      <c r="O811" s="54"/>
      <c r="P811" s="165">
        <f>O811*H811</f>
        <v>0</v>
      </c>
      <c r="Q811" s="165">
        <v>0</v>
      </c>
      <c r="R811" s="165">
        <f>Q811*H811</f>
        <v>0</v>
      </c>
      <c r="S811" s="165">
        <v>0</v>
      </c>
      <c r="T811" s="166">
        <f>S811*H811</f>
        <v>0</v>
      </c>
      <c r="AR811" s="167" t="s">
        <v>234</v>
      </c>
      <c r="AT811" s="167" t="s">
        <v>155</v>
      </c>
      <c r="AU811" s="167" t="s">
        <v>82</v>
      </c>
      <c r="AY811" s="16" t="s">
        <v>153</v>
      </c>
      <c r="BE811" s="168">
        <f>IF(N811="základná",J811,0)</f>
        <v>0</v>
      </c>
      <c r="BF811" s="168">
        <f>IF(N811="znížená",J811,0)</f>
        <v>0</v>
      </c>
      <c r="BG811" s="168">
        <f>IF(N811="zákl. prenesená",J811,0)</f>
        <v>0</v>
      </c>
      <c r="BH811" s="168">
        <f>IF(N811="zníž. prenesená",J811,0)</f>
        <v>0</v>
      </c>
      <c r="BI811" s="168">
        <f>IF(N811="nulová",J811,0)</f>
        <v>0</v>
      </c>
      <c r="BJ811" s="16" t="s">
        <v>82</v>
      </c>
      <c r="BK811" s="168">
        <f>ROUND(I811*H811,2)</f>
        <v>0</v>
      </c>
      <c r="BL811" s="16" t="s">
        <v>234</v>
      </c>
      <c r="BM811" s="167" t="s">
        <v>1395</v>
      </c>
    </row>
    <row r="812" spans="2:65" s="1" customFormat="1" ht="136.5">
      <c r="B812" s="31"/>
      <c r="D812" s="170" t="s">
        <v>431</v>
      </c>
      <c r="F812" s="203" t="s">
        <v>1396</v>
      </c>
      <c r="I812" s="95"/>
      <c r="L812" s="31"/>
      <c r="M812" s="204"/>
      <c r="N812" s="54"/>
      <c r="O812" s="54"/>
      <c r="P812" s="54"/>
      <c r="Q812" s="54"/>
      <c r="R812" s="54"/>
      <c r="S812" s="54"/>
      <c r="T812" s="55"/>
      <c r="AT812" s="16" t="s">
        <v>431</v>
      </c>
      <c r="AU812" s="16" t="s">
        <v>82</v>
      </c>
    </row>
    <row r="813" spans="2:65" s="1" customFormat="1" ht="16.5" customHeight="1">
      <c r="B813" s="155"/>
      <c r="C813" s="156" t="s">
        <v>1397</v>
      </c>
      <c r="D813" s="156" t="s">
        <v>155</v>
      </c>
      <c r="E813" s="157" t="s">
        <v>1398</v>
      </c>
      <c r="F813" s="158" t="s">
        <v>1399</v>
      </c>
      <c r="G813" s="159" t="s">
        <v>158</v>
      </c>
      <c r="H813" s="160">
        <v>168</v>
      </c>
      <c r="I813" s="161"/>
      <c r="J813" s="162">
        <f>ROUND(I813*H813,2)</f>
        <v>0</v>
      </c>
      <c r="K813" s="158" t="s">
        <v>1</v>
      </c>
      <c r="L813" s="31"/>
      <c r="M813" s="163" t="s">
        <v>1</v>
      </c>
      <c r="N813" s="164" t="s">
        <v>36</v>
      </c>
      <c r="O813" s="54"/>
      <c r="P813" s="165">
        <f>O813*H813</f>
        <v>0</v>
      </c>
      <c r="Q813" s="165">
        <v>0</v>
      </c>
      <c r="R813" s="165">
        <f>Q813*H813</f>
        <v>0</v>
      </c>
      <c r="S813" s="165">
        <v>0</v>
      </c>
      <c r="T813" s="166">
        <f>S813*H813</f>
        <v>0</v>
      </c>
      <c r="AR813" s="167" t="s">
        <v>234</v>
      </c>
      <c r="AT813" s="167" t="s">
        <v>155</v>
      </c>
      <c r="AU813" s="167" t="s">
        <v>82</v>
      </c>
      <c r="AY813" s="16" t="s">
        <v>153</v>
      </c>
      <c r="BE813" s="168">
        <f>IF(N813="základná",J813,0)</f>
        <v>0</v>
      </c>
      <c r="BF813" s="168">
        <f>IF(N813="znížená",J813,0)</f>
        <v>0</v>
      </c>
      <c r="BG813" s="168">
        <f>IF(N813="zákl. prenesená",J813,0)</f>
        <v>0</v>
      </c>
      <c r="BH813" s="168">
        <f>IF(N813="zníž. prenesená",J813,0)</f>
        <v>0</v>
      </c>
      <c r="BI813" s="168">
        <f>IF(N813="nulová",J813,0)</f>
        <v>0</v>
      </c>
      <c r="BJ813" s="16" t="s">
        <v>82</v>
      </c>
      <c r="BK813" s="168">
        <f>ROUND(I813*H813,2)</f>
        <v>0</v>
      </c>
      <c r="BL813" s="16" t="s">
        <v>234</v>
      </c>
      <c r="BM813" s="167" t="s">
        <v>1400</v>
      </c>
    </row>
    <row r="814" spans="2:65" s="1" customFormat="1" ht="29.25">
      <c r="B814" s="31"/>
      <c r="D814" s="170" t="s">
        <v>431</v>
      </c>
      <c r="F814" s="203" t="s">
        <v>1401</v>
      </c>
      <c r="I814" s="95"/>
      <c r="L814" s="31"/>
      <c r="M814" s="204"/>
      <c r="N814" s="54"/>
      <c r="O814" s="54"/>
      <c r="P814" s="54"/>
      <c r="Q814" s="54"/>
      <c r="R814" s="54"/>
      <c r="S814" s="54"/>
      <c r="T814" s="55"/>
      <c r="AT814" s="16" t="s">
        <v>431</v>
      </c>
      <c r="AU814" s="16" t="s">
        <v>82</v>
      </c>
    </row>
    <row r="815" spans="2:65" s="12" customFormat="1" ht="11.25">
      <c r="B815" s="169"/>
      <c r="D815" s="170" t="s">
        <v>161</v>
      </c>
      <c r="E815" s="171" t="s">
        <v>1</v>
      </c>
      <c r="F815" s="172" t="s">
        <v>1402</v>
      </c>
      <c r="H815" s="173">
        <v>168</v>
      </c>
      <c r="I815" s="174"/>
      <c r="L815" s="169"/>
      <c r="M815" s="175"/>
      <c r="N815" s="176"/>
      <c r="O815" s="176"/>
      <c r="P815" s="176"/>
      <c r="Q815" s="176"/>
      <c r="R815" s="176"/>
      <c r="S815" s="176"/>
      <c r="T815" s="177"/>
      <c r="AT815" s="171" t="s">
        <v>161</v>
      </c>
      <c r="AU815" s="171" t="s">
        <v>82</v>
      </c>
      <c r="AV815" s="12" t="s">
        <v>82</v>
      </c>
      <c r="AW815" s="12" t="s">
        <v>27</v>
      </c>
      <c r="AX815" s="12" t="s">
        <v>74</v>
      </c>
      <c r="AY815" s="171" t="s">
        <v>153</v>
      </c>
    </row>
    <row r="816" spans="2:65" s="1" customFormat="1" ht="24" customHeight="1">
      <c r="B816" s="155"/>
      <c r="C816" s="156" t="s">
        <v>1403</v>
      </c>
      <c r="D816" s="156" t="s">
        <v>155</v>
      </c>
      <c r="E816" s="157" t="s">
        <v>1404</v>
      </c>
      <c r="F816" s="158" t="s">
        <v>1405</v>
      </c>
      <c r="G816" s="159" t="s">
        <v>323</v>
      </c>
      <c r="H816" s="160">
        <v>2817.5839999999998</v>
      </c>
      <c r="I816" s="161"/>
      <c r="J816" s="162">
        <f>ROUND(I816*H816,2)</f>
        <v>0</v>
      </c>
      <c r="K816" s="158" t="s">
        <v>1</v>
      </c>
      <c r="L816" s="31"/>
      <c r="M816" s="163" t="s">
        <v>1</v>
      </c>
      <c r="N816" s="164" t="s">
        <v>36</v>
      </c>
      <c r="O816" s="54"/>
      <c r="P816" s="165">
        <f>O816*H816</f>
        <v>0</v>
      </c>
      <c r="Q816" s="165">
        <v>1E-3</v>
      </c>
      <c r="R816" s="165">
        <f>Q816*H816</f>
        <v>2.8175840000000001</v>
      </c>
      <c r="S816" s="165">
        <v>0</v>
      </c>
      <c r="T816" s="166">
        <f>S816*H816</f>
        <v>0</v>
      </c>
      <c r="AR816" s="167" t="s">
        <v>234</v>
      </c>
      <c r="AT816" s="167" t="s">
        <v>155</v>
      </c>
      <c r="AU816" s="167" t="s">
        <v>82</v>
      </c>
      <c r="AY816" s="16" t="s">
        <v>153</v>
      </c>
      <c r="BE816" s="168">
        <f>IF(N816="základná",J816,0)</f>
        <v>0</v>
      </c>
      <c r="BF816" s="168">
        <f>IF(N816="znížená",J816,0)</f>
        <v>0</v>
      </c>
      <c r="BG816" s="168">
        <f>IF(N816="zákl. prenesená",J816,0)</f>
        <v>0</v>
      </c>
      <c r="BH816" s="168">
        <f>IF(N816="zníž. prenesená",J816,0)</f>
        <v>0</v>
      </c>
      <c r="BI816" s="168">
        <f>IF(N816="nulová",J816,0)</f>
        <v>0</v>
      </c>
      <c r="BJ816" s="16" t="s">
        <v>82</v>
      </c>
      <c r="BK816" s="168">
        <f>ROUND(I816*H816,2)</f>
        <v>0</v>
      </c>
      <c r="BL816" s="16" t="s">
        <v>234</v>
      </c>
      <c r="BM816" s="167" t="s">
        <v>1406</v>
      </c>
    </row>
    <row r="817" spans="2:65" s="1" customFormat="1" ht="58.5">
      <c r="B817" s="31"/>
      <c r="D817" s="170" t="s">
        <v>431</v>
      </c>
      <c r="F817" s="203" t="s">
        <v>1407</v>
      </c>
      <c r="I817" s="95"/>
      <c r="L817" s="31"/>
      <c r="M817" s="204"/>
      <c r="N817" s="54"/>
      <c r="O817" s="54"/>
      <c r="P817" s="54"/>
      <c r="Q817" s="54"/>
      <c r="R817" s="54"/>
      <c r="S817" s="54"/>
      <c r="T817" s="55"/>
      <c r="AT817" s="16" t="s">
        <v>431</v>
      </c>
      <c r="AU817" s="16" t="s">
        <v>82</v>
      </c>
    </row>
    <row r="818" spans="2:65" s="13" customFormat="1" ht="22.5">
      <c r="B818" s="178"/>
      <c r="D818" s="170" t="s">
        <v>161</v>
      </c>
      <c r="E818" s="179" t="s">
        <v>1</v>
      </c>
      <c r="F818" s="180" t="s">
        <v>325</v>
      </c>
      <c r="H818" s="179" t="s">
        <v>1</v>
      </c>
      <c r="I818" s="181"/>
      <c r="L818" s="178"/>
      <c r="M818" s="182"/>
      <c r="N818" s="183"/>
      <c r="O818" s="183"/>
      <c r="P818" s="183"/>
      <c r="Q818" s="183"/>
      <c r="R818" s="183"/>
      <c r="S818" s="183"/>
      <c r="T818" s="184"/>
      <c r="AT818" s="179" t="s">
        <v>161</v>
      </c>
      <c r="AU818" s="179" t="s">
        <v>82</v>
      </c>
      <c r="AV818" s="13" t="s">
        <v>74</v>
      </c>
      <c r="AW818" s="13" t="s">
        <v>27</v>
      </c>
      <c r="AX818" s="13" t="s">
        <v>70</v>
      </c>
      <c r="AY818" s="179" t="s">
        <v>153</v>
      </c>
    </row>
    <row r="819" spans="2:65" s="12" customFormat="1" ht="22.5">
      <c r="B819" s="169"/>
      <c r="D819" s="170" t="s">
        <v>161</v>
      </c>
      <c r="E819" s="171" t="s">
        <v>1</v>
      </c>
      <c r="F819" s="172" t="s">
        <v>1408</v>
      </c>
      <c r="H819" s="173">
        <v>767.04</v>
      </c>
      <c r="I819" s="174"/>
      <c r="L819" s="169"/>
      <c r="M819" s="175"/>
      <c r="N819" s="176"/>
      <c r="O819" s="176"/>
      <c r="P819" s="176"/>
      <c r="Q819" s="176"/>
      <c r="R819" s="176"/>
      <c r="S819" s="176"/>
      <c r="T819" s="177"/>
      <c r="AT819" s="171" t="s">
        <v>161</v>
      </c>
      <c r="AU819" s="171" t="s">
        <v>82</v>
      </c>
      <c r="AV819" s="12" t="s">
        <v>82</v>
      </c>
      <c r="AW819" s="12" t="s">
        <v>27</v>
      </c>
      <c r="AX819" s="12" t="s">
        <v>70</v>
      </c>
      <c r="AY819" s="171" t="s">
        <v>153</v>
      </c>
    </row>
    <row r="820" spans="2:65" s="12" customFormat="1" ht="22.5">
      <c r="B820" s="169"/>
      <c r="D820" s="170" t="s">
        <v>161</v>
      </c>
      <c r="E820" s="171" t="s">
        <v>1</v>
      </c>
      <c r="F820" s="172" t="s">
        <v>1409</v>
      </c>
      <c r="H820" s="173">
        <v>437.976</v>
      </c>
      <c r="I820" s="174"/>
      <c r="L820" s="169"/>
      <c r="M820" s="175"/>
      <c r="N820" s="176"/>
      <c r="O820" s="176"/>
      <c r="P820" s="176"/>
      <c r="Q820" s="176"/>
      <c r="R820" s="176"/>
      <c r="S820" s="176"/>
      <c r="T820" s="177"/>
      <c r="AT820" s="171" t="s">
        <v>161</v>
      </c>
      <c r="AU820" s="171" t="s">
        <v>82</v>
      </c>
      <c r="AV820" s="12" t="s">
        <v>82</v>
      </c>
      <c r="AW820" s="12" t="s">
        <v>27</v>
      </c>
      <c r="AX820" s="12" t="s">
        <v>70</v>
      </c>
      <c r="AY820" s="171" t="s">
        <v>153</v>
      </c>
    </row>
    <row r="821" spans="2:65" s="12" customFormat="1" ht="33.75">
      <c r="B821" s="169"/>
      <c r="D821" s="170" t="s">
        <v>161</v>
      </c>
      <c r="E821" s="171" t="s">
        <v>1</v>
      </c>
      <c r="F821" s="172" t="s">
        <v>1410</v>
      </c>
      <c r="H821" s="173">
        <v>144.37700000000001</v>
      </c>
      <c r="I821" s="174"/>
      <c r="L821" s="169"/>
      <c r="M821" s="175"/>
      <c r="N821" s="176"/>
      <c r="O821" s="176"/>
      <c r="P821" s="176"/>
      <c r="Q821" s="176"/>
      <c r="R821" s="176"/>
      <c r="S821" s="176"/>
      <c r="T821" s="177"/>
      <c r="AT821" s="171" t="s">
        <v>161</v>
      </c>
      <c r="AU821" s="171" t="s">
        <v>82</v>
      </c>
      <c r="AV821" s="12" t="s">
        <v>82</v>
      </c>
      <c r="AW821" s="12" t="s">
        <v>27</v>
      </c>
      <c r="AX821" s="12" t="s">
        <v>70</v>
      </c>
      <c r="AY821" s="171" t="s">
        <v>153</v>
      </c>
    </row>
    <row r="822" spans="2:65" s="12" customFormat="1" ht="33.75">
      <c r="B822" s="169"/>
      <c r="D822" s="170" t="s">
        <v>161</v>
      </c>
      <c r="E822" s="171" t="s">
        <v>1</v>
      </c>
      <c r="F822" s="172" t="s">
        <v>1411</v>
      </c>
      <c r="H822" s="173">
        <v>398.26499999999999</v>
      </c>
      <c r="I822" s="174"/>
      <c r="L822" s="169"/>
      <c r="M822" s="175"/>
      <c r="N822" s="176"/>
      <c r="O822" s="176"/>
      <c r="P822" s="176"/>
      <c r="Q822" s="176"/>
      <c r="R822" s="176"/>
      <c r="S822" s="176"/>
      <c r="T822" s="177"/>
      <c r="AT822" s="171" t="s">
        <v>161</v>
      </c>
      <c r="AU822" s="171" t="s">
        <v>82</v>
      </c>
      <c r="AV822" s="12" t="s">
        <v>82</v>
      </c>
      <c r="AW822" s="12" t="s">
        <v>27</v>
      </c>
      <c r="AX822" s="12" t="s">
        <v>70</v>
      </c>
      <c r="AY822" s="171" t="s">
        <v>153</v>
      </c>
    </row>
    <row r="823" spans="2:65" s="12" customFormat="1" ht="33.75">
      <c r="B823" s="169"/>
      <c r="D823" s="170" t="s">
        <v>161</v>
      </c>
      <c r="E823" s="171" t="s">
        <v>1</v>
      </c>
      <c r="F823" s="172" t="s">
        <v>1412</v>
      </c>
      <c r="H823" s="173">
        <v>267.245</v>
      </c>
      <c r="I823" s="174"/>
      <c r="L823" s="169"/>
      <c r="M823" s="175"/>
      <c r="N823" s="176"/>
      <c r="O823" s="176"/>
      <c r="P823" s="176"/>
      <c r="Q823" s="176"/>
      <c r="R823" s="176"/>
      <c r="S823" s="176"/>
      <c r="T823" s="177"/>
      <c r="AT823" s="171" t="s">
        <v>161</v>
      </c>
      <c r="AU823" s="171" t="s">
        <v>82</v>
      </c>
      <c r="AV823" s="12" t="s">
        <v>82</v>
      </c>
      <c r="AW823" s="12" t="s">
        <v>27</v>
      </c>
      <c r="AX823" s="12" t="s">
        <v>70</v>
      </c>
      <c r="AY823" s="171" t="s">
        <v>153</v>
      </c>
    </row>
    <row r="824" spans="2:65" s="12" customFormat="1" ht="33.75">
      <c r="B824" s="169"/>
      <c r="D824" s="170" t="s">
        <v>161</v>
      </c>
      <c r="E824" s="171" t="s">
        <v>1</v>
      </c>
      <c r="F824" s="172" t="s">
        <v>1413</v>
      </c>
      <c r="H824" s="173">
        <v>643.19399999999996</v>
      </c>
      <c r="I824" s="174"/>
      <c r="L824" s="169"/>
      <c r="M824" s="175"/>
      <c r="N824" s="176"/>
      <c r="O824" s="176"/>
      <c r="P824" s="176"/>
      <c r="Q824" s="176"/>
      <c r="R824" s="176"/>
      <c r="S824" s="176"/>
      <c r="T824" s="177"/>
      <c r="AT824" s="171" t="s">
        <v>161</v>
      </c>
      <c r="AU824" s="171" t="s">
        <v>82</v>
      </c>
      <c r="AV824" s="12" t="s">
        <v>82</v>
      </c>
      <c r="AW824" s="12" t="s">
        <v>27</v>
      </c>
      <c r="AX824" s="12" t="s">
        <v>70</v>
      </c>
      <c r="AY824" s="171" t="s">
        <v>153</v>
      </c>
    </row>
    <row r="825" spans="2:65" s="12" customFormat="1" ht="22.5">
      <c r="B825" s="169"/>
      <c r="D825" s="170" t="s">
        <v>161</v>
      </c>
      <c r="E825" s="171" t="s">
        <v>1</v>
      </c>
      <c r="F825" s="172" t="s">
        <v>1414</v>
      </c>
      <c r="H825" s="173">
        <v>159.48699999999999</v>
      </c>
      <c r="I825" s="174"/>
      <c r="L825" s="169"/>
      <c r="M825" s="175"/>
      <c r="N825" s="176"/>
      <c r="O825" s="176"/>
      <c r="P825" s="176"/>
      <c r="Q825" s="176"/>
      <c r="R825" s="176"/>
      <c r="S825" s="176"/>
      <c r="T825" s="177"/>
      <c r="AT825" s="171" t="s">
        <v>161</v>
      </c>
      <c r="AU825" s="171" t="s">
        <v>82</v>
      </c>
      <c r="AV825" s="12" t="s">
        <v>82</v>
      </c>
      <c r="AW825" s="12" t="s">
        <v>27</v>
      </c>
      <c r="AX825" s="12" t="s">
        <v>70</v>
      </c>
      <c r="AY825" s="171" t="s">
        <v>153</v>
      </c>
    </row>
    <row r="826" spans="2:65" s="14" customFormat="1" ht="11.25">
      <c r="B826" s="185"/>
      <c r="D826" s="170" t="s">
        <v>161</v>
      </c>
      <c r="E826" s="186" t="s">
        <v>1</v>
      </c>
      <c r="F826" s="187" t="s">
        <v>182</v>
      </c>
      <c r="H826" s="188">
        <v>2817.5839999999998</v>
      </c>
      <c r="I826" s="189"/>
      <c r="L826" s="185"/>
      <c r="M826" s="190"/>
      <c r="N826" s="191"/>
      <c r="O826" s="191"/>
      <c r="P826" s="191"/>
      <c r="Q826" s="191"/>
      <c r="R826" s="191"/>
      <c r="S826" s="191"/>
      <c r="T826" s="192"/>
      <c r="AT826" s="186" t="s">
        <v>161</v>
      </c>
      <c r="AU826" s="186" t="s">
        <v>82</v>
      </c>
      <c r="AV826" s="14" t="s">
        <v>92</v>
      </c>
      <c r="AW826" s="14" t="s">
        <v>27</v>
      </c>
      <c r="AX826" s="14" t="s">
        <v>74</v>
      </c>
      <c r="AY826" s="186" t="s">
        <v>153</v>
      </c>
    </row>
    <row r="827" spans="2:65" s="1" customFormat="1" ht="24" customHeight="1">
      <c r="B827" s="155"/>
      <c r="C827" s="156" t="s">
        <v>1415</v>
      </c>
      <c r="D827" s="156" t="s">
        <v>155</v>
      </c>
      <c r="E827" s="157" t="s">
        <v>1416</v>
      </c>
      <c r="F827" s="158" t="s">
        <v>1417</v>
      </c>
      <c r="G827" s="159" t="s">
        <v>323</v>
      </c>
      <c r="H827" s="160">
        <v>1094.345</v>
      </c>
      <c r="I827" s="161"/>
      <c r="J827" s="162">
        <f>ROUND(I827*H827,2)</f>
        <v>0</v>
      </c>
      <c r="K827" s="158" t="s">
        <v>1</v>
      </c>
      <c r="L827" s="31"/>
      <c r="M827" s="163" t="s">
        <v>1</v>
      </c>
      <c r="N827" s="164" t="s">
        <v>36</v>
      </c>
      <c r="O827" s="54"/>
      <c r="P827" s="165">
        <f>O827*H827</f>
        <v>0</v>
      </c>
      <c r="Q827" s="165">
        <v>1E-3</v>
      </c>
      <c r="R827" s="165">
        <f>Q827*H827</f>
        <v>1.0943450000000001</v>
      </c>
      <c r="S827" s="165">
        <v>0</v>
      </c>
      <c r="T827" s="166">
        <f>S827*H827</f>
        <v>0</v>
      </c>
      <c r="AR827" s="167" t="s">
        <v>234</v>
      </c>
      <c r="AT827" s="167" t="s">
        <v>155</v>
      </c>
      <c r="AU827" s="167" t="s">
        <v>82</v>
      </c>
      <c r="AY827" s="16" t="s">
        <v>153</v>
      </c>
      <c r="BE827" s="168">
        <f>IF(N827="základná",J827,0)</f>
        <v>0</v>
      </c>
      <c r="BF827" s="168">
        <f>IF(N827="znížená",J827,0)</f>
        <v>0</v>
      </c>
      <c r="BG827" s="168">
        <f>IF(N827="zákl. prenesená",J827,0)</f>
        <v>0</v>
      </c>
      <c r="BH827" s="168">
        <f>IF(N827="zníž. prenesená",J827,0)</f>
        <v>0</v>
      </c>
      <c r="BI827" s="168">
        <f>IF(N827="nulová",J827,0)</f>
        <v>0</v>
      </c>
      <c r="BJ827" s="16" t="s">
        <v>82</v>
      </c>
      <c r="BK827" s="168">
        <f>ROUND(I827*H827,2)</f>
        <v>0</v>
      </c>
      <c r="BL827" s="16" t="s">
        <v>234</v>
      </c>
      <c r="BM827" s="167" t="s">
        <v>1418</v>
      </c>
    </row>
    <row r="828" spans="2:65" s="1" customFormat="1" ht="58.5">
      <c r="B828" s="31"/>
      <c r="D828" s="170" t="s">
        <v>431</v>
      </c>
      <c r="F828" s="203" t="s">
        <v>1419</v>
      </c>
      <c r="I828" s="95"/>
      <c r="L828" s="31"/>
      <c r="M828" s="204"/>
      <c r="N828" s="54"/>
      <c r="O828" s="54"/>
      <c r="P828" s="54"/>
      <c r="Q828" s="54"/>
      <c r="R828" s="54"/>
      <c r="S828" s="54"/>
      <c r="T828" s="55"/>
      <c r="AT828" s="16" t="s">
        <v>431</v>
      </c>
      <c r="AU828" s="16" t="s">
        <v>82</v>
      </c>
    </row>
    <row r="829" spans="2:65" s="13" customFormat="1" ht="22.5">
      <c r="B829" s="178"/>
      <c r="D829" s="170" t="s">
        <v>161</v>
      </c>
      <c r="E829" s="179" t="s">
        <v>1</v>
      </c>
      <c r="F829" s="180" t="s">
        <v>325</v>
      </c>
      <c r="H829" s="179" t="s">
        <v>1</v>
      </c>
      <c r="I829" s="181"/>
      <c r="L829" s="178"/>
      <c r="M829" s="182"/>
      <c r="N829" s="183"/>
      <c r="O829" s="183"/>
      <c r="P829" s="183"/>
      <c r="Q829" s="183"/>
      <c r="R829" s="183"/>
      <c r="S829" s="183"/>
      <c r="T829" s="184"/>
      <c r="AT829" s="179" t="s">
        <v>161</v>
      </c>
      <c r="AU829" s="179" t="s">
        <v>82</v>
      </c>
      <c r="AV829" s="13" t="s">
        <v>74</v>
      </c>
      <c r="AW829" s="13" t="s">
        <v>27</v>
      </c>
      <c r="AX829" s="13" t="s">
        <v>70</v>
      </c>
      <c r="AY829" s="179" t="s">
        <v>153</v>
      </c>
    </row>
    <row r="830" spans="2:65" s="12" customFormat="1" ht="22.5">
      <c r="B830" s="169"/>
      <c r="D830" s="170" t="s">
        <v>161</v>
      </c>
      <c r="E830" s="171" t="s">
        <v>1</v>
      </c>
      <c r="F830" s="172" t="s">
        <v>1420</v>
      </c>
      <c r="H830" s="173">
        <v>246.96</v>
      </c>
      <c r="I830" s="174"/>
      <c r="L830" s="169"/>
      <c r="M830" s="175"/>
      <c r="N830" s="176"/>
      <c r="O830" s="176"/>
      <c r="P830" s="176"/>
      <c r="Q830" s="176"/>
      <c r="R830" s="176"/>
      <c r="S830" s="176"/>
      <c r="T830" s="177"/>
      <c r="AT830" s="171" t="s">
        <v>161</v>
      </c>
      <c r="AU830" s="171" t="s">
        <v>82</v>
      </c>
      <c r="AV830" s="12" t="s">
        <v>82</v>
      </c>
      <c r="AW830" s="12" t="s">
        <v>27</v>
      </c>
      <c r="AX830" s="12" t="s">
        <v>70</v>
      </c>
      <c r="AY830" s="171" t="s">
        <v>153</v>
      </c>
    </row>
    <row r="831" spans="2:65" s="12" customFormat="1" ht="22.5">
      <c r="B831" s="169"/>
      <c r="D831" s="170" t="s">
        <v>161</v>
      </c>
      <c r="E831" s="171" t="s">
        <v>1</v>
      </c>
      <c r="F831" s="172" t="s">
        <v>1421</v>
      </c>
      <c r="H831" s="173">
        <v>185.625</v>
      </c>
      <c r="I831" s="174"/>
      <c r="L831" s="169"/>
      <c r="M831" s="175"/>
      <c r="N831" s="176"/>
      <c r="O831" s="176"/>
      <c r="P831" s="176"/>
      <c r="Q831" s="176"/>
      <c r="R831" s="176"/>
      <c r="S831" s="176"/>
      <c r="T831" s="177"/>
      <c r="AT831" s="171" t="s">
        <v>161</v>
      </c>
      <c r="AU831" s="171" t="s">
        <v>82</v>
      </c>
      <c r="AV831" s="12" t="s">
        <v>82</v>
      </c>
      <c r="AW831" s="12" t="s">
        <v>27</v>
      </c>
      <c r="AX831" s="12" t="s">
        <v>70</v>
      </c>
      <c r="AY831" s="171" t="s">
        <v>153</v>
      </c>
    </row>
    <row r="832" spans="2:65" s="12" customFormat="1" ht="22.5">
      <c r="B832" s="169"/>
      <c r="D832" s="170" t="s">
        <v>161</v>
      </c>
      <c r="E832" s="171" t="s">
        <v>1</v>
      </c>
      <c r="F832" s="172" t="s">
        <v>1422</v>
      </c>
      <c r="H832" s="173">
        <v>160.05000000000001</v>
      </c>
      <c r="I832" s="174"/>
      <c r="L832" s="169"/>
      <c r="M832" s="175"/>
      <c r="N832" s="176"/>
      <c r="O832" s="176"/>
      <c r="P832" s="176"/>
      <c r="Q832" s="176"/>
      <c r="R832" s="176"/>
      <c r="S832" s="176"/>
      <c r="T832" s="177"/>
      <c r="AT832" s="171" t="s">
        <v>161</v>
      </c>
      <c r="AU832" s="171" t="s">
        <v>82</v>
      </c>
      <c r="AV832" s="12" t="s">
        <v>82</v>
      </c>
      <c r="AW832" s="12" t="s">
        <v>27</v>
      </c>
      <c r="AX832" s="12" t="s">
        <v>70</v>
      </c>
      <c r="AY832" s="171" t="s">
        <v>153</v>
      </c>
    </row>
    <row r="833" spans="2:65" s="12" customFormat="1" ht="22.5">
      <c r="B833" s="169"/>
      <c r="D833" s="170" t="s">
        <v>161</v>
      </c>
      <c r="E833" s="171" t="s">
        <v>1</v>
      </c>
      <c r="F833" s="172" t="s">
        <v>1423</v>
      </c>
      <c r="H833" s="173">
        <v>181.65</v>
      </c>
      <c r="I833" s="174"/>
      <c r="L833" s="169"/>
      <c r="M833" s="175"/>
      <c r="N833" s="176"/>
      <c r="O833" s="176"/>
      <c r="P833" s="176"/>
      <c r="Q833" s="176"/>
      <c r="R833" s="176"/>
      <c r="S833" s="176"/>
      <c r="T833" s="177"/>
      <c r="AT833" s="171" t="s">
        <v>161</v>
      </c>
      <c r="AU833" s="171" t="s">
        <v>82</v>
      </c>
      <c r="AV833" s="12" t="s">
        <v>82</v>
      </c>
      <c r="AW833" s="12" t="s">
        <v>27</v>
      </c>
      <c r="AX833" s="12" t="s">
        <v>70</v>
      </c>
      <c r="AY833" s="171" t="s">
        <v>153</v>
      </c>
    </row>
    <row r="834" spans="2:65" s="12" customFormat="1" ht="22.5">
      <c r="B834" s="169"/>
      <c r="D834" s="170" t="s">
        <v>161</v>
      </c>
      <c r="E834" s="171" t="s">
        <v>1</v>
      </c>
      <c r="F834" s="172" t="s">
        <v>1424</v>
      </c>
      <c r="H834" s="173">
        <v>139.65</v>
      </c>
      <c r="I834" s="174"/>
      <c r="L834" s="169"/>
      <c r="M834" s="175"/>
      <c r="N834" s="176"/>
      <c r="O834" s="176"/>
      <c r="P834" s="176"/>
      <c r="Q834" s="176"/>
      <c r="R834" s="176"/>
      <c r="S834" s="176"/>
      <c r="T834" s="177"/>
      <c r="AT834" s="171" t="s">
        <v>161</v>
      </c>
      <c r="AU834" s="171" t="s">
        <v>82</v>
      </c>
      <c r="AV834" s="12" t="s">
        <v>82</v>
      </c>
      <c r="AW834" s="12" t="s">
        <v>27</v>
      </c>
      <c r="AX834" s="12" t="s">
        <v>70</v>
      </c>
      <c r="AY834" s="171" t="s">
        <v>153</v>
      </c>
    </row>
    <row r="835" spans="2:65" s="12" customFormat="1" ht="22.5">
      <c r="B835" s="169"/>
      <c r="D835" s="170" t="s">
        <v>161</v>
      </c>
      <c r="E835" s="171" t="s">
        <v>1</v>
      </c>
      <c r="F835" s="172" t="s">
        <v>1425</v>
      </c>
      <c r="H835" s="173">
        <v>14.866</v>
      </c>
      <c r="I835" s="174"/>
      <c r="L835" s="169"/>
      <c r="M835" s="175"/>
      <c r="N835" s="176"/>
      <c r="O835" s="176"/>
      <c r="P835" s="176"/>
      <c r="Q835" s="176"/>
      <c r="R835" s="176"/>
      <c r="S835" s="176"/>
      <c r="T835" s="177"/>
      <c r="AT835" s="171" t="s">
        <v>161</v>
      </c>
      <c r="AU835" s="171" t="s">
        <v>82</v>
      </c>
      <c r="AV835" s="12" t="s">
        <v>82</v>
      </c>
      <c r="AW835" s="12" t="s">
        <v>27</v>
      </c>
      <c r="AX835" s="12" t="s">
        <v>70</v>
      </c>
      <c r="AY835" s="171" t="s">
        <v>153</v>
      </c>
    </row>
    <row r="836" spans="2:65" s="12" customFormat="1" ht="22.5">
      <c r="B836" s="169"/>
      <c r="D836" s="170" t="s">
        <v>161</v>
      </c>
      <c r="E836" s="171" t="s">
        <v>1</v>
      </c>
      <c r="F836" s="172" t="s">
        <v>1426</v>
      </c>
      <c r="H836" s="173">
        <v>46.33</v>
      </c>
      <c r="I836" s="174"/>
      <c r="L836" s="169"/>
      <c r="M836" s="175"/>
      <c r="N836" s="176"/>
      <c r="O836" s="176"/>
      <c r="P836" s="176"/>
      <c r="Q836" s="176"/>
      <c r="R836" s="176"/>
      <c r="S836" s="176"/>
      <c r="T836" s="177"/>
      <c r="AT836" s="171" t="s">
        <v>161</v>
      </c>
      <c r="AU836" s="171" t="s">
        <v>82</v>
      </c>
      <c r="AV836" s="12" t="s">
        <v>82</v>
      </c>
      <c r="AW836" s="12" t="s">
        <v>27</v>
      </c>
      <c r="AX836" s="12" t="s">
        <v>70</v>
      </c>
      <c r="AY836" s="171" t="s">
        <v>153</v>
      </c>
    </row>
    <row r="837" spans="2:65" s="12" customFormat="1" ht="33.75">
      <c r="B837" s="169"/>
      <c r="D837" s="170" t="s">
        <v>161</v>
      </c>
      <c r="E837" s="171" t="s">
        <v>1</v>
      </c>
      <c r="F837" s="172" t="s">
        <v>1427</v>
      </c>
      <c r="H837" s="173">
        <v>25.434000000000001</v>
      </c>
      <c r="I837" s="174"/>
      <c r="L837" s="169"/>
      <c r="M837" s="175"/>
      <c r="N837" s="176"/>
      <c r="O837" s="176"/>
      <c r="P837" s="176"/>
      <c r="Q837" s="176"/>
      <c r="R837" s="176"/>
      <c r="S837" s="176"/>
      <c r="T837" s="177"/>
      <c r="AT837" s="171" t="s">
        <v>161</v>
      </c>
      <c r="AU837" s="171" t="s">
        <v>82</v>
      </c>
      <c r="AV837" s="12" t="s">
        <v>82</v>
      </c>
      <c r="AW837" s="12" t="s">
        <v>27</v>
      </c>
      <c r="AX837" s="12" t="s">
        <v>70</v>
      </c>
      <c r="AY837" s="171" t="s">
        <v>153</v>
      </c>
    </row>
    <row r="838" spans="2:65" s="12" customFormat="1" ht="33.75">
      <c r="B838" s="169"/>
      <c r="D838" s="170" t="s">
        <v>161</v>
      </c>
      <c r="E838" s="171" t="s">
        <v>1</v>
      </c>
      <c r="F838" s="172" t="s">
        <v>1428</v>
      </c>
      <c r="H838" s="173">
        <v>31.84</v>
      </c>
      <c r="I838" s="174"/>
      <c r="L838" s="169"/>
      <c r="M838" s="175"/>
      <c r="N838" s="176"/>
      <c r="O838" s="176"/>
      <c r="P838" s="176"/>
      <c r="Q838" s="176"/>
      <c r="R838" s="176"/>
      <c r="S838" s="176"/>
      <c r="T838" s="177"/>
      <c r="AT838" s="171" t="s">
        <v>161</v>
      </c>
      <c r="AU838" s="171" t="s">
        <v>82</v>
      </c>
      <c r="AV838" s="12" t="s">
        <v>82</v>
      </c>
      <c r="AW838" s="12" t="s">
        <v>27</v>
      </c>
      <c r="AX838" s="12" t="s">
        <v>70</v>
      </c>
      <c r="AY838" s="171" t="s">
        <v>153</v>
      </c>
    </row>
    <row r="839" spans="2:65" s="12" customFormat="1" ht="11.25">
      <c r="B839" s="169"/>
      <c r="D839" s="170" t="s">
        <v>161</v>
      </c>
      <c r="E839" s="171" t="s">
        <v>1</v>
      </c>
      <c r="F839" s="172" t="s">
        <v>1429</v>
      </c>
      <c r="H839" s="173">
        <v>61.94</v>
      </c>
      <c r="I839" s="174"/>
      <c r="L839" s="169"/>
      <c r="M839" s="175"/>
      <c r="N839" s="176"/>
      <c r="O839" s="176"/>
      <c r="P839" s="176"/>
      <c r="Q839" s="176"/>
      <c r="R839" s="176"/>
      <c r="S839" s="176"/>
      <c r="T839" s="177"/>
      <c r="AT839" s="171" t="s">
        <v>161</v>
      </c>
      <c r="AU839" s="171" t="s">
        <v>82</v>
      </c>
      <c r="AV839" s="12" t="s">
        <v>82</v>
      </c>
      <c r="AW839" s="12" t="s">
        <v>27</v>
      </c>
      <c r="AX839" s="12" t="s">
        <v>70</v>
      </c>
      <c r="AY839" s="171" t="s">
        <v>153</v>
      </c>
    </row>
    <row r="840" spans="2:65" s="14" customFormat="1" ht="11.25">
      <c r="B840" s="185"/>
      <c r="D840" s="170" t="s">
        <v>161</v>
      </c>
      <c r="E840" s="186" t="s">
        <v>1</v>
      </c>
      <c r="F840" s="187" t="s">
        <v>182</v>
      </c>
      <c r="H840" s="188">
        <v>1094.345</v>
      </c>
      <c r="I840" s="189"/>
      <c r="L840" s="185"/>
      <c r="M840" s="190"/>
      <c r="N840" s="191"/>
      <c r="O840" s="191"/>
      <c r="P840" s="191"/>
      <c r="Q840" s="191"/>
      <c r="R840" s="191"/>
      <c r="S840" s="191"/>
      <c r="T840" s="192"/>
      <c r="AT840" s="186" t="s">
        <v>161</v>
      </c>
      <c r="AU840" s="186" t="s">
        <v>82</v>
      </c>
      <c r="AV840" s="14" t="s">
        <v>92</v>
      </c>
      <c r="AW840" s="14" t="s">
        <v>27</v>
      </c>
      <c r="AX840" s="14" t="s">
        <v>74</v>
      </c>
      <c r="AY840" s="186" t="s">
        <v>153</v>
      </c>
    </row>
    <row r="841" spans="2:65" s="1" customFormat="1" ht="24" customHeight="1">
      <c r="B841" s="155"/>
      <c r="C841" s="156" t="s">
        <v>1430</v>
      </c>
      <c r="D841" s="156" t="s">
        <v>155</v>
      </c>
      <c r="E841" s="157" t="s">
        <v>1431</v>
      </c>
      <c r="F841" s="158" t="s">
        <v>1432</v>
      </c>
      <c r="G841" s="159" t="s">
        <v>323</v>
      </c>
      <c r="H841" s="160">
        <v>88.323999999999998</v>
      </c>
      <c r="I841" s="161"/>
      <c r="J841" s="162">
        <f>ROUND(I841*H841,2)</f>
        <v>0</v>
      </c>
      <c r="K841" s="158" t="s">
        <v>1</v>
      </c>
      <c r="L841" s="31"/>
      <c r="M841" s="163" t="s">
        <v>1</v>
      </c>
      <c r="N841" s="164" t="s">
        <v>36</v>
      </c>
      <c r="O841" s="54"/>
      <c r="P841" s="165">
        <f>O841*H841</f>
        <v>0</v>
      </c>
      <c r="Q841" s="165">
        <v>1E-3</v>
      </c>
      <c r="R841" s="165">
        <f>Q841*H841</f>
        <v>8.8324E-2</v>
      </c>
      <c r="S841" s="165">
        <v>0</v>
      </c>
      <c r="T841" s="166">
        <f>S841*H841</f>
        <v>0</v>
      </c>
      <c r="AR841" s="167" t="s">
        <v>234</v>
      </c>
      <c r="AT841" s="167" t="s">
        <v>155</v>
      </c>
      <c r="AU841" s="167" t="s">
        <v>82</v>
      </c>
      <c r="AY841" s="16" t="s">
        <v>153</v>
      </c>
      <c r="BE841" s="168">
        <f>IF(N841="základná",J841,0)</f>
        <v>0</v>
      </c>
      <c r="BF841" s="168">
        <f>IF(N841="znížená",J841,0)</f>
        <v>0</v>
      </c>
      <c r="BG841" s="168">
        <f>IF(N841="zákl. prenesená",J841,0)</f>
        <v>0</v>
      </c>
      <c r="BH841" s="168">
        <f>IF(N841="zníž. prenesená",J841,0)</f>
        <v>0</v>
      </c>
      <c r="BI841" s="168">
        <f>IF(N841="nulová",J841,0)</f>
        <v>0</v>
      </c>
      <c r="BJ841" s="16" t="s">
        <v>82</v>
      </c>
      <c r="BK841" s="168">
        <f>ROUND(I841*H841,2)</f>
        <v>0</v>
      </c>
      <c r="BL841" s="16" t="s">
        <v>234</v>
      </c>
      <c r="BM841" s="167" t="s">
        <v>1433</v>
      </c>
    </row>
    <row r="842" spans="2:65" s="1" customFormat="1" ht="58.5">
      <c r="B842" s="31"/>
      <c r="D842" s="170" t="s">
        <v>431</v>
      </c>
      <c r="F842" s="203" t="s">
        <v>1434</v>
      </c>
      <c r="I842" s="95"/>
      <c r="L842" s="31"/>
      <c r="M842" s="204"/>
      <c r="N842" s="54"/>
      <c r="O842" s="54"/>
      <c r="P842" s="54"/>
      <c r="Q842" s="54"/>
      <c r="R842" s="54"/>
      <c r="S842" s="54"/>
      <c r="T842" s="55"/>
      <c r="AT842" s="16" t="s">
        <v>431</v>
      </c>
      <c r="AU842" s="16" t="s">
        <v>82</v>
      </c>
    </row>
    <row r="843" spans="2:65" s="13" customFormat="1" ht="22.5">
      <c r="B843" s="178"/>
      <c r="D843" s="170" t="s">
        <v>161</v>
      </c>
      <c r="E843" s="179" t="s">
        <v>1</v>
      </c>
      <c r="F843" s="180" t="s">
        <v>325</v>
      </c>
      <c r="H843" s="179" t="s">
        <v>1</v>
      </c>
      <c r="I843" s="181"/>
      <c r="L843" s="178"/>
      <c r="M843" s="182"/>
      <c r="N843" s="183"/>
      <c r="O843" s="183"/>
      <c r="P843" s="183"/>
      <c r="Q843" s="183"/>
      <c r="R843" s="183"/>
      <c r="S843" s="183"/>
      <c r="T843" s="184"/>
      <c r="AT843" s="179" t="s">
        <v>161</v>
      </c>
      <c r="AU843" s="179" t="s">
        <v>82</v>
      </c>
      <c r="AV843" s="13" t="s">
        <v>74</v>
      </c>
      <c r="AW843" s="13" t="s">
        <v>27</v>
      </c>
      <c r="AX843" s="13" t="s">
        <v>70</v>
      </c>
      <c r="AY843" s="179" t="s">
        <v>153</v>
      </c>
    </row>
    <row r="844" spans="2:65" s="12" customFormat="1" ht="22.5">
      <c r="B844" s="169"/>
      <c r="D844" s="170" t="s">
        <v>161</v>
      </c>
      <c r="E844" s="171" t="s">
        <v>1</v>
      </c>
      <c r="F844" s="172" t="s">
        <v>1435</v>
      </c>
      <c r="H844" s="173">
        <v>64.680000000000007</v>
      </c>
      <c r="I844" s="174"/>
      <c r="L844" s="169"/>
      <c r="M844" s="175"/>
      <c r="N844" s="176"/>
      <c r="O844" s="176"/>
      <c r="P844" s="176"/>
      <c r="Q844" s="176"/>
      <c r="R844" s="176"/>
      <c r="S844" s="176"/>
      <c r="T844" s="177"/>
      <c r="AT844" s="171" t="s">
        <v>161</v>
      </c>
      <c r="AU844" s="171" t="s">
        <v>82</v>
      </c>
      <c r="AV844" s="12" t="s">
        <v>82</v>
      </c>
      <c r="AW844" s="12" t="s">
        <v>27</v>
      </c>
      <c r="AX844" s="12" t="s">
        <v>70</v>
      </c>
      <c r="AY844" s="171" t="s">
        <v>153</v>
      </c>
    </row>
    <row r="845" spans="2:65" s="12" customFormat="1" ht="33.75">
      <c r="B845" s="169"/>
      <c r="D845" s="170" t="s">
        <v>161</v>
      </c>
      <c r="E845" s="171" t="s">
        <v>1</v>
      </c>
      <c r="F845" s="172" t="s">
        <v>1436</v>
      </c>
      <c r="H845" s="173">
        <v>9.8130000000000006</v>
      </c>
      <c r="I845" s="174"/>
      <c r="L845" s="169"/>
      <c r="M845" s="175"/>
      <c r="N845" s="176"/>
      <c r="O845" s="176"/>
      <c r="P845" s="176"/>
      <c r="Q845" s="176"/>
      <c r="R845" s="176"/>
      <c r="S845" s="176"/>
      <c r="T845" s="177"/>
      <c r="AT845" s="171" t="s">
        <v>161</v>
      </c>
      <c r="AU845" s="171" t="s">
        <v>82</v>
      </c>
      <c r="AV845" s="12" t="s">
        <v>82</v>
      </c>
      <c r="AW845" s="12" t="s">
        <v>27</v>
      </c>
      <c r="AX845" s="12" t="s">
        <v>70</v>
      </c>
      <c r="AY845" s="171" t="s">
        <v>153</v>
      </c>
    </row>
    <row r="846" spans="2:65" s="12" customFormat="1" ht="33.75">
      <c r="B846" s="169"/>
      <c r="D846" s="170" t="s">
        <v>161</v>
      </c>
      <c r="E846" s="171" t="s">
        <v>1</v>
      </c>
      <c r="F846" s="172" t="s">
        <v>1437</v>
      </c>
      <c r="H846" s="173">
        <v>8.8309999999999995</v>
      </c>
      <c r="I846" s="174"/>
      <c r="L846" s="169"/>
      <c r="M846" s="175"/>
      <c r="N846" s="176"/>
      <c r="O846" s="176"/>
      <c r="P846" s="176"/>
      <c r="Q846" s="176"/>
      <c r="R846" s="176"/>
      <c r="S846" s="176"/>
      <c r="T846" s="177"/>
      <c r="AT846" s="171" t="s">
        <v>161</v>
      </c>
      <c r="AU846" s="171" t="s">
        <v>82</v>
      </c>
      <c r="AV846" s="12" t="s">
        <v>82</v>
      </c>
      <c r="AW846" s="12" t="s">
        <v>27</v>
      </c>
      <c r="AX846" s="12" t="s">
        <v>70</v>
      </c>
      <c r="AY846" s="171" t="s">
        <v>153</v>
      </c>
    </row>
    <row r="847" spans="2:65" s="12" customFormat="1" ht="11.25">
      <c r="B847" s="169"/>
      <c r="D847" s="170" t="s">
        <v>161</v>
      </c>
      <c r="E847" s="171" t="s">
        <v>1</v>
      </c>
      <c r="F847" s="172" t="s">
        <v>1438</v>
      </c>
      <c r="H847" s="173">
        <v>5</v>
      </c>
      <c r="I847" s="174"/>
      <c r="L847" s="169"/>
      <c r="M847" s="175"/>
      <c r="N847" s="176"/>
      <c r="O847" s="176"/>
      <c r="P847" s="176"/>
      <c r="Q847" s="176"/>
      <c r="R847" s="176"/>
      <c r="S847" s="176"/>
      <c r="T847" s="177"/>
      <c r="AT847" s="171" t="s">
        <v>161</v>
      </c>
      <c r="AU847" s="171" t="s">
        <v>82</v>
      </c>
      <c r="AV847" s="12" t="s">
        <v>82</v>
      </c>
      <c r="AW847" s="12" t="s">
        <v>27</v>
      </c>
      <c r="AX847" s="12" t="s">
        <v>70</v>
      </c>
      <c r="AY847" s="171" t="s">
        <v>153</v>
      </c>
    </row>
    <row r="848" spans="2:65" s="14" customFormat="1" ht="11.25">
      <c r="B848" s="185"/>
      <c r="D848" s="170" t="s">
        <v>161</v>
      </c>
      <c r="E848" s="186" t="s">
        <v>1</v>
      </c>
      <c r="F848" s="187" t="s">
        <v>182</v>
      </c>
      <c r="H848" s="188">
        <v>88.323999999999998</v>
      </c>
      <c r="I848" s="189"/>
      <c r="L848" s="185"/>
      <c r="M848" s="190"/>
      <c r="N848" s="191"/>
      <c r="O848" s="191"/>
      <c r="P848" s="191"/>
      <c r="Q848" s="191"/>
      <c r="R848" s="191"/>
      <c r="S848" s="191"/>
      <c r="T848" s="192"/>
      <c r="AT848" s="186" t="s">
        <v>161</v>
      </c>
      <c r="AU848" s="186" t="s">
        <v>82</v>
      </c>
      <c r="AV848" s="14" t="s">
        <v>92</v>
      </c>
      <c r="AW848" s="14" t="s">
        <v>27</v>
      </c>
      <c r="AX848" s="14" t="s">
        <v>74</v>
      </c>
      <c r="AY848" s="186" t="s">
        <v>153</v>
      </c>
    </row>
    <row r="849" spans="2:65" s="1" customFormat="1" ht="48" customHeight="1">
      <c r="B849" s="155"/>
      <c r="C849" s="156" t="s">
        <v>1439</v>
      </c>
      <c r="D849" s="156" t="s">
        <v>155</v>
      </c>
      <c r="E849" s="157" t="s">
        <v>1440</v>
      </c>
      <c r="F849" s="158" t="s">
        <v>1441</v>
      </c>
      <c r="G849" s="159" t="s">
        <v>323</v>
      </c>
      <c r="H849" s="160">
        <v>306.08499999999998</v>
      </c>
      <c r="I849" s="161"/>
      <c r="J849" s="162">
        <f>ROUND(I849*H849,2)</f>
        <v>0</v>
      </c>
      <c r="K849" s="158" t="s">
        <v>1</v>
      </c>
      <c r="L849" s="31"/>
      <c r="M849" s="163" t="s">
        <v>1</v>
      </c>
      <c r="N849" s="164" t="s">
        <v>36</v>
      </c>
      <c r="O849" s="54"/>
      <c r="P849" s="165">
        <f>O849*H849</f>
        <v>0</v>
      </c>
      <c r="Q849" s="165">
        <v>1E-3</v>
      </c>
      <c r="R849" s="165">
        <f>Q849*H849</f>
        <v>0.306085</v>
      </c>
      <c r="S849" s="165">
        <v>0</v>
      </c>
      <c r="T849" s="166">
        <f>S849*H849</f>
        <v>0</v>
      </c>
      <c r="AR849" s="167" t="s">
        <v>234</v>
      </c>
      <c r="AT849" s="167" t="s">
        <v>155</v>
      </c>
      <c r="AU849" s="167" t="s">
        <v>82</v>
      </c>
      <c r="AY849" s="16" t="s">
        <v>153</v>
      </c>
      <c r="BE849" s="168">
        <f>IF(N849="základná",J849,0)</f>
        <v>0</v>
      </c>
      <c r="BF849" s="168">
        <f>IF(N849="znížená",J849,0)</f>
        <v>0</v>
      </c>
      <c r="BG849" s="168">
        <f>IF(N849="zákl. prenesená",J849,0)</f>
        <v>0</v>
      </c>
      <c r="BH849" s="168">
        <f>IF(N849="zníž. prenesená",J849,0)</f>
        <v>0</v>
      </c>
      <c r="BI849" s="168">
        <f>IF(N849="nulová",J849,0)</f>
        <v>0</v>
      </c>
      <c r="BJ849" s="16" t="s">
        <v>82</v>
      </c>
      <c r="BK849" s="168">
        <f>ROUND(I849*H849,2)</f>
        <v>0</v>
      </c>
      <c r="BL849" s="16" t="s">
        <v>234</v>
      </c>
      <c r="BM849" s="167" t="s">
        <v>1442</v>
      </c>
    </row>
    <row r="850" spans="2:65" s="1" customFormat="1" ht="126.75">
      <c r="B850" s="31"/>
      <c r="D850" s="170" t="s">
        <v>431</v>
      </c>
      <c r="F850" s="203" t="s">
        <v>1443</v>
      </c>
      <c r="I850" s="95"/>
      <c r="L850" s="31"/>
      <c r="M850" s="204"/>
      <c r="N850" s="54"/>
      <c r="O850" s="54"/>
      <c r="P850" s="54"/>
      <c r="Q850" s="54"/>
      <c r="R850" s="54"/>
      <c r="S850" s="54"/>
      <c r="T850" s="55"/>
      <c r="AT850" s="16" t="s">
        <v>431</v>
      </c>
      <c r="AU850" s="16" t="s">
        <v>82</v>
      </c>
    </row>
    <row r="851" spans="2:65" s="12" customFormat="1" ht="11.25">
      <c r="B851" s="169"/>
      <c r="D851" s="170" t="s">
        <v>161</v>
      </c>
      <c r="E851" s="171" t="s">
        <v>1</v>
      </c>
      <c r="F851" s="172" t="s">
        <v>1444</v>
      </c>
      <c r="H851" s="173">
        <v>53.38</v>
      </c>
      <c r="I851" s="174"/>
      <c r="L851" s="169"/>
      <c r="M851" s="175"/>
      <c r="N851" s="176"/>
      <c r="O851" s="176"/>
      <c r="P851" s="176"/>
      <c r="Q851" s="176"/>
      <c r="R851" s="176"/>
      <c r="S851" s="176"/>
      <c r="T851" s="177"/>
      <c r="AT851" s="171" t="s">
        <v>161</v>
      </c>
      <c r="AU851" s="171" t="s">
        <v>82</v>
      </c>
      <c r="AV851" s="12" t="s">
        <v>82</v>
      </c>
      <c r="AW851" s="12" t="s">
        <v>27</v>
      </c>
      <c r="AX851" s="12" t="s">
        <v>70</v>
      </c>
      <c r="AY851" s="171" t="s">
        <v>153</v>
      </c>
    </row>
    <row r="852" spans="2:65" s="12" customFormat="1" ht="22.5">
      <c r="B852" s="169"/>
      <c r="D852" s="170" t="s">
        <v>161</v>
      </c>
      <c r="E852" s="171" t="s">
        <v>1</v>
      </c>
      <c r="F852" s="172" t="s">
        <v>1445</v>
      </c>
      <c r="H852" s="173">
        <v>7.3319999999999999</v>
      </c>
      <c r="I852" s="174"/>
      <c r="L852" s="169"/>
      <c r="M852" s="175"/>
      <c r="N852" s="176"/>
      <c r="O852" s="176"/>
      <c r="P852" s="176"/>
      <c r="Q852" s="176"/>
      <c r="R852" s="176"/>
      <c r="S852" s="176"/>
      <c r="T852" s="177"/>
      <c r="AT852" s="171" t="s">
        <v>161</v>
      </c>
      <c r="AU852" s="171" t="s">
        <v>82</v>
      </c>
      <c r="AV852" s="12" t="s">
        <v>82</v>
      </c>
      <c r="AW852" s="12" t="s">
        <v>27</v>
      </c>
      <c r="AX852" s="12" t="s">
        <v>70</v>
      </c>
      <c r="AY852" s="171" t="s">
        <v>153</v>
      </c>
    </row>
    <row r="853" spans="2:65" s="12" customFormat="1" ht="22.5">
      <c r="B853" s="169"/>
      <c r="D853" s="170" t="s">
        <v>161</v>
      </c>
      <c r="E853" s="171" t="s">
        <v>1</v>
      </c>
      <c r="F853" s="172" t="s">
        <v>1446</v>
      </c>
      <c r="H853" s="173">
        <v>98.536000000000001</v>
      </c>
      <c r="I853" s="174"/>
      <c r="L853" s="169"/>
      <c r="M853" s="175"/>
      <c r="N853" s="176"/>
      <c r="O853" s="176"/>
      <c r="P853" s="176"/>
      <c r="Q853" s="176"/>
      <c r="R853" s="176"/>
      <c r="S853" s="176"/>
      <c r="T853" s="177"/>
      <c r="AT853" s="171" t="s">
        <v>161</v>
      </c>
      <c r="AU853" s="171" t="s">
        <v>82</v>
      </c>
      <c r="AV853" s="12" t="s">
        <v>82</v>
      </c>
      <c r="AW853" s="12" t="s">
        <v>27</v>
      </c>
      <c r="AX853" s="12" t="s">
        <v>70</v>
      </c>
      <c r="AY853" s="171" t="s">
        <v>153</v>
      </c>
    </row>
    <row r="854" spans="2:65" s="12" customFormat="1" ht="33.75">
      <c r="B854" s="169"/>
      <c r="D854" s="170" t="s">
        <v>161</v>
      </c>
      <c r="E854" s="171" t="s">
        <v>1</v>
      </c>
      <c r="F854" s="172" t="s">
        <v>1447</v>
      </c>
      <c r="H854" s="173">
        <v>7.3319999999999999</v>
      </c>
      <c r="I854" s="174"/>
      <c r="L854" s="169"/>
      <c r="M854" s="175"/>
      <c r="N854" s="176"/>
      <c r="O854" s="176"/>
      <c r="P854" s="176"/>
      <c r="Q854" s="176"/>
      <c r="R854" s="176"/>
      <c r="S854" s="176"/>
      <c r="T854" s="177"/>
      <c r="AT854" s="171" t="s">
        <v>161</v>
      </c>
      <c r="AU854" s="171" t="s">
        <v>82</v>
      </c>
      <c r="AV854" s="12" t="s">
        <v>82</v>
      </c>
      <c r="AW854" s="12" t="s">
        <v>27</v>
      </c>
      <c r="AX854" s="12" t="s">
        <v>70</v>
      </c>
      <c r="AY854" s="171" t="s">
        <v>153</v>
      </c>
    </row>
    <row r="855" spans="2:65" s="12" customFormat="1" ht="33.75">
      <c r="B855" s="169"/>
      <c r="D855" s="170" t="s">
        <v>161</v>
      </c>
      <c r="E855" s="171" t="s">
        <v>1</v>
      </c>
      <c r="F855" s="172" t="s">
        <v>1448</v>
      </c>
      <c r="H855" s="173">
        <v>8.33</v>
      </c>
      <c r="I855" s="174"/>
      <c r="L855" s="169"/>
      <c r="M855" s="175"/>
      <c r="N855" s="176"/>
      <c r="O855" s="176"/>
      <c r="P855" s="176"/>
      <c r="Q855" s="176"/>
      <c r="R855" s="176"/>
      <c r="S855" s="176"/>
      <c r="T855" s="177"/>
      <c r="AT855" s="171" t="s">
        <v>161</v>
      </c>
      <c r="AU855" s="171" t="s">
        <v>82</v>
      </c>
      <c r="AV855" s="12" t="s">
        <v>82</v>
      </c>
      <c r="AW855" s="12" t="s">
        <v>27</v>
      </c>
      <c r="AX855" s="12" t="s">
        <v>70</v>
      </c>
      <c r="AY855" s="171" t="s">
        <v>153</v>
      </c>
    </row>
    <row r="856" spans="2:65" s="12" customFormat="1" ht="33.75">
      <c r="B856" s="169"/>
      <c r="D856" s="170" t="s">
        <v>161</v>
      </c>
      <c r="E856" s="171" t="s">
        <v>1</v>
      </c>
      <c r="F856" s="172" t="s">
        <v>1449</v>
      </c>
      <c r="H856" s="173">
        <v>105.51900000000001</v>
      </c>
      <c r="I856" s="174"/>
      <c r="L856" s="169"/>
      <c r="M856" s="175"/>
      <c r="N856" s="176"/>
      <c r="O856" s="176"/>
      <c r="P856" s="176"/>
      <c r="Q856" s="176"/>
      <c r="R856" s="176"/>
      <c r="S856" s="176"/>
      <c r="T856" s="177"/>
      <c r="AT856" s="171" t="s">
        <v>161</v>
      </c>
      <c r="AU856" s="171" t="s">
        <v>82</v>
      </c>
      <c r="AV856" s="12" t="s">
        <v>82</v>
      </c>
      <c r="AW856" s="12" t="s">
        <v>27</v>
      </c>
      <c r="AX856" s="12" t="s">
        <v>70</v>
      </c>
      <c r="AY856" s="171" t="s">
        <v>153</v>
      </c>
    </row>
    <row r="857" spans="2:65" s="12" customFormat="1" ht="22.5">
      <c r="B857" s="169"/>
      <c r="D857" s="170" t="s">
        <v>161</v>
      </c>
      <c r="E857" s="171" t="s">
        <v>1</v>
      </c>
      <c r="F857" s="172" t="s">
        <v>1450</v>
      </c>
      <c r="H857" s="173">
        <v>8.33</v>
      </c>
      <c r="I857" s="174"/>
      <c r="L857" s="169"/>
      <c r="M857" s="175"/>
      <c r="N857" s="176"/>
      <c r="O857" s="176"/>
      <c r="P857" s="176"/>
      <c r="Q857" s="176"/>
      <c r="R857" s="176"/>
      <c r="S857" s="176"/>
      <c r="T857" s="177"/>
      <c r="AT857" s="171" t="s">
        <v>161</v>
      </c>
      <c r="AU857" s="171" t="s">
        <v>82</v>
      </c>
      <c r="AV857" s="12" t="s">
        <v>82</v>
      </c>
      <c r="AW857" s="12" t="s">
        <v>27</v>
      </c>
      <c r="AX857" s="12" t="s">
        <v>70</v>
      </c>
      <c r="AY857" s="171" t="s">
        <v>153</v>
      </c>
    </row>
    <row r="858" spans="2:65" s="12" customFormat="1" ht="11.25">
      <c r="B858" s="169"/>
      <c r="D858" s="170" t="s">
        <v>161</v>
      </c>
      <c r="E858" s="171" t="s">
        <v>1</v>
      </c>
      <c r="F858" s="172" t="s">
        <v>1451</v>
      </c>
      <c r="H858" s="173">
        <v>17.326000000000001</v>
      </c>
      <c r="I858" s="174"/>
      <c r="L858" s="169"/>
      <c r="M858" s="175"/>
      <c r="N858" s="176"/>
      <c r="O858" s="176"/>
      <c r="P858" s="176"/>
      <c r="Q858" s="176"/>
      <c r="R858" s="176"/>
      <c r="S858" s="176"/>
      <c r="T858" s="177"/>
      <c r="AT858" s="171" t="s">
        <v>161</v>
      </c>
      <c r="AU858" s="171" t="s">
        <v>82</v>
      </c>
      <c r="AV858" s="12" t="s">
        <v>82</v>
      </c>
      <c r="AW858" s="12" t="s">
        <v>27</v>
      </c>
      <c r="AX858" s="12" t="s">
        <v>70</v>
      </c>
      <c r="AY858" s="171" t="s">
        <v>153</v>
      </c>
    </row>
    <row r="859" spans="2:65" s="14" customFormat="1" ht="11.25">
      <c r="B859" s="185"/>
      <c r="D859" s="170" t="s">
        <v>161</v>
      </c>
      <c r="E859" s="186" t="s">
        <v>1</v>
      </c>
      <c r="F859" s="187" t="s">
        <v>182</v>
      </c>
      <c r="H859" s="188">
        <v>306.08499999999998</v>
      </c>
      <c r="I859" s="189"/>
      <c r="L859" s="185"/>
      <c r="M859" s="190"/>
      <c r="N859" s="191"/>
      <c r="O859" s="191"/>
      <c r="P859" s="191"/>
      <c r="Q859" s="191"/>
      <c r="R859" s="191"/>
      <c r="S859" s="191"/>
      <c r="T859" s="192"/>
      <c r="AT859" s="186" t="s">
        <v>161</v>
      </c>
      <c r="AU859" s="186" t="s">
        <v>82</v>
      </c>
      <c r="AV859" s="14" t="s">
        <v>92</v>
      </c>
      <c r="AW859" s="14" t="s">
        <v>27</v>
      </c>
      <c r="AX859" s="14" t="s">
        <v>74</v>
      </c>
      <c r="AY859" s="186" t="s">
        <v>153</v>
      </c>
    </row>
    <row r="860" spans="2:65" s="1" customFormat="1" ht="48" customHeight="1">
      <c r="B860" s="155"/>
      <c r="C860" s="156" t="s">
        <v>1452</v>
      </c>
      <c r="D860" s="156" t="s">
        <v>155</v>
      </c>
      <c r="E860" s="157" t="s">
        <v>1453</v>
      </c>
      <c r="F860" s="158" t="s">
        <v>1454</v>
      </c>
      <c r="G860" s="159" t="s">
        <v>265</v>
      </c>
      <c r="H860" s="160">
        <v>1</v>
      </c>
      <c r="I860" s="161"/>
      <c r="J860" s="162">
        <f>ROUND(I860*H860,2)</f>
        <v>0</v>
      </c>
      <c r="K860" s="158" t="s">
        <v>1</v>
      </c>
      <c r="L860" s="31"/>
      <c r="M860" s="163" t="s">
        <v>1</v>
      </c>
      <c r="N860" s="164" t="s">
        <v>36</v>
      </c>
      <c r="O860" s="54"/>
      <c r="P860" s="165">
        <f>O860*H860</f>
        <v>0</v>
      </c>
      <c r="Q860" s="165">
        <v>0</v>
      </c>
      <c r="R860" s="165">
        <f>Q860*H860</f>
        <v>0</v>
      </c>
      <c r="S860" s="165">
        <v>0</v>
      </c>
      <c r="T860" s="166">
        <f>S860*H860</f>
        <v>0</v>
      </c>
      <c r="AR860" s="167" t="s">
        <v>234</v>
      </c>
      <c r="AT860" s="167" t="s">
        <v>155</v>
      </c>
      <c r="AU860" s="167" t="s">
        <v>82</v>
      </c>
      <c r="AY860" s="16" t="s">
        <v>153</v>
      </c>
      <c r="BE860" s="168">
        <f>IF(N860="základná",J860,0)</f>
        <v>0</v>
      </c>
      <c r="BF860" s="168">
        <f>IF(N860="znížená",J860,0)</f>
        <v>0</v>
      </c>
      <c r="BG860" s="168">
        <f>IF(N860="zákl. prenesená",J860,0)</f>
        <v>0</v>
      </c>
      <c r="BH860" s="168">
        <f>IF(N860="zníž. prenesená",J860,0)</f>
        <v>0</v>
      </c>
      <c r="BI860" s="168">
        <f>IF(N860="nulová",J860,0)</f>
        <v>0</v>
      </c>
      <c r="BJ860" s="16" t="s">
        <v>82</v>
      </c>
      <c r="BK860" s="168">
        <f>ROUND(I860*H860,2)</f>
        <v>0</v>
      </c>
      <c r="BL860" s="16" t="s">
        <v>234</v>
      </c>
      <c r="BM860" s="167" t="s">
        <v>1455</v>
      </c>
    </row>
    <row r="861" spans="2:65" s="1" customFormat="1" ht="19.5">
      <c r="B861" s="31"/>
      <c r="D861" s="170" t="s">
        <v>431</v>
      </c>
      <c r="F861" s="203" t="s">
        <v>1226</v>
      </c>
      <c r="I861" s="95"/>
      <c r="L861" s="31"/>
      <c r="M861" s="204"/>
      <c r="N861" s="54"/>
      <c r="O861" s="54"/>
      <c r="P861" s="54"/>
      <c r="Q861" s="54"/>
      <c r="R861" s="54"/>
      <c r="S861" s="54"/>
      <c r="T861" s="55"/>
      <c r="AT861" s="16" t="s">
        <v>431</v>
      </c>
      <c r="AU861" s="16" t="s">
        <v>82</v>
      </c>
    </row>
    <row r="862" spans="2:65" s="1" customFormat="1" ht="60" customHeight="1">
      <c r="B862" s="155"/>
      <c r="C862" s="156" t="s">
        <v>1456</v>
      </c>
      <c r="D862" s="156" t="s">
        <v>155</v>
      </c>
      <c r="E862" s="157" t="s">
        <v>1457</v>
      </c>
      <c r="F862" s="158" t="s">
        <v>1458</v>
      </c>
      <c r="G862" s="159" t="s">
        <v>323</v>
      </c>
      <c r="H862" s="160">
        <v>1387.5</v>
      </c>
      <c r="I862" s="161"/>
      <c r="J862" s="162">
        <f>ROUND(I862*H862,2)</f>
        <v>0</v>
      </c>
      <c r="K862" s="158" t="s">
        <v>1</v>
      </c>
      <c r="L862" s="31"/>
      <c r="M862" s="163" t="s">
        <v>1</v>
      </c>
      <c r="N862" s="164" t="s">
        <v>36</v>
      </c>
      <c r="O862" s="54"/>
      <c r="P862" s="165">
        <f>O862*H862</f>
        <v>0</v>
      </c>
      <c r="Q862" s="165">
        <v>0</v>
      </c>
      <c r="R862" s="165">
        <f>Q862*H862</f>
        <v>0</v>
      </c>
      <c r="S862" s="165">
        <v>0</v>
      </c>
      <c r="T862" s="166">
        <f>S862*H862</f>
        <v>0</v>
      </c>
      <c r="AR862" s="167" t="s">
        <v>234</v>
      </c>
      <c r="AT862" s="167" t="s">
        <v>155</v>
      </c>
      <c r="AU862" s="167" t="s">
        <v>82</v>
      </c>
      <c r="AY862" s="16" t="s">
        <v>153</v>
      </c>
      <c r="BE862" s="168">
        <f>IF(N862="základná",J862,0)</f>
        <v>0</v>
      </c>
      <c r="BF862" s="168">
        <f>IF(N862="znížená",J862,0)</f>
        <v>0</v>
      </c>
      <c r="BG862" s="168">
        <f>IF(N862="zákl. prenesená",J862,0)</f>
        <v>0</v>
      </c>
      <c r="BH862" s="168">
        <f>IF(N862="zníž. prenesená",J862,0)</f>
        <v>0</v>
      </c>
      <c r="BI862" s="168">
        <f>IF(N862="nulová",J862,0)</f>
        <v>0</v>
      </c>
      <c r="BJ862" s="16" t="s">
        <v>82</v>
      </c>
      <c r="BK862" s="168">
        <f>ROUND(I862*H862,2)</f>
        <v>0</v>
      </c>
      <c r="BL862" s="16" t="s">
        <v>234</v>
      </c>
      <c r="BM862" s="167" t="s">
        <v>1459</v>
      </c>
    </row>
    <row r="863" spans="2:65" s="12" customFormat="1" ht="11.25">
      <c r="B863" s="169"/>
      <c r="D863" s="170" t="s">
        <v>161</v>
      </c>
      <c r="E863" s="171" t="s">
        <v>1</v>
      </c>
      <c r="F863" s="172" t="s">
        <v>1460</v>
      </c>
      <c r="H863" s="173">
        <v>1387.5</v>
      </c>
      <c r="I863" s="174"/>
      <c r="L863" s="169"/>
      <c r="M863" s="175"/>
      <c r="N863" s="176"/>
      <c r="O863" s="176"/>
      <c r="P863" s="176"/>
      <c r="Q863" s="176"/>
      <c r="R863" s="176"/>
      <c r="S863" s="176"/>
      <c r="T863" s="177"/>
      <c r="AT863" s="171" t="s">
        <v>161</v>
      </c>
      <c r="AU863" s="171" t="s">
        <v>82</v>
      </c>
      <c r="AV863" s="12" t="s">
        <v>82</v>
      </c>
      <c r="AW863" s="12" t="s">
        <v>27</v>
      </c>
      <c r="AX863" s="12" t="s">
        <v>74</v>
      </c>
      <c r="AY863" s="171" t="s">
        <v>153</v>
      </c>
    </row>
    <row r="864" spans="2:65" s="1" customFormat="1" ht="24" customHeight="1">
      <c r="B864" s="155"/>
      <c r="C864" s="156" t="s">
        <v>1461</v>
      </c>
      <c r="D864" s="156" t="s">
        <v>155</v>
      </c>
      <c r="E864" s="157" t="s">
        <v>1462</v>
      </c>
      <c r="F864" s="158" t="s">
        <v>1463</v>
      </c>
      <c r="G864" s="159" t="s">
        <v>265</v>
      </c>
      <c r="H864" s="160">
        <v>3</v>
      </c>
      <c r="I864" s="161"/>
      <c r="J864" s="162">
        <f>ROUND(I864*H864,2)</f>
        <v>0</v>
      </c>
      <c r="K864" s="158" t="s">
        <v>1</v>
      </c>
      <c r="L864" s="31"/>
      <c r="M864" s="163" t="s">
        <v>1</v>
      </c>
      <c r="N864" s="164" t="s">
        <v>36</v>
      </c>
      <c r="O864" s="54"/>
      <c r="P864" s="165">
        <f>O864*H864</f>
        <v>0</v>
      </c>
      <c r="Q864" s="165">
        <v>0</v>
      </c>
      <c r="R864" s="165">
        <f>Q864*H864</f>
        <v>0</v>
      </c>
      <c r="S864" s="165">
        <v>0</v>
      </c>
      <c r="T864" s="166">
        <f>S864*H864</f>
        <v>0</v>
      </c>
      <c r="AR864" s="167" t="s">
        <v>234</v>
      </c>
      <c r="AT864" s="167" t="s">
        <v>155</v>
      </c>
      <c r="AU864" s="167" t="s">
        <v>82</v>
      </c>
      <c r="AY864" s="16" t="s">
        <v>153</v>
      </c>
      <c r="BE864" s="168">
        <f>IF(N864="základná",J864,0)</f>
        <v>0</v>
      </c>
      <c r="BF864" s="168">
        <f>IF(N864="znížená",J864,0)</f>
        <v>0</v>
      </c>
      <c r="BG864" s="168">
        <f>IF(N864="zákl. prenesená",J864,0)</f>
        <v>0</v>
      </c>
      <c r="BH864" s="168">
        <f>IF(N864="zníž. prenesená",J864,0)</f>
        <v>0</v>
      </c>
      <c r="BI864" s="168">
        <f>IF(N864="nulová",J864,0)</f>
        <v>0</v>
      </c>
      <c r="BJ864" s="16" t="s">
        <v>82</v>
      </c>
      <c r="BK864" s="168">
        <f>ROUND(I864*H864,2)</f>
        <v>0</v>
      </c>
      <c r="BL864" s="16" t="s">
        <v>234</v>
      </c>
      <c r="BM864" s="167" t="s">
        <v>1464</v>
      </c>
    </row>
    <row r="865" spans="2:65" s="1" customFormat="1" ht="58.5">
      <c r="B865" s="31"/>
      <c r="D865" s="170" t="s">
        <v>431</v>
      </c>
      <c r="F865" s="203" t="s">
        <v>1465</v>
      </c>
      <c r="I865" s="95"/>
      <c r="L865" s="31"/>
      <c r="M865" s="204"/>
      <c r="N865" s="54"/>
      <c r="O865" s="54"/>
      <c r="P865" s="54"/>
      <c r="Q865" s="54"/>
      <c r="R865" s="54"/>
      <c r="S865" s="54"/>
      <c r="T865" s="55"/>
      <c r="AT865" s="16" t="s">
        <v>431</v>
      </c>
      <c r="AU865" s="16" t="s">
        <v>82</v>
      </c>
    </row>
    <row r="866" spans="2:65" s="1" customFormat="1" ht="24" customHeight="1">
      <c r="B866" s="155"/>
      <c r="C866" s="156" t="s">
        <v>1466</v>
      </c>
      <c r="D866" s="156" t="s">
        <v>155</v>
      </c>
      <c r="E866" s="157" t="s">
        <v>1467</v>
      </c>
      <c r="F866" s="158" t="s">
        <v>1468</v>
      </c>
      <c r="G866" s="159" t="s">
        <v>755</v>
      </c>
      <c r="H866" s="205"/>
      <c r="I866" s="161"/>
      <c r="J866" s="162">
        <f>ROUND(I866*H866,2)</f>
        <v>0</v>
      </c>
      <c r="K866" s="158" t="s">
        <v>1</v>
      </c>
      <c r="L866" s="31"/>
      <c r="M866" s="163" t="s">
        <v>1</v>
      </c>
      <c r="N866" s="164" t="s">
        <v>36</v>
      </c>
      <c r="O866" s="54"/>
      <c r="P866" s="165">
        <f>O866*H866</f>
        <v>0</v>
      </c>
      <c r="Q866" s="165">
        <v>0</v>
      </c>
      <c r="R866" s="165">
        <f>Q866*H866</f>
        <v>0</v>
      </c>
      <c r="S866" s="165">
        <v>0</v>
      </c>
      <c r="T866" s="166">
        <f>S866*H866</f>
        <v>0</v>
      </c>
      <c r="AR866" s="167" t="s">
        <v>234</v>
      </c>
      <c r="AT866" s="167" t="s">
        <v>155</v>
      </c>
      <c r="AU866" s="167" t="s">
        <v>82</v>
      </c>
      <c r="AY866" s="16" t="s">
        <v>153</v>
      </c>
      <c r="BE866" s="168">
        <f>IF(N866="základná",J866,0)</f>
        <v>0</v>
      </c>
      <c r="BF866" s="168">
        <f>IF(N866="znížená",J866,0)</f>
        <v>0</v>
      </c>
      <c r="BG866" s="168">
        <f>IF(N866="zákl. prenesená",J866,0)</f>
        <v>0</v>
      </c>
      <c r="BH866" s="168">
        <f>IF(N866="zníž. prenesená",J866,0)</f>
        <v>0</v>
      </c>
      <c r="BI866" s="168">
        <f>IF(N866="nulová",J866,0)</f>
        <v>0</v>
      </c>
      <c r="BJ866" s="16" t="s">
        <v>82</v>
      </c>
      <c r="BK866" s="168">
        <f>ROUND(I866*H866,2)</f>
        <v>0</v>
      </c>
      <c r="BL866" s="16" t="s">
        <v>234</v>
      </c>
      <c r="BM866" s="167" t="s">
        <v>1469</v>
      </c>
    </row>
    <row r="867" spans="2:65" s="11" customFormat="1" ht="22.9" customHeight="1">
      <c r="B867" s="142"/>
      <c r="D867" s="143" t="s">
        <v>69</v>
      </c>
      <c r="E867" s="153" t="s">
        <v>1470</v>
      </c>
      <c r="F867" s="153" t="s">
        <v>1471</v>
      </c>
      <c r="I867" s="145"/>
      <c r="J867" s="154">
        <f>BK867</f>
        <v>0</v>
      </c>
      <c r="L867" s="142"/>
      <c r="M867" s="147"/>
      <c r="N867" s="148"/>
      <c r="O867" s="148"/>
      <c r="P867" s="149">
        <f>SUM(P868:P879)</f>
        <v>0</v>
      </c>
      <c r="Q867" s="148"/>
      <c r="R867" s="149">
        <f>SUM(R868:R879)</f>
        <v>1.052635</v>
      </c>
      <c r="S867" s="148"/>
      <c r="T867" s="150">
        <f>SUM(T868:T879)</f>
        <v>0</v>
      </c>
      <c r="AR867" s="143" t="s">
        <v>82</v>
      </c>
      <c r="AT867" s="151" t="s">
        <v>69</v>
      </c>
      <c r="AU867" s="151" t="s">
        <v>74</v>
      </c>
      <c r="AY867" s="143" t="s">
        <v>153</v>
      </c>
      <c r="BK867" s="152">
        <f>SUM(BK868:BK879)</f>
        <v>0</v>
      </c>
    </row>
    <row r="868" spans="2:65" s="1" customFormat="1" ht="24" customHeight="1">
      <c r="B868" s="155"/>
      <c r="C868" s="156" t="s">
        <v>1472</v>
      </c>
      <c r="D868" s="156" t="s">
        <v>155</v>
      </c>
      <c r="E868" s="157" t="s">
        <v>1473</v>
      </c>
      <c r="F868" s="158" t="s">
        <v>1474</v>
      </c>
      <c r="G868" s="159" t="s">
        <v>168</v>
      </c>
      <c r="H868" s="160">
        <v>19.5</v>
      </c>
      <c r="I868" s="161"/>
      <c r="J868" s="162">
        <f>ROUND(I868*H868,2)</f>
        <v>0</v>
      </c>
      <c r="K868" s="158" t="s">
        <v>1</v>
      </c>
      <c r="L868" s="31"/>
      <c r="M868" s="163" t="s">
        <v>1</v>
      </c>
      <c r="N868" s="164" t="s">
        <v>36</v>
      </c>
      <c r="O868" s="54"/>
      <c r="P868" s="165">
        <f>O868*H868</f>
        <v>0</v>
      </c>
      <c r="Q868" s="165">
        <v>6.3000000000000003E-4</v>
      </c>
      <c r="R868" s="165">
        <f>Q868*H868</f>
        <v>1.2285000000000001E-2</v>
      </c>
      <c r="S868" s="165">
        <v>0</v>
      </c>
      <c r="T868" s="166">
        <f>S868*H868</f>
        <v>0</v>
      </c>
      <c r="AR868" s="167" t="s">
        <v>234</v>
      </c>
      <c r="AT868" s="167" t="s">
        <v>155</v>
      </c>
      <c r="AU868" s="167" t="s">
        <v>82</v>
      </c>
      <c r="AY868" s="16" t="s">
        <v>153</v>
      </c>
      <c r="BE868" s="168">
        <f>IF(N868="základná",J868,0)</f>
        <v>0</v>
      </c>
      <c r="BF868" s="168">
        <f>IF(N868="znížená",J868,0)</f>
        <v>0</v>
      </c>
      <c r="BG868" s="168">
        <f>IF(N868="zákl. prenesená",J868,0)</f>
        <v>0</v>
      </c>
      <c r="BH868" s="168">
        <f>IF(N868="zníž. prenesená",J868,0)</f>
        <v>0</v>
      </c>
      <c r="BI868" s="168">
        <f>IF(N868="nulová",J868,0)</f>
        <v>0</v>
      </c>
      <c r="BJ868" s="16" t="s">
        <v>82</v>
      </c>
      <c r="BK868" s="168">
        <f>ROUND(I868*H868,2)</f>
        <v>0</v>
      </c>
      <c r="BL868" s="16" t="s">
        <v>234</v>
      </c>
      <c r="BM868" s="167" t="s">
        <v>1475</v>
      </c>
    </row>
    <row r="869" spans="2:65" s="12" customFormat="1" ht="11.25">
      <c r="B869" s="169"/>
      <c r="D869" s="170" t="s">
        <v>161</v>
      </c>
      <c r="E869" s="171" t="s">
        <v>1</v>
      </c>
      <c r="F869" s="172" t="s">
        <v>1476</v>
      </c>
      <c r="H869" s="173">
        <v>19.5</v>
      </c>
      <c r="I869" s="174"/>
      <c r="L869" s="169"/>
      <c r="M869" s="175"/>
      <c r="N869" s="176"/>
      <c r="O869" s="176"/>
      <c r="P869" s="176"/>
      <c r="Q869" s="176"/>
      <c r="R869" s="176"/>
      <c r="S869" s="176"/>
      <c r="T869" s="177"/>
      <c r="AT869" s="171" t="s">
        <v>161</v>
      </c>
      <c r="AU869" s="171" t="s">
        <v>82</v>
      </c>
      <c r="AV869" s="12" t="s">
        <v>82</v>
      </c>
      <c r="AW869" s="12" t="s">
        <v>27</v>
      </c>
      <c r="AX869" s="12" t="s">
        <v>70</v>
      </c>
      <c r="AY869" s="171" t="s">
        <v>153</v>
      </c>
    </row>
    <row r="870" spans="2:65" s="14" customFormat="1" ht="11.25">
      <c r="B870" s="185"/>
      <c r="D870" s="170" t="s">
        <v>161</v>
      </c>
      <c r="E870" s="186" t="s">
        <v>1</v>
      </c>
      <c r="F870" s="187" t="s">
        <v>182</v>
      </c>
      <c r="H870" s="188">
        <v>19.5</v>
      </c>
      <c r="I870" s="189"/>
      <c r="L870" s="185"/>
      <c r="M870" s="190"/>
      <c r="N870" s="191"/>
      <c r="O870" s="191"/>
      <c r="P870" s="191"/>
      <c r="Q870" s="191"/>
      <c r="R870" s="191"/>
      <c r="S870" s="191"/>
      <c r="T870" s="192"/>
      <c r="AT870" s="186" t="s">
        <v>161</v>
      </c>
      <c r="AU870" s="186" t="s">
        <v>82</v>
      </c>
      <c r="AV870" s="14" t="s">
        <v>92</v>
      </c>
      <c r="AW870" s="14" t="s">
        <v>27</v>
      </c>
      <c r="AX870" s="14" t="s">
        <v>74</v>
      </c>
      <c r="AY870" s="186" t="s">
        <v>153</v>
      </c>
    </row>
    <row r="871" spans="2:65" s="1" customFormat="1" ht="24" customHeight="1">
      <c r="B871" s="155"/>
      <c r="C871" s="193" t="s">
        <v>1477</v>
      </c>
      <c r="D871" s="193" t="s">
        <v>204</v>
      </c>
      <c r="E871" s="194" t="s">
        <v>1478</v>
      </c>
      <c r="F871" s="195" t="s">
        <v>1479</v>
      </c>
      <c r="G871" s="196" t="s">
        <v>158</v>
      </c>
      <c r="H871" s="197">
        <v>1.9890000000000001</v>
      </c>
      <c r="I871" s="198"/>
      <c r="J871" s="199">
        <f>ROUND(I871*H871,2)</f>
        <v>0</v>
      </c>
      <c r="K871" s="195" t="s">
        <v>1</v>
      </c>
      <c r="L871" s="200"/>
      <c r="M871" s="201" t="s">
        <v>1</v>
      </c>
      <c r="N871" s="202" t="s">
        <v>36</v>
      </c>
      <c r="O871" s="54"/>
      <c r="P871" s="165">
        <f>O871*H871</f>
        <v>0</v>
      </c>
      <c r="Q871" s="165">
        <v>1.7999999999999999E-2</v>
      </c>
      <c r="R871" s="165">
        <f>Q871*H871</f>
        <v>3.5802E-2</v>
      </c>
      <c r="S871" s="165">
        <v>0</v>
      </c>
      <c r="T871" s="166">
        <f>S871*H871</f>
        <v>0</v>
      </c>
      <c r="AR871" s="167" t="s">
        <v>320</v>
      </c>
      <c r="AT871" s="167" t="s">
        <v>204</v>
      </c>
      <c r="AU871" s="167" t="s">
        <v>82</v>
      </c>
      <c r="AY871" s="16" t="s">
        <v>153</v>
      </c>
      <c r="BE871" s="168">
        <f>IF(N871="základná",J871,0)</f>
        <v>0</v>
      </c>
      <c r="BF871" s="168">
        <f>IF(N871="znížená",J871,0)</f>
        <v>0</v>
      </c>
      <c r="BG871" s="168">
        <f>IF(N871="zákl. prenesená",J871,0)</f>
        <v>0</v>
      </c>
      <c r="BH871" s="168">
        <f>IF(N871="zníž. prenesená",J871,0)</f>
        <v>0</v>
      </c>
      <c r="BI871" s="168">
        <f>IF(N871="nulová",J871,0)</f>
        <v>0</v>
      </c>
      <c r="BJ871" s="16" t="s">
        <v>82</v>
      </c>
      <c r="BK871" s="168">
        <f>ROUND(I871*H871,2)</f>
        <v>0</v>
      </c>
      <c r="BL871" s="16" t="s">
        <v>234</v>
      </c>
      <c r="BM871" s="167" t="s">
        <v>1480</v>
      </c>
    </row>
    <row r="872" spans="2:65" s="12" customFormat="1" ht="11.25">
      <c r="B872" s="169"/>
      <c r="D872" s="170" t="s">
        <v>161</v>
      </c>
      <c r="F872" s="172" t="s">
        <v>1481</v>
      </c>
      <c r="H872" s="173">
        <v>1.9890000000000001</v>
      </c>
      <c r="I872" s="174"/>
      <c r="L872" s="169"/>
      <c r="M872" s="175"/>
      <c r="N872" s="176"/>
      <c r="O872" s="176"/>
      <c r="P872" s="176"/>
      <c r="Q872" s="176"/>
      <c r="R872" s="176"/>
      <c r="S872" s="176"/>
      <c r="T872" s="177"/>
      <c r="AT872" s="171" t="s">
        <v>161</v>
      </c>
      <c r="AU872" s="171" t="s">
        <v>82</v>
      </c>
      <c r="AV872" s="12" t="s">
        <v>82</v>
      </c>
      <c r="AW872" s="12" t="s">
        <v>3</v>
      </c>
      <c r="AX872" s="12" t="s">
        <v>74</v>
      </c>
      <c r="AY872" s="171" t="s">
        <v>153</v>
      </c>
    </row>
    <row r="873" spans="2:65" s="1" customFormat="1" ht="36" customHeight="1">
      <c r="B873" s="155"/>
      <c r="C873" s="156" t="s">
        <v>1482</v>
      </c>
      <c r="D873" s="156" t="s">
        <v>155</v>
      </c>
      <c r="E873" s="157" t="s">
        <v>1483</v>
      </c>
      <c r="F873" s="158" t="s">
        <v>1484</v>
      </c>
      <c r="G873" s="159" t="s">
        <v>158</v>
      </c>
      <c r="H873" s="160">
        <v>43.2</v>
      </c>
      <c r="I873" s="161"/>
      <c r="J873" s="162">
        <f>ROUND(I873*H873,2)</f>
        <v>0</v>
      </c>
      <c r="K873" s="158" t="s">
        <v>1</v>
      </c>
      <c r="L873" s="31"/>
      <c r="M873" s="163" t="s">
        <v>1</v>
      </c>
      <c r="N873" s="164" t="s">
        <v>36</v>
      </c>
      <c r="O873" s="54"/>
      <c r="P873" s="165">
        <f>O873*H873</f>
        <v>0</v>
      </c>
      <c r="Q873" s="165">
        <v>5.3E-3</v>
      </c>
      <c r="R873" s="165">
        <f>Q873*H873</f>
        <v>0.22896000000000002</v>
      </c>
      <c r="S873" s="165">
        <v>0</v>
      </c>
      <c r="T873" s="166">
        <f>S873*H873</f>
        <v>0</v>
      </c>
      <c r="AR873" s="167" t="s">
        <v>234</v>
      </c>
      <c r="AT873" s="167" t="s">
        <v>155</v>
      </c>
      <c r="AU873" s="167" t="s">
        <v>82</v>
      </c>
      <c r="AY873" s="16" t="s">
        <v>153</v>
      </c>
      <c r="BE873" s="168">
        <f>IF(N873="základná",J873,0)</f>
        <v>0</v>
      </c>
      <c r="BF873" s="168">
        <f>IF(N873="znížená",J873,0)</f>
        <v>0</v>
      </c>
      <c r="BG873" s="168">
        <f>IF(N873="zákl. prenesená",J873,0)</f>
        <v>0</v>
      </c>
      <c r="BH873" s="168">
        <f>IF(N873="zníž. prenesená",J873,0)</f>
        <v>0</v>
      </c>
      <c r="BI873" s="168">
        <f>IF(N873="nulová",J873,0)</f>
        <v>0</v>
      </c>
      <c r="BJ873" s="16" t="s">
        <v>82</v>
      </c>
      <c r="BK873" s="168">
        <f>ROUND(I873*H873,2)</f>
        <v>0</v>
      </c>
      <c r="BL873" s="16" t="s">
        <v>234</v>
      </c>
      <c r="BM873" s="167" t="s">
        <v>1485</v>
      </c>
    </row>
    <row r="874" spans="2:65" s="12" customFormat="1" ht="11.25">
      <c r="B874" s="169"/>
      <c r="D874" s="170" t="s">
        <v>161</v>
      </c>
      <c r="E874" s="171" t="s">
        <v>1</v>
      </c>
      <c r="F874" s="172" t="s">
        <v>1486</v>
      </c>
      <c r="H874" s="173">
        <v>43.2</v>
      </c>
      <c r="I874" s="174"/>
      <c r="L874" s="169"/>
      <c r="M874" s="175"/>
      <c r="N874" s="176"/>
      <c r="O874" s="176"/>
      <c r="P874" s="176"/>
      <c r="Q874" s="176"/>
      <c r="R874" s="176"/>
      <c r="S874" s="176"/>
      <c r="T874" s="177"/>
      <c r="AT874" s="171" t="s">
        <v>161</v>
      </c>
      <c r="AU874" s="171" t="s">
        <v>82</v>
      </c>
      <c r="AV874" s="12" t="s">
        <v>82</v>
      </c>
      <c r="AW874" s="12" t="s">
        <v>27</v>
      </c>
      <c r="AX874" s="12" t="s">
        <v>70</v>
      </c>
      <c r="AY874" s="171" t="s">
        <v>153</v>
      </c>
    </row>
    <row r="875" spans="2:65" s="14" customFormat="1" ht="11.25">
      <c r="B875" s="185"/>
      <c r="D875" s="170" t="s">
        <v>161</v>
      </c>
      <c r="E875" s="186" t="s">
        <v>1</v>
      </c>
      <c r="F875" s="187" t="s">
        <v>182</v>
      </c>
      <c r="H875" s="188">
        <v>43.2</v>
      </c>
      <c r="I875" s="189"/>
      <c r="L875" s="185"/>
      <c r="M875" s="190"/>
      <c r="N875" s="191"/>
      <c r="O875" s="191"/>
      <c r="P875" s="191"/>
      <c r="Q875" s="191"/>
      <c r="R875" s="191"/>
      <c r="S875" s="191"/>
      <c r="T875" s="192"/>
      <c r="AT875" s="186" t="s">
        <v>161</v>
      </c>
      <c r="AU875" s="186" t="s">
        <v>82</v>
      </c>
      <c r="AV875" s="14" t="s">
        <v>92</v>
      </c>
      <c r="AW875" s="14" t="s">
        <v>27</v>
      </c>
      <c r="AX875" s="14" t="s">
        <v>74</v>
      </c>
      <c r="AY875" s="186" t="s">
        <v>153</v>
      </c>
    </row>
    <row r="876" spans="2:65" s="1" customFormat="1" ht="36" customHeight="1">
      <c r="B876" s="155"/>
      <c r="C876" s="193" t="s">
        <v>1487</v>
      </c>
      <c r="D876" s="193" t="s">
        <v>204</v>
      </c>
      <c r="E876" s="194" t="s">
        <v>1488</v>
      </c>
      <c r="F876" s="195" t="s">
        <v>1489</v>
      </c>
      <c r="G876" s="196" t="s">
        <v>158</v>
      </c>
      <c r="H876" s="197">
        <v>44.064</v>
      </c>
      <c r="I876" s="198"/>
      <c r="J876" s="199">
        <f>ROUND(I876*H876,2)</f>
        <v>0</v>
      </c>
      <c r="K876" s="195" t="s">
        <v>1</v>
      </c>
      <c r="L876" s="200"/>
      <c r="M876" s="201" t="s">
        <v>1</v>
      </c>
      <c r="N876" s="202" t="s">
        <v>36</v>
      </c>
      <c r="O876" s="54"/>
      <c r="P876" s="165">
        <f>O876*H876</f>
        <v>0</v>
      </c>
      <c r="Q876" s="165">
        <v>1.7000000000000001E-2</v>
      </c>
      <c r="R876" s="165">
        <f>Q876*H876</f>
        <v>0.74908800000000009</v>
      </c>
      <c r="S876" s="165">
        <v>0</v>
      </c>
      <c r="T876" s="166">
        <f>S876*H876</f>
        <v>0</v>
      </c>
      <c r="AR876" s="167" t="s">
        <v>320</v>
      </c>
      <c r="AT876" s="167" t="s">
        <v>204</v>
      </c>
      <c r="AU876" s="167" t="s">
        <v>82</v>
      </c>
      <c r="AY876" s="16" t="s">
        <v>153</v>
      </c>
      <c r="BE876" s="168">
        <f>IF(N876="základná",J876,0)</f>
        <v>0</v>
      </c>
      <c r="BF876" s="168">
        <f>IF(N876="znížená",J876,0)</f>
        <v>0</v>
      </c>
      <c r="BG876" s="168">
        <f>IF(N876="zákl. prenesená",J876,0)</f>
        <v>0</v>
      </c>
      <c r="BH876" s="168">
        <f>IF(N876="zníž. prenesená",J876,0)</f>
        <v>0</v>
      </c>
      <c r="BI876" s="168">
        <f>IF(N876="nulová",J876,0)</f>
        <v>0</v>
      </c>
      <c r="BJ876" s="16" t="s">
        <v>82</v>
      </c>
      <c r="BK876" s="168">
        <f>ROUND(I876*H876,2)</f>
        <v>0</v>
      </c>
      <c r="BL876" s="16" t="s">
        <v>234</v>
      </c>
      <c r="BM876" s="167" t="s">
        <v>1490</v>
      </c>
    </row>
    <row r="877" spans="2:65" s="12" customFormat="1" ht="11.25">
      <c r="B877" s="169"/>
      <c r="D877" s="170" t="s">
        <v>161</v>
      </c>
      <c r="F877" s="172" t="s">
        <v>1491</v>
      </c>
      <c r="H877" s="173">
        <v>44.064</v>
      </c>
      <c r="I877" s="174"/>
      <c r="L877" s="169"/>
      <c r="M877" s="175"/>
      <c r="N877" s="176"/>
      <c r="O877" s="176"/>
      <c r="P877" s="176"/>
      <c r="Q877" s="176"/>
      <c r="R877" s="176"/>
      <c r="S877" s="176"/>
      <c r="T877" s="177"/>
      <c r="AT877" s="171" t="s">
        <v>161</v>
      </c>
      <c r="AU877" s="171" t="s">
        <v>82</v>
      </c>
      <c r="AV877" s="12" t="s">
        <v>82</v>
      </c>
      <c r="AW877" s="12" t="s">
        <v>3</v>
      </c>
      <c r="AX877" s="12" t="s">
        <v>74</v>
      </c>
      <c r="AY877" s="171" t="s">
        <v>153</v>
      </c>
    </row>
    <row r="878" spans="2:65" s="1" customFormat="1" ht="36" customHeight="1">
      <c r="B878" s="155"/>
      <c r="C878" s="156" t="s">
        <v>1492</v>
      </c>
      <c r="D878" s="156" t="s">
        <v>155</v>
      </c>
      <c r="E878" s="157" t="s">
        <v>1493</v>
      </c>
      <c r="F878" s="158" t="s">
        <v>1494</v>
      </c>
      <c r="G878" s="159" t="s">
        <v>158</v>
      </c>
      <c r="H878" s="160">
        <v>5</v>
      </c>
      <c r="I878" s="161"/>
      <c r="J878" s="162">
        <f>ROUND(I878*H878,2)</f>
        <v>0</v>
      </c>
      <c r="K878" s="158" t="s">
        <v>1</v>
      </c>
      <c r="L878" s="31"/>
      <c r="M878" s="163" t="s">
        <v>1</v>
      </c>
      <c r="N878" s="164" t="s">
        <v>36</v>
      </c>
      <c r="O878" s="54"/>
      <c r="P878" s="165">
        <f>O878*H878</f>
        <v>0</v>
      </c>
      <c r="Q878" s="165">
        <v>5.3E-3</v>
      </c>
      <c r="R878" s="165">
        <f>Q878*H878</f>
        <v>2.6499999999999999E-2</v>
      </c>
      <c r="S878" s="165">
        <v>0</v>
      </c>
      <c r="T878" s="166">
        <f>S878*H878</f>
        <v>0</v>
      </c>
      <c r="AR878" s="167" t="s">
        <v>234</v>
      </c>
      <c r="AT878" s="167" t="s">
        <v>155</v>
      </c>
      <c r="AU878" s="167" t="s">
        <v>82</v>
      </c>
      <c r="AY878" s="16" t="s">
        <v>153</v>
      </c>
      <c r="BE878" s="168">
        <f>IF(N878="základná",J878,0)</f>
        <v>0</v>
      </c>
      <c r="BF878" s="168">
        <f>IF(N878="znížená",J878,0)</f>
        <v>0</v>
      </c>
      <c r="BG878" s="168">
        <f>IF(N878="zákl. prenesená",J878,0)</f>
        <v>0</v>
      </c>
      <c r="BH878" s="168">
        <f>IF(N878="zníž. prenesená",J878,0)</f>
        <v>0</v>
      </c>
      <c r="BI878" s="168">
        <f>IF(N878="nulová",J878,0)</f>
        <v>0</v>
      </c>
      <c r="BJ878" s="16" t="s">
        <v>82</v>
      </c>
      <c r="BK878" s="168">
        <f>ROUND(I878*H878,2)</f>
        <v>0</v>
      </c>
      <c r="BL878" s="16" t="s">
        <v>234</v>
      </c>
      <c r="BM878" s="167" t="s">
        <v>1495</v>
      </c>
    </row>
    <row r="879" spans="2:65" s="1" customFormat="1" ht="24" customHeight="1">
      <c r="B879" s="155"/>
      <c r="C879" s="156" t="s">
        <v>1496</v>
      </c>
      <c r="D879" s="156" t="s">
        <v>155</v>
      </c>
      <c r="E879" s="157" t="s">
        <v>1497</v>
      </c>
      <c r="F879" s="158" t="s">
        <v>1498</v>
      </c>
      <c r="G879" s="159" t="s">
        <v>755</v>
      </c>
      <c r="H879" s="205"/>
      <c r="I879" s="161"/>
      <c r="J879" s="162">
        <f>ROUND(I879*H879,2)</f>
        <v>0</v>
      </c>
      <c r="K879" s="158" t="s">
        <v>1</v>
      </c>
      <c r="L879" s="31"/>
      <c r="M879" s="163" t="s">
        <v>1</v>
      </c>
      <c r="N879" s="164" t="s">
        <v>36</v>
      </c>
      <c r="O879" s="54"/>
      <c r="P879" s="165">
        <f>O879*H879</f>
        <v>0</v>
      </c>
      <c r="Q879" s="165">
        <v>0</v>
      </c>
      <c r="R879" s="165">
        <f>Q879*H879</f>
        <v>0</v>
      </c>
      <c r="S879" s="165">
        <v>0</v>
      </c>
      <c r="T879" s="166">
        <f>S879*H879</f>
        <v>0</v>
      </c>
      <c r="AR879" s="167" t="s">
        <v>234</v>
      </c>
      <c r="AT879" s="167" t="s">
        <v>155</v>
      </c>
      <c r="AU879" s="167" t="s">
        <v>82</v>
      </c>
      <c r="AY879" s="16" t="s">
        <v>153</v>
      </c>
      <c r="BE879" s="168">
        <f>IF(N879="základná",J879,0)</f>
        <v>0</v>
      </c>
      <c r="BF879" s="168">
        <f>IF(N879="znížená",J879,0)</f>
        <v>0</v>
      </c>
      <c r="BG879" s="168">
        <f>IF(N879="zákl. prenesená",J879,0)</f>
        <v>0</v>
      </c>
      <c r="BH879" s="168">
        <f>IF(N879="zníž. prenesená",J879,0)</f>
        <v>0</v>
      </c>
      <c r="BI879" s="168">
        <f>IF(N879="nulová",J879,0)</f>
        <v>0</v>
      </c>
      <c r="BJ879" s="16" t="s">
        <v>82</v>
      </c>
      <c r="BK879" s="168">
        <f>ROUND(I879*H879,2)</f>
        <v>0</v>
      </c>
      <c r="BL879" s="16" t="s">
        <v>234</v>
      </c>
      <c r="BM879" s="167" t="s">
        <v>1499</v>
      </c>
    </row>
    <row r="880" spans="2:65" s="11" customFormat="1" ht="22.9" customHeight="1">
      <c r="B880" s="142"/>
      <c r="D880" s="143" t="s">
        <v>69</v>
      </c>
      <c r="E880" s="153" t="s">
        <v>1500</v>
      </c>
      <c r="F880" s="153" t="s">
        <v>1501</v>
      </c>
      <c r="I880" s="145"/>
      <c r="J880" s="154">
        <f>BK880</f>
        <v>0</v>
      </c>
      <c r="L880" s="142"/>
      <c r="M880" s="147"/>
      <c r="N880" s="148"/>
      <c r="O880" s="148"/>
      <c r="P880" s="149">
        <f>SUM(P881:P901)</f>
        <v>0</v>
      </c>
      <c r="Q880" s="148"/>
      <c r="R880" s="149">
        <f>SUM(R881:R901)</f>
        <v>0.84358080000000013</v>
      </c>
      <c r="S880" s="148"/>
      <c r="T880" s="150">
        <f>SUM(T881:T901)</f>
        <v>0</v>
      </c>
      <c r="AR880" s="143" t="s">
        <v>82</v>
      </c>
      <c r="AT880" s="151" t="s">
        <v>69</v>
      </c>
      <c r="AU880" s="151" t="s">
        <v>74</v>
      </c>
      <c r="AY880" s="143" t="s">
        <v>153</v>
      </c>
      <c r="BK880" s="152">
        <f>SUM(BK881:BK901)</f>
        <v>0</v>
      </c>
    </row>
    <row r="881" spans="2:65" s="1" customFormat="1" ht="24" customHeight="1">
      <c r="B881" s="155"/>
      <c r="C881" s="156" t="s">
        <v>1502</v>
      </c>
      <c r="D881" s="156" t="s">
        <v>155</v>
      </c>
      <c r="E881" s="157" t="s">
        <v>1503</v>
      </c>
      <c r="F881" s="158" t="s">
        <v>1504</v>
      </c>
      <c r="G881" s="159" t="s">
        <v>168</v>
      </c>
      <c r="H881" s="160">
        <v>90</v>
      </c>
      <c r="I881" s="161"/>
      <c r="J881" s="162">
        <f>ROUND(I881*H881,2)</f>
        <v>0</v>
      </c>
      <c r="K881" s="158" t="s">
        <v>1</v>
      </c>
      <c r="L881" s="31"/>
      <c r="M881" s="163" t="s">
        <v>1</v>
      </c>
      <c r="N881" s="164" t="s">
        <v>36</v>
      </c>
      <c r="O881" s="54"/>
      <c r="P881" s="165">
        <f>O881*H881</f>
        <v>0</v>
      </c>
      <c r="Q881" s="165">
        <v>3.0000000000000001E-5</v>
      </c>
      <c r="R881" s="165">
        <f>Q881*H881</f>
        <v>2.7000000000000001E-3</v>
      </c>
      <c r="S881" s="165">
        <v>0</v>
      </c>
      <c r="T881" s="166">
        <f>S881*H881</f>
        <v>0</v>
      </c>
      <c r="AR881" s="167" t="s">
        <v>234</v>
      </c>
      <c r="AT881" s="167" t="s">
        <v>155</v>
      </c>
      <c r="AU881" s="167" t="s">
        <v>82</v>
      </c>
      <c r="AY881" s="16" t="s">
        <v>153</v>
      </c>
      <c r="BE881" s="168">
        <f>IF(N881="základná",J881,0)</f>
        <v>0</v>
      </c>
      <c r="BF881" s="168">
        <f>IF(N881="znížená",J881,0)</f>
        <v>0</v>
      </c>
      <c r="BG881" s="168">
        <f>IF(N881="zákl. prenesená",J881,0)</f>
        <v>0</v>
      </c>
      <c r="BH881" s="168">
        <f>IF(N881="zníž. prenesená",J881,0)</f>
        <v>0</v>
      </c>
      <c r="BI881" s="168">
        <f>IF(N881="nulová",J881,0)</f>
        <v>0</v>
      </c>
      <c r="BJ881" s="16" t="s">
        <v>82</v>
      </c>
      <c r="BK881" s="168">
        <f>ROUND(I881*H881,2)</f>
        <v>0</v>
      </c>
      <c r="BL881" s="16" t="s">
        <v>234</v>
      </c>
      <c r="BM881" s="167" t="s">
        <v>1505</v>
      </c>
    </row>
    <row r="882" spans="2:65" s="12" customFormat="1" ht="11.25">
      <c r="B882" s="169"/>
      <c r="D882" s="170" t="s">
        <v>161</v>
      </c>
      <c r="E882" s="171" t="s">
        <v>1</v>
      </c>
      <c r="F882" s="172" t="s">
        <v>1506</v>
      </c>
      <c r="H882" s="173">
        <v>52</v>
      </c>
      <c r="I882" s="174"/>
      <c r="L882" s="169"/>
      <c r="M882" s="175"/>
      <c r="N882" s="176"/>
      <c r="O882" s="176"/>
      <c r="P882" s="176"/>
      <c r="Q882" s="176"/>
      <c r="R882" s="176"/>
      <c r="S882" s="176"/>
      <c r="T882" s="177"/>
      <c r="AT882" s="171" t="s">
        <v>161</v>
      </c>
      <c r="AU882" s="171" t="s">
        <v>82</v>
      </c>
      <c r="AV882" s="12" t="s">
        <v>82</v>
      </c>
      <c r="AW882" s="12" t="s">
        <v>27</v>
      </c>
      <c r="AX882" s="12" t="s">
        <v>70</v>
      </c>
      <c r="AY882" s="171" t="s">
        <v>153</v>
      </c>
    </row>
    <row r="883" spans="2:65" s="12" customFormat="1" ht="11.25">
      <c r="B883" s="169"/>
      <c r="D883" s="170" t="s">
        <v>161</v>
      </c>
      <c r="E883" s="171" t="s">
        <v>1</v>
      </c>
      <c r="F883" s="172" t="s">
        <v>1507</v>
      </c>
      <c r="H883" s="173">
        <v>38</v>
      </c>
      <c r="I883" s="174"/>
      <c r="L883" s="169"/>
      <c r="M883" s="175"/>
      <c r="N883" s="176"/>
      <c r="O883" s="176"/>
      <c r="P883" s="176"/>
      <c r="Q883" s="176"/>
      <c r="R883" s="176"/>
      <c r="S883" s="176"/>
      <c r="T883" s="177"/>
      <c r="AT883" s="171" t="s">
        <v>161</v>
      </c>
      <c r="AU883" s="171" t="s">
        <v>82</v>
      </c>
      <c r="AV883" s="12" t="s">
        <v>82</v>
      </c>
      <c r="AW883" s="12" t="s">
        <v>27</v>
      </c>
      <c r="AX883" s="12" t="s">
        <v>70</v>
      </c>
      <c r="AY883" s="171" t="s">
        <v>153</v>
      </c>
    </row>
    <row r="884" spans="2:65" s="14" customFormat="1" ht="11.25">
      <c r="B884" s="185"/>
      <c r="D884" s="170" t="s">
        <v>161</v>
      </c>
      <c r="E884" s="186" t="s">
        <v>1</v>
      </c>
      <c r="F884" s="187" t="s">
        <v>182</v>
      </c>
      <c r="H884" s="188">
        <v>90</v>
      </c>
      <c r="I884" s="189"/>
      <c r="L884" s="185"/>
      <c r="M884" s="190"/>
      <c r="N884" s="191"/>
      <c r="O884" s="191"/>
      <c r="P884" s="191"/>
      <c r="Q884" s="191"/>
      <c r="R884" s="191"/>
      <c r="S884" s="191"/>
      <c r="T884" s="192"/>
      <c r="AT884" s="186" t="s">
        <v>161</v>
      </c>
      <c r="AU884" s="186" t="s">
        <v>82</v>
      </c>
      <c r="AV884" s="14" t="s">
        <v>92</v>
      </c>
      <c r="AW884" s="14" t="s">
        <v>27</v>
      </c>
      <c r="AX884" s="14" t="s">
        <v>74</v>
      </c>
      <c r="AY884" s="186" t="s">
        <v>153</v>
      </c>
    </row>
    <row r="885" spans="2:65" s="1" customFormat="1" ht="16.5" customHeight="1">
      <c r="B885" s="155"/>
      <c r="C885" s="193" t="s">
        <v>1508</v>
      </c>
      <c r="D885" s="193" t="s">
        <v>204</v>
      </c>
      <c r="E885" s="194" t="s">
        <v>1509</v>
      </c>
      <c r="F885" s="195" t="s">
        <v>1510</v>
      </c>
      <c r="G885" s="196" t="s">
        <v>158</v>
      </c>
      <c r="H885" s="197">
        <v>9.18</v>
      </c>
      <c r="I885" s="198"/>
      <c r="J885" s="199">
        <f>ROUND(I885*H885,2)</f>
        <v>0</v>
      </c>
      <c r="K885" s="195" t="s">
        <v>1</v>
      </c>
      <c r="L885" s="200"/>
      <c r="M885" s="201" t="s">
        <v>1</v>
      </c>
      <c r="N885" s="202" t="s">
        <v>36</v>
      </c>
      <c r="O885" s="54"/>
      <c r="P885" s="165">
        <f>O885*H885</f>
        <v>0</v>
      </c>
      <c r="Q885" s="165">
        <v>3.5999999999999999E-3</v>
      </c>
      <c r="R885" s="165">
        <f>Q885*H885</f>
        <v>3.3048000000000001E-2</v>
      </c>
      <c r="S885" s="165">
        <v>0</v>
      </c>
      <c r="T885" s="166">
        <f>S885*H885</f>
        <v>0</v>
      </c>
      <c r="AR885" s="167" t="s">
        <v>320</v>
      </c>
      <c r="AT885" s="167" t="s">
        <v>204</v>
      </c>
      <c r="AU885" s="167" t="s">
        <v>82</v>
      </c>
      <c r="AY885" s="16" t="s">
        <v>153</v>
      </c>
      <c r="BE885" s="168">
        <f>IF(N885="základná",J885,0)</f>
        <v>0</v>
      </c>
      <c r="BF885" s="168">
        <f>IF(N885="znížená",J885,0)</f>
        <v>0</v>
      </c>
      <c r="BG885" s="168">
        <f>IF(N885="zákl. prenesená",J885,0)</f>
        <v>0</v>
      </c>
      <c r="BH885" s="168">
        <f>IF(N885="zníž. prenesená",J885,0)</f>
        <v>0</v>
      </c>
      <c r="BI885" s="168">
        <f>IF(N885="nulová",J885,0)</f>
        <v>0</v>
      </c>
      <c r="BJ885" s="16" t="s">
        <v>82</v>
      </c>
      <c r="BK885" s="168">
        <f>ROUND(I885*H885,2)</f>
        <v>0</v>
      </c>
      <c r="BL885" s="16" t="s">
        <v>234</v>
      </c>
      <c r="BM885" s="167" t="s">
        <v>1511</v>
      </c>
    </row>
    <row r="886" spans="2:65" s="12" customFormat="1" ht="11.25">
      <c r="B886" s="169"/>
      <c r="D886" s="170" t="s">
        <v>161</v>
      </c>
      <c r="E886" s="171" t="s">
        <v>1</v>
      </c>
      <c r="F886" s="172" t="s">
        <v>1512</v>
      </c>
      <c r="H886" s="173">
        <v>5.2</v>
      </c>
      <c r="I886" s="174"/>
      <c r="L886" s="169"/>
      <c r="M886" s="175"/>
      <c r="N886" s="176"/>
      <c r="O886" s="176"/>
      <c r="P886" s="176"/>
      <c r="Q886" s="176"/>
      <c r="R886" s="176"/>
      <c r="S886" s="176"/>
      <c r="T886" s="177"/>
      <c r="AT886" s="171" t="s">
        <v>161</v>
      </c>
      <c r="AU886" s="171" t="s">
        <v>82</v>
      </c>
      <c r="AV886" s="12" t="s">
        <v>82</v>
      </c>
      <c r="AW886" s="12" t="s">
        <v>27</v>
      </c>
      <c r="AX886" s="12" t="s">
        <v>70</v>
      </c>
      <c r="AY886" s="171" t="s">
        <v>153</v>
      </c>
    </row>
    <row r="887" spans="2:65" s="12" customFormat="1" ht="11.25">
      <c r="B887" s="169"/>
      <c r="D887" s="170" t="s">
        <v>161</v>
      </c>
      <c r="E887" s="171" t="s">
        <v>1</v>
      </c>
      <c r="F887" s="172" t="s">
        <v>1513</v>
      </c>
      <c r="H887" s="173">
        <v>3.8</v>
      </c>
      <c r="I887" s="174"/>
      <c r="L887" s="169"/>
      <c r="M887" s="175"/>
      <c r="N887" s="176"/>
      <c r="O887" s="176"/>
      <c r="P887" s="176"/>
      <c r="Q887" s="176"/>
      <c r="R887" s="176"/>
      <c r="S887" s="176"/>
      <c r="T887" s="177"/>
      <c r="AT887" s="171" t="s">
        <v>161</v>
      </c>
      <c r="AU887" s="171" t="s">
        <v>82</v>
      </c>
      <c r="AV887" s="12" t="s">
        <v>82</v>
      </c>
      <c r="AW887" s="12" t="s">
        <v>27</v>
      </c>
      <c r="AX887" s="12" t="s">
        <v>70</v>
      </c>
      <c r="AY887" s="171" t="s">
        <v>153</v>
      </c>
    </row>
    <row r="888" spans="2:65" s="14" customFormat="1" ht="11.25">
      <c r="B888" s="185"/>
      <c r="D888" s="170" t="s">
        <v>161</v>
      </c>
      <c r="E888" s="186" t="s">
        <v>1</v>
      </c>
      <c r="F888" s="187" t="s">
        <v>182</v>
      </c>
      <c r="H888" s="188">
        <v>9</v>
      </c>
      <c r="I888" s="189"/>
      <c r="L888" s="185"/>
      <c r="M888" s="190"/>
      <c r="N888" s="191"/>
      <c r="O888" s="191"/>
      <c r="P888" s="191"/>
      <c r="Q888" s="191"/>
      <c r="R888" s="191"/>
      <c r="S888" s="191"/>
      <c r="T888" s="192"/>
      <c r="AT888" s="186" t="s">
        <v>161</v>
      </c>
      <c r="AU888" s="186" t="s">
        <v>82</v>
      </c>
      <c r="AV888" s="14" t="s">
        <v>92</v>
      </c>
      <c r="AW888" s="14" t="s">
        <v>27</v>
      </c>
      <c r="AX888" s="14" t="s">
        <v>74</v>
      </c>
      <c r="AY888" s="186" t="s">
        <v>153</v>
      </c>
    </row>
    <row r="889" spans="2:65" s="12" customFormat="1" ht="11.25">
      <c r="B889" s="169"/>
      <c r="D889" s="170" t="s">
        <v>161</v>
      </c>
      <c r="F889" s="172" t="s">
        <v>1514</v>
      </c>
      <c r="H889" s="173">
        <v>9.18</v>
      </c>
      <c r="I889" s="174"/>
      <c r="L889" s="169"/>
      <c r="M889" s="175"/>
      <c r="N889" s="176"/>
      <c r="O889" s="176"/>
      <c r="P889" s="176"/>
      <c r="Q889" s="176"/>
      <c r="R889" s="176"/>
      <c r="S889" s="176"/>
      <c r="T889" s="177"/>
      <c r="AT889" s="171" t="s">
        <v>161</v>
      </c>
      <c r="AU889" s="171" t="s">
        <v>82</v>
      </c>
      <c r="AV889" s="12" t="s">
        <v>82</v>
      </c>
      <c r="AW889" s="12" t="s">
        <v>3</v>
      </c>
      <c r="AX889" s="12" t="s">
        <v>74</v>
      </c>
      <c r="AY889" s="171" t="s">
        <v>153</v>
      </c>
    </row>
    <row r="890" spans="2:65" s="1" customFormat="1" ht="36" customHeight="1">
      <c r="B890" s="155"/>
      <c r="C890" s="156" t="s">
        <v>1515</v>
      </c>
      <c r="D890" s="156" t="s">
        <v>155</v>
      </c>
      <c r="E890" s="157" t="s">
        <v>1516</v>
      </c>
      <c r="F890" s="158" t="s">
        <v>1517</v>
      </c>
      <c r="G890" s="159" t="s">
        <v>158</v>
      </c>
      <c r="H890" s="160">
        <v>110.44</v>
      </c>
      <c r="I890" s="161"/>
      <c r="J890" s="162">
        <f>ROUND(I890*H890,2)</f>
        <v>0</v>
      </c>
      <c r="K890" s="158" t="s">
        <v>1</v>
      </c>
      <c r="L890" s="31"/>
      <c r="M890" s="163" t="s">
        <v>1</v>
      </c>
      <c r="N890" s="164" t="s">
        <v>36</v>
      </c>
      <c r="O890" s="54"/>
      <c r="P890" s="165">
        <f>O890*H890</f>
        <v>0</v>
      </c>
      <c r="Q890" s="165">
        <v>3.6000000000000002E-4</v>
      </c>
      <c r="R890" s="165">
        <f>Q890*H890</f>
        <v>3.9758399999999999E-2</v>
      </c>
      <c r="S890" s="165">
        <v>0</v>
      </c>
      <c r="T890" s="166">
        <f>S890*H890</f>
        <v>0</v>
      </c>
      <c r="AR890" s="167" t="s">
        <v>234</v>
      </c>
      <c r="AT890" s="167" t="s">
        <v>155</v>
      </c>
      <c r="AU890" s="167" t="s">
        <v>82</v>
      </c>
      <c r="AY890" s="16" t="s">
        <v>153</v>
      </c>
      <c r="BE890" s="168">
        <f>IF(N890="základná",J890,0)</f>
        <v>0</v>
      </c>
      <c r="BF890" s="168">
        <f>IF(N890="znížená",J890,0)</f>
        <v>0</v>
      </c>
      <c r="BG890" s="168">
        <f>IF(N890="zákl. prenesená",J890,0)</f>
        <v>0</v>
      </c>
      <c r="BH890" s="168">
        <f>IF(N890="zníž. prenesená",J890,0)</f>
        <v>0</v>
      </c>
      <c r="BI890" s="168">
        <f>IF(N890="nulová",J890,0)</f>
        <v>0</v>
      </c>
      <c r="BJ890" s="16" t="s">
        <v>82</v>
      </c>
      <c r="BK890" s="168">
        <f>ROUND(I890*H890,2)</f>
        <v>0</v>
      </c>
      <c r="BL890" s="16" t="s">
        <v>234</v>
      </c>
      <c r="BM890" s="167" t="s">
        <v>1518</v>
      </c>
    </row>
    <row r="891" spans="2:65" s="12" customFormat="1" ht="11.25">
      <c r="B891" s="169"/>
      <c r="D891" s="170" t="s">
        <v>161</v>
      </c>
      <c r="E891" s="171" t="s">
        <v>1</v>
      </c>
      <c r="F891" s="172" t="s">
        <v>1519</v>
      </c>
      <c r="H891" s="173">
        <v>110.44</v>
      </c>
      <c r="I891" s="174"/>
      <c r="L891" s="169"/>
      <c r="M891" s="175"/>
      <c r="N891" s="176"/>
      <c r="O891" s="176"/>
      <c r="P891" s="176"/>
      <c r="Q891" s="176"/>
      <c r="R891" s="176"/>
      <c r="S891" s="176"/>
      <c r="T891" s="177"/>
      <c r="AT891" s="171" t="s">
        <v>161</v>
      </c>
      <c r="AU891" s="171" t="s">
        <v>82</v>
      </c>
      <c r="AV891" s="12" t="s">
        <v>82</v>
      </c>
      <c r="AW891" s="12" t="s">
        <v>27</v>
      </c>
      <c r="AX891" s="12" t="s">
        <v>70</v>
      </c>
      <c r="AY891" s="171" t="s">
        <v>153</v>
      </c>
    </row>
    <row r="892" spans="2:65" s="14" customFormat="1" ht="11.25">
      <c r="B892" s="185"/>
      <c r="D892" s="170" t="s">
        <v>161</v>
      </c>
      <c r="E892" s="186" t="s">
        <v>1</v>
      </c>
      <c r="F892" s="187" t="s">
        <v>182</v>
      </c>
      <c r="H892" s="188">
        <v>110.44</v>
      </c>
      <c r="I892" s="189"/>
      <c r="L892" s="185"/>
      <c r="M892" s="190"/>
      <c r="N892" s="191"/>
      <c r="O892" s="191"/>
      <c r="P892" s="191"/>
      <c r="Q892" s="191"/>
      <c r="R892" s="191"/>
      <c r="S892" s="191"/>
      <c r="T892" s="192"/>
      <c r="AT892" s="186" t="s">
        <v>161</v>
      </c>
      <c r="AU892" s="186" t="s">
        <v>82</v>
      </c>
      <c r="AV892" s="14" t="s">
        <v>92</v>
      </c>
      <c r="AW892" s="14" t="s">
        <v>27</v>
      </c>
      <c r="AX892" s="14" t="s">
        <v>74</v>
      </c>
      <c r="AY892" s="186" t="s">
        <v>153</v>
      </c>
    </row>
    <row r="893" spans="2:65" s="1" customFormat="1" ht="36" customHeight="1">
      <c r="B893" s="155"/>
      <c r="C893" s="193" t="s">
        <v>1520</v>
      </c>
      <c r="D893" s="193" t="s">
        <v>204</v>
      </c>
      <c r="E893" s="194" t="s">
        <v>1521</v>
      </c>
      <c r="F893" s="195" t="s">
        <v>1522</v>
      </c>
      <c r="G893" s="196" t="s">
        <v>158</v>
      </c>
      <c r="H893" s="197">
        <v>113.753</v>
      </c>
      <c r="I893" s="198"/>
      <c r="J893" s="199">
        <f>ROUND(I893*H893,2)</f>
        <v>0</v>
      </c>
      <c r="K893" s="195" t="s">
        <v>1</v>
      </c>
      <c r="L893" s="200"/>
      <c r="M893" s="201" t="s">
        <v>1</v>
      </c>
      <c r="N893" s="202" t="s">
        <v>36</v>
      </c>
      <c r="O893" s="54"/>
      <c r="P893" s="165">
        <f>O893*H893</f>
        <v>0</v>
      </c>
      <c r="Q893" s="165">
        <v>3.5999999999999999E-3</v>
      </c>
      <c r="R893" s="165">
        <f>Q893*H893</f>
        <v>0.40951080000000001</v>
      </c>
      <c r="S893" s="165">
        <v>0</v>
      </c>
      <c r="T893" s="166">
        <f>S893*H893</f>
        <v>0</v>
      </c>
      <c r="AR893" s="167" t="s">
        <v>320</v>
      </c>
      <c r="AT893" s="167" t="s">
        <v>204</v>
      </c>
      <c r="AU893" s="167" t="s">
        <v>82</v>
      </c>
      <c r="AY893" s="16" t="s">
        <v>153</v>
      </c>
      <c r="BE893" s="168">
        <f>IF(N893="základná",J893,0)</f>
        <v>0</v>
      </c>
      <c r="BF893" s="168">
        <f>IF(N893="znížená",J893,0)</f>
        <v>0</v>
      </c>
      <c r="BG893" s="168">
        <f>IF(N893="zákl. prenesená",J893,0)</f>
        <v>0</v>
      </c>
      <c r="BH893" s="168">
        <f>IF(N893="zníž. prenesená",J893,0)</f>
        <v>0</v>
      </c>
      <c r="BI893" s="168">
        <f>IF(N893="nulová",J893,0)</f>
        <v>0</v>
      </c>
      <c r="BJ893" s="16" t="s">
        <v>82</v>
      </c>
      <c r="BK893" s="168">
        <f>ROUND(I893*H893,2)</f>
        <v>0</v>
      </c>
      <c r="BL893" s="16" t="s">
        <v>234</v>
      </c>
      <c r="BM893" s="167" t="s">
        <v>1523</v>
      </c>
    </row>
    <row r="894" spans="2:65" s="12" customFormat="1" ht="11.25">
      <c r="B894" s="169"/>
      <c r="D894" s="170" t="s">
        <v>161</v>
      </c>
      <c r="F894" s="172" t="s">
        <v>1524</v>
      </c>
      <c r="H894" s="173">
        <v>113.753</v>
      </c>
      <c r="I894" s="174"/>
      <c r="L894" s="169"/>
      <c r="M894" s="175"/>
      <c r="N894" s="176"/>
      <c r="O894" s="176"/>
      <c r="P894" s="176"/>
      <c r="Q894" s="176"/>
      <c r="R894" s="176"/>
      <c r="S894" s="176"/>
      <c r="T894" s="177"/>
      <c r="AT894" s="171" t="s">
        <v>161</v>
      </c>
      <c r="AU894" s="171" t="s">
        <v>82</v>
      </c>
      <c r="AV894" s="12" t="s">
        <v>82</v>
      </c>
      <c r="AW894" s="12" t="s">
        <v>3</v>
      </c>
      <c r="AX894" s="12" t="s">
        <v>74</v>
      </c>
      <c r="AY894" s="171" t="s">
        <v>153</v>
      </c>
    </row>
    <row r="895" spans="2:65" s="1" customFormat="1" ht="36" customHeight="1">
      <c r="B895" s="155"/>
      <c r="C895" s="156" t="s">
        <v>1525</v>
      </c>
      <c r="D895" s="156" t="s">
        <v>155</v>
      </c>
      <c r="E895" s="157" t="s">
        <v>1526</v>
      </c>
      <c r="F895" s="158" t="s">
        <v>1527</v>
      </c>
      <c r="G895" s="159" t="s">
        <v>158</v>
      </c>
      <c r="H895" s="160">
        <v>87.7</v>
      </c>
      <c r="I895" s="161"/>
      <c r="J895" s="162">
        <f>ROUND(I895*H895,2)</f>
        <v>0</v>
      </c>
      <c r="K895" s="158" t="s">
        <v>1</v>
      </c>
      <c r="L895" s="31"/>
      <c r="M895" s="163" t="s">
        <v>1</v>
      </c>
      <c r="N895" s="164" t="s">
        <v>36</v>
      </c>
      <c r="O895" s="54"/>
      <c r="P895" s="165">
        <f>O895*H895</f>
        <v>0</v>
      </c>
      <c r="Q895" s="165">
        <v>3.6000000000000002E-4</v>
      </c>
      <c r="R895" s="165">
        <f>Q895*H895</f>
        <v>3.1572000000000003E-2</v>
      </c>
      <c r="S895" s="165">
        <v>0</v>
      </c>
      <c r="T895" s="166">
        <f>S895*H895</f>
        <v>0</v>
      </c>
      <c r="AR895" s="167" t="s">
        <v>234</v>
      </c>
      <c r="AT895" s="167" t="s">
        <v>155</v>
      </c>
      <c r="AU895" s="167" t="s">
        <v>82</v>
      </c>
      <c r="AY895" s="16" t="s">
        <v>153</v>
      </c>
      <c r="BE895" s="168">
        <f>IF(N895="základná",J895,0)</f>
        <v>0</v>
      </c>
      <c r="BF895" s="168">
        <f>IF(N895="znížená",J895,0)</f>
        <v>0</v>
      </c>
      <c r="BG895" s="168">
        <f>IF(N895="zákl. prenesená",J895,0)</f>
        <v>0</v>
      </c>
      <c r="BH895" s="168">
        <f>IF(N895="zníž. prenesená",J895,0)</f>
        <v>0</v>
      </c>
      <c r="BI895" s="168">
        <f>IF(N895="nulová",J895,0)</f>
        <v>0</v>
      </c>
      <c r="BJ895" s="16" t="s">
        <v>82</v>
      </c>
      <c r="BK895" s="168">
        <f>ROUND(I895*H895,2)</f>
        <v>0</v>
      </c>
      <c r="BL895" s="16" t="s">
        <v>234</v>
      </c>
      <c r="BM895" s="167" t="s">
        <v>1528</v>
      </c>
    </row>
    <row r="896" spans="2:65" s="12" customFormat="1" ht="11.25">
      <c r="B896" s="169"/>
      <c r="D896" s="170" t="s">
        <v>161</v>
      </c>
      <c r="E896" s="171" t="s">
        <v>1</v>
      </c>
      <c r="F896" s="172" t="s">
        <v>1529</v>
      </c>
      <c r="H896" s="173">
        <v>87.7</v>
      </c>
      <c r="I896" s="174"/>
      <c r="L896" s="169"/>
      <c r="M896" s="175"/>
      <c r="N896" s="176"/>
      <c r="O896" s="176"/>
      <c r="P896" s="176"/>
      <c r="Q896" s="176"/>
      <c r="R896" s="176"/>
      <c r="S896" s="176"/>
      <c r="T896" s="177"/>
      <c r="AT896" s="171" t="s">
        <v>161</v>
      </c>
      <c r="AU896" s="171" t="s">
        <v>82</v>
      </c>
      <c r="AV896" s="12" t="s">
        <v>82</v>
      </c>
      <c r="AW896" s="12" t="s">
        <v>27</v>
      </c>
      <c r="AX896" s="12" t="s">
        <v>70</v>
      </c>
      <c r="AY896" s="171" t="s">
        <v>153</v>
      </c>
    </row>
    <row r="897" spans="2:65" s="14" customFormat="1" ht="11.25">
      <c r="B897" s="185"/>
      <c r="D897" s="170" t="s">
        <v>161</v>
      </c>
      <c r="E897" s="186" t="s">
        <v>1</v>
      </c>
      <c r="F897" s="187" t="s">
        <v>182</v>
      </c>
      <c r="H897" s="188">
        <v>87.7</v>
      </c>
      <c r="I897" s="189"/>
      <c r="L897" s="185"/>
      <c r="M897" s="190"/>
      <c r="N897" s="191"/>
      <c r="O897" s="191"/>
      <c r="P897" s="191"/>
      <c r="Q897" s="191"/>
      <c r="R897" s="191"/>
      <c r="S897" s="191"/>
      <c r="T897" s="192"/>
      <c r="AT897" s="186" t="s">
        <v>161</v>
      </c>
      <c r="AU897" s="186" t="s">
        <v>82</v>
      </c>
      <c r="AV897" s="14" t="s">
        <v>92</v>
      </c>
      <c r="AW897" s="14" t="s">
        <v>27</v>
      </c>
      <c r="AX897" s="14" t="s">
        <v>74</v>
      </c>
      <c r="AY897" s="186" t="s">
        <v>153</v>
      </c>
    </row>
    <row r="898" spans="2:65" s="1" customFormat="1" ht="36" customHeight="1">
      <c r="B898" s="155"/>
      <c r="C898" s="193" t="s">
        <v>1530</v>
      </c>
      <c r="D898" s="193" t="s">
        <v>204</v>
      </c>
      <c r="E898" s="194" t="s">
        <v>1531</v>
      </c>
      <c r="F898" s="195" t="s">
        <v>1532</v>
      </c>
      <c r="G898" s="196" t="s">
        <v>158</v>
      </c>
      <c r="H898" s="197">
        <v>90.331000000000003</v>
      </c>
      <c r="I898" s="198"/>
      <c r="J898" s="199">
        <f>ROUND(I898*H898,2)</f>
        <v>0</v>
      </c>
      <c r="K898" s="195" t="s">
        <v>1</v>
      </c>
      <c r="L898" s="200"/>
      <c r="M898" s="201" t="s">
        <v>1</v>
      </c>
      <c r="N898" s="202" t="s">
        <v>36</v>
      </c>
      <c r="O898" s="54"/>
      <c r="P898" s="165">
        <f>O898*H898</f>
        <v>0</v>
      </c>
      <c r="Q898" s="165">
        <v>3.5999999999999999E-3</v>
      </c>
      <c r="R898" s="165">
        <f>Q898*H898</f>
        <v>0.32519160000000003</v>
      </c>
      <c r="S898" s="165">
        <v>0</v>
      </c>
      <c r="T898" s="166">
        <f>S898*H898</f>
        <v>0</v>
      </c>
      <c r="AR898" s="167" t="s">
        <v>320</v>
      </c>
      <c r="AT898" s="167" t="s">
        <v>204</v>
      </c>
      <c r="AU898" s="167" t="s">
        <v>82</v>
      </c>
      <c r="AY898" s="16" t="s">
        <v>153</v>
      </c>
      <c r="BE898" s="168">
        <f>IF(N898="základná",J898,0)</f>
        <v>0</v>
      </c>
      <c r="BF898" s="168">
        <f>IF(N898="znížená",J898,0)</f>
        <v>0</v>
      </c>
      <c r="BG898" s="168">
        <f>IF(N898="zákl. prenesená",J898,0)</f>
        <v>0</v>
      </c>
      <c r="BH898" s="168">
        <f>IF(N898="zníž. prenesená",J898,0)</f>
        <v>0</v>
      </c>
      <c r="BI898" s="168">
        <f>IF(N898="nulová",J898,0)</f>
        <v>0</v>
      </c>
      <c r="BJ898" s="16" t="s">
        <v>82</v>
      </c>
      <c r="BK898" s="168">
        <f>ROUND(I898*H898,2)</f>
        <v>0</v>
      </c>
      <c r="BL898" s="16" t="s">
        <v>234</v>
      </c>
      <c r="BM898" s="167" t="s">
        <v>1533</v>
      </c>
    </row>
    <row r="899" spans="2:65" s="12" customFormat="1" ht="11.25">
      <c r="B899" s="169"/>
      <c r="D899" s="170" t="s">
        <v>161</v>
      </c>
      <c r="F899" s="172" t="s">
        <v>1534</v>
      </c>
      <c r="H899" s="173">
        <v>90.331000000000003</v>
      </c>
      <c r="I899" s="174"/>
      <c r="L899" s="169"/>
      <c r="M899" s="175"/>
      <c r="N899" s="176"/>
      <c r="O899" s="176"/>
      <c r="P899" s="176"/>
      <c r="Q899" s="176"/>
      <c r="R899" s="176"/>
      <c r="S899" s="176"/>
      <c r="T899" s="177"/>
      <c r="AT899" s="171" t="s">
        <v>161</v>
      </c>
      <c r="AU899" s="171" t="s">
        <v>82</v>
      </c>
      <c r="AV899" s="12" t="s">
        <v>82</v>
      </c>
      <c r="AW899" s="12" t="s">
        <v>3</v>
      </c>
      <c r="AX899" s="12" t="s">
        <v>74</v>
      </c>
      <c r="AY899" s="171" t="s">
        <v>153</v>
      </c>
    </row>
    <row r="900" spans="2:65" s="1" customFormat="1" ht="36" customHeight="1">
      <c r="B900" s="155"/>
      <c r="C900" s="156" t="s">
        <v>1535</v>
      </c>
      <c r="D900" s="156" t="s">
        <v>155</v>
      </c>
      <c r="E900" s="157" t="s">
        <v>1536</v>
      </c>
      <c r="F900" s="158" t="s">
        <v>1537</v>
      </c>
      <c r="G900" s="159" t="s">
        <v>158</v>
      </c>
      <c r="H900" s="160">
        <v>5</v>
      </c>
      <c r="I900" s="161"/>
      <c r="J900" s="162">
        <f>ROUND(I900*H900,2)</f>
        <v>0</v>
      </c>
      <c r="K900" s="158" t="s">
        <v>1</v>
      </c>
      <c r="L900" s="31"/>
      <c r="M900" s="163" t="s">
        <v>1</v>
      </c>
      <c r="N900" s="164" t="s">
        <v>36</v>
      </c>
      <c r="O900" s="54"/>
      <c r="P900" s="165">
        <f>O900*H900</f>
        <v>0</v>
      </c>
      <c r="Q900" s="165">
        <v>3.6000000000000002E-4</v>
      </c>
      <c r="R900" s="165">
        <f>Q900*H900</f>
        <v>1.8000000000000002E-3</v>
      </c>
      <c r="S900" s="165">
        <v>0</v>
      </c>
      <c r="T900" s="166">
        <f>S900*H900</f>
        <v>0</v>
      </c>
      <c r="AR900" s="167" t="s">
        <v>234</v>
      </c>
      <c r="AT900" s="167" t="s">
        <v>155</v>
      </c>
      <c r="AU900" s="167" t="s">
        <v>82</v>
      </c>
      <c r="AY900" s="16" t="s">
        <v>153</v>
      </c>
      <c r="BE900" s="168">
        <f>IF(N900="základná",J900,0)</f>
        <v>0</v>
      </c>
      <c r="BF900" s="168">
        <f>IF(N900="znížená",J900,0)</f>
        <v>0</v>
      </c>
      <c r="BG900" s="168">
        <f>IF(N900="zákl. prenesená",J900,0)</f>
        <v>0</v>
      </c>
      <c r="BH900" s="168">
        <f>IF(N900="zníž. prenesená",J900,0)</f>
        <v>0</v>
      </c>
      <c r="BI900" s="168">
        <f>IF(N900="nulová",J900,0)</f>
        <v>0</v>
      </c>
      <c r="BJ900" s="16" t="s">
        <v>82</v>
      </c>
      <c r="BK900" s="168">
        <f>ROUND(I900*H900,2)</f>
        <v>0</v>
      </c>
      <c r="BL900" s="16" t="s">
        <v>234</v>
      </c>
      <c r="BM900" s="167" t="s">
        <v>1538</v>
      </c>
    </row>
    <row r="901" spans="2:65" s="1" customFormat="1" ht="24" customHeight="1">
      <c r="B901" s="155"/>
      <c r="C901" s="156" t="s">
        <v>1539</v>
      </c>
      <c r="D901" s="156" t="s">
        <v>155</v>
      </c>
      <c r="E901" s="157" t="s">
        <v>1540</v>
      </c>
      <c r="F901" s="158" t="s">
        <v>1541</v>
      </c>
      <c r="G901" s="159" t="s">
        <v>755</v>
      </c>
      <c r="H901" s="205"/>
      <c r="I901" s="161"/>
      <c r="J901" s="162">
        <f>ROUND(I901*H901,2)</f>
        <v>0</v>
      </c>
      <c r="K901" s="158" t="s">
        <v>1</v>
      </c>
      <c r="L901" s="31"/>
      <c r="M901" s="163" t="s">
        <v>1</v>
      </c>
      <c r="N901" s="164" t="s">
        <v>36</v>
      </c>
      <c r="O901" s="54"/>
      <c r="P901" s="165">
        <f>O901*H901</f>
        <v>0</v>
      </c>
      <c r="Q901" s="165">
        <v>0</v>
      </c>
      <c r="R901" s="165">
        <f>Q901*H901</f>
        <v>0</v>
      </c>
      <c r="S901" s="165">
        <v>0</v>
      </c>
      <c r="T901" s="166">
        <f>S901*H901</f>
        <v>0</v>
      </c>
      <c r="AR901" s="167" t="s">
        <v>234</v>
      </c>
      <c r="AT901" s="167" t="s">
        <v>155</v>
      </c>
      <c r="AU901" s="167" t="s">
        <v>82</v>
      </c>
      <c r="AY901" s="16" t="s">
        <v>153</v>
      </c>
      <c r="BE901" s="168">
        <f>IF(N901="základná",J901,0)</f>
        <v>0</v>
      </c>
      <c r="BF901" s="168">
        <f>IF(N901="znížená",J901,0)</f>
        <v>0</v>
      </c>
      <c r="BG901" s="168">
        <f>IF(N901="zákl. prenesená",J901,0)</f>
        <v>0</v>
      </c>
      <c r="BH901" s="168">
        <f>IF(N901="zníž. prenesená",J901,0)</f>
        <v>0</v>
      </c>
      <c r="BI901" s="168">
        <f>IF(N901="nulová",J901,0)</f>
        <v>0</v>
      </c>
      <c r="BJ901" s="16" t="s">
        <v>82</v>
      </c>
      <c r="BK901" s="168">
        <f>ROUND(I901*H901,2)</f>
        <v>0</v>
      </c>
      <c r="BL901" s="16" t="s">
        <v>234</v>
      </c>
      <c r="BM901" s="167" t="s">
        <v>1542</v>
      </c>
    </row>
    <row r="902" spans="2:65" s="11" customFormat="1" ht="22.9" customHeight="1">
      <c r="B902" s="142"/>
      <c r="D902" s="143" t="s">
        <v>69</v>
      </c>
      <c r="E902" s="153" t="s">
        <v>1543</v>
      </c>
      <c r="F902" s="153" t="s">
        <v>1544</v>
      </c>
      <c r="I902" s="145"/>
      <c r="J902" s="154">
        <f>BK902</f>
        <v>0</v>
      </c>
      <c r="L902" s="142"/>
      <c r="M902" s="147"/>
      <c r="N902" s="148"/>
      <c r="O902" s="148"/>
      <c r="P902" s="149">
        <f>SUM(P903:P915)</f>
        <v>0</v>
      </c>
      <c r="Q902" s="148"/>
      <c r="R902" s="149">
        <f>SUM(R903:R915)</f>
        <v>1.34649094</v>
      </c>
      <c r="S902" s="148"/>
      <c r="T902" s="150">
        <f>SUM(T903:T915)</f>
        <v>0</v>
      </c>
      <c r="AR902" s="143" t="s">
        <v>82</v>
      </c>
      <c r="AT902" s="151" t="s">
        <v>69</v>
      </c>
      <c r="AU902" s="151" t="s">
        <v>74</v>
      </c>
      <c r="AY902" s="143" t="s">
        <v>153</v>
      </c>
      <c r="BK902" s="152">
        <f>SUM(BK903:BK915)</f>
        <v>0</v>
      </c>
    </row>
    <row r="903" spans="2:65" s="1" customFormat="1" ht="48" customHeight="1">
      <c r="B903" s="155"/>
      <c r="C903" s="156" t="s">
        <v>1545</v>
      </c>
      <c r="D903" s="156" t="s">
        <v>155</v>
      </c>
      <c r="E903" s="157" t="s">
        <v>1546</v>
      </c>
      <c r="F903" s="158" t="s">
        <v>1547</v>
      </c>
      <c r="G903" s="159" t="s">
        <v>158</v>
      </c>
      <c r="H903" s="160">
        <v>95.346999999999994</v>
      </c>
      <c r="I903" s="161"/>
      <c r="J903" s="162">
        <f>ROUND(I903*H903,2)</f>
        <v>0</v>
      </c>
      <c r="K903" s="158" t="s">
        <v>1</v>
      </c>
      <c r="L903" s="31"/>
      <c r="M903" s="163" t="s">
        <v>1</v>
      </c>
      <c r="N903" s="164" t="s">
        <v>36</v>
      </c>
      <c r="O903" s="54"/>
      <c r="P903" s="165">
        <f>O903*H903</f>
        <v>0</v>
      </c>
      <c r="Q903" s="165">
        <v>3.82E-3</v>
      </c>
      <c r="R903" s="165">
        <f>Q903*H903</f>
        <v>0.36422553999999996</v>
      </c>
      <c r="S903" s="165">
        <v>0</v>
      </c>
      <c r="T903" s="166">
        <f>S903*H903</f>
        <v>0</v>
      </c>
      <c r="AR903" s="167" t="s">
        <v>234</v>
      </c>
      <c r="AT903" s="167" t="s">
        <v>155</v>
      </c>
      <c r="AU903" s="167" t="s">
        <v>82</v>
      </c>
      <c r="AY903" s="16" t="s">
        <v>153</v>
      </c>
      <c r="BE903" s="168">
        <f>IF(N903="základná",J903,0)</f>
        <v>0</v>
      </c>
      <c r="BF903" s="168">
        <f>IF(N903="znížená",J903,0)</f>
        <v>0</v>
      </c>
      <c r="BG903" s="168">
        <f>IF(N903="zákl. prenesená",J903,0)</f>
        <v>0</v>
      </c>
      <c r="BH903" s="168">
        <f>IF(N903="zníž. prenesená",J903,0)</f>
        <v>0</v>
      </c>
      <c r="BI903" s="168">
        <f>IF(N903="nulová",J903,0)</f>
        <v>0</v>
      </c>
      <c r="BJ903" s="16" t="s">
        <v>82</v>
      </c>
      <c r="BK903" s="168">
        <f>ROUND(I903*H903,2)</f>
        <v>0</v>
      </c>
      <c r="BL903" s="16" t="s">
        <v>234</v>
      </c>
      <c r="BM903" s="167" t="s">
        <v>1548</v>
      </c>
    </row>
    <row r="904" spans="2:65" s="12" customFormat="1" ht="22.5">
      <c r="B904" s="169"/>
      <c r="D904" s="170" t="s">
        <v>161</v>
      </c>
      <c r="E904" s="171" t="s">
        <v>1</v>
      </c>
      <c r="F904" s="172" t="s">
        <v>1549</v>
      </c>
      <c r="H904" s="173">
        <v>10</v>
      </c>
      <c r="I904" s="174"/>
      <c r="L904" s="169"/>
      <c r="M904" s="175"/>
      <c r="N904" s="176"/>
      <c r="O904" s="176"/>
      <c r="P904" s="176"/>
      <c r="Q904" s="176"/>
      <c r="R904" s="176"/>
      <c r="S904" s="176"/>
      <c r="T904" s="177"/>
      <c r="AT904" s="171" t="s">
        <v>161</v>
      </c>
      <c r="AU904" s="171" t="s">
        <v>82</v>
      </c>
      <c r="AV904" s="12" t="s">
        <v>82</v>
      </c>
      <c r="AW904" s="12" t="s">
        <v>27</v>
      </c>
      <c r="AX904" s="12" t="s">
        <v>70</v>
      </c>
      <c r="AY904" s="171" t="s">
        <v>153</v>
      </c>
    </row>
    <row r="905" spans="2:65" s="12" customFormat="1" ht="11.25">
      <c r="B905" s="169"/>
      <c r="D905" s="170" t="s">
        <v>161</v>
      </c>
      <c r="E905" s="171" t="s">
        <v>1</v>
      </c>
      <c r="F905" s="172" t="s">
        <v>1550</v>
      </c>
      <c r="H905" s="173">
        <v>21.984999999999999</v>
      </c>
      <c r="I905" s="174"/>
      <c r="L905" s="169"/>
      <c r="M905" s="175"/>
      <c r="N905" s="176"/>
      <c r="O905" s="176"/>
      <c r="P905" s="176"/>
      <c r="Q905" s="176"/>
      <c r="R905" s="176"/>
      <c r="S905" s="176"/>
      <c r="T905" s="177"/>
      <c r="AT905" s="171" t="s">
        <v>161</v>
      </c>
      <c r="AU905" s="171" t="s">
        <v>82</v>
      </c>
      <c r="AV905" s="12" t="s">
        <v>82</v>
      </c>
      <c r="AW905" s="12" t="s">
        <v>27</v>
      </c>
      <c r="AX905" s="12" t="s">
        <v>70</v>
      </c>
      <c r="AY905" s="171" t="s">
        <v>153</v>
      </c>
    </row>
    <row r="906" spans="2:65" s="12" customFormat="1" ht="33.75">
      <c r="B906" s="169"/>
      <c r="D906" s="170" t="s">
        <v>161</v>
      </c>
      <c r="E906" s="171" t="s">
        <v>1</v>
      </c>
      <c r="F906" s="172" t="s">
        <v>1551</v>
      </c>
      <c r="H906" s="173">
        <v>35.122</v>
      </c>
      <c r="I906" s="174"/>
      <c r="L906" s="169"/>
      <c r="M906" s="175"/>
      <c r="N906" s="176"/>
      <c r="O906" s="176"/>
      <c r="P906" s="176"/>
      <c r="Q906" s="176"/>
      <c r="R906" s="176"/>
      <c r="S906" s="176"/>
      <c r="T906" s="177"/>
      <c r="AT906" s="171" t="s">
        <v>161</v>
      </c>
      <c r="AU906" s="171" t="s">
        <v>82</v>
      </c>
      <c r="AV906" s="12" t="s">
        <v>82</v>
      </c>
      <c r="AW906" s="12" t="s">
        <v>27</v>
      </c>
      <c r="AX906" s="12" t="s">
        <v>70</v>
      </c>
      <c r="AY906" s="171" t="s">
        <v>153</v>
      </c>
    </row>
    <row r="907" spans="2:65" s="12" customFormat="1" ht="11.25">
      <c r="B907" s="169"/>
      <c r="D907" s="170" t="s">
        <v>161</v>
      </c>
      <c r="E907" s="171" t="s">
        <v>1</v>
      </c>
      <c r="F907" s="172" t="s">
        <v>1552</v>
      </c>
      <c r="H907" s="173">
        <v>13.61</v>
      </c>
      <c r="I907" s="174"/>
      <c r="L907" s="169"/>
      <c r="M907" s="175"/>
      <c r="N907" s="176"/>
      <c r="O907" s="176"/>
      <c r="P907" s="176"/>
      <c r="Q907" s="176"/>
      <c r="R907" s="176"/>
      <c r="S907" s="176"/>
      <c r="T907" s="177"/>
      <c r="AT907" s="171" t="s">
        <v>161</v>
      </c>
      <c r="AU907" s="171" t="s">
        <v>82</v>
      </c>
      <c r="AV907" s="12" t="s">
        <v>82</v>
      </c>
      <c r="AW907" s="12" t="s">
        <v>27</v>
      </c>
      <c r="AX907" s="12" t="s">
        <v>70</v>
      </c>
      <c r="AY907" s="171" t="s">
        <v>153</v>
      </c>
    </row>
    <row r="908" spans="2:65" s="12" customFormat="1" ht="11.25">
      <c r="B908" s="169"/>
      <c r="D908" s="170" t="s">
        <v>161</v>
      </c>
      <c r="E908" s="171" t="s">
        <v>1</v>
      </c>
      <c r="F908" s="172" t="s">
        <v>1553</v>
      </c>
      <c r="H908" s="173">
        <v>14.63</v>
      </c>
      <c r="I908" s="174"/>
      <c r="L908" s="169"/>
      <c r="M908" s="175"/>
      <c r="N908" s="176"/>
      <c r="O908" s="176"/>
      <c r="P908" s="176"/>
      <c r="Q908" s="176"/>
      <c r="R908" s="176"/>
      <c r="S908" s="176"/>
      <c r="T908" s="177"/>
      <c r="AT908" s="171" t="s">
        <v>161</v>
      </c>
      <c r="AU908" s="171" t="s">
        <v>82</v>
      </c>
      <c r="AV908" s="12" t="s">
        <v>82</v>
      </c>
      <c r="AW908" s="12" t="s">
        <v>27</v>
      </c>
      <c r="AX908" s="12" t="s">
        <v>70</v>
      </c>
      <c r="AY908" s="171" t="s">
        <v>153</v>
      </c>
    </row>
    <row r="909" spans="2:65" s="14" customFormat="1" ht="11.25">
      <c r="B909" s="185"/>
      <c r="D909" s="170" t="s">
        <v>161</v>
      </c>
      <c r="E909" s="186" t="s">
        <v>1</v>
      </c>
      <c r="F909" s="187" t="s">
        <v>182</v>
      </c>
      <c r="H909" s="188">
        <v>95.346999999999994</v>
      </c>
      <c r="I909" s="189"/>
      <c r="L909" s="185"/>
      <c r="M909" s="190"/>
      <c r="N909" s="191"/>
      <c r="O909" s="191"/>
      <c r="P909" s="191"/>
      <c r="Q909" s="191"/>
      <c r="R909" s="191"/>
      <c r="S909" s="191"/>
      <c r="T909" s="192"/>
      <c r="AT909" s="186" t="s">
        <v>161</v>
      </c>
      <c r="AU909" s="186" t="s">
        <v>82</v>
      </c>
      <c r="AV909" s="14" t="s">
        <v>92</v>
      </c>
      <c r="AW909" s="14" t="s">
        <v>27</v>
      </c>
      <c r="AX909" s="14" t="s">
        <v>74</v>
      </c>
      <c r="AY909" s="186" t="s">
        <v>153</v>
      </c>
    </row>
    <row r="910" spans="2:65" s="1" customFormat="1" ht="36" customHeight="1">
      <c r="B910" s="155"/>
      <c r="C910" s="193" t="s">
        <v>1554</v>
      </c>
      <c r="D910" s="193" t="s">
        <v>204</v>
      </c>
      <c r="E910" s="194" t="s">
        <v>1555</v>
      </c>
      <c r="F910" s="195" t="s">
        <v>1556</v>
      </c>
      <c r="G910" s="196" t="s">
        <v>158</v>
      </c>
      <c r="H910" s="197">
        <v>97.254000000000005</v>
      </c>
      <c r="I910" s="198"/>
      <c r="J910" s="199">
        <f>ROUND(I910*H910,2)</f>
        <v>0</v>
      </c>
      <c r="K910" s="195" t="s">
        <v>1</v>
      </c>
      <c r="L910" s="200"/>
      <c r="M910" s="201" t="s">
        <v>1</v>
      </c>
      <c r="N910" s="202" t="s">
        <v>36</v>
      </c>
      <c r="O910" s="54"/>
      <c r="P910" s="165">
        <f>O910*H910</f>
        <v>0</v>
      </c>
      <c r="Q910" s="165">
        <v>1.01E-2</v>
      </c>
      <c r="R910" s="165">
        <f>Q910*H910</f>
        <v>0.98226540000000007</v>
      </c>
      <c r="S910" s="165">
        <v>0</v>
      </c>
      <c r="T910" s="166">
        <f>S910*H910</f>
        <v>0</v>
      </c>
      <c r="AR910" s="167" t="s">
        <v>320</v>
      </c>
      <c r="AT910" s="167" t="s">
        <v>204</v>
      </c>
      <c r="AU910" s="167" t="s">
        <v>82</v>
      </c>
      <c r="AY910" s="16" t="s">
        <v>153</v>
      </c>
      <c r="BE910" s="168">
        <f>IF(N910="základná",J910,0)</f>
        <v>0</v>
      </c>
      <c r="BF910" s="168">
        <f>IF(N910="znížená",J910,0)</f>
        <v>0</v>
      </c>
      <c r="BG910" s="168">
        <f>IF(N910="zákl. prenesená",J910,0)</f>
        <v>0</v>
      </c>
      <c r="BH910" s="168">
        <f>IF(N910="zníž. prenesená",J910,0)</f>
        <v>0</v>
      </c>
      <c r="BI910" s="168">
        <f>IF(N910="nulová",J910,0)</f>
        <v>0</v>
      </c>
      <c r="BJ910" s="16" t="s">
        <v>82</v>
      </c>
      <c r="BK910" s="168">
        <f>ROUND(I910*H910,2)</f>
        <v>0</v>
      </c>
      <c r="BL910" s="16" t="s">
        <v>234</v>
      </c>
      <c r="BM910" s="167" t="s">
        <v>1557</v>
      </c>
    </row>
    <row r="911" spans="2:65" s="12" customFormat="1" ht="11.25">
      <c r="B911" s="169"/>
      <c r="D911" s="170" t="s">
        <v>161</v>
      </c>
      <c r="F911" s="172" t="s">
        <v>1558</v>
      </c>
      <c r="H911" s="173">
        <v>97.254000000000005</v>
      </c>
      <c r="I911" s="174"/>
      <c r="L911" s="169"/>
      <c r="M911" s="175"/>
      <c r="N911" s="176"/>
      <c r="O911" s="176"/>
      <c r="P911" s="176"/>
      <c r="Q911" s="176"/>
      <c r="R911" s="176"/>
      <c r="S911" s="176"/>
      <c r="T911" s="177"/>
      <c r="AT911" s="171" t="s">
        <v>161</v>
      </c>
      <c r="AU911" s="171" t="s">
        <v>82</v>
      </c>
      <c r="AV911" s="12" t="s">
        <v>82</v>
      </c>
      <c r="AW911" s="12" t="s">
        <v>3</v>
      </c>
      <c r="AX911" s="12" t="s">
        <v>74</v>
      </c>
      <c r="AY911" s="171" t="s">
        <v>153</v>
      </c>
    </row>
    <row r="912" spans="2:65" s="1" customFormat="1" ht="48" customHeight="1">
      <c r="B912" s="155"/>
      <c r="C912" s="156" t="s">
        <v>1559</v>
      </c>
      <c r="D912" s="156" t="s">
        <v>155</v>
      </c>
      <c r="E912" s="157" t="s">
        <v>1560</v>
      </c>
      <c r="F912" s="158" t="s">
        <v>1561</v>
      </c>
      <c r="G912" s="159" t="s">
        <v>168</v>
      </c>
      <c r="H912" s="160">
        <v>57.865000000000002</v>
      </c>
      <c r="I912" s="161"/>
      <c r="J912" s="162">
        <f>ROUND(I912*H912,2)</f>
        <v>0</v>
      </c>
      <c r="K912" s="158" t="s">
        <v>1</v>
      </c>
      <c r="L912" s="31"/>
      <c r="M912" s="163" t="s">
        <v>1</v>
      </c>
      <c r="N912" s="164" t="s">
        <v>36</v>
      </c>
      <c r="O912" s="54"/>
      <c r="P912" s="165">
        <f>O912*H912</f>
        <v>0</v>
      </c>
      <c r="Q912" s="165">
        <v>0</v>
      </c>
      <c r="R912" s="165">
        <f>Q912*H912</f>
        <v>0</v>
      </c>
      <c r="S912" s="165">
        <v>0</v>
      </c>
      <c r="T912" s="166">
        <f>S912*H912</f>
        <v>0</v>
      </c>
      <c r="AR912" s="167" t="s">
        <v>234</v>
      </c>
      <c r="AT912" s="167" t="s">
        <v>155</v>
      </c>
      <c r="AU912" s="167" t="s">
        <v>82</v>
      </c>
      <c r="AY912" s="16" t="s">
        <v>153</v>
      </c>
      <c r="BE912" s="168">
        <f>IF(N912="základná",J912,0)</f>
        <v>0</v>
      </c>
      <c r="BF912" s="168">
        <f>IF(N912="znížená",J912,0)</f>
        <v>0</v>
      </c>
      <c r="BG912" s="168">
        <f>IF(N912="zákl. prenesená",J912,0)</f>
        <v>0</v>
      </c>
      <c r="BH912" s="168">
        <f>IF(N912="zníž. prenesená",J912,0)</f>
        <v>0</v>
      </c>
      <c r="BI912" s="168">
        <f>IF(N912="nulová",J912,0)</f>
        <v>0</v>
      </c>
      <c r="BJ912" s="16" t="s">
        <v>82</v>
      </c>
      <c r="BK912" s="168">
        <f>ROUND(I912*H912,2)</f>
        <v>0</v>
      </c>
      <c r="BL912" s="16" t="s">
        <v>234</v>
      </c>
      <c r="BM912" s="167" t="s">
        <v>1562</v>
      </c>
    </row>
    <row r="913" spans="2:65" s="12" customFormat="1" ht="22.5">
      <c r="B913" s="169"/>
      <c r="D913" s="170" t="s">
        <v>161</v>
      </c>
      <c r="E913" s="171" t="s">
        <v>1</v>
      </c>
      <c r="F913" s="172" t="s">
        <v>1563</v>
      </c>
      <c r="H913" s="173">
        <v>57.865000000000002</v>
      </c>
      <c r="I913" s="174"/>
      <c r="L913" s="169"/>
      <c r="M913" s="175"/>
      <c r="N913" s="176"/>
      <c r="O913" s="176"/>
      <c r="P913" s="176"/>
      <c r="Q913" s="176"/>
      <c r="R913" s="176"/>
      <c r="S913" s="176"/>
      <c r="T913" s="177"/>
      <c r="AT913" s="171" t="s">
        <v>161</v>
      </c>
      <c r="AU913" s="171" t="s">
        <v>82</v>
      </c>
      <c r="AV913" s="12" t="s">
        <v>82</v>
      </c>
      <c r="AW913" s="12" t="s">
        <v>27</v>
      </c>
      <c r="AX913" s="12" t="s">
        <v>70</v>
      </c>
      <c r="AY913" s="171" t="s">
        <v>153</v>
      </c>
    </row>
    <row r="914" spans="2:65" s="14" customFormat="1" ht="11.25">
      <c r="B914" s="185"/>
      <c r="D914" s="170" t="s">
        <v>161</v>
      </c>
      <c r="E914" s="186" t="s">
        <v>1</v>
      </c>
      <c r="F914" s="187" t="s">
        <v>182</v>
      </c>
      <c r="H914" s="188">
        <v>57.865000000000002</v>
      </c>
      <c r="I914" s="189"/>
      <c r="L914" s="185"/>
      <c r="M914" s="190"/>
      <c r="N914" s="191"/>
      <c r="O914" s="191"/>
      <c r="P914" s="191"/>
      <c r="Q914" s="191"/>
      <c r="R914" s="191"/>
      <c r="S914" s="191"/>
      <c r="T914" s="192"/>
      <c r="AT914" s="186" t="s">
        <v>161</v>
      </c>
      <c r="AU914" s="186" t="s">
        <v>82</v>
      </c>
      <c r="AV914" s="14" t="s">
        <v>92</v>
      </c>
      <c r="AW914" s="14" t="s">
        <v>27</v>
      </c>
      <c r="AX914" s="14" t="s">
        <v>74</v>
      </c>
      <c r="AY914" s="186" t="s">
        <v>153</v>
      </c>
    </row>
    <row r="915" spans="2:65" s="1" customFormat="1" ht="24" customHeight="1">
      <c r="B915" s="155"/>
      <c r="C915" s="156" t="s">
        <v>1564</v>
      </c>
      <c r="D915" s="156" t="s">
        <v>155</v>
      </c>
      <c r="E915" s="157" t="s">
        <v>1565</v>
      </c>
      <c r="F915" s="158" t="s">
        <v>1566</v>
      </c>
      <c r="G915" s="159" t="s">
        <v>755</v>
      </c>
      <c r="H915" s="205"/>
      <c r="I915" s="161"/>
      <c r="J915" s="162">
        <f>ROUND(I915*H915,2)</f>
        <v>0</v>
      </c>
      <c r="K915" s="158" t="s">
        <v>1</v>
      </c>
      <c r="L915" s="31"/>
      <c r="M915" s="163" t="s">
        <v>1</v>
      </c>
      <c r="N915" s="164" t="s">
        <v>36</v>
      </c>
      <c r="O915" s="54"/>
      <c r="P915" s="165">
        <f>O915*H915</f>
        <v>0</v>
      </c>
      <c r="Q915" s="165">
        <v>0</v>
      </c>
      <c r="R915" s="165">
        <f>Q915*H915</f>
        <v>0</v>
      </c>
      <c r="S915" s="165">
        <v>0</v>
      </c>
      <c r="T915" s="166">
        <f>S915*H915</f>
        <v>0</v>
      </c>
      <c r="AR915" s="167" t="s">
        <v>234</v>
      </c>
      <c r="AT915" s="167" t="s">
        <v>155</v>
      </c>
      <c r="AU915" s="167" t="s">
        <v>82</v>
      </c>
      <c r="AY915" s="16" t="s">
        <v>153</v>
      </c>
      <c r="BE915" s="168">
        <f>IF(N915="základná",J915,0)</f>
        <v>0</v>
      </c>
      <c r="BF915" s="168">
        <f>IF(N915="znížená",J915,0)</f>
        <v>0</v>
      </c>
      <c r="BG915" s="168">
        <f>IF(N915="zákl. prenesená",J915,0)</f>
        <v>0</v>
      </c>
      <c r="BH915" s="168">
        <f>IF(N915="zníž. prenesená",J915,0)</f>
        <v>0</v>
      </c>
      <c r="BI915" s="168">
        <f>IF(N915="nulová",J915,0)</f>
        <v>0</v>
      </c>
      <c r="BJ915" s="16" t="s">
        <v>82</v>
      </c>
      <c r="BK915" s="168">
        <f>ROUND(I915*H915,2)</f>
        <v>0</v>
      </c>
      <c r="BL915" s="16" t="s">
        <v>234</v>
      </c>
      <c r="BM915" s="167" t="s">
        <v>1567</v>
      </c>
    </row>
    <row r="916" spans="2:65" s="11" customFormat="1" ht="22.9" customHeight="1">
      <c r="B916" s="142"/>
      <c r="D916" s="143" t="s">
        <v>69</v>
      </c>
      <c r="E916" s="153" t="s">
        <v>1568</v>
      </c>
      <c r="F916" s="153" t="s">
        <v>1569</v>
      </c>
      <c r="I916" s="145"/>
      <c r="J916" s="154">
        <f>BK916</f>
        <v>0</v>
      </c>
      <c r="L916" s="142"/>
      <c r="M916" s="147"/>
      <c r="N916" s="148"/>
      <c r="O916" s="148"/>
      <c r="P916" s="149">
        <f>SUM(P917:P925)</f>
        <v>0</v>
      </c>
      <c r="Q916" s="148"/>
      <c r="R916" s="149">
        <f>SUM(R917:R925)</f>
        <v>0.12000116999999999</v>
      </c>
      <c r="S916" s="148"/>
      <c r="T916" s="150">
        <f>SUM(T917:T925)</f>
        <v>0</v>
      </c>
      <c r="AR916" s="143" t="s">
        <v>82</v>
      </c>
      <c r="AT916" s="151" t="s">
        <v>69</v>
      </c>
      <c r="AU916" s="151" t="s">
        <v>74</v>
      </c>
      <c r="AY916" s="143" t="s">
        <v>153</v>
      </c>
      <c r="BK916" s="152">
        <f>SUM(BK917:BK925)</f>
        <v>0</v>
      </c>
    </row>
    <row r="917" spans="2:65" s="1" customFormat="1" ht="60" customHeight="1">
      <c r="B917" s="155"/>
      <c r="C917" s="156" t="s">
        <v>1570</v>
      </c>
      <c r="D917" s="156" t="s">
        <v>155</v>
      </c>
      <c r="E917" s="157" t="s">
        <v>1571</v>
      </c>
      <c r="F917" s="158" t="s">
        <v>1572</v>
      </c>
      <c r="G917" s="159" t="s">
        <v>158</v>
      </c>
      <c r="H917" s="160">
        <v>32.866</v>
      </c>
      <c r="I917" s="161"/>
      <c r="J917" s="162">
        <f>ROUND(I917*H917,2)</f>
        <v>0</v>
      </c>
      <c r="K917" s="158" t="s">
        <v>177</v>
      </c>
      <c r="L917" s="31"/>
      <c r="M917" s="163" t="s">
        <v>1</v>
      </c>
      <c r="N917" s="164" t="s">
        <v>36</v>
      </c>
      <c r="O917" s="54"/>
      <c r="P917" s="165">
        <f>O917*H917</f>
        <v>0</v>
      </c>
      <c r="Q917" s="165">
        <v>8.4000000000000003E-4</v>
      </c>
      <c r="R917" s="165">
        <f>Q917*H917</f>
        <v>2.760744E-2</v>
      </c>
      <c r="S917" s="165">
        <v>0</v>
      </c>
      <c r="T917" s="166">
        <f>S917*H917</f>
        <v>0</v>
      </c>
      <c r="AR917" s="167" t="s">
        <v>234</v>
      </c>
      <c r="AT917" s="167" t="s">
        <v>155</v>
      </c>
      <c r="AU917" s="167" t="s">
        <v>82</v>
      </c>
      <c r="AY917" s="16" t="s">
        <v>153</v>
      </c>
      <c r="BE917" s="168">
        <f>IF(N917="základná",J917,0)</f>
        <v>0</v>
      </c>
      <c r="BF917" s="168">
        <f>IF(N917="znížená",J917,0)</f>
        <v>0</v>
      </c>
      <c r="BG917" s="168">
        <f>IF(N917="zákl. prenesená",J917,0)</f>
        <v>0</v>
      </c>
      <c r="BH917" s="168">
        <f>IF(N917="zníž. prenesená",J917,0)</f>
        <v>0</v>
      </c>
      <c r="BI917" s="168">
        <f>IF(N917="nulová",J917,0)</f>
        <v>0</v>
      </c>
      <c r="BJ917" s="16" t="s">
        <v>82</v>
      </c>
      <c r="BK917" s="168">
        <f>ROUND(I917*H917,2)</f>
        <v>0</v>
      </c>
      <c r="BL917" s="16" t="s">
        <v>234</v>
      </c>
      <c r="BM917" s="167" t="s">
        <v>1573</v>
      </c>
    </row>
    <row r="918" spans="2:65" s="1" customFormat="1" ht="19.5">
      <c r="B918" s="31"/>
      <c r="D918" s="170" t="s">
        <v>431</v>
      </c>
      <c r="F918" s="203" t="s">
        <v>1574</v>
      </c>
      <c r="I918" s="95"/>
      <c r="L918" s="31"/>
      <c r="M918" s="204"/>
      <c r="N918" s="54"/>
      <c r="O918" s="54"/>
      <c r="P918" s="54"/>
      <c r="Q918" s="54"/>
      <c r="R918" s="54"/>
      <c r="S918" s="54"/>
      <c r="T918" s="55"/>
      <c r="AT918" s="16" t="s">
        <v>431</v>
      </c>
      <c r="AU918" s="16" t="s">
        <v>82</v>
      </c>
    </row>
    <row r="919" spans="2:65" s="12" customFormat="1" ht="33.75">
      <c r="B919" s="169"/>
      <c r="D919" s="170" t="s">
        <v>161</v>
      </c>
      <c r="E919" s="171" t="s">
        <v>1</v>
      </c>
      <c r="F919" s="172" t="s">
        <v>1575</v>
      </c>
      <c r="H919" s="173">
        <v>31.652000000000001</v>
      </c>
      <c r="I919" s="174"/>
      <c r="L919" s="169"/>
      <c r="M919" s="175"/>
      <c r="N919" s="176"/>
      <c r="O919" s="176"/>
      <c r="P919" s="176"/>
      <c r="Q919" s="176"/>
      <c r="R919" s="176"/>
      <c r="S919" s="176"/>
      <c r="T919" s="177"/>
      <c r="AT919" s="171" t="s">
        <v>161</v>
      </c>
      <c r="AU919" s="171" t="s">
        <v>82</v>
      </c>
      <c r="AV919" s="12" t="s">
        <v>82</v>
      </c>
      <c r="AW919" s="12" t="s">
        <v>27</v>
      </c>
      <c r="AX919" s="12" t="s">
        <v>70</v>
      </c>
      <c r="AY919" s="171" t="s">
        <v>153</v>
      </c>
    </row>
    <row r="920" spans="2:65" s="12" customFormat="1" ht="22.5">
      <c r="B920" s="169"/>
      <c r="D920" s="170" t="s">
        <v>161</v>
      </c>
      <c r="E920" s="171" t="s">
        <v>1</v>
      </c>
      <c r="F920" s="172" t="s">
        <v>1576</v>
      </c>
      <c r="H920" s="173">
        <v>1.214</v>
      </c>
      <c r="I920" s="174"/>
      <c r="L920" s="169"/>
      <c r="M920" s="175"/>
      <c r="N920" s="176"/>
      <c r="O920" s="176"/>
      <c r="P920" s="176"/>
      <c r="Q920" s="176"/>
      <c r="R920" s="176"/>
      <c r="S920" s="176"/>
      <c r="T920" s="177"/>
      <c r="AT920" s="171" t="s">
        <v>161</v>
      </c>
      <c r="AU920" s="171" t="s">
        <v>82</v>
      </c>
      <c r="AV920" s="12" t="s">
        <v>82</v>
      </c>
      <c r="AW920" s="12" t="s">
        <v>27</v>
      </c>
      <c r="AX920" s="12" t="s">
        <v>70</v>
      </c>
      <c r="AY920" s="171" t="s">
        <v>153</v>
      </c>
    </row>
    <row r="921" spans="2:65" s="14" customFormat="1" ht="11.25">
      <c r="B921" s="185"/>
      <c r="D921" s="170" t="s">
        <v>161</v>
      </c>
      <c r="E921" s="186" t="s">
        <v>1</v>
      </c>
      <c r="F921" s="187" t="s">
        <v>182</v>
      </c>
      <c r="H921" s="188">
        <v>32.866</v>
      </c>
      <c r="I921" s="189"/>
      <c r="L921" s="185"/>
      <c r="M921" s="190"/>
      <c r="N921" s="191"/>
      <c r="O921" s="191"/>
      <c r="P921" s="191"/>
      <c r="Q921" s="191"/>
      <c r="R921" s="191"/>
      <c r="S921" s="191"/>
      <c r="T921" s="192"/>
      <c r="AT921" s="186" t="s">
        <v>161</v>
      </c>
      <c r="AU921" s="186" t="s">
        <v>82</v>
      </c>
      <c r="AV921" s="14" t="s">
        <v>92</v>
      </c>
      <c r="AW921" s="14" t="s">
        <v>27</v>
      </c>
      <c r="AX921" s="14" t="s">
        <v>74</v>
      </c>
      <c r="AY921" s="186" t="s">
        <v>153</v>
      </c>
    </row>
    <row r="922" spans="2:65" s="1" customFormat="1" ht="24" customHeight="1">
      <c r="B922" s="155"/>
      <c r="C922" s="156" t="s">
        <v>1577</v>
      </c>
      <c r="D922" s="156" t="s">
        <v>155</v>
      </c>
      <c r="E922" s="157" t="s">
        <v>1578</v>
      </c>
      <c r="F922" s="158" t="s">
        <v>1579</v>
      </c>
      <c r="G922" s="159" t="s">
        <v>158</v>
      </c>
      <c r="H922" s="160">
        <v>279.98099999999999</v>
      </c>
      <c r="I922" s="161"/>
      <c r="J922" s="162">
        <f>ROUND(I922*H922,2)</f>
        <v>0</v>
      </c>
      <c r="K922" s="158" t="s">
        <v>1</v>
      </c>
      <c r="L922" s="31"/>
      <c r="M922" s="163" t="s">
        <v>1</v>
      </c>
      <c r="N922" s="164" t="s">
        <v>36</v>
      </c>
      <c r="O922" s="54"/>
      <c r="P922" s="165">
        <f>O922*H922</f>
        <v>0</v>
      </c>
      <c r="Q922" s="165">
        <v>3.3E-4</v>
      </c>
      <c r="R922" s="165">
        <f>Q922*H922</f>
        <v>9.2393729999999993E-2</v>
      </c>
      <c r="S922" s="165">
        <v>0</v>
      </c>
      <c r="T922" s="166">
        <f>S922*H922</f>
        <v>0</v>
      </c>
      <c r="AR922" s="167" t="s">
        <v>234</v>
      </c>
      <c r="AT922" s="167" t="s">
        <v>155</v>
      </c>
      <c r="AU922" s="167" t="s">
        <v>82</v>
      </c>
      <c r="AY922" s="16" t="s">
        <v>153</v>
      </c>
      <c r="BE922" s="168">
        <f>IF(N922="základná",J922,0)</f>
        <v>0</v>
      </c>
      <c r="BF922" s="168">
        <f>IF(N922="znížená",J922,0)</f>
        <v>0</v>
      </c>
      <c r="BG922" s="168">
        <f>IF(N922="zákl. prenesená",J922,0)</f>
        <v>0</v>
      </c>
      <c r="BH922" s="168">
        <f>IF(N922="zníž. prenesená",J922,0)</f>
        <v>0</v>
      </c>
      <c r="BI922" s="168">
        <f>IF(N922="nulová",J922,0)</f>
        <v>0</v>
      </c>
      <c r="BJ922" s="16" t="s">
        <v>82</v>
      </c>
      <c r="BK922" s="168">
        <f>ROUND(I922*H922,2)</f>
        <v>0</v>
      </c>
      <c r="BL922" s="16" t="s">
        <v>234</v>
      </c>
      <c r="BM922" s="167" t="s">
        <v>1580</v>
      </c>
    </row>
    <row r="923" spans="2:65" s="12" customFormat="1" ht="33.75">
      <c r="B923" s="169"/>
      <c r="D923" s="170" t="s">
        <v>161</v>
      </c>
      <c r="E923" s="171" t="s">
        <v>1</v>
      </c>
      <c r="F923" s="172" t="s">
        <v>1581</v>
      </c>
      <c r="H923" s="173">
        <v>30</v>
      </c>
      <c r="I923" s="174"/>
      <c r="L923" s="169"/>
      <c r="M923" s="175"/>
      <c r="N923" s="176"/>
      <c r="O923" s="176"/>
      <c r="P923" s="176"/>
      <c r="Q923" s="176"/>
      <c r="R923" s="176"/>
      <c r="S923" s="176"/>
      <c r="T923" s="177"/>
      <c r="AT923" s="171" t="s">
        <v>161</v>
      </c>
      <c r="AU923" s="171" t="s">
        <v>82</v>
      </c>
      <c r="AV923" s="12" t="s">
        <v>82</v>
      </c>
      <c r="AW923" s="12" t="s">
        <v>27</v>
      </c>
      <c r="AX923" s="12" t="s">
        <v>70</v>
      </c>
      <c r="AY923" s="171" t="s">
        <v>153</v>
      </c>
    </row>
    <row r="924" spans="2:65" s="12" customFormat="1" ht="11.25">
      <c r="B924" s="169"/>
      <c r="D924" s="170" t="s">
        <v>161</v>
      </c>
      <c r="E924" s="171" t="s">
        <v>1</v>
      </c>
      <c r="F924" s="172" t="s">
        <v>1582</v>
      </c>
      <c r="H924" s="173">
        <v>249.98099999999999</v>
      </c>
      <c r="I924" s="174"/>
      <c r="L924" s="169"/>
      <c r="M924" s="175"/>
      <c r="N924" s="176"/>
      <c r="O924" s="176"/>
      <c r="P924" s="176"/>
      <c r="Q924" s="176"/>
      <c r="R924" s="176"/>
      <c r="S924" s="176"/>
      <c r="T924" s="177"/>
      <c r="AT924" s="171" t="s">
        <v>161</v>
      </c>
      <c r="AU924" s="171" t="s">
        <v>82</v>
      </c>
      <c r="AV924" s="12" t="s">
        <v>82</v>
      </c>
      <c r="AW924" s="12" t="s">
        <v>27</v>
      </c>
      <c r="AX924" s="12" t="s">
        <v>70</v>
      </c>
      <c r="AY924" s="171" t="s">
        <v>153</v>
      </c>
    </row>
    <row r="925" spans="2:65" s="14" customFormat="1" ht="11.25">
      <c r="B925" s="185"/>
      <c r="D925" s="170" t="s">
        <v>161</v>
      </c>
      <c r="E925" s="186" t="s">
        <v>1</v>
      </c>
      <c r="F925" s="187" t="s">
        <v>182</v>
      </c>
      <c r="H925" s="188">
        <v>279.98099999999999</v>
      </c>
      <c r="I925" s="189"/>
      <c r="L925" s="185"/>
      <c r="M925" s="190"/>
      <c r="N925" s="191"/>
      <c r="O925" s="191"/>
      <c r="P925" s="191"/>
      <c r="Q925" s="191"/>
      <c r="R925" s="191"/>
      <c r="S925" s="191"/>
      <c r="T925" s="192"/>
      <c r="AT925" s="186" t="s">
        <v>161</v>
      </c>
      <c r="AU925" s="186" t="s">
        <v>82</v>
      </c>
      <c r="AV925" s="14" t="s">
        <v>92</v>
      </c>
      <c r="AW925" s="14" t="s">
        <v>27</v>
      </c>
      <c r="AX925" s="14" t="s">
        <v>74</v>
      </c>
      <c r="AY925" s="186" t="s">
        <v>153</v>
      </c>
    </row>
    <row r="926" spans="2:65" s="11" customFormat="1" ht="22.9" customHeight="1">
      <c r="B926" s="142"/>
      <c r="D926" s="143" t="s">
        <v>69</v>
      </c>
      <c r="E926" s="153" t="s">
        <v>1583</v>
      </c>
      <c r="F926" s="153" t="s">
        <v>1584</v>
      </c>
      <c r="I926" s="145"/>
      <c r="J926" s="154">
        <f>BK926</f>
        <v>0</v>
      </c>
      <c r="L926" s="142"/>
      <c r="M926" s="147"/>
      <c r="N926" s="148"/>
      <c r="O926" s="148"/>
      <c r="P926" s="149">
        <f>SUM(P927:P940)</f>
        <v>0</v>
      </c>
      <c r="Q926" s="148"/>
      <c r="R926" s="149">
        <f>SUM(R927:R940)</f>
        <v>4.7729800000000003E-2</v>
      </c>
      <c r="S926" s="148"/>
      <c r="T926" s="150">
        <f>SUM(T927:T940)</f>
        <v>0</v>
      </c>
      <c r="AR926" s="143" t="s">
        <v>82</v>
      </c>
      <c r="AT926" s="151" t="s">
        <v>69</v>
      </c>
      <c r="AU926" s="151" t="s">
        <v>74</v>
      </c>
      <c r="AY926" s="143" t="s">
        <v>153</v>
      </c>
      <c r="BK926" s="152">
        <f>SUM(BK927:BK940)</f>
        <v>0</v>
      </c>
    </row>
    <row r="927" spans="2:65" s="1" customFormat="1" ht="36" customHeight="1">
      <c r="B927" s="155"/>
      <c r="C927" s="156" t="s">
        <v>1585</v>
      </c>
      <c r="D927" s="156" t="s">
        <v>155</v>
      </c>
      <c r="E927" s="157" t="s">
        <v>1586</v>
      </c>
      <c r="F927" s="158" t="s">
        <v>1587</v>
      </c>
      <c r="G927" s="159" t="s">
        <v>158</v>
      </c>
      <c r="H927" s="160">
        <v>238.649</v>
      </c>
      <c r="I927" s="161"/>
      <c r="J927" s="162">
        <f>ROUND(I927*H927,2)</f>
        <v>0</v>
      </c>
      <c r="K927" s="158" t="s">
        <v>1</v>
      </c>
      <c r="L927" s="31"/>
      <c r="M927" s="163" t="s">
        <v>1</v>
      </c>
      <c r="N927" s="164" t="s">
        <v>36</v>
      </c>
      <c r="O927" s="54"/>
      <c r="P927" s="165">
        <f>O927*H927</f>
        <v>0</v>
      </c>
      <c r="Q927" s="165">
        <v>2.0000000000000001E-4</v>
      </c>
      <c r="R927" s="165">
        <f>Q927*H927</f>
        <v>4.7729800000000003E-2</v>
      </c>
      <c r="S927" s="165">
        <v>0</v>
      </c>
      <c r="T927" s="166">
        <f>S927*H927</f>
        <v>0</v>
      </c>
      <c r="AR927" s="167" t="s">
        <v>234</v>
      </c>
      <c r="AT927" s="167" t="s">
        <v>155</v>
      </c>
      <c r="AU927" s="167" t="s">
        <v>82</v>
      </c>
      <c r="AY927" s="16" t="s">
        <v>153</v>
      </c>
      <c r="BE927" s="168">
        <f>IF(N927="základná",J927,0)</f>
        <v>0</v>
      </c>
      <c r="BF927" s="168">
        <f>IF(N927="znížená",J927,0)</f>
        <v>0</v>
      </c>
      <c r="BG927" s="168">
        <f>IF(N927="zákl. prenesená",J927,0)</f>
        <v>0</v>
      </c>
      <c r="BH927" s="168">
        <f>IF(N927="zníž. prenesená",J927,0)</f>
        <v>0</v>
      </c>
      <c r="BI927" s="168">
        <f>IF(N927="nulová",J927,0)</f>
        <v>0</v>
      </c>
      <c r="BJ927" s="16" t="s">
        <v>82</v>
      </c>
      <c r="BK927" s="168">
        <f>ROUND(I927*H927,2)</f>
        <v>0</v>
      </c>
      <c r="BL927" s="16" t="s">
        <v>234</v>
      </c>
      <c r="BM927" s="167" t="s">
        <v>1588</v>
      </c>
    </row>
    <row r="928" spans="2:65" s="12" customFormat="1" ht="33.75">
      <c r="B928" s="169"/>
      <c r="D928" s="170" t="s">
        <v>161</v>
      </c>
      <c r="E928" s="171" t="s">
        <v>1</v>
      </c>
      <c r="F928" s="172" t="s">
        <v>1589</v>
      </c>
      <c r="H928" s="173">
        <v>36.384999999999998</v>
      </c>
      <c r="I928" s="174"/>
      <c r="L928" s="169"/>
      <c r="M928" s="175"/>
      <c r="N928" s="176"/>
      <c r="O928" s="176"/>
      <c r="P928" s="176"/>
      <c r="Q928" s="176"/>
      <c r="R928" s="176"/>
      <c r="S928" s="176"/>
      <c r="T928" s="177"/>
      <c r="AT928" s="171" t="s">
        <v>161</v>
      </c>
      <c r="AU928" s="171" t="s">
        <v>82</v>
      </c>
      <c r="AV928" s="12" t="s">
        <v>82</v>
      </c>
      <c r="AW928" s="12" t="s">
        <v>27</v>
      </c>
      <c r="AX928" s="12" t="s">
        <v>70</v>
      </c>
      <c r="AY928" s="171" t="s">
        <v>153</v>
      </c>
    </row>
    <row r="929" spans="2:51" s="12" customFormat="1" ht="11.25">
      <c r="B929" s="169"/>
      <c r="D929" s="170" t="s">
        <v>161</v>
      </c>
      <c r="E929" s="171" t="s">
        <v>1</v>
      </c>
      <c r="F929" s="172" t="s">
        <v>1590</v>
      </c>
      <c r="H929" s="173">
        <v>9.7539999999999996</v>
      </c>
      <c r="I929" s="174"/>
      <c r="L929" s="169"/>
      <c r="M929" s="175"/>
      <c r="N929" s="176"/>
      <c r="O929" s="176"/>
      <c r="P929" s="176"/>
      <c r="Q929" s="176"/>
      <c r="R929" s="176"/>
      <c r="S929" s="176"/>
      <c r="T929" s="177"/>
      <c r="AT929" s="171" t="s">
        <v>161</v>
      </c>
      <c r="AU929" s="171" t="s">
        <v>82</v>
      </c>
      <c r="AV929" s="12" t="s">
        <v>82</v>
      </c>
      <c r="AW929" s="12" t="s">
        <v>27</v>
      </c>
      <c r="AX929" s="12" t="s">
        <v>70</v>
      </c>
      <c r="AY929" s="171" t="s">
        <v>153</v>
      </c>
    </row>
    <row r="930" spans="2:51" s="12" customFormat="1" ht="11.25">
      <c r="B930" s="169"/>
      <c r="D930" s="170" t="s">
        <v>161</v>
      </c>
      <c r="E930" s="171" t="s">
        <v>1</v>
      </c>
      <c r="F930" s="172" t="s">
        <v>1591</v>
      </c>
      <c r="H930" s="173">
        <v>17.776</v>
      </c>
      <c r="I930" s="174"/>
      <c r="L930" s="169"/>
      <c r="M930" s="175"/>
      <c r="N930" s="176"/>
      <c r="O930" s="176"/>
      <c r="P930" s="176"/>
      <c r="Q930" s="176"/>
      <c r="R930" s="176"/>
      <c r="S930" s="176"/>
      <c r="T930" s="177"/>
      <c r="AT930" s="171" t="s">
        <v>161</v>
      </c>
      <c r="AU930" s="171" t="s">
        <v>82</v>
      </c>
      <c r="AV930" s="12" t="s">
        <v>82</v>
      </c>
      <c r="AW930" s="12" t="s">
        <v>27</v>
      </c>
      <c r="AX930" s="12" t="s">
        <v>70</v>
      </c>
      <c r="AY930" s="171" t="s">
        <v>153</v>
      </c>
    </row>
    <row r="931" spans="2:51" s="12" customFormat="1" ht="11.25">
      <c r="B931" s="169"/>
      <c r="D931" s="170" t="s">
        <v>161</v>
      </c>
      <c r="E931" s="171" t="s">
        <v>1</v>
      </c>
      <c r="F931" s="172" t="s">
        <v>1592</v>
      </c>
      <c r="H931" s="173">
        <v>7.5140000000000002</v>
      </c>
      <c r="I931" s="174"/>
      <c r="L931" s="169"/>
      <c r="M931" s="175"/>
      <c r="N931" s="176"/>
      <c r="O931" s="176"/>
      <c r="P931" s="176"/>
      <c r="Q931" s="176"/>
      <c r="R931" s="176"/>
      <c r="S931" s="176"/>
      <c r="T931" s="177"/>
      <c r="AT931" s="171" t="s">
        <v>161</v>
      </c>
      <c r="AU931" s="171" t="s">
        <v>82</v>
      </c>
      <c r="AV931" s="12" t="s">
        <v>82</v>
      </c>
      <c r="AW931" s="12" t="s">
        <v>27</v>
      </c>
      <c r="AX931" s="12" t="s">
        <v>70</v>
      </c>
      <c r="AY931" s="171" t="s">
        <v>153</v>
      </c>
    </row>
    <row r="932" spans="2:51" s="12" customFormat="1" ht="22.5">
      <c r="B932" s="169"/>
      <c r="D932" s="170" t="s">
        <v>161</v>
      </c>
      <c r="E932" s="171" t="s">
        <v>1</v>
      </c>
      <c r="F932" s="172" t="s">
        <v>1593</v>
      </c>
      <c r="H932" s="173">
        <v>14.525</v>
      </c>
      <c r="I932" s="174"/>
      <c r="L932" s="169"/>
      <c r="M932" s="175"/>
      <c r="N932" s="176"/>
      <c r="O932" s="176"/>
      <c r="P932" s="176"/>
      <c r="Q932" s="176"/>
      <c r="R932" s="176"/>
      <c r="S932" s="176"/>
      <c r="T932" s="177"/>
      <c r="AT932" s="171" t="s">
        <v>161</v>
      </c>
      <c r="AU932" s="171" t="s">
        <v>82</v>
      </c>
      <c r="AV932" s="12" t="s">
        <v>82</v>
      </c>
      <c r="AW932" s="12" t="s">
        <v>27</v>
      </c>
      <c r="AX932" s="12" t="s">
        <v>70</v>
      </c>
      <c r="AY932" s="171" t="s">
        <v>153</v>
      </c>
    </row>
    <row r="933" spans="2:51" s="12" customFormat="1" ht="22.5">
      <c r="B933" s="169"/>
      <c r="D933" s="170" t="s">
        <v>161</v>
      </c>
      <c r="E933" s="171" t="s">
        <v>1</v>
      </c>
      <c r="F933" s="172" t="s">
        <v>1594</v>
      </c>
      <c r="H933" s="173">
        <v>16.776</v>
      </c>
      <c r="I933" s="174"/>
      <c r="L933" s="169"/>
      <c r="M933" s="175"/>
      <c r="N933" s="176"/>
      <c r="O933" s="176"/>
      <c r="P933" s="176"/>
      <c r="Q933" s="176"/>
      <c r="R933" s="176"/>
      <c r="S933" s="176"/>
      <c r="T933" s="177"/>
      <c r="AT933" s="171" t="s">
        <v>161</v>
      </c>
      <c r="AU933" s="171" t="s">
        <v>82</v>
      </c>
      <c r="AV933" s="12" t="s">
        <v>82</v>
      </c>
      <c r="AW933" s="12" t="s">
        <v>27</v>
      </c>
      <c r="AX933" s="12" t="s">
        <v>70</v>
      </c>
      <c r="AY933" s="171" t="s">
        <v>153</v>
      </c>
    </row>
    <row r="934" spans="2:51" s="12" customFormat="1" ht="22.5">
      <c r="B934" s="169"/>
      <c r="D934" s="170" t="s">
        <v>161</v>
      </c>
      <c r="E934" s="171" t="s">
        <v>1</v>
      </c>
      <c r="F934" s="172" t="s">
        <v>1595</v>
      </c>
      <c r="H934" s="173">
        <v>17.716000000000001</v>
      </c>
      <c r="I934" s="174"/>
      <c r="L934" s="169"/>
      <c r="M934" s="175"/>
      <c r="N934" s="176"/>
      <c r="O934" s="176"/>
      <c r="P934" s="176"/>
      <c r="Q934" s="176"/>
      <c r="R934" s="176"/>
      <c r="S934" s="176"/>
      <c r="T934" s="177"/>
      <c r="AT934" s="171" t="s">
        <v>161</v>
      </c>
      <c r="AU934" s="171" t="s">
        <v>82</v>
      </c>
      <c r="AV934" s="12" t="s">
        <v>82</v>
      </c>
      <c r="AW934" s="12" t="s">
        <v>27</v>
      </c>
      <c r="AX934" s="12" t="s">
        <v>70</v>
      </c>
      <c r="AY934" s="171" t="s">
        <v>153</v>
      </c>
    </row>
    <row r="935" spans="2:51" s="12" customFormat="1" ht="11.25">
      <c r="B935" s="169"/>
      <c r="D935" s="170" t="s">
        <v>161</v>
      </c>
      <c r="E935" s="171" t="s">
        <v>1</v>
      </c>
      <c r="F935" s="172" t="s">
        <v>1596</v>
      </c>
      <c r="H935" s="173">
        <v>7.2990000000000004</v>
      </c>
      <c r="I935" s="174"/>
      <c r="L935" s="169"/>
      <c r="M935" s="175"/>
      <c r="N935" s="176"/>
      <c r="O935" s="176"/>
      <c r="P935" s="176"/>
      <c r="Q935" s="176"/>
      <c r="R935" s="176"/>
      <c r="S935" s="176"/>
      <c r="T935" s="177"/>
      <c r="AT935" s="171" t="s">
        <v>161</v>
      </c>
      <c r="AU935" s="171" t="s">
        <v>82</v>
      </c>
      <c r="AV935" s="12" t="s">
        <v>82</v>
      </c>
      <c r="AW935" s="12" t="s">
        <v>27</v>
      </c>
      <c r="AX935" s="12" t="s">
        <v>70</v>
      </c>
      <c r="AY935" s="171" t="s">
        <v>153</v>
      </c>
    </row>
    <row r="936" spans="2:51" s="12" customFormat="1" ht="11.25">
      <c r="B936" s="169"/>
      <c r="D936" s="170" t="s">
        <v>161</v>
      </c>
      <c r="E936" s="171" t="s">
        <v>1</v>
      </c>
      <c r="F936" s="172" t="s">
        <v>1597</v>
      </c>
      <c r="H936" s="173">
        <v>7.7050000000000001</v>
      </c>
      <c r="I936" s="174"/>
      <c r="L936" s="169"/>
      <c r="M936" s="175"/>
      <c r="N936" s="176"/>
      <c r="O936" s="176"/>
      <c r="P936" s="176"/>
      <c r="Q936" s="176"/>
      <c r="R936" s="176"/>
      <c r="S936" s="176"/>
      <c r="T936" s="177"/>
      <c r="AT936" s="171" t="s">
        <v>161</v>
      </c>
      <c r="AU936" s="171" t="s">
        <v>82</v>
      </c>
      <c r="AV936" s="12" t="s">
        <v>82</v>
      </c>
      <c r="AW936" s="12" t="s">
        <v>27</v>
      </c>
      <c r="AX936" s="12" t="s">
        <v>70</v>
      </c>
      <c r="AY936" s="171" t="s">
        <v>153</v>
      </c>
    </row>
    <row r="937" spans="2:51" s="12" customFormat="1" ht="33.75">
      <c r="B937" s="169"/>
      <c r="D937" s="170" t="s">
        <v>161</v>
      </c>
      <c r="E937" s="171" t="s">
        <v>1</v>
      </c>
      <c r="F937" s="172" t="s">
        <v>1598</v>
      </c>
      <c r="H937" s="173">
        <v>51.283000000000001</v>
      </c>
      <c r="I937" s="174"/>
      <c r="L937" s="169"/>
      <c r="M937" s="175"/>
      <c r="N937" s="176"/>
      <c r="O937" s="176"/>
      <c r="P937" s="176"/>
      <c r="Q937" s="176"/>
      <c r="R937" s="176"/>
      <c r="S937" s="176"/>
      <c r="T937" s="177"/>
      <c r="AT937" s="171" t="s">
        <v>161</v>
      </c>
      <c r="AU937" s="171" t="s">
        <v>82</v>
      </c>
      <c r="AV937" s="12" t="s">
        <v>82</v>
      </c>
      <c r="AW937" s="12" t="s">
        <v>27</v>
      </c>
      <c r="AX937" s="12" t="s">
        <v>70</v>
      </c>
      <c r="AY937" s="171" t="s">
        <v>153</v>
      </c>
    </row>
    <row r="938" spans="2:51" s="12" customFormat="1" ht="22.5">
      <c r="B938" s="169"/>
      <c r="D938" s="170" t="s">
        <v>161</v>
      </c>
      <c r="E938" s="171" t="s">
        <v>1</v>
      </c>
      <c r="F938" s="172" t="s">
        <v>1599</v>
      </c>
      <c r="H938" s="173">
        <v>32.371000000000002</v>
      </c>
      <c r="I938" s="174"/>
      <c r="L938" s="169"/>
      <c r="M938" s="175"/>
      <c r="N938" s="176"/>
      <c r="O938" s="176"/>
      <c r="P938" s="176"/>
      <c r="Q938" s="176"/>
      <c r="R938" s="176"/>
      <c r="S938" s="176"/>
      <c r="T938" s="177"/>
      <c r="AT938" s="171" t="s">
        <v>161</v>
      </c>
      <c r="AU938" s="171" t="s">
        <v>82</v>
      </c>
      <c r="AV938" s="12" t="s">
        <v>82</v>
      </c>
      <c r="AW938" s="12" t="s">
        <v>27</v>
      </c>
      <c r="AX938" s="12" t="s">
        <v>70</v>
      </c>
      <c r="AY938" s="171" t="s">
        <v>153</v>
      </c>
    </row>
    <row r="939" spans="2:51" s="12" customFormat="1" ht="45">
      <c r="B939" s="169"/>
      <c r="D939" s="170" t="s">
        <v>161</v>
      </c>
      <c r="E939" s="171" t="s">
        <v>1</v>
      </c>
      <c r="F939" s="172" t="s">
        <v>1600</v>
      </c>
      <c r="H939" s="173">
        <v>19.545000000000002</v>
      </c>
      <c r="I939" s="174"/>
      <c r="L939" s="169"/>
      <c r="M939" s="175"/>
      <c r="N939" s="176"/>
      <c r="O939" s="176"/>
      <c r="P939" s="176"/>
      <c r="Q939" s="176"/>
      <c r="R939" s="176"/>
      <c r="S939" s="176"/>
      <c r="T939" s="177"/>
      <c r="AT939" s="171" t="s">
        <v>161</v>
      </c>
      <c r="AU939" s="171" t="s">
        <v>82</v>
      </c>
      <c r="AV939" s="12" t="s">
        <v>82</v>
      </c>
      <c r="AW939" s="12" t="s">
        <v>27</v>
      </c>
      <c r="AX939" s="12" t="s">
        <v>70</v>
      </c>
      <c r="AY939" s="171" t="s">
        <v>153</v>
      </c>
    </row>
    <row r="940" spans="2:51" s="14" customFormat="1" ht="11.25">
      <c r="B940" s="185"/>
      <c r="D940" s="170" t="s">
        <v>161</v>
      </c>
      <c r="E940" s="186" t="s">
        <v>1</v>
      </c>
      <c r="F940" s="187" t="s">
        <v>182</v>
      </c>
      <c r="H940" s="188">
        <v>238.649</v>
      </c>
      <c r="I940" s="189"/>
      <c r="L940" s="185"/>
      <c r="M940" s="206"/>
      <c r="N940" s="207"/>
      <c r="O940" s="207"/>
      <c r="P940" s="207"/>
      <c r="Q940" s="207"/>
      <c r="R940" s="207"/>
      <c r="S940" s="207"/>
      <c r="T940" s="208"/>
      <c r="AT940" s="186" t="s">
        <v>161</v>
      </c>
      <c r="AU940" s="186" t="s">
        <v>82</v>
      </c>
      <c r="AV940" s="14" t="s">
        <v>92</v>
      </c>
      <c r="AW940" s="14" t="s">
        <v>27</v>
      </c>
      <c r="AX940" s="14" t="s">
        <v>74</v>
      </c>
      <c r="AY940" s="186" t="s">
        <v>153</v>
      </c>
    </row>
    <row r="941" spans="2:51" s="1" customFormat="1" ht="6.95" customHeight="1">
      <c r="B941" s="43"/>
      <c r="C941" s="44"/>
      <c r="D941" s="44"/>
      <c r="E941" s="44"/>
      <c r="F941" s="44"/>
      <c r="G941" s="44"/>
      <c r="H941" s="44"/>
      <c r="I941" s="116"/>
      <c r="J941" s="44"/>
      <c r="K941" s="44"/>
      <c r="L941" s="31"/>
    </row>
  </sheetData>
  <autoFilter ref="C144:K940"/>
  <mergeCells count="12">
    <mergeCell ref="E137:H137"/>
    <mergeCell ref="L2:V2"/>
    <mergeCell ref="E85:H85"/>
    <mergeCell ref="E87:H87"/>
    <mergeCell ref="E89:H89"/>
    <mergeCell ref="E133:H133"/>
    <mergeCell ref="E135:H13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B2:BM254"/>
  <sheetViews>
    <sheetView showGridLines="0" workbookViewId="0">
      <selection activeCell="J14" sqref="J14"/>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5" t="s">
        <v>5</v>
      </c>
      <c r="M2" s="226"/>
      <c r="N2" s="226"/>
      <c r="O2" s="226"/>
      <c r="P2" s="226"/>
      <c r="Q2" s="226"/>
      <c r="R2" s="226"/>
      <c r="S2" s="226"/>
      <c r="T2" s="226"/>
      <c r="U2" s="226"/>
      <c r="V2" s="226"/>
      <c r="AT2" s="16" t="s">
        <v>86</v>
      </c>
    </row>
    <row r="3" spans="2:46" ht="6.95" customHeight="1">
      <c r="B3" s="17"/>
      <c r="C3" s="18"/>
      <c r="D3" s="18"/>
      <c r="E3" s="18"/>
      <c r="F3" s="18"/>
      <c r="G3" s="18"/>
      <c r="H3" s="18"/>
      <c r="I3" s="93"/>
      <c r="J3" s="18"/>
      <c r="K3" s="18"/>
      <c r="L3" s="19"/>
      <c r="AT3" s="16" t="s">
        <v>70</v>
      </c>
    </row>
    <row r="4" spans="2:46" ht="24.95" customHeight="1">
      <c r="B4" s="19"/>
      <c r="D4" s="20" t="s">
        <v>104</v>
      </c>
      <c r="L4" s="19"/>
      <c r="M4" s="94" t="s">
        <v>9</v>
      </c>
      <c r="AT4" s="16" t="s">
        <v>3</v>
      </c>
    </row>
    <row r="5" spans="2:46" ht="6.95" customHeight="1">
      <c r="B5" s="19"/>
      <c r="L5" s="19"/>
    </row>
    <row r="6" spans="2:46" ht="12" customHeight="1">
      <c r="B6" s="19"/>
      <c r="D6" s="26" t="s">
        <v>14</v>
      </c>
      <c r="L6" s="19"/>
    </row>
    <row r="7" spans="2:46" ht="16.5" customHeight="1">
      <c r="B7" s="19"/>
      <c r="E7" s="257" t="str">
        <f>'Rekapitulácia stavby'!K6</f>
        <v>Obnova a nadstavba Materskej školy Hrubá Borša</v>
      </c>
      <c r="F7" s="258"/>
      <c r="G7" s="258"/>
      <c r="H7" s="258"/>
      <c r="L7" s="19"/>
    </row>
    <row r="8" spans="2:46" ht="12" customHeight="1">
      <c r="B8" s="19"/>
      <c r="D8" s="26" t="s">
        <v>105</v>
      </c>
      <c r="L8" s="19"/>
    </row>
    <row r="9" spans="2:46" s="1" customFormat="1" ht="16.5" customHeight="1">
      <c r="B9" s="31"/>
      <c r="E9" s="257" t="s">
        <v>106</v>
      </c>
      <c r="F9" s="259"/>
      <c r="G9" s="259"/>
      <c r="H9" s="259"/>
      <c r="I9" s="95"/>
      <c r="L9" s="31"/>
    </row>
    <row r="10" spans="2:46" s="1" customFormat="1" ht="12" customHeight="1">
      <c r="B10" s="31"/>
      <c r="D10" s="26" t="s">
        <v>107</v>
      </c>
      <c r="I10" s="95"/>
      <c r="L10" s="31"/>
    </row>
    <row r="11" spans="2:46" s="1" customFormat="1" ht="36.950000000000003" customHeight="1">
      <c r="B11" s="31"/>
      <c r="E11" s="233" t="s">
        <v>1601</v>
      </c>
      <c r="F11" s="259"/>
      <c r="G11" s="259"/>
      <c r="H11" s="259"/>
      <c r="I11" s="95"/>
      <c r="L11" s="31"/>
    </row>
    <row r="12" spans="2:46" s="1" customFormat="1" ht="11.25">
      <c r="B12" s="31"/>
      <c r="I12" s="95"/>
      <c r="L12" s="31"/>
    </row>
    <row r="13" spans="2:46" s="1" customFormat="1" ht="12" customHeight="1">
      <c r="B13" s="31"/>
      <c r="D13" s="26" t="s">
        <v>16</v>
      </c>
      <c r="F13" s="24" t="s">
        <v>1</v>
      </c>
      <c r="I13" s="96" t="s">
        <v>17</v>
      </c>
      <c r="J13" s="24" t="s">
        <v>1</v>
      </c>
      <c r="L13" s="31"/>
    </row>
    <row r="14" spans="2:46" s="1" customFormat="1" ht="12" customHeight="1">
      <c r="B14" s="31"/>
      <c r="D14" s="26" t="s">
        <v>18</v>
      </c>
      <c r="F14" s="24" t="s">
        <v>19</v>
      </c>
      <c r="I14" s="96" t="s">
        <v>20</v>
      </c>
      <c r="J14" s="51"/>
      <c r="L14" s="31"/>
    </row>
    <row r="15" spans="2:46" s="1" customFormat="1" ht="10.9" customHeight="1">
      <c r="B15" s="31"/>
      <c r="I15" s="95"/>
      <c r="L15" s="31"/>
    </row>
    <row r="16" spans="2:46" s="1" customFormat="1" ht="12" customHeight="1">
      <c r="B16" s="31"/>
      <c r="D16" s="26" t="s">
        <v>21</v>
      </c>
      <c r="I16" s="96" t="s">
        <v>22</v>
      </c>
      <c r="J16" s="24" t="str">
        <f>IF('Rekapitulácia stavby'!AN10="","",'Rekapitulácia stavby'!AN10)</f>
        <v/>
      </c>
      <c r="L16" s="31"/>
    </row>
    <row r="17" spans="2:12" s="1" customFormat="1" ht="18" customHeight="1">
      <c r="B17" s="31"/>
      <c r="E17" s="24" t="str">
        <f>IF('Rekapitulácia stavby'!E11="","",'Rekapitulácia stavby'!E11)</f>
        <v xml:space="preserve"> </v>
      </c>
      <c r="I17" s="96" t="s">
        <v>23</v>
      </c>
      <c r="J17" s="24" t="str">
        <f>IF('Rekapitulácia stavby'!AN11="","",'Rekapitulácia stavby'!AN11)</f>
        <v/>
      </c>
      <c r="L17" s="31"/>
    </row>
    <row r="18" spans="2:12" s="1" customFormat="1" ht="6.95" customHeight="1">
      <c r="B18" s="31"/>
      <c r="I18" s="95"/>
      <c r="L18" s="31"/>
    </row>
    <row r="19" spans="2:12" s="1" customFormat="1" ht="12" customHeight="1">
      <c r="B19" s="31"/>
      <c r="D19" s="26" t="s">
        <v>24</v>
      </c>
      <c r="I19" s="96" t="s">
        <v>22</v>
      </c>
      <c r="J19" s="27" t="str">
        <f>'Rekapitulácia stavby'!AN13</f>
        <v>Vyplň údaj</v>
      </c>
      <c r="L19" s="31"/>
    </row>
    <row r="20" spans="2:12" s="1" customFormat="1" ht="18" customHeight="1">
      <c r="B20" s="31"/>
      <c r="E20" s="260" t="str">
        <f>'Rekapitulácia stavby'!E14</f>
        <v>Vyplň údaj</v>
      </c>
      <c r="F20" s="236"/>
      <c r="G20" s="236"/>
      <c r="H20" s="236"/>
      <c r="I20" s="96" t="s">
        <v>23</v>
      </c>
      <c r="J20" s="27" t="str">
        <f>'Rekapitulácia stavby'!AN14</f>
        <v>Vyplň údaj</v>
      </c>
      <c r="L20" s="31"/>
    </row>
    <row r="21" spans="2:12" s="1" customFormat="1" ht="6.95" customHeight="1">
      <c r="B21" s="31"/>
      <c r="I21" s="95"/>
      <c r="L21" s="31"/>
    </row>
    <row r="22" spans="2:12" s="1" customFormat="1" ht="12" customHeight="1">
      <c r="B22" s="31"/>
      <c r="D22" s="26" t="s">
        <v>26</v>
      </c>
      <c r="I22" s="96" t="s">
        <v>22</v>
      </c>
      <c r="J22" s="24" t="str">
        <f>IF('Rekapitulácia stavby'!AN16="","",'Rekapitulácia stavby'!AN16)</f>
        <v/>
      </c>
      <c r="L22" s="31"/>
    </row>
    <row r="23" spans="2:12" s="1" customFormat="1" ht="18" customHeight="1">
      <c r="B23" s="31"/>
      <c r="E23" s="24" t="str">
        <f>IF('Rekapitulácia stavby'!E17="","",'Rekapitulácia stavby'!E17)</f>
        <v xml:space="preserve"> </v>
      </c>
      <c r="I23" s="96" t="s">
        <v>23</v>
      </c>
      <c r="J23" s="24" t="str">
        <f>IF('Rekapitulácia stavby'!AN17="","",'Rekapitulácia stavby'!AN17)</f>
        <v/>
      </c>
      <c r="L23" s="31"/>
    </row>
    <row r="24" spans="2:12" s="1" customFormat="1" ht="6.95" customHeight="1">
      <c r="B24" s="31"/>
      <c r="I24" s="95"/>
      <c r="L24" s="31"/>
    </row>
    <row r="25" spans="2:12" s="1" customFormat="1" ht="12" customHeight="1">
      <c r="B25" s="31"/>
      <c r="D25" s="26" t="s">
        <v>28</v>
      </c>
      <c r="I25" s="96" t="s">
        <v>22</v>
      </c>
      <c r="J25" s="24" t="str">
        <f>IF('Rekapitulácia stavby'!AN19="","",'Rekapitulácia stavby'!AN19)</f>
        <v/>
      </c>
      <c r="L25" s="31"/>
    </row>
    <row r="26" spans="2:12" s="1" customFormat="1" ht="18" customHeight="1">
      <c r="B26" s="31"/>
      <c r="E26" s="24" t="str">
        <f>IF('Rekapitulácia stavby'!E20="","",'Rekapitulácia stavby'!E20)</f>
        <v xml:space="preserve"> </v>
      </c>
      <c r="I26" s="96" t="s">
        <v>23</v>
      </c>
      <c r="J26" s="24" t="str">
        <f>IF('Rekapitulácia stavby'!AN20="","",'Rekapitulácia stavby'!AN20)</f>
        <v/>
      </c>
      <c r="L26" s="31"/>
    </row>
    <row r="27" spans="2:12" s="1" customFormat="1" ht="6.95" customHeight="1">
      <c r="B27" s="31"/>
      <c r="I27" s="95"/>
      <c r="L27" s="31"/>
    </row>
    <row r="28" spans="2:12" s="1" customFormat="1" ht="12" customHeight="1">
      <c r="B28" s="31"/>
      <c r="D28" s="26" t="s">
        <v>29</v>
      </c>
      <c r="I28" s="95"/>
      <c r="L28" s="31"/>
    </row>
    <row r="29" spans="2:12" s="7" customFormat="1" ht="16.5" customHeight="1">
      <c r="B29" s="97"/>
      <c r="E29" s="240" t="s">
        <v>1</v>
      </c>
      <c r="F29" s="240"/>
      <c r="G29" s="240"/>
      <c r="H29" s="240"/>
      <c r="I29" s="98"/>
      <c r="L29" s="97"/>
    </row>
    <row r="30" spans="2:12" s="1" customFormat="1" ht="6.95" customHeight="1">
      <c r="B30" s="31"/>
      <c r="I30" s="95"/>
      <c r="L30" s="31"/>
    </row>
    <row r="31" spans="2:12" s="1" customFormat="1" ht="6.95" customHeight="1">
      <c r="B31" s="31"/>
      <c r="D31" s="52"/>
      <c r="E31" s="52"/>
      <c r="F31" s="52"/>
      <c r="G31" s="52"/>
      <c r="H31" s="52"/>
      <c r="I31" s="99"/>
      <c r="J31" s="52"/>
      <c r="K31" s="52"/>
      <c r="L31" s="31"/>
    </row>
    <row r="32" spans="2:12" s="1" customFormat="1" ht="25.35" customHeight="1">
      <c r="B32" s="31"/>
      <c r="D32" s="100" t="s">
        <v>30</v>
      </c>
      <c r="I32" s="95"/>
      <c r="J32" s="65">
        <f>ROUND(J128, 2)</f>
        <v>0</v>
      </c>
      <c r="L32" s="31"/>
    </row>
    <row r="33" spans="2:12" s="1" customFormat="1" ht="6.95" customHeight="1">
      <c r="B33" s="31"/>
      <c r="D33" s="52"/>
      <c r="E33" s="52"/>
      <c r="F33" s="52"/>
      <c r="G33" s="52"/>
      <c r="H33" s="52"/>
      <c r="I33" s="99"/>
      <c r="J33" s="52"/>
      <c r="K33" s="52"/>
      <c r="L33" s="31"/>
    </row>
    <row r="34" spans="2:12" s="1" customFormat="1" ht="14.45" customHeight="1">
      <c r="B34" s="31"/>
      <c r="F34" s="34" t="s">
        <v>32</v>
      </c>
      <c r="I34" s="101" t="s">
        <v>31</v>
      </c>
      <c r="J34" s="34" t="s">
        <v>33</v>
      </c>
      <c r="L34" s="31"/>
    </row>
    <row r="35" spans="2:12" s="1" customFormat="1" ht="14.45" customHeight="1">
      <c r="B35" s="31"/>
      <c r="D35" s="102" t="s">
        <v>34</v>
      </c>
      <c r="E35" s="26" t="s">
        <v>35</v>
      </c>
      <c r="F35" s="103">
        <f>ROUND((SUM(BE128:BE253)),  2)</f>
        <v>0</v>
      </c>
      <c r="I35" s="104">
        <v>0.2</v>
      </c>
      <c r="J35" s="103">
        <f>ROUND(((SUM(BE128:BE253))*I35),  2)</f>
        <v>0</v>
      </c>
      <c r="L35" s="31"/>
    </row>
    <row r="36" spans="2:12" s="1" customFormat="1" ht="14.45" customHeight="1">
      <c r="B36" s="31"/>
      <c r="E36" s="26" t="s">
        <v>36</v>
      </c>
      <c r="F36" s="103">
        <f>ROUND((SUM(BF128:BF253)),  2)</f>
        <v>0</v>
      </c>
      <c r="I36" s="104">
        <v>0.2</v>
      </c>
      <c r="J36" s="103">
        <f>ROUND(((SUM(BF128:BF253))*I36),  2)</f>
        <v>0</v>
      </c>
      <c r="L36" s="31"/>
    </row>
    <row r="37" spans="2:12" s="1" customFormat="1" ht="14.45" hidden="1" customHeight="1">
      <c r="B37" s="31"/>
      <c r="E37" s="26" t="s">
        <v>37</v>
      </c>
      <c r="F37" s="103">
        <f>ROUND((SUM(BG128:BG253)),  2)</f>
        <v>0</v>
      </c>
      <c r="I37" s="104">
        <v>0.2</v>
      </c>
      <c r="J37" s="103">
        <f>0</f>
        <v>0</v>
      </c>
      <c r="L37" s="31"/>
    </row>
    <row r="38" spans="2:12" s="1" customFormat="1" ht="14.45" hidden="1" customHeight="1">
      <c r="B38" s="31"/>
      <c r="E38" s="26" t="s">
        <v>38</v>
      </c>
      <c r="F38" s="103">
        <f>ROUND((SUM(BH128:BH253)),  2)</f>
        <v>0</v>
      </c>
      <c r="I38" s="104">
        <v>0.2</v>
      </c>
      <c r="J38" s="103">
        <f>0</f>
        <v>0</v>
      </c>
      <c r="L38" s="31"/>
    </row>
    <row r="39" spans="2:12" s="1" customFormat="1" ht="14.45" hidden="1" customHeight="1">
      <c r="B39" s="31"/>
      <c r="E39" s="26" t="s">
        <v>39</v>
      </c>
      <c r="F39" s="103">
        <f>ROUND((SUM(BI128:BI253)),  2)</f>
        <v>0</v>
      </c>
      <c r="I39" s="104">
        <v>0</v>
      </c>
      <c r="J39" s="103">
        <f>0</f>
        <v>0</v>
      </c>
      <c r="L39" s="31"/>
    </row>
    <row r="40" spans="2:12" s="1" customFormat="1" ht="6.95" customHeight="1">
      <c r="B40" s="31"/>
      <c r="I40" s="95"/>
      <c r="L40" s="31"/>
    </row>
    <row r="41" spans="2:12" s="1" customFormat="1" ht="25.35" customHeight="1">
      <c r="B41" s="31"/>
      <c r="C41" s="105"/>
      <c r="D41" s="106" t="s">
        <v>40</v>
      </c>
      <c r="E41" s="56"/>
      <c r="F41" s="56"/>
      <c r="G41" s="107" t="s">
        <v>41</v>
      </c>
      <c r="H41" s="108" t="s">
        <v>42</v>
      </c>
      <c r="I41" s="109"/>
      <c r="J41" s="110">
        <f>SUM(J32:J39)</f>
        <v>0</v>
      </c>
      <c r="K41" s="111"/>
      <c r="L41" s="31"/>
    </row>
    <row r="42" spans="2:12" s="1" customFormat="1" ht="14.45" customHeight="1">
      <c r="B42" s="31"/>
      <c r="I42" s="95"/>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43</v>
      </c>
      <c r="E50" s="41"/>
      <c r="F50" s="41"/>
      <c r="G50" s="40" t="s">
        <v>44</v>
      </c>
      <c r="H50" s="41"/>
      <c r="I50" s="112"/>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45</v>
      </c>
      <c r="E61" s="33"/>
      <c r="F61" s="113" t="s">
        <v>46</v>
      </c>
      <c r="G61" s="42" t="s">
        <v>45</v>
      </c>
      <c r="H61" s="33"/>
      <c r="I61" s="114"/>
      <c r="J61" s="115" t="s">
        <v>46</v>
      </c>
      <c r="K61" s="33"/>
      <c r="L61" s="31"/>
    </row>
    <row r="62" spans="2:12" ht="11.25">
      <c r="B62" s="19"/>
      <c r="L62" s="19"/>
    </row>
    <row r="63" spans="2:12" ht="11.25">
      <c r="B63" s="19"/>
      <c r="L63" s="19"/>
    </row>
    <row r="64" spans="2:12" ht="11.25">
      <c r="B64" s="19"/>
      <c r="L64" s="19"/>
    </row>
    <row r="65" spans="2:12" s="1" customFormat="1" ht="12.75">
      <c r="B65" s="31"/>
      <c r="D65" s="40" t="s">
        <v>47</v>
      </c>
      <c r="E65" s="41"/>
      <c r="F65" s="41"/>
      <c r="G65" s="40" t="s">
        <v>48</v>
      </c>
      <c r="H65" s="41"/>
      <c r="I65" s="112"/>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45</v>
      </c>
      <c r="E76" s="33"/>
      <c r="F76" s="113" t="s">
        <v>46</v>
      </c>
      <c r="G76" s="42" t="s">
        <v>45</v>
      </c>
      <c r="H76" s="33"/>
      <c r="I76" s="114"/>
      <c r="J76" s="115" t="s">
        <v>46</v>
      </c>
      <c r="K76" s="33"/>
      <c r="L76" s="31"/>
    </row>
    <row r="77" spans="2:12" s="1" customFormat="1" ht="14.45" customHeight="1">
      <c r="B77" s="43"/>
      <c r="C77" s="44"/>
      <c r="D77" s="44"/>
      <c r="E77" s="44"/>
      <c r="F77" s="44"/>
      <c r="G77" s="44"/>
      <c r="H77" s="44"/>
      <c r="I77" s="116"/>
      <c r="J77" s="44"/>
      <c r="K77" s="44"/>
      <c r="L77" s="31"/>
    </row>
    <row r="81" spans="2:12" s="1" customFormat="1" ht="6.95" customHeight="1">
      <c r="B81" s="45"/>
      <c r="C81" s="46"/>
      <c r="D81" s="46"/>
      <c r="E81" s="46"/>
      <c r="F81" s="46"/>
      <c r="G81" s="46"/>
      <c r="H81" s="46"/>
      <c r="I81" s="117"/>
      <c r="J81" s="46"/>
      <c r="K81" s="46"/>
      <c r="L81" s="31"/>
    </row>
    <row r="82" spans="2:12" s="1" customFormat="1" ht="24.95" customHeight="1">
      <c r="B82" s="31"/>
      <c r="C82" s="20" t="s">
        <v>109</v>
      </c>
      <c r="I82" s="95"/>
      <c r="L82" s="31"/>
    </row>
    <row r="83" spans="2:12" s="1" customFormat="1" ht="6.95" customHeight="1">
      <c r="B83" s="31"/>
      <c r="I83" s="95"/>
      <c r="L83" s="31"/>
    </row>
    <row r="84" spans="2:12" s="1" customFormat="1" ht="12" customHeight="1">
      <c r="B84" s="31"/>
      <c r="C84" s="26" t="s">
        <v>14</v>
      </c>
      <c r="I84" s="95"/>
      <c r="L84" s="31"/>
    </row>
    <row r="85" spans="2:12" s="1" customFormat="1" ht="16.5" customHeight="1">
      <c r="B85" s="31"/>
      <c r="E85" s="257" t="str">
        <f>E7</f>
        <v>Obnova a nadstavba Materskej školy Hrubá Borša</v>
      </c>
      <c r="F85" s="258"/>
      <c r="G85" s="258"/>
      <c r="H85" s="258"/>
      <c r="I85" s="95"/>
      <c r="L85" s="31"/>
    </row>
    <row r="86" spans="2:12" ht="12" customHeight="1">
      <c r="B86" s="19"/>
      <c r="C86" s="26" t="s">
        <v>105</v>
      </c>
      <c r="L86" s="19"/>
    </row>
    <row r="87" spans="2:12" s="1" customFormat="1" ht="16.5" customHeight="1">
      <c r="B87" s="31"/>
      <c r="E87" s="257" t="s">
        <v>106</v>
      </c>
      <c r="F87" s="259"/>
      <c r="G87" s="259"/>
      <c r="H87" s="259"/>
      <c r="I87" s="95"/>
      <c r="L87" s="31"/>
    </row>
    <row r="88" spans="2:12" s="1" customFormat="1" ht="12" customHeight="1">
      <c r="B88" s="31"/>
      <c r="C88" s="26" t="s">
        <v>107</v>
      </c>
      <c r="I88" s="95"/>
      <c r="L88" s="31"/>
    </row>
    <row r="89" spans="2:12" s="1" customFormat="1" ht="16.5" customHeight="1">
      <c r="B89" s="31"/>
      <c r="E89" s="233" t="str">
        <f>E11</f>
        <v>1-2 - Stavebná časť - Obnova</v>
      </c>
      <c r="F89" s="259"/>
      <c r="G89" s="259"/>
      <c r="H89" s="259"/>
      <c r="I89" s="95"/>
      <c r="L89" s="31"/>
    </row>
    <row r="90" spans="2:12" s="1" customFormat="1" ht="6.95" customHeight="1">
      <c r="B90" s="31"/>
      <c r="I90" s="95"/>
      <c r="L90" s="31"/>
    </row>
    <row r="91" spans="2:12" s="1" customFormat="1" ht="12" customHeight="1">
      <c r="B91" s="31"/>
      <c r="C91" s="26" t="s">
        <v>18</v>
      </c>
      <c r="F91" s="24" t="str">
        <f>F14</f>
        <v xml:space="preserve"> </v>
      </c>
      <c r="I91" s="96" t="s">
        <v>20</v>
      </c>
      <c r="J91" s="51" t="str">
        <f>IF(J14="","",J14)</f>
        <v/>
      </c>
      <c r="L91" s="31"/>
    </row>
    <row r="92" spans="2:12" s="1" customFormat="1" ht="6.95" customHeight="1">
      <c r="B92" s="31"/>
      <c r="I92" s="95"/>
      <c r="L92" s="31"/>
    </row>
    <row r="93" spans="2:12" s="1" customFormat="1" ht="15.2" customHeight="1">
      <c r="B93" s="31"/>
      <c r="C93" s="26" t="s">
        <v>21</v>
      </c>
      <c r="F93" s="24" t="str">
        <f>E17</f>
        <v xml:space="preserve"> </v>
      </c>
      <c r="I93" s="96" t="s">
        <v>26</v>
      </c>
      <c r="J93" s="29" t="str">
        <f>E23</f>
        <v xml:space="preserve"> </v>
      </c>
      <c r="L93" s="31"/>
    </row>
    <row r="94" spans="2:12" s="1" customFormat="1" ht="15.2" customHeight="1">
      <c r="B94" s="31"/>
      <c r="C94" s="26" t="s">
        <v>24</v>
      </c>
      <c r="F94" s="24" t="str">
        <f>IF(E20="","",E20)</f>
        <v>Vyplň údaj</v>
      </c>
      <c r="I94" s="96" t="s">
        <v>28</v>
      </c>
      <c r="J94" s="29" t="str">
        <f>E26</f>
        <v xml:space="preserve"> </v>
      </c>
      <c r="L94" s="31"/>
    </row>
    <row r="95" spans="2:12" s="1" customFormat="1" ht="10.35" customHeight="1">
      <c r="B95" s="31"/>
      <c r="I95" s="95"/>
      <c r="L95" s="31"/>
    </row>
    <row r="96" spans="2:12" s="1" customFormat="1" ht="29.25" customHeight="1">
      <c r="B96" s="31"/>
      <c r="C96" s="118" t="s">
        <v>110</v>
      </c>
      <c r="D96" s="105"/>
      <c r="E96" s="105"/>
      <c r="F96" s="105"/>
      <c r="G96" s="105"/>
      <c r="H96" s="105"/>
      <c r="I96" s="119"/>
      <c r="J96" s="120" t="s">
        <v>111</v>
      </c>
      <c r="K96" s="105"/>
      <c r="L96" s="31"/>
    </row>
    <row r="97" spans="2:47" s="1" customFormat="1" ht="10.35" customHeight="1">
      <c r="B97" s="31"/>
      <c r="I97" s="95"/>
      <c r="L97" s="31"/>
    </row>
    <row r="98" spans="2:47" s="1" customFormat="1" ht="22.9" customHeight="1">
      <c r="B98" s="31"/>
      <c r="C98" s="121" t="s">
        <v>112</v>
      </c>
      <c r="I98" s="95"/>
      <c r="J98" s="65">
        <f>J128</f>
        <v>0</v>
      </c>
      <c r="L98" s="31"/>
      <c r="AU98" s="16" t="s">
        <v>113</v>
      </c>
    </row>
    <row r="99" spans="2:47" s="8" customFormat="1" ht="24.95" customHeight="1">
      <c r="B99" s="122"/>
      <c r="D99" s="123" t="s">
        <v>114</v>
      </c>
      <c r="E99" s="124"/>
      <c r="F99" s="124"/>
      <c r="G99" s="124"/>
      <c r="H99" s="124"/>
      <c r="I99" s="125"/>
      <c r="J99" s="126">
        <f>J129</f>
        <v>0</v>
      </c>
      <c r="L99" s="122"/>
    </row>
    <row r="100" spans="2:47" s="9" customFormat="1" ht="19.899999999999999" customHeight="1">
      <c r="B100" s="127"/>
      <c r="D100" s="128" t="s">
        <v>121</v>
      </c>
      <c r="E100" s="129"/>
      <c r="F100" s="129"/>
      <c r="G100" s="129"/>
      <c r="H100" s="129"/>
      <c r="I100" s="130"/>
      <c r="J100" s="131">
        <f>J130</f>
        <v>0</v>
      </c>
      <c r="L100" s="127"/>
    </row>
    <row r="101" spans="2:47" s="8" customFormat="1" ht="24.95" customHeight="1">
      <c r="B101" s="122"/>
      <c r="D101" s="123" t="s">
        <v>123</v>
      </c>
      <c r="E101" s="124"/>
      <c r="F101" s="124"/>
      <c r="G101" s="124"/>
      <c r="H101" s="124"/>
      <c r="I101" s="125"/>
      <c r="J101" s="126">
        <f>J140</f>
        <v>0</v>
      </c>
      <c r="L101" s="122"/>
    </row>
    <row r="102" spans="2:47" s="9" customFormat="1" ht="19.899999999999999" customHeight="1">
      <c r="B102" s="127"/>
      <c r="D102" s="128" t="s">
        <v>125</v>
      </c>
      <c r="E102" s="129"/>
      <c r="F102" s="129"/>
      <c r="G102" s="129"/>
      <c r="H102" s="129"/>
      <c r="I102" s="130"/>
      <c r="J102" s="131">
        <f>J141</f>
        <v>0</v>
      </c>
      <c r="L102" s="127"/>
    </row>
    <row r="103" spans="2:47" s="9" customFormat="1" ht="19.899999999999999" customHeight="1">
      <c r="B103" s="127"/>
      <c r="D103" s="128" t="s">
        <v>126</v>
      </c>
      <c r="E103" s="129"/>
      <c r="F103" s="129"/>
      <c r="G103" s="129"/>
      <c r="H103" s="129"/>
      <c r="I103" s="130"/>
      <c r="J103" s="131">
        <f>J148</f>
        <v>0</v>
      </c>
      <c r="L103" s="127"/>
    </row>
    <row r="104" spans="2:47" s="9" customFormat="1" ht="19.899999999999999" customHeight="1">
      <c r="B104" s="127"/>
      <c r="D104" s="128" t="s">
        <v>128</v>
      </c>
      <c r="E104" s="129"/>
      <c r="F104" s="129"/>
      <c r="G104" s="129"/>
      <c r="H104" s="129"/>
      <c r="I104" s="130"/>
      <c r="J104" s="131">
        <f>J167</f>
        <v>0</v>
      </c>
      <c r="L104" s="127"/>
    </row>
    <row r="105" spans="2:47" s="9" customFormat="1" ht="19.899999999999999" customHeight="1">
      <c r="B105" s="127"/>
      <c r="D105" s="128" t="s">
        <v>130</v>
      </c>
      <c r="E105" s="129"/>
      <c r="F105" s="129"/>
      <c r="G105" s="129"/>
      <c r="H105" s="129"/>
      <c r="I105" s="130"/>
      <c r="J105" s="131">
        <f>J188</f>
        <v>0</v>
      </c>
      <c r="L105" s="127"/>
    </row>
    <row r="106" spans="2:47" s="9" customFormat="1" ht="19.899999999999999" customHeight="1">
      <c r="B106" s="127"/>
      <c r="D106" s="128" t="s">
        <v>133</v>
      </c>
      <c r="E106" s="129"/>
      <c r="F106" s="129"/>
      <c r="G106" s="129"/>
      <c r="H106" s="129"/>
      <c r="I106" s="130"/>
      <c r="J106" s="131">
        <f>J230</f>
        <v>0</v>
      </c>
      <c r="L106" s="127"/>
    </row>
    <row r="107" spans="2:47" s="1" customFormat="1" ht="21.75" customHeight="1">
      <c r="B107" s="31"/>
      <c r="I107" s="95"/>
      <c r="L107" s="31"/>
    </row>
    <row r="108" spans="2:47" s="1" customFormat="1" ht="6.95" customHeight="1">
      <c r="B108" s="43"/>
      <c r="C108" s="44"/>
      <c r="D108" s="44"/>
      <c r="E108" s="44"/>
      <c r="F108" s="44"/>
      <c r="G108" s="44"/>
      <c r="H108" s="44"/>
      <c r="I108" s="116"/>
      <c r="J108" s="44"/>
      <c r="K108" s="44"/>
      <c r="L108" s="31"/>
    </row>
    <row r="112" spans="2:47" s="1" customFormat="1" ht="6.95" customHeight="1">
      <c r="B112" s="45"/>
      <c r="C112" s="46"/>
      <c r="D112" s="46"/>
      <c r="E112" s="46"/>
      <c r="F112" s="46"/>
      <c r="G112" s="46"/>
      <c r="H112" s="46"/>
      <c r="I112" s="117"/>
      <c r="J112" s="46"/>
      <c r="K112" s="46"/>
      <c r="L112" s="31"/>
    </row>
    <row r="113" spans="2:63" s="1" customFormat="1" ht="24.95" customHeight="1">
      <c r="B113" s="31"/>
      <c r="C113" s="20" t="s">
        <v>139</v>
      </c>
      <c r="I113" s="95"/>
      <c r="L113" s="31"/>
    </row>
    <row r="114" spans="2:63" s="1" customFormat="1" ht="6.95" customHeight="1">
      <c r="B114" s="31"/>
      <c r="I114" s="95"/>
      <c r="L114" s="31"/>
    </row>
    <row r="115" spans="2:63" s="1" customFormat="1" ht="12" customHeight="1">
      <c r="B115" s="31"/>
      <c r="C115" s="26" t="s">
        <v>14</v>
      </c>
      <c r="I115" s="95"/>
      <c r="L115" s="31"/>
    </row>
    <row r="116" spans="2:63" s="1" customFormat="1" ht="16.5" customHeight="1">
      <c r="B116" s="31"/>
      <c r="E116" s="257" t="str">
        <f>E7</f>
        <v>Obnova a nadstavba Materskej školy Hrubá Borša</v>
      </c>
      <c r="F116" s="258"/>
      <c r="G116" s="258"/>
      <c r="H116" s="258"/>
      <c r="I116" s="95"/>
      <c r="L116" s="31"/>
    </row>
    <row r="117" spans="2:63" ht="12" customHeight="1">
      <c r="B117" s="19"/>
      <c r="C117" s="26" t="s">
        <v>105</v>
      </c>
      <c r="L117" s="19"/>
    </row>
    <row r="118" spans="2:63" s="1" customFormat="1" ht="16.5" customHeight="1">
      <c r="B118" s="31"/>
      <c r="E118" s="257" t="s">
        <v>106</v>
      </c>
      <c r="F118" s="259"/>
      <c r="G118" s="259"/>
      <c r="H118" s="259"/>
      <c r="I118" s="95"/>
      <c r="L118" s="31"/>
    </row>
    <row r="119" spans="2:63" s="1" customFormat="1" ht="12" customHeight="1">
      <c r="B119" s="31"/>
      <c r="C119" s="26" t="s">
        <v>107</v>
      </c>
      <c r="I119" s="95"/>
      <c r="L119" s="31"/>
    </row>
    <row r="120" spans="2:63" s="1" customFormat="1" ht="16.5" customHeight="1">
      <c r="B120" s="31"/>
      <c r="E120" s="233" t="str">
        <f>E11</f>
        <v>1-2 - Stavebná časť - Obnova</v>
      </c>
      <c r="F120" s="259"/>
      <c r="G120" s="259"/>
      <c r="H120" s="259"/>
      <c r="I120" s="95"/>
      <c r="L120" s="31"/>
    </row>
    <row r="121" spans="2:63" s="1" customFormat="1" ht="6.95" customHeight="1">
      <c r="B121" s="31"/>
      <c r="I121" s="95"/>
      <c r="L121" s="31"/>
    </row>
    <row r="122" spans="2:63" s="1" customFormat="1" ht="12" customHeight="1">
      <c r="B122" s="31"/>
      <c r="C122" s="26" t="s">
        <v>18</v>
      </c>
      <c r="F122" s="24" t="str">
        <f>F14</f>
        <v xml:space="preserve"> </v>
      </c>
      <c r="I122" s="96" t="s">
        <v>20</v>
      </c>
      <c r="J122" s="51" t="str">
        <f>IF(J14="","",J14)</f>
        <v/>
      </c>
      <c r="L122" s="31"/>
    </row>
    <row r="123" spans="2:63" s="1" customFormat="1" ht="6.95" customHeight="1">
      <c r="B123" s="31"/>
      <c r="I123" s="95"/>
      <c r="L123" s="31"/>
    </row>
    <row r="124" spans="2:63" s="1" customFormat="1" ht="15.2" customHeight="1">
      <c r="B124" s="31"/>
      <c r="C124" s="26" t="s">
        <v>21</v>
      </c>
      <c r="F124" s="24" t="str">
        <f>E17</f>
        <v xml:space="preserve"> </v>
      </c>
      <c r="I124" s="96" t="s">
        <v>26</v>
      </c>
      <c r="J124" s="29" t="str">
        <f>E23</f>
        <v xml:space="preserve"> </v>
      </c>
      <c r="L124" s="31"/>
    </row>
    <row r="125" spans="2:63" s="1" customFormat="1" ht="15.2" customHeight="1">
      <c r="B125" s="31"/>
      <c r="C125" s="26" t="s">
        <v>24</v>
      </c>
      <c r="F125" s="24" t="str">
        <f>IF(E20="","",E20)</f>
        <v>Vyplň údaj</v>
      </c>
      <c r="I125" s="96" t="s">
        <v>28</v>
      </c>
      <c r="J125" s="29" t="str">
        <f>E26</f>
        <v xml:space="preserve"> </v>
      </c>
      <c r="L125" s="31"/>
    </row>
    <row r="126" spans="2:63" s="1" customFormat="1" ht="10.35" customHeight="1">
      <c r="B126" s="31"/>
      <c r="I126" s="95"/>
      <c r="L126" s="31"/>
    </row>
    <row r="127" spans="2:63" s="10" customFormat="1" ht="29.25" customHeight="1">
      <c r="B127" s="132"/>
      <c r="C127" s="133" t="s">
        <v>140</v>
      </c>
      <c r="D127" s="134" t="s">
        <v>55</v>
      </c>
      <c r="E127" s="134" t="s">
        <v>51</v>
      </c>
      <c r="F127" s="134" t="s">
        <v>52</v>
      </c>
      <c r="G127" s="134" t="s">
        <v>141</v>
      </c>
      <c r="H127" s="134" t="s">
        <v>142</v>
      </c>
      <c r="I127" s="135" t="s">
        <v>143</v>
      </c>
      <c r="J127" s="136" t="s">
        <v>111</v>
      </c>
      <c r="K127" s="137" t="s">
        <v>144</v>
      </c>
      <c r="L127" s="132"/>
      <c r="M127" s="58" t="s">
        <v>1</v>
      </c>
      <c r="N127" s="59" t="s">
        <v>34</v>
      </c>
      <c r="O127" s="59" t="s">
        <v>145</v>
      </c>
      <c r="P127" s="59" t="s">
        <v>146</v>
      </c>
      <c r="Q127" s="59" t="s">
        <v>147</v>
      </c>
      <c r="R127" s="59" t="s">
        <v>148</v>
      </c>
      <c r="S127" s="59" t="s">
        <v>149</v>
      </c>
      <c r="T127" s="60" t="s">
        <v>150</v>
      </c>
    </row>
    <row r="128" spans="2:63" s="1" customFormat="1" ht="22.9" customHeight="1">
      <c r="B128" s="31"/>
      <c r="C128" s="63" t="s">
        <v>112</v>
      </c>
      <c r="I128" s="95"/>
      <c r="J128" s="138">
        <f>BK128</f>
        <v>0</v>
      </c>
      <c r="L128" s="31"/>
      <c r="M128" s="61"/>
      <c r="N128" s="52"/>
      <c r="O128" s="52"/>
      <c r="P128" s="139">
        <f>P129+P140</f>
        <v>0</v>
      </c>
      <c r="Q128" s="52"/>
      <c r="R128" s="139">
        <f>R129+R140</f>
        <v>2.7562604700000004</v>
      </c>
      <c r="S128" s="52"/>
      <c r="T128" s="140">
        <f>T129+T140</f>
        <v>2.5079599999999997</v>
      </c>
      <c r="AT128" s="16" t="s">
        <v>69</v>
      </c>
      <c r="AU128" s="16" t="s">
        <v>113</v>
      </c>
      <c r="BK128" s="141">
        <f>BK129+BK140</f>
        <v>0</v>
      </c>
    </row>
    <row r="129" spans="2:65" s="11" customFormat="1" ht="25.9" customHeight="1">
      <c r="B129" s="142"/>
      <c r="D129" s="143" t="s">
        <v>69</v>
      </c>
      <c r="E129" s="144" t="s">
        <v>151</v>
      </c>
      <c r="F129" s="144" t="s">
        <v>152</v>
      </c>
      <c r="I129" s="145"/>
      <c r="J129" s="146">
        <f>BK129</f>
        <v>0</v>
      </c>
      <c r="L129" s="142"/>
      <c r="M129" s="147"/>
      <c r="N129" s="148"/>
      <c r="O129" s="148"/>
      <c r="P129" s="149">
        <f>P130</f>
        <v>0</v>
      </c>
      <c r="Q129" s="148"/>
      <c r="R129" s="149">
        <f>R130</f>
        <v>0</v>
      </c>
      <c r="S129" s="148"/>
      <c r="T129" s="150">
        <f>T130</f>
        <v>0</v>
      </c>
      <c r="AR129" s="143" t="s">
        <v>74</v>
      </c>
      <c r="AT129" s="151" t="s">
        <v>69</v>
      </c>
      <c r="AU129" s="151" t="s">
        <v>70</v>
      </c>
      <c r="AY129" s="143" t="s">
        <v>153</v>
      </c>
      <c r="BK129" s="152">
        <f>BK130</f>
        <v>0</v>
      </c>
    </row>
    <row r="130" spans="2:65" s="11" customFormat="1" ht="22.9" customHeight="1">
      <c r="B130" s="142"/>
      <c r="D130" s="143" t="s">
        <v>69</v>
      </c>
      <c r="E130" s="153" t="s">
        <v>196</v>
      </c>
      <c r="F130" s="153" t="s">
        <v>567</v>
      </c>
      <c r="I130" s="145"/>
      <c r="J130" s="154">
        <f>BK130</f>
        <v>0</v>
      </c>
      <c r="L130" s="142"/>
      <c r="M130" s="147"/>
      <c r="N130" s="148"/>
      <c r="O130" s="148"/>
      <c r="P130" s="149">
        <f>SUM(P131:P139)</f>
        <v>0</v>
      </c>
      <c r="Q130" s="148"/>
      <c r="R130" s="149">
        <f>SUM(R131:R139)</f>
        <v>0</v>
      </c>
      <c r="S130" s="148"/>
      <c r="T130" s="150">
        <f>SUM(T131:T139)</f>
        <v>0</v>
      </c>
      <c r="AR130" s="143" t="s">
        <v>74</v>
      </c>
      <c r="AT130" s="151" t="s">
        <v>69</v>
      </c>
      <c r="AU130" s="151" t="s">
        <v>74</v>
      </c>
      <c r="AY130" s="143" t="s">
        <v>153</v>
      </c>
      <c r="BK130" s="152">
        <f>SUM(BK131:BK139)</f>
        <v>0</v>
      </c>
    </row>
    <row r="131" spans="2:65" s="1" customFormat="1" ht="60" customHeight="1">
      <c r="B131" s="155"/>
      <c r="C131" s="156" t="s">
        <v>1602</v>
      </c>
      <c r="D131" s="156" t="s">
        <v>155</v>
      </c>
      <c r="E131" s="157" t="s">
        <v>1603</v>
      </c>
      <c r="F131" s="158" t="s">
        <v>1604</v>
      </c>
      <c r="G131" s="159" t="s">
        <v>265</v>
      </c>
      <c r="H131" s="160">
        <v>1</v>
      </c>
      <c r="I131" s="161"/>
      <c r="J131" s="162">
        <f>ROUND(I131*H131,2)</f>
        <v>0</v>
      </c>
      <c r="K131" s="158" t="s">
        <v>1</v>
      </c>
      <c r="L131" s="31"/>
      <c r="M131" s="163" t="s">
        <v>1</v>
      </c>
      <c r="N131" s="164" t="s">
        <v>36</v>
      </c>
      <c r="O131" s="54"/>
      <c r="P131" s="165">
        <f>O131*H131</f>
        <v>0</v>
      </c>
      <c r="Q131" s="165">
        <v>0</v>
      </c>
      <c r="R131" s="165">
        <f>Q131*H131</f>
        <v>0</v>
      </c>
      <c r="S131" s="165">
        <v>0</v>
      </c>
      <c r="T131" s="166">
        <f>S131*H131</f>
        <v>0</v>
      </c>
      <c r="AR131" s="167" t="s">
        <v>92</v>
      </c>
      <c r="AT131" s="167" t="s">
        <v>155</v>
      </c>
      <c r="AU131" s="167" t="s">
        <v>82</v>
      </c>
      <c r="AY131" s="16" t="s">
        <v>153</v>
      </c>
      <c r="BE131" s="168">
        <f>IF(N131="základná",J131,0)</f>
        <v>0</v>
      </c>
      <c r="BF131" s="168">
        <f>IF(N131="znížená",J131,0)</f>
        <v>0</v>
      </c>
      <c r="BG131" s="168">
        <f>IF(N131="zákl. prenesená",J131,0)</f>
        <v>0</v>
      </c>
      <c r="BH131" s="168">
        <f>IF(N131="zníž. prenesená",J131,0)</f>
        <v>0</v>
      </c>
      <c r="BI131" s="168">
        <f>IF(N131="nulová",J131,0)</f>
        <v>0</v>
      </c>
      <c r="BJ131" s="16" t="s">
        <v>82</v>
      </c>
      <c r="BK131" s="168">
        <f>ROUND(I131*H131,2)</f>
        <v>0</v>
      </c>
      <c r="BL131" s="16" t="s">
        <v>92</v>
      </c>
      <c r="BM131" s="167" t="s">
        <v>1605</v>
      </c>
    </row>
    <row r="132" spans="2:65" s="1" customFormat="1" ht="60" customHeight="1">
      <c r="B132" s="155"/>
      <c r="C132" s="156" t="s">
        <v>1606</v>
      </c>
      <c r="D132" s="156" t="s">
        <v>155</v>
      </c>
      <c r="E132" s="157" t="s">
        <v>1607</v>
      </c>
      <c r="F132" s="158" t="s">
        <v>1608</v>
      </c>
      <c r="G132" s="159" t="s">
        <v>265</v>
      </c>
      <c r="H132" s="160">
        <v>1</v>
      </c>
      <c r="I132" s="161"/>
      <c r="J132" s="162">
        <f>ROUND(I132*H132,2)</f>
        <v>0</v>
      </c>
      <c r="K132" s="158" t="s">
        <v>1</v>
      </c>
      <c r="L132" s="31"/>
      <c r="M132" s="163" t="s">
        <v>1</v>
      </c>
      <c r="N132" s="164" t="s">
        <v>36</v>
      </c>
      <c r="O132" s="54"/>
      <c r="P132" s="165">
        <f>O132*H132</f>
        <v>0</v>
      </c>
      <c r="Q132" s="165">
        <v>0</v>
      </c>
      <c r="R132" s="165">
        <f>Q132*H132</f>
        <v>0</v>
      </c>
      <c r="S132" s="165">
        <v>0</v>
      </c>
      <c r="T132" s="166">
        <f>S132*H132</f>
        <v>0</v>
      </c>
      <c r="AR132" s="167" t="s">
        <v>92</v>
      </c>
      <c r="AT132" s="167" t="s">
        <v>155</v>
      </c>
      <c r="AU132" s="167" t="s">
        <v>82</v>
      </c>
      <c r="AY132" s="16" t="s">
        <v>153</v>
      </c>
      <c r="BE132" s="168">
        <f>IF(N132="základná",J132,0)</f>
        <v>0</v>
      </c>
      <c r="BF132" s="168">
        <f>IF(N132="znížená",J132,0)</f>
        <v>0</v>
      </c>
      <c r="BG132" s="168">
        <f>IF(N132="zákl. prenesená",J132,0)</f>
        <v>0</v>
      </c>
      <c r="BH132" s="168">
        <f>IF(N132="zníž. prenesená",J132,0)</f>
        <v>0</v>
      </c>
      <c r="BI132" s="168">
        <f>IF(N132="nulová",J132,0)</f>
        <v>0</v>
      </c>
      <c r="BJ132" s="16" t="s">
        <v>82</v>
      </c>
      <c r="BK132" s="168">
        <f>ROUND(I132*H132,2)</f>
        <v>0</v>
      </c>
      <c r="BL132" s="16" t="s">
        <v>92</v>
      </c>
      <c r="BM132" s="167" t="s">
        <v>1609</v>
      </c>
    </row>
    <row r="133" spans="2:65" s="1" customFormat="1" ht="24" customHeight="1">
      <c r="B133" s="155"/>
      <c r="C133" s="156" t="s">
        <v>605</v>
      </c>
      <c r="D133" s="156" t="s">
        <v>155</v>
      </c>
      <c r="E133" s="157" t="s">
        <v>606</v>
      </c>
      <c r="F133" s="158" t="s">
        <v>607</v>
      </c>
      <c r="G133" s="159" t="s">
        <v>265</v>
      </c>
      <c r="H133" s="160">
        <v>1</v>
      </c>
      <c r="I133" s="161"/>
      <c r="J133" s="162">
        <f>ROUND(I133*H133,2)</f>
        <v>0</v>
      </c>
      <c r="K133" s="158" t="s">
        <v>1</v>
      </c>
      <c r="L133" s="31"/>
      <c r="M133" s="163" t="s">
        <v>1</v>
      </c>
      <c r="N133" s="164" t="s">
        <v>36</v>
      </c>
      <c r="O133" s="54"/>
      <c r="P133" s="165">
        <f>O133*H133</f>
        <v>0</v>
      </c>
      <c r="Q133" s="165">
        <v>0</v>
      </c>
      <c r="R133" s="165">
        <f>Q133*H133</f>
        <v>0</v>
      </c>
      <c r="S133" s="165">
        <v>0</v>
      </c>
      <c r="T133" s="166">
        <f>S133*H133</f>
        <v>0</v>
      </c>
      <c r="AR133" s="167" t="s">
        <v>92</v>
      </c>
      <c r="AT133" s="167" t="s">
        <v>155</v>
      </c>
      <c r="AU133" s="167" t="s">
        <v>82</v>
      </c>
      <c r="AY133" s="16" t="s">
        <v>153</v>
      </c>
      <c r="BE133" s="168">
        <f>IF(N133="základná",J133,0)</f>
        <v>0</v>
      </c>
      <c r="BF133" s="168">
        <f>IF(N133="znížená",J133,0)</f>
        <v>0</v>
      </c>
      <c r="BG133" s="168">
        <f>IF(N133="zákl. prenesená",J133,0)</f>
        <v>0</v>
      </c>
      <c r="BH133" s="168">
        <f>IF(N133="zníž. prenesená",J133,0)</f>
        <v>0</v>
      </c>
      <c r="BI133" s="168">
        <f>IF(N133="nulová",J133,0)</f>
        <v>0</v>
      </c>
      <c r="BJ133" s="16" t="s">
        <v>82</v>
      </c>
      <c r="BK133" s="168">
        <f>ROUND(I133*H133,2)</f>
        <v>0</v>
      </c>
      <c r="BL133" s="16" t="s">
        <v>92</v>
      </c>
      <c r="BM133" s="167" t="s">
        <v>608</v>
      </c>
    </row>
    <row r="134" spans="2:65" s="1" customFormat="1" ht="16.5" customHeight="1">
      <c r="B134" s="155"/>
      <c r="C134" s="156" t="s">
        <v>691</v>
      </c>
      <c r="D134" s="156" t="s">
        <v>155</v>
      </c>
      <c r="E134" s="157" t="s">
        <v>692</v>
      </c>
      <c r="F134" s="158" t="s">
        <v>693</v>
      </c>
      <c r="G134" s="159" t="s">
        <v>207</v>
      </c>
      <c r="H134" s="160">
        <v>2.508</v>
      </c>
      <c r="I134" s="161"/>
      <c r="J134" s="162">
        <f>ROUND(I134*H134,2)</f>
        <v>0</v>
      </c>
      <c r="K134" s="158" t="s">
        <v>177</v>
      </c>
      <c r="L134" s="31"/>
      <c r="M134" s="163" t="s">
        <v>1</v>
      </c>
      <c r="N134" s="164" t="s">
        <v>36</v>
      </c>
      <c r="O134" s="54"/>
      <c r="P134" s="165">
        <f>O134*H134</f>
        <v>0</v>
      </c>
      <c r="Q134" s="165">
        <v>0</v>
      </c>
      <c r="R134" s="165">
        <f>Q134*H134</f>
        <v>0</v>
      </c>
      <c r="S134" s="165">
        <v>0</v>
      </c>
      <c r="T134" s="166">
        <f>S134*H134</f>
        <v>0</v>
      </c>
      <c r="AR134" s="167" t="s">
        <v>92</v>
      </c>
      <c r="AT134" s="167" t="s">
        <v>155</v>
      </c>
      <c r="AU134" s="167" t="s">
        <v>82</v>
      </c>
      <c r="AY134" s="16" t="s">
        <v>153</v>
      </c>
      <c r="BE134" s="168">
        <f>IF(N134="základná",J134,0)</f>
        <v>0</v>
      </c>
      <c r="BF134" s="168">
        <f>IF(N134="znížená",J134,0)</f>
        <v>0</v>
      </c>
      <c r="BG134" s="168">
        <f>IF(N134="zákl. prenesená",J134,0)</f>
        <v>0</v>
      </c>
      <c r="BH134" s="168">
        <f>IF(N134="zníž. prenesená",J134,0)</f>
        <v>0</v>
      </c>
      <c r="BI134" s="168">
        <f>IF(N134="nulová",J134,0)</f>
        <v>0</v>
      </c>
      <c r="BJ134" s="16" t="s">
        <v>82</v>
      </c>
      <c r="BK134" s="168">
        <f>ROUND(I134*H134,2)</f>
        <v>0</v>
      </c>
      <c r="BL134" s="16" t="s">
        <v>92</v>
      </c>
      <c r="BM134" s="167" t="s">
        <v>694</v>
      </c>
    </row>
    <row r="135" spans="2:65" s="1" customFormat="1" ht="24" customHeight="1">
      <c r="B135" s="155"/>
      <c r="C135" s="156" t="s">
        <v>695</v>
      </c>
      <c r="D135" s="156" t="s">
        <v>155</v>
      </c>
      <c r="E135" s="157" t="s">
        <v>696</v>
      </c>
      <c r="F135" s="158" t="s">
        <v>697</v>
      </c>
      <c r="G135" s="159" t="s">
        <v>207</v>
      </c>
      <c r="H135" s="160">
        <v>50.54</v>
      </c>
      <c r="I135" s="161"/>
      <c r="J135" s="162">
        <f>ROUND(I135*H135,2)</f>
        <v>0</v>
      </c>
      <c r="K135" s="158" t="s">
        <v>177</v>
      </c>
      <c r="L135" s="31"/>
      <c r="M135" s="163" t="s">
        <v>1</v>
      </c>
      <c r="N135" s="164" t="s">
        <v>36</v>
      </c>
      <c r="O135" s="54"/>
      <c r="P135" s="165">
        <f>O135*H135</f>
        <v>0</v>
      </c>
      <c r="Q135" s="165">
        <v>0</v>
      </c>
      <c r="R135" s="165">
        <f>Q135*H135</f>
        <v>0</v>
      </c>
      <c r="S135" s="165">
        <v>0</v>
      </c>
      <c r="T135" s="166">
        <f>S135*H135</f>
        <v>0</v>
      </c>
      <c r="AR135" s="167" t="s">
        <v>92</v>
      </c>
      <c r="AT135" s="167" t="s">
        <v>155</v>
      </c>
      <c r="AU135" s="167" t="s">
        <v>82</v>
      </c>
      <c r="AY135" s="16" t="s">
        <v>153</v>
      </c>
      <c r="BE135" s="168">
        <f>IF(N135="základná",J135,0)</f>
        <v>0</v>
      </c>
      <c r="BF135" s="168">
        <f>IF(N135="znížená",J135,0)</f>
        <v>0</v>
      </c>
      <c r="BG135" s="168">
        <f>IF(N135="zákl. prenesená",J135,0)</f>
        <v>0</v>
      </c>
      <c r="BH135" s="168">
        <f>IF(N135="zníž. prenesená",J135,0)</f>
        <v>0</v>
      </c>
      <c r="BI135" s="168">
        <f>IF(N135="nulová",J135,0)</f>
        <v>0</v>
      </c>
      <c r="BJ135" s="16" t="s">
        <v>82</v>
      </c>
      <c r="BK135" s="168">
        <f>ROUND(I135*H135,2)</f>
        <v>0</v>
      </c>
      <c r="BL135" s="16" t="s">
        <v>92</v>
      </c>
      <c r="BM135" s="167" t="s">
        <v>698</v>
      </c>
    </row>
    <row r="136" spans="2:65" s="12" customFormat="1" ht="11.25">
      <c r="B136" s="169"/>
      <c r="D136" s="170" t="s">
        <v>161</v>
      </c>
      <c r="E136" s="171" t="s">
        <v>1</v>
      </c>
      <c r="F136" s="172" t="s">
        <v>1610</v>
      </c>
      <c r="H136" s="173">
        <v>50.54</v>
      </c>
      <c r="I136" s="174"/>
      <c r="L136" s="169"/>
      <c r="M136" s="175"/>
      <c r="N136" s="176"/>
      <c r="O136" s="176"/>
      <c r="P136" s="176"/>
      <c r="Q136" s="176"/>
      <c r="R136" s="176"/>
      <c r="S136" s="176"/>
      <c r="T136" s="177"/>
      <c r="AT136" s="171" t="s">
        <v>161</v>
      </c>
      <c r="AU136" s="171" t="s">
        <v>82</v>
      </c>
      <c r="AV136" s="12" t="s">
        <v>82</v>
      </c>
      <c r="AW136" s="12" t="s">
        <v>27</v>
      </c>
      <c r="AX136" s="12" t="s">
        <v>74</v>
      </c>
      <c r="AY136" s="171" t="s">
        <v>153</v>
      </c>
    </row>
    <row r="137" spans="2:65" s="1" customFormat="1" ht="24" customHeight="1">
      <c r="B137" s="155"/>
      <c r="C137" s="156" t="s">
        <v>700</v>
      </c>
      <c r="D137" s="156" t="s">
        <v>155</v>
      </c>
      <c r="E137" s="157" t="s">
        <v>701</v>
      </c>
      <c r="F137" s="158" t="s">
        <v>702</v>
      </c>
      <c r="G137" s="159" t="s">
        <v>207</v>
      </c>
      <c r="H137" s="160">
        <v>2.508</v>
      </c>
      <c r="I137" s="161"/>
      <c r="J137" s="162">
        <f>ROUND(I137*H137,2)</f>
        <v>0</v>
      </c>
      <c r="K137" s="158" t="s">
        <v>177</v>
      </c>
      <c r="L137" s="31"/>
      <c r="M137" s="163" t="s">
        <v>1</v>
      </c>
      <c r="N137" s="164" t="s">
        <v>36</v>
      </c>
      <c r="O137" s="54"/>
      <c r="P137" s="165">
        <f>O137*H137</f>
        <v>0</v>
      </c>
      <c r="Q137" s="165">
        <v>0</v>
      </c>
      <c r="R137" s="165">
        <f>Q137*H137</f>
        <v>0</v>
      </c>
      <c r="S137" s="165">
        <v>0</v>
      </c>
      <c r="T137" s="166">
        <f>S137*H137</f>
        <v>0</v>
      </c>
      <c r="AR137" s="167" t="s">
        <v>92</v>
      </c>
      <c r="AT137" s="167" t="s">
        <v>155</v>
      </c>
      <c r="AU137" s="167" t="s">
        <v>82</v>
      </c>
      <c r="AY137" s="16" t="s">
        <v>153</v>
      </c>
      <c r="BE137" s="168">
        <f>IF(N137="základná",J137,0)</f>
        <v>0</v>
      </c>
      <c r="BF137" s="168">
        <f>IF(N137="znížená",J137,0)</f>
        <v>0</v>
      </c>
      <c r="BG137" s="168">
        <f>IF(N137="zákl. prenesená",J137,0)</f>
        <v>0</v>
      </c>
      <c r="BH137" s="168">
        <f>IF(N137="zníž. prenesená",J137,0)</f>
        <v>0</v>
      </c>
      <c r="BI137" s="168">
        <f>IF(N137="nulová",J137,0)</f>
        <v>0</v>
      </c>
      <c r="BJ137" s="16" t="s">
        <v>82</v>
      </c>
      <c r="BK137" s="168">
        <f>ROUND(I137*H137,2)</f>
        <v>0</v>
      </c>
      <c r="BL137" s="16" t="s">
        <v>92</v>
      </c>
      <c r="BM137" s="167" t="s">
        <v>703</v>
      </c>
    </row>
    <row r="138" spans="2:65" s="1" customFormat="1" ht="24" customHeight="1">
      <c r="B138" s="155"/>
      <c r="C138" s="156" t="s">
        <v>704</v>
      </c>
      <c r="D138" s="156" t="s">
        <v>155</v>
      </c>
      <c r="E138" s="157" t="s">
        <v>705</v>
      </c>
      <c r="F138" s="158" t="s">
        <v>706</v>
      </c>
      <c r="G138" s="159" t="s">
        <v>207</v>
      </c>
      <c r="H138" s="160">
        <v>2.508</v>
      </c>
      <c r="I138" s="161"/>
      <c r="J138" s="162">
        <f>ROUND(I138*H138,2)</f>
        <v>0</v>
      </c>
      <c r="K138" s="158" t="s">
        <v>177</v>
      </c>
      <c r="L138" s="31"/>
      <c r="M138" s="163" t="s">
        <v>1</v>
      </c>
      <c r="N138" s="164" t="s">
        <v>36</v>
      </c>
      <c r="O138" s="54"/>
      <c r="P138" s="165">
        <f>O138*H138</f>
        <v>0</v>
      </c>
      <c r="Q138" s="165">
        <v>0</v>
      </c>
      <c r="R138" s="165">
        <f>Q138*H138</f>
        <v>0</v>
      </c>
      <c r="S138" s="165">
        <v>0</v>
      </c>
      <c r="T138" s="166">
        <f>S138*H138</f>
        <v>0</v>
      </c>
      <c r="AR138" s="167" t="s">
        <v>92</v>
      </c>
      <c r="AT138" s="167" t="s">
        <v>155</v>
      </c>
      <c r="AU138" s="167" t="s">
        <v>82</v>
      </c>
      <c r="AY138" s="16" t="s">
        <v>153</v>
      </c>
      <c r="BE138" s="168">
        <f>IF(N138="základná",J138,0)</f>
        <v>0</v>
      </c>
      <c r="BF138" s="168">
        <f>IF(N138="znížená",J138,0)</f>
        <v>0</v>
      </c>
      <c r="BG138" s="168">
        <f>IF(N138="zákl. prenesená",J138,0)</f>
        <v>0</v>
      </c>
      <c r="BH138" s="168">
        <f>IF(N138="zníž. prenesená",J138,0)</f>
        <v>0</v>
      </c>
      <c r="BI138" s="168">
        <f>IF(N138="nulová",J138,0)</f>
        <v>0</v>
      </c>
      <c r="BJ138" s="16" t="s">
        <v>82</v>
      </c>
      <c r="BK138" s="168">
        <f>ROUND(I138*H138,2)</f>
        <v>0</v>
      </c>
      <c r="BL138" s="16" t="s">
        <v>92</v>
      </c>
      <c r="BM138" s="167" t="s">
        <v>707</v>
      </c>
    </row>
    <row r="139" spans="2:65" s="1" customFormat="1" ht="24" customHeight="1">
      <c r="B139" s="155"/>
      <c r="C139" s="156" t="s">
        <v>708</v>
      </c>
      <c r="D139" s="156" t="s">
        <v>155</v>
      </c>
      <c r="E139" s="157" t="s">
        <v>709</v>
      </c>
      <c r="F139" s="158" t="s">
        <v>710</v>
      </c>
      <c r="G139" s="159" t="s">
        <v>207</v>
      </c>
      <c r="H139" s="160">
        <v>2.508</v>
      </c>
      <c r="I139" s="161"/>
      <c r="J139" s="162">
        <f>ROUND(I139*H139,2)</f>
        <v>0</v>
      </c>
      <c r="K139" s="158" t="s">
        <v>177</v>
      </c>
      <c r="L139" s="31"/>
      <c r="M139" s="163" t="s">
        <v>1</v>
      </c>
      <c r="N139" s="164" t="s">
        <v>36</v>
      </c>
      <c r="O139" s="54"/>
      <c r="P139" s="165">
        <f>O139*H139</f>
        <v>0</v>
      </c>
      <c r="Q139" s="165">
        <v>0</v>
      </c>
      <c r="R139" s="165">
        <f>Q139*H139</f>
        <v>0</v>
      </c>
      <c r="S139" s="165">
        <v>0</v>
      </c>
      <c r="T139" s="166">
        <f>S139*H139</f>
        <v>0</v>
      </c>
      <c r="AR139" s="167" t="s">
        <v>92</v>
      </c>
      <c r="AT139" s="167" t="s">
        <v>155</v>
      </c>
      <c r="AU139" s="167" t="s">
        <v>82</v>
      </c>
      <c r="AY139" s="16" t="s">
        <v>153</v>
      </c>
      <c r="BE139" s="168">
        <f>IF(N139="základná",J139,0)</f>
        <v>0</v>
      </c>
      <c r="BF139" s="168">
        <f>IF(N139="znížená",J139,0)</f>
        <v>0</v>
      </c>
      <c r="BG139" s="168">
        <f>IF(N139="zákl. prenesená",J139,0)</f>
        <v>0</v>
      </c>
      <c r="BH139" s="168">
        <f>IF(N139="zníž. prenesená",J139,0)</f>
        <v>0</v>
      </c>
      <c r="BI139" s="168">
        <f>IF(N139="nulová",J139,0)</f>
        <v>0</v>
      </c>
      <c r="BJ139" s="16" t="s">
        <v>82</v>
      </c>
      <c r="BK139" s="168">
        <f>ROUND(I139*H139,2)</f>
        <v>0</v>
      </c>
      <c r="BL139" s="16" t="s">
        <v>92</v>
      </c>
      <c r="BM139" s="167" t="s">
        <v>711</v>
      </c>
    </row>
    <row r="140" spans="2:65" s="11" customFormat="1" ht="25.9" customHeight="1">
      <c r="B140" s="142"/>
      <c r="D140" s="143" t="s">
        <v>69</v>
      </c>
      <c r="E140" s="144" t="s">
        <v>717</v>
      </c>
      <c r="F140" s="144" t="s">
        <v>718</v>
      </c>
      <c r="I140" s="145"/>
      <c r="J140" s="146">
        <f>BK140</f>
        <v>0</v>
      </c>
      <c r="L140" s="142"/>
      <c r="M140" s="147"/>
      <c r="N140" s="148"/>
      <c r="O140" s="148"/>
      <c r="P140" s="149">
        <f>P141+P148+P167+P188+P230</f>
        <v>0</v>
      </c>
      <c r="Q140" s="148"/>
      <c r="R140" s="149">
        <f>R141+R148+R167+R188+R230</f>
        <v>2.7562604700000004</v>
      </c>
      <c r="S140" s="148"/>
      <c r="T140" s="150">
        <f>T141+T148+T167+T188+T230</f>
        <v>2.5079599999999997</v>
      </c>
      <c r="AR140" s="143" t="s">
        <v>82</v>
      </c>
      <c r="AT140" s="151" t="s">
        <v>69</v>
      </c>
      <c r="AU140" s="151" t="s">
        <v>70</v>
      </c>
      <c r="AY140" s="143" t="s">
        <v>153</v>
      </c>
      <c r="BK140" s="152">
        <f>BK141+BK148+BK167+BK188+BK230</f>
        <v>0</v>
      </c>
    </row>
    <row r="141" spans="2:65" s="11" customFormat="1" ht="22.9" customHeight="1">
      <c r="B141" s="142"/>
      <c r="D141" s="143" t="s">
        <v>69</v>
      </c>
      <c r="E141" s="153" t="s">
        <v>757</v>
      </c>
      <c r="F141" s="153" t="s">
        <v>758</v>
      </c>
      <c r="I141" s="145"/>
      <c r="J141" s="154">
        <f>BK141</f>
        <v>0</v>
      </c>
      <c r="L141" s="142"/>
      <c r="M141" s="147"/>
      <c r="N141" s="148"/>
      <c r="O141" s="148"/>
      <c r="P141" s="149">
        <f>SUM(P142:P147)</f>
        <v>0</v>
      </c>
      <c r="Q141" s="148"/>
      <c r="R141" s="149">
        <f>SUM(R142:R147)</f>
        <v>3.0131160000000004E-2</v>
      </c>
      <c r="S141" s="148"/>
      <c r="T141" s="150">
        <f>SUM(T142:T147)</f>
        <v>0</v>
      </c>
      <c r="AR141" s="143" t="s">
        <v>82</v>
      </c>
      <c r="AT141" s="151" t="s">
        <v>69</v>
      </c>
      <c r="AU141" s="151" t="s">
        <v>74</v>
      </c>
      <c r="AY141" s="143" t="s">
        <v>153</v>
      </c>
      <c r="BK141" s="152">
        <f>SUM(BK142:BK147)</f>
        <v>0</v>
      </c>
    </row>
    <row r="142" spans="2:65" s="1" customFormat="1" ht="36" customHeight="1">
      <c r="B142" s="155"/>
      <c r="C142" s="156" t="s">
        <v>764</v>
      </c>
      <c r="D142" s="156" t="s">
        <v>155</v>
      </c>
      <c r="E142" s="157" t="s">
        <v>765</v>
      </c>
      <c r="F142" s="158" t="s">
        <v>766</v>
      </c>
      <c r="G142" s="159" t="s">
        <v>158</v>
      </c>
      <c r="H142" s="160">
        <v>46.002000000000002</v>
      </c>
      <c r="I142" s="161"/>
      <c r="J142" s="162">
        <f>ROUND(I142*H142,2)</f>
        <v>0</v>
      </c>
      <c r="K142" s="158" t="s">
        <v>177</v>
      </c>
      <c r="L142" s="31"/>
      <c r="M142" s="163" t="s">
        <v>1</v>
      </c>
      <c r="N142" s="164" t="s">
        <v>36</v>
      </c>
      <c r="O142" s="54"/>
      <c r="P142" s="165">
        <f>O142*H142</f>
        <v>0</v>
      </c>
      <c r="Q142" s="165">
        <v>8.0000000000000007E-5</v>
      </c>
      <c r="R142" s="165">
        <f>Q142*H142</f>
        <v>3.6801600000000005E-3</v>
      </c>
      <c r="S142" s="165">
        <v>0</v>
      </c>
      <c r="T142" s="166">
        <f>S142*H142</f>
        <v>0</v>
      </c>
      <c r="AR142" s="167" t="s">
        <v>234</v>
      </c>
      <c r="AT142" s="167" t="s">
        <v>155</v>
      </c>
      <c r="AU142" s="167" t="s">
        <v>82</v>
      </c>
      <c r="AY142" s="16" t="s">
        <v>153</v>
      </c>
      <c r="BE142" s="168">
        <f>IF(N142="základná",J142,0)</f>
        <v>0</v>
      </c>
      <c r="BF142" s="168">
        <f>IF(N142="znížená",J142,0)</f>
        <v>0</v>
      </c>
      <c r="BG142" s="168">
        <f>IF(N142="zákl. prenesená",J142,0)</f>
        <v>0</v>
      </c>
      <c r="BH142" s="168">
        <f>IF(N142="zníž. prenesená",J142,0)</f>
        <v>0</v>
      </c>
      <c r="BI142" s="168">
        <f>IF(N142="nulová",J142,0)</f>
        <v>0</v>
      </c>
      <c r="BJ142" s="16" t="s">
        <v>82</v>
      </c>
      <c r="BK142" s="168">
        <f>ROUND(I142*H142,2)</f>
        <v>0</v>
      </c>
      <c r="BL142" s="16" t="s">
        <v>234</v>
      </c>
      <c r="BM142" s="167" t="s">
        <v>767</v>
      </c>
    </row>
    <row r="143" spans="2:65" s="12" customFormat="1" ht="33.75">
      <c r="B143" s="169"/>
      <c r="D143" s="170" t="s">
        <v>161</v>
      </c>
      <c r="E143" s="171" t="s">
        <v>1</v>
      </c>
      <c r="F143" s="172" t="s">
        <v>1611</v>
      </c>
      <c r="H143" s="173">
        <v>46.002000000000002</v>
      </c>
      <c r="I143" s="174"/>
      <c r="L143" s="169"/>
      <c r="M143" s="175"/>
      <c r="N143" s="176"/>
      <c r="O143" s="176"/>
      <c r="P143" s="176"/>
      <c r="Q143" s="176"/>
      <c r="R143" s="176"/>
      <c r="S143" s="176"/>
      <c r="T143" s="177"/>
      <c r="AT143" s="171" t="s">
        <v>161</v>
      </c>
      <c r="AU143" s="171" t="s">
        <v>82</v>
      </c>
      <c r="AV143" s="12" t="s">
        <v>82</v>
      </c>
      <c r="AW143" s="12" t="s">
        <v>27</v>
      </c>
      <c r="AX143" s="12" t="s">
        <v>70</v>
      </c>
      <c r="AY143" s="171" t="s">
        <v>153</v>
      </c>
    </row>
    <row r="144" spans="2:65" s="14" customFormat="1" ht="11.25">
      <c r="B144" s="185"/>
      <c r="D144" s="170" t="s">
        <v>161</v>
      </c>
      <c r="E144" s="186" t="s">
        <v>1</v>
      </c>
      <c r="F144" s="187" t="s">
        <v>182</v>
      </c>
      <c r="H144" s="188">
        <v>46.002000000000002</v>
      </c>
      <c r="I144" s="189"/>
      <c r="L144" s="185"/>
      <c r="M144" s="190"/>
      <c r="N144" s="191"/>
      <c r="O144" s="191"/>
      <c r="P144" s="191"/>
      <c r="Q144" s="191"/>
      <c r="R144" s="191"/>
      <c r="S144" s="191"/>
      <c r="T144" s="192"/>
      <c r="AT144" s="186" t="s">
        <v>161</v>
      </c>
      <c r="AU144" s="186" t="s">
        <v>82</v>
      </c>
      <c r="AV144" s="14" t="s">
        <v>92</v>
      </c>
      <c r="AW144" s="14" t="s">
        <v>27</v>
      </c>
      <c r="AX144" s="14" t="s">
        <v>74</v>
      </c>
      <c r="AY144" s="186" t="s">
        <v>153</v>
      </c>
    </row>
    <row r="145" spans="2:65" s="1" customFormat="1" ht="36" customHeight="1">
      <c r="B145" s="155"/>
      <c r="C145" s="193" t="s">
        <v>770</v>
      </c>
      <c r="D145" s="193" t="s">
        <v>204</v>
      </c>
      <c r="E145" s="194" t="s">
        <v>771</v>
      </c>
      <c r="F145" s="195" t="s">
        <v>772</v>
      </c>
      <c r="G145" s="196" t="s">
        <v>158</v>
      </c>
      <c r="H145" s="197">
        <v>52.902000000000001</v>
      </c>
      <c r="I145" s="198"/>
      <c r="J145" s="199">
        <f>ROUND(I145*H145,2)</f>
        <v>0</v>
      </c>
      <c r="K145" s="195" t="s">
        <v>1</v>
      </c>
      <c r="L145" s="200"/>
      <c r="M145" s="201" t="s">
        <v>1</v>
      </c>
      <c r="N145" s="202" t="s">
        <v>36</v>
      </c>
      <c r="O145" s="54"/>
      <c r="P145" s="165">
        <f>O145*H145</f>
        <v>0</v>
      </c>
      <c r="Q145" s="165">
        <v>5.0000000000000001E-4</v>
      </c>
      <c r="R145" s="165">
        <f>Q145*H145</f>
        <v>2.6451000000000002E-2</v>
      </c>
      <c r="S145" s="165">
        <v>0</v>
      </c>
      <c r="T145" s="166">
        <f>S145*H145</f>
        <v>0</v>
      </c>
      <c r="AR145" s="167" t="s">
        <v>320</v>
      </c>
      <c r="AT145" s="167" t="s">
        <v>204</v>
      </c>
      <c r="AU145" s="167" t="s">
        <v>82</v>
      </c>
      <c r="AY145" s="16" t="s">
        <v>153</v>
      </c>
      <c r="BE145" s="168">
        <f>IF(N145="základná",J145,0)</f>
        <v>0</v>
      </c>
      <c r="BF145" s="168">
        <f>IF(N145="znížená",J145,0)</f>
        <v>0</v>
      </c>
      <c r="BG145" s="168">
        <f>IF(N145="zákl. prenesená",J145,0)</f>
        <v>0</v>
      </c>
      <c r="BH145" s="168">
        <f>IF(N145="zníž. prenesená",J145,0)</f>
        <v>0</v>
      </c>
      <c r="BI145" s="168">
        <f>IF(N145="nulová",J145,0)</f>
        <v>0</v>
      </c>
      <c r="BJ145" s="16" t="s">
        <v>82</v>
      </c>
      <c r="BK145" s="168">
        <f>ROUND(I145*H145,2)</f>
        <v>0</v>
      </c>
      <c r="BL145" s="16" t="s">
        <v>234</v>
      </c>
      <c r="BM145" s="167" t="s">
        <v>773</v>
      </c>
    </row>
    <row r="146" spans="2:65" s="12" customFormat="1" ht="11.25">
      <c r="B146" s="169"/>
      <c r="D146" s="170" t="s">
        <v>161</v>
      </c>
      <c r="F146" s="172" t="s">
        <v>1612</v>
      </c>
      <c r="H146" s="173">
        <v>52.902000000000001</v>
      </c>
      <c r="I146" s="174"/>
      <c r="L146" s="169"/>
      <c r="M146" s="175"/>
      <c r="N146" s="176"/>
      <c r="O146" s="176"/>
      <c r="P146" s="176"/>
      <c r="Q146" s="176"/>
      <c r="R146" s="176"/>
      <c r="S146" s="176"/>
      <c r="T146" s="177"/>
      <c r="AT146" s="171" t="s">
        <v>161</v>
      </c>
      <c r="AU146" s="171" t="s">
        <v>82</v>
      </c>
      <c r="AV146" s="12" t="s">
        <v>82</v>
      </c>
      <c r="AW146" s="12" t="s">
        <v>3</v>
      </c>
      <c r="AX146" s="12" t="s">
        <v>74</v>
      </c>
      <c r="AY146" s="171" t="s">
        <v>153</v>
      </c>
    </row>
    <row r="147" spans="2:65" s="1" customFormat="1" ht="24" customHeight="1">
      <c r="B147" s="155"/>
      <c r="C147" s="156" t="s">
        <v>775</v>
      </c>
      <c r="D147" s="156" t="s">
        <v>155</v>
      </c>
      <c r="E147" s="157" t="s">
        <v>776</v>
      </c>
      <c r="F147" s="158" t="s">
        <v>777</v>
      </c>
      <c r="G147" s="159" t="s">
        <v>755</v>
      </c>
      <c r="H147" s="205"/>
      <c r="I147" s="161"/>
      <c r="J147" s="162">
        <f>ROUND(I147*H147,2)</f>
        <v>0</v>
      </c>
      <c r="K147" s="158" t="s">
        <v>177</v>
      </c>
      <c r="L147" s="31"/>
      <c r="M147" s="163" t="s">
        <v>1</v>
      </c>
      <c r="N147" s="164" t="s">
        <v>36</v>
      </c>
      <c r="O147" s="54"/>
      <c r="P147" s="165">
        <f>O147*H147</f>
        <v>0</v>
      </c>
      <c r="Q147" s="165">
        <v>0</v>
      </c>
      <c r="R147" s="165">
        <f>Q147*H147</f>
        <v>0</v>
      </c>
      <c r="S147" s="165">
        <v>0</v>
      </c>
      <c r="T147" s="166">
        <f>S147*H147</f>
        <v>0</v>
      </c>
      <c r="AR147" s="167" t="s">
        <v>234</v>
      </c>
      <c r="AT147" s="167" t="s">
        <v>155</v>
      </c>
      <c r="AU147" s="167" t="s">
        <v>82</v>
      </c>
      <c r="AY147" s="16" t="s">
        <v>153</v>
      </c>
      <c r="BE147" s="168">
        <f>IF(N147="základná",J147,0)</f>
        <v>0</v>
      </c>
      <c r="BF147" s="168">
        <f>IF(N147="znížená",J147,0)</f>
        <v>0</v>
      </c>
      <c r="BG147" s="168">
        <f>IF(N147="zákl. prenesená",J147,0)</f>
        <v>0</v>
      </c>
      <c r="BH147" s="168">
        <f>IF(N147="zníž. prenesená",J147,0)</f>
        <v>0</v>
      </c>
      <c r="BI147" s="168">
        <f>IF(N147="nulová",J147,0)</f>
        <v>0</v>
      </c>
      <c r="BJ147" s="16" t="s">
        <v>82</v>
      </c>
      <c r="BK147" s="168">
        <f>ROUND(I147*H147,2)</f>
        <v>0</v>
      </c>
      <c r="BL147" s="16" t="s">
        <v>234</v>
      </c>
      <c r="BM147" s="167" t="s">
        <v>778</v>
      </c>
    </row>
    <row r="148" spans="2:65" s="11" customFormat="1" ht="22.9" customHeight="1">
      <c r="B148" s="142"/>
      <c r="D148" s="143" t="s">
        <v>69</v>
      </c>
      <c r="E148" s="153" t="s">
        <v>779</v>
      </c>
      <c r="F148" s="153" t="s">
        <v>780</v>
      </c>
      <c r="I148" s="145"/>
      <c r="J148" s="154">
        <f>BK148</f>
        <v>0</v>
      </c>
      <c r="L148" s="142"/>
      <c r="M148" s="147"/>
      <c r="N148" s="148"/>
      <c r="O148" s="148"/>
      <c r="P148" s="149">
        <f>SUM(P149:P166)</f>
        <v>0</v>
      </c>
      <c r="Q148" s="148"/>
      <c r="R148" s="149">
        <f>SUM(R149:R166)</f>
        <v>8.0069399999999999E-2</v>
      </c>
      <c r="S148" s="148"/>
      <c r="T148" s="150">
        <f>SUM(T149:T166)</f>
        <v>0.64</v>
      </c>
      <c r="AR148" s="143" t="s">
        <v>82</v>
      </c>
      <c r="AT148" s="151" t="s">
        <v>69</v>
      </c>
      <c r="AU148" s="151" t="s">
        <v>74</v>
      </c>
      <c r="AY148" s="143" t="s">
        <v>153</v>
      </c>
      <c r="BK148" s="152">
        <f>SUM(BK149:BK166)</f>
        <v>0</v>
      </c>
    </row>
    <row r="149" spans="2:65" s="1" customFormat="1" ht="48" customHeight="1">
      <c r="B149" s="155"/>
      <c r="C149" s="156" t="s">
        <v>781</v>
      </c>
      <c r="D149" s="156" t="s">
        <v>155</v>
      </c>
      <c r="E149" s="157" t="s">
        <v>782</v>
      </c>
      <c r="F149" s="158" t="s">
        <v>783</v>
      </c>
      <c r="G149" s="159" t="s">
        <v>158</v>
      </c>
      <c r="H149" s="160">
        <v>40</v>
      </c>
      <c r="I149" s="161"/>
      <c r="J149" s="162">
        <f>ROUND(I149*H149,2)</f>
        <v>0</v>
      </c>
      <c r="K149" s="158" t="s">
        <v>1</v>
      </c>
      <c r="L149" s="31"/>
      <c r="M149" s="163" t="s">
        <v>1</v>
      </c>
      <c r="N149" s="164" t="s">
        <v>36</v>
      </c>
      <c r="O149" s="54"/>
      <c r="P149" s="165">
        <f>O149*H149</f>
        <v>0</v>
      </c>
      <c r="Q149" s="165">
        <v>0</v>
      </c>
      <c r="R149" s="165">
        <f>Q149*H149</f>
        <v>0</v>
      </c>
      <c r="S149" s="165">
        <v>1.6E-2</v>
      </c>
      <c r="T149" s="166">
        <f>S149*H149</f>
        <v>0.64</v>
      </c>
      <c r="AR149" s="167" t="s">
        <v>234</v>
      </c>
      <c r="AT149" s="167" t="s">
        <v>155</v>
      </c>
      <c r="AU149" s="167" t="s">
        <v>82</v>
      </c>
      <c r="AY149" s="16" t="s">
        <v>153</v>
      </c>
      <c r="BE149" s="168">
        <f>IF(N149="základná",J149,0)</f>
        <v>0</v>
      </c>
      <c r="BF149" s="168">
        <f>IF(N149="znížená",J149,0)</f>
        <v>0</v>
      </c>
      <c r="BG149" s="168">
        <f>IF(N149="zákl. prenesená",J149,0)</f>
        <v>0</v>
      </c>
      <c r="BH149" s="168">
        <f>IF(N149="zníž. prenesená",J149,0)</f>
        <v>0</v>
      </c>
      <c r="BI149" s="168">
        <f>IF(N149="nulová",J149,0)</f>
        <v>0</v>
      </c>
      <c r="BJ149" s="16" t="s">
        <v>82</v>
      </c>
      <c r="BK149" s="168">
        <f>ROUND(I149*H149,2)</f>
        <v>0</v>
      </c>
      <c r="BL149" s="16" t="s">
        <v>234</v>
      </c>
      <c r="BM149" s="167" t="s">
        <v>784</v>
      </c>
    </row>
    <row r="150" spans="2:65" s="1" customFormat="1" ht="36" customHeight="1">
      <c r="B150" s="155"/>
      <c r="C150" s="156" t="s">
        <v>790</v>
      </c>
      <c r="D150" s="156" t="s">
        <v>155</v>
      </c>
      <c r="E150" s="157" t="s">
        <v>791</v>
      </c>
      <c r="F150" s="158" t="s">
        <v>792</v>
      </c>
      <c r="G150" s="159" t="s">
        <v>158</v>
      </c>
      <c r="H150" s="160">
        <v>28</v>
      </c>
      <c r="I150" s="161"/>
      <c r="J150" s="162">
        <f>ROUND(I150*H150,2)</f>
        <v>0</v>
      </c>
      <c r="K150" s="158" t="s">
        <v>1</v>
      </c>
      <c r="L150" s="31"/>
      <c r="M150" s="163" t="s">
        <v>1</v>
      </c>
      <c r="N150" s="164" t="s">
        <v>36</v>
      </c>
      <c r="O150" s="54"/>
      <c r="P150" s="165">
        <f>O150*H150</f>
        <v>0</v>
      </c>
      <c r="Q150" s="165">
        <v>5.9999999999999995E-4</v>
      </c>
      <c r="R150" s="165">
        <f>Q150*H150</f>
        <v>1.6799999999999999E-2</v>
      </c>
      <c r="S150" s="165">
        <v>0</v>
      </c>
      <c r="T150" s="166">
        <f>S150*H150</f>
        <v>0</v>
      </c>
      <c r="AR150" s="167" t="s">
        <v>234</v>
      </c>
      <c r="AT150" s="167" t="s">
        <v>155</v>
      </c>
      <c r="AU150" s="167" t="s">
        <v>82</v>
      </c>
      <c r="AY150" s="16" t="s">
        <v>153</v>
      </c>
      <c r="BE150" s="168">
        <f>IF(N150="základná",J150,0)</f>
        <v>0</v>
      </c>
      <c r="BF150" s="168">
        <f>IF(N150="znížená",J150,0)</f>
        <v>0</v>
      </c>
      <c r="BG150" s="168">
        <f>IF(N150="zákl. prenesená",J150,0)</f>
        <v>0</v>
      </c>
      <c r="BH150" s="168">
        <f>IF(N150="zníž. prenesená",J150,0)</f>
        <v>0</v>
      </c>
      <c r="BI150" s="168">
        <f>IF(N150="nulová",J150,0)</f>
        <v>0</v>
      </c>
      <c r="BJ150" s="16" t="s">
        <v>82</v>
      </c>
      <c r="BK150" s="168">
        <f>ROUND(I150*H150,2)</f>
        <v>0</v>
      </c>
      <c r="BL150" s="16" t="s">
        <v>234</v>
      </c>
      <c r="BM150" s="167" t="s">
        <v>793</v>
      </c>
    </row>
    <row r="151" spans="2:65" s="1" customFormat="1" ht="39">
      <c r="B151" s="31"/>
      <c r="D151" s="170" t="s">
        <v>431</v>
      </c>
      <c r="F151" s="203" t="s">
        <v>794</v>
      </c>
      <c r="I151" s="95"/>
      <c r="L151" s="31"/>
      <c r="M151" s="204"/>
      <c r="N151" s="54"/>
      <c r="O151" s="54"/>
      <c r="P151" s="54"/>
      <c r="Q151" s="54"/>
      <c r="R151" s="54"/>
      <c r="S151" s="54"/>
      <c r="T151" s="55"/>
      <c r="AT151" s="16" t="s">
        <v>431</v>
      </c>
      <c r="AU151" s="16" t="s">
        <v>82</v>
      </c>
    </row>
    <row r="152" spans="2:65" s="12" customFormat="1" ht="11.25">
      <c r="B152" s="169"/>
      <c r="D152" s="170" t="s">
        <v>161</v>
      </c>
      <c r="E152" s="171" t="s">
        <v>1</v>
      </c>
      <c r="F152" s="172" t="s">
        <v>1613</v>
      </c>
      <c r="H152" s="173">
        <v>28</v>
      </c>
      <c r="I152" s="174"/>
      <c r="L152" s="169"/>
      <c r="M152" s="175"/>
      <c r="N152" s="176"/>
      <c r="O152" s="176"/>
      <c r="P152" s="176"/>
      <c r="Q152" s="176"/>
      <c r="R152" s="176"/>
      <c r="S152" s="176"/>
      <c r="T152" s="177"/>
      <c r="AT152" s="171" t="s">
        <v>161</v>
      </c>
      <c r="AU152" s="171" t="s">
        <v>82</v>
      </c>
      <c r="AV152" s="12" t="s">
        <v>82</v>
      </c>
      <c r="AW152" s="12" t="s">
        <v>27</v>
      </c>
      <c r="AX152" s="12" t="s">
        <v>74</v>
      </c>
      <c r="AY152" s="171" t="s">
        <v>153</v>
      </c>
    </row>
    <row r="153" spans="2:65" s="1" customFormat="1" ht="48" customHeight="1">
      <c r="B153" s="155"/>
      <c r="C153" s="156" t="s">
        <v>796</v>
      </c>
      <c r="D153" s="156" t="s">
        <v>155</v>
      </c>
      <c r="E153" s="157" t="s">
        <v>797</v>
      </c>
      <c r="F153" s="158" t="s">
        <v>798</v>
      </c>
      <c r="G153" s="159" t="s">
        <v>158</v>
      </c>
      <c r="H153" s="160">
        <v>53.04</v>
      </c>
      <c r="I153" s="161"/>
      <c r="J153" s="162">
        <f>ROUND(I153*H153,2)</f>
        <v>0</v>
      </c>
      <c r="K153" s="158" t="s">
        <v>1</v>
      </c>
      <c r="L153" s="31"/>
      <c r="M153" s="163" t="s">
        <v>1</v>
      </c>
      <c r="N153" s="164" t="s">
        <v>36</v>
      </c>
      <c r="O153" s="54"/>
      <c r="P153" s="165">
        <f>O153*H153</f>
        <v>0</v>
      </c>
      <c r="Q153" s="165">
        <v>5.9999999999999995E-4</v>
      </c>
      <c r="R153" s="165">
        <f>Q153*H153</f>
        <v>3.1823999999999998E-2</v>
      </c>
      <c r="S153" s="165">
        <v>0</v>
      </c>
      <c r="T153" s="166">
        <f>S153*H153</f>
        <v>0</v>
      </c>
      <c r="AR153" s="167" t="s">
        <v>234</v>
      </c>
      <c r="AT153" s="167" t="s">
        <v>155</v>
      </c>
      <c r="AU153" s="167" t="s">
        <v>82</v>
      </c>
      <c r="AY153" s="16" t="s">
        <v>153</v>
      </c>
      <c r="BE153" s="168">
        <f>IF(N153="základná",J153,0)</f>
        <v>0</v>
      </c>
      <c r="BF153" s="168">
        <f>IF(N153="znížená",J153,0)</f>
        <v>0</v>
      </c>
      <c r="BG153" s="168">
        <f>IF(N153="zákl. prenesená",J153,0)</f>
        <v>0</v>
      </c>
      <c r="BH153" s="168">
        <f>IF(N153="zníž. prenesená",J153,0)</f>
        <v>0</v>
      </c>
      <c r="BI153" s="168">
        <f>IF(N153="nulová",J153,0)</f>
        <v>0</v>
      </c>
      <c r="BJ153" s="16" t="s">
        <v>82</v>
      </c>
      <c r="BK153" s="168">
        <f>ROUND(I153*H153,2)</f>
        <v>0</v>
      </c>
      <c r="BL153" s="16" t="s">
        <v>234</v>
      </c>
      <c r="BM153" s="167" t="s">
        <v>799</v>
      </c>
    </row>
    <row r="154" spans="2:65" s="1" customFormat="1" ht="78">
      <c r="B154" s="31"/>
      <c r="D154" s="170" t="s">
        <v>431</v>
      </c>
      <c r="F154" s="203" t="s">
        <v>800</v>
      </c>
      <c r="I154" s="95"/>
      <c r="L154" s="31"/>
      <c r="M154" s="204"/>
      <c r="N154" s="54"/>
      <c r="O154" s="54"/>
      <c r="P154" s="54"/>
      <c r="Q154" s="54"/>
      <c r="R154" s="54"/>
      <c r="S154" s="54"/>
      <c r="T154" s="55"/>
      <c r="AT154" s="16" t="s">
        <v>431</v>
      </c>
      <c r="AU154" s="16" t="s">
        <v>82</v>
      </c>
    </row>
    <row r="155" spans="2:65" s="12" customFormat="1" ht="11.25">
      <c r="B155" s="169"/>
      <c r="D155" s="170" t="s">
        <v>161</v>
      </c>
      <c r="E155" s="171" t="s">
        <v>1</v>
      </c>
      <c r="F155" s="172" t="s">
        <v>1614</v>
      </c>
      <c r="H155" s="173">
        <v>12.24</v>
      </c>
      <c r="I155" s="174"/>
      <c r="L155" s="169"/>
      <c r="M155" s="175"/>
      <c r="N155" s="176"/>
      <c r="O155" s="176"/>
      <c r="P155" s="176"/>
      <c r="Q155" s="176"/>
      <c r="R155" s="176"/>
      <c r="S155" s="176"/>
      <c r="T155" s="177"/>
      <c r="AT155" s="171" t="s">
        <v>161</v>
      </c>
      <c r="AU155" s="171" t="s">
        <v>82</v>
      </c>
      <c r="AV155" s="12" t="s">
        <v>82</v>
      </c>
      <c r="AW155" s="12" t="s">
        <v>27</v>
      </c>
      <c r="AX155" s="12" t="s">
        <v>70</v>
      </c>
      <c r="AY155" s="171" t="s">
        <v>153</v>
      </c>
    </row>
    <row r="156" spans="2:65" s="12" customFormat="1" ht="11.25">
      <c r="B156" s="169"/>
      <c r="D156" s="170" t="s">
        <v>161</v>
      </c>
      <c r="E156" s="171" t="s">
        <v>1</v>
      </c>
      <c r="F156" s="172" t="s">
        <v>1615</v>
      </c>
      <c r="H156" s="173">
        <v>40.799999999999997</v>
      </c>
      <c r="I156" s="174"/>
      <c r="L156" s="169"/>
      <c r="M156" s="175"/>
      <c r="N156" s="176"/>
      <c r="O156" s="176"/>
      <c r="P156" s="176"/>
      <c r="Q156" s="176"/>
      <c r="R156" s="176"/>
      <c r="S156" s="176"/>
      <c r="T156" s="177"/>
      <c r="AT156" s="171" t="s">
        <v>161</v>
      </c>
      <c r="AU156" s="171" t="s">
        <v>82</v>
      </c>
      <c r="AV156" s="12" t="s">
        <v>82</v>
      </c>
      <c r="AW156" s="12" t="s">
        <v>27</v>
      </c>
      <c r="AX156" s="12" t="s">
        <v>70</v>
      </c>
      <c r="AY156" s="171" t="s">
        <v>153</v>
      </c>
    </row>
    <row r="157" spans="2:65" s="14" customFormat="1" ht="11.25">
      <c r="B157" s="185"/>
      <c r="D157" s="170" t="s">
        <v>161</v>
      </c>
      <c r="E157" s="186" t="s">
        <v>1</v>
      </c>
      <c r="F157" s="187" t="s">
        <v>182</v>
      </c>
      <c r="H157" s="188">
        <v>53.04</v>
      </c>
      <c r="I157" s="189"/>
      <c r="L157" s="185"/>
      <c r="M157" s="190"/>
      <c r="N157" s="191"/>
      <c r="O157" s="191"/>
      <c r="P157" s="191"/>
      <c r="Q157" s="191"/>
      <c r="R157" s="191"/>
      <c r="S157" s="191"/>
      <c r="T157" s="192"/>
      <c r="AT157" s="186" t="s">
        <v>161</v>
      </c>
      <c r="AU157" s="186" t="s">
        <v>82</v>
      </c>
      <c r="AV157" s="14" t="s">
        <v>92</v>
      </c>
      <c r="AW157" s="14" t="s">
        <v>27</v>
      </c>
      <c r="AX157" s="14" t="s">
        <v>74</v>
      </c>
      <c r="AY157" s="186" t="s">
        <v>153</v>
      </c>
    </row>
    <row r="158" spans="2:65" s="1" customFormat="1" ht="48" customHeight="1">
      <c r="B158" s="155"/>
      <c r="C158" s="156" t="s">
        <v>803</v>
      </c>
      <c r="D158" s="156" t="s">
        <v>155</v>
      </c>
      <c r="E158" s="157" t="s">
        <v>804</v>
      </c>
      <c r="F158" s="158" t="s">
        <v>805</v>
      </c>
      <c r="G158" s="159" t="s">
        <v>158</v>
      </c>
      <c r="H158" s="160">
        <v>42.636000000000003</v>
      </c>
      <c r="I158" s="161"/>
      <c r="J158" s="162">
        <f>ROUND(I158*H158,2)</f>
        <v>0</v>
      </c>
      <c r="K158" s="158" t="s">
        <v>1</v>
      </c>
      <c r="L158" s="31"/>
      <c r="M158" s="163" t="s">
        <v>1</v>
      </c>
      <c r="N158" s="164" t="s">
        <v>36</v>
      </c>
      <c r="O158" s="54"/>
      <c r="P158" s="165">
        <f>O158*H158</f>
        <v>0</v>
      </c>
      <c r="Q158" s="165">
        <v>5.9999999999999995E-4</v>
      </c>
      <c r="R158" s="165">
        <f>Q158*H158</f>
        <v>2.5581599999999999E-2</v>
      </c>
      <c r="S158" s="165">
        <v>0</v>
      </c>
      <c r="T158" s="166">
        <f>S158*H158</f>
        <v>0</v>
      </c>
      <c r="AR158" s="167" t="s">
        <v>234</v>
      </c>
      <c r="AT158" s="167" t="s">
        <v>155</v>
      </c>
      <c r="AU158" s="167" t="s">
        <v>82</v>
      </c>
      <c r="AY158" s="16" t="s">
        <v>153</v>
      </c>
      <c r="BE158" s="168">
        <f>IF(N158="základná",J158,0)</f>
        <v>0</v>
      </c>
      <c r="BF158" s="168">
        <f>IF(N158="znížená",J158,0)</f>
        <v>0</v>
      </c>
      <c r="BG158" s="168">
        <f>IF(N158="zákl. prenesená",J158,0)</f>
        <v>0</v>
      </c>
      <c r="BH158" s="168">
        <f>IF(N158="zníž. prenesená",J158,0)</f>
        <v>0</v>
      </c>
      <c r="BI158" s="168">
        <f>IF(N158="nulová",J158,0)</f>
        <v>0</v>
      </c>
      <c r="BJ158" s="16" t="s">
        <v>82</v>
      </c>
      <c r="BK158" s="168">
        <f>ROUND(I158*H158,2)</f>
        <v>0</v>
      </c>
      <c r="BL158" s="16" t="s">
        <v>234</v>
      </c>
      <c r="BM158" s="167" t="s">
        <v>806</v>
      </c>
    </row>
    <row r="159" spans="2:65" s="1" customFormat="1" ht="48.75">
      <c r="B159" s="31"/>
      <c r="D159" s="170" t="s">
        <v>431</v>
      </c>
      <c r="F159" s="203" t="s">
        <v>807</v>
      </c>
      <c r="I159" s="95"/>
      <c r="L159" s="31"/>
      <c r="M159" s="204"/>
      <c r="N159" s="54"/>
      <c r="O159" s="54"/>
      <c r="P159" s="54"/>
      <c r="Q159" s="54"/>
      <c r="R159" s="54"/>
      <c r="S159" s="54"/>
      <c r="T159" s="55"/>
      <c r="AT159" s="16" t="s">
        <v>431</v>
      </c>
      <c r="AU159" s="16" t="s">
        <v>82</v>
      </c>
    </row>
    <row r="160" spans="2:65" s="12" customFormat="1" ht="11.25">
      <c r="B160" s="169"/>
      <c r="D160" s="170" t="s">
        <v>161</v>
      </c>
      <c r="E160" s="171" t="s">
        <v>1</v>
      </c>
      <c r="F160" s="172" t="s">
        <v>1616</v>
      </c>
      <c r="H160" s="173">
        <v>42.636000000000003</v>
      </c>
      <c r="I160" s="174"/>
      <c r="L160" s="169"/>
      <c r="M160" s="175"/>
      <c r="N160" s="176"/>
      <c r="O160" s="176"/>
      <c r="P160" s="176"/>
      <c r="Q160" s="176"/>
      <c r="R160" s="176"/>
      <c r="S160" s="176"/>
      <c r="T160" s="177"/>
      <c r="AT160" s="171" t="s">
        <v>161</v>
      </c>
      <c r="AU160" s="171" t="s">
        <v>82</v>
      </c>
      <c r="AV160" s="12" t="s">
        <v>82</v>
      </c>
      <c r="AW160" s="12" t="s">
        <v>27</v>
      </c>
      <c r="AX160" s="12" t="s">
        <v>70</v>
      </c>
      <c r="AY160" s="171" t="s">
        <v>153</v>
      </c>
    </row>
    <row r="161" spans="2:65" s="14" customFormat="1" ht="11.25">
      <c r="B161" s="185"/>
      <c r="D161" s="170" t="s">
        <v>161</v>
      </c>
      <c r="E161" s="186" t="s">
        <v>1</v>
      </c>
      <c r="F161" s="187" t="s">
        <v>182</v>
      </c>
      <c r="H161" s="188">
        <v>42.636000000000003</v>
      </c>
      <c r="I161" s="189"/>
      <c r="L161" s="185"/>
      <c r="M161" s="190"/>
      <c r="N161" s="191"/>
      <c r="O161" s="191"/>
      <c r="P161" s="191"/>
      <c r="Q161" s="191"/>
      <c r="R161" s="191"/>
      <c r="S161" s="191"/>
      <c r="T161" s="192"/>
      <c r="AT161" s="186" t="s">
        <v>161</v>
      </c>
      <c r="AU161" s="186" t="s">
        <v>82</v>
      </c>
      <c r="AV161" s="14" t="s">
        <v>92</v>
      </c>
      <c r="AW161" s="14" t="s">
        <v>27</v>
      </c>
      <c r="AX161" s="14" t="s">
        <v>74</v>
      </c>
      <c r="AY161" s="186" t="s">
        <v>153</v>
      </c>
    </row>
    <row r="162" spans="2:65" s="1" customFormat="1" ht="60" customHeight="1">
      <c r="B162" s="155"/>
      <c r="C162" s="156" t="s">
        <v>809</v>
      </c>
      <c r="D162" s="156" t="s">
        <v>155</v>
      </c>
      <c r="E162" s="157" t="s">
        <v>810</v>
      </c>
      <c r="F162" s="158" t="s">
        <v>811</v>
      </c>
      <c r="G162" s="159" t="s">
        <v>158</v>
      </c>
      <c r="H162" s="160">
        <v>9.7729999999999997</v>
      </c>
      <c r="I162" s="161"/>
      <c r="J162" s="162">
        <f>ROUND(I162*H162,2)</f>
        <v>0</v>
      </c>
      <c r="K162" s="158" t="s">
        <v>1</v>
      </c>
      <c r="L162" s="31"/>
      <c r="M162" s="163" t="s">
        <v>1</v>
      </c>
      <c r="N162" s="164" t="s">
        <v>36</v>
      </c>
      <c r="O162" s="54"/>
      <c r="P162" s="165">
        <f>O162*H162</f>
        <v>0</v>
      </c>
      <c r="Q162" s="165">
        <v>5.9999999999999995E-4</v>
      </c>
      <c r="R162" s="165">
        <f>Q162*H162</f>
        <v>5.8637999999999989E-3</v>
      </c>
      <c r="S162" s="165">
        <v>0</v>
      </c>
      <c r="T162" s="166">
        <f>S162*H162</f>
        <v>0</v>
      </c>
      <c r="AR162" s="167" t="s">
        <v>234</v>
      </c>
      <c r="AT162" s="167" t="s">
        <v>155</v>
      </c>
      <c r="AU162" s="167" t="s">
        <v>82</v>
      </c>
      <c r="AY162" s="16" t="s">
        <v>153</v>
      </c>
      <c r="BE162" s="168">
        <f>IF(N162="základná",J162,0)</f>
        <v>0</v>
      </c>
      <c r="BF162" s="168">
        <f>IF(N162="znížená",J162,0)</f>
        <v>0</v>
      </c>
      <c r="BG162" s="168">
        <f>IF(N162="zákl. prenesená",J162,0)</f>
        <v>0</v>
      </c>
      <c r="BH162" s="168">
        <f>IF(N162="zníž. prenesená",J162,0)</f>
        <v>0</v>
      </c>
      <c r="BI162" s="168">
        <f>IF(N162="nulová",J162,0)</f>
        <v>0</v>
      </c>
      <c r="BJ162" s="16" t="s">
        <v>82</v>
      </c>
      <c r="BK162" s="168">
        <f>ROUND(I162*H162,2)</f>
        <v>0</v>
      </c>
      <c r="BL162" s="16" t="s">
        <v>234</v>
      </c>
      <c r="BM162" s="167" t="s">
        <v>812</v>
      </c>
    </row>
    <row r="163" spans="2:65" s="13" customFormat="1" ht="22.5">
      <c r="B163" s="178"/>
      <c r="D163" s="170" t="s">
        <v>161</v>
      </c>
      <c r="E163" s="179" t="s">
        <v>1</v>
      </c>
      <c r="F163" s="180" t="s">
        <v>813</v>
      </c>
      <c r="H163" s="179" t="s">
        <v>1</v>
      </c>
      <c r="I163" s="181"/>
      <c r="L163" s="178"/>
      <c r="M163" s="182"/>
      <c r="N163" s="183"/>
      <c r="O163" s="183"/>
      <c r="P163" s="183"/>
      <c r="Q163" s="183"/>
      <c r="R163" s="183"/>
      <c r="S163" s="183"/>
      <c r="T163" s="184"/>
      <c r="AT163" s="179" t="s">
        <v>161</v>
      </c>
      <c r="AU163" s="179" t="s">
        <v>82</v>
      </c>
      <c r="AV163" s="13" t="s">
        <v>74</v>
      </c>
      <c r="AW163" s="13" t="s">
        <v>27</v>
      </c>
      <c r="AX163" s="13" t="s">
        <v>70</v>
      </c>
      <c r="AY163" s="179" t="s">
        <v>153</v>
      </c>
    </row>
    <row r="164" spans="2:65" s="12" customFormat="1" ht="11.25">
      <c r="B164" s="169"/>
      <c r="D164" s="170" t="s">
        <v>161</v>
      </c>
      <c r="E164" s="171" t="s">
        <v>1</v>
      </c>
      <c r="F164" s="172" t="s">
        <v>1617</v>
      </c>
      <c r="H164" s="173">
        <v>9.7729999999999997</v>
      </c>
      <c r="I164" s="174"/>
      <c r="L164" s="169"/>
      <c r="M164" s="175"/>
      <c r="N164" s="176"/>
      <c r="O164" s="176"/>
      <c r="P164" s="176"/>
      <c r="Q164" s="176"/>
      <c r="R164" s="176"/>
      <c r="S164" s="176"/>
      <c r="T164" s="177"/>
      <c r="AT164" s="171" t="s">
        <v>161</v>
      </c>
      <c r="AU164" s="171" t="s">
        <v>82</v>
      </c>
      <c r="AV164" s="12" t="s">
        <v>82</v>
      </c>
      <c r="AW164" s="12" t="s">
        <v>27</v>
      </c>
      <c r="AX164" s="12" t="s">
        <v>70</v>
      </c>
      <c r="AY164" s="171" t="s">
        <v>153</v>
      </c>
    </row>
    <row r="165" spans="2:65" s="14" customFormat="1" ht="11.25">
      <c r="B165" s="185"/>
      <c r="D165" s="170" t="s">
        <v>161</v>
      </c>
      <c r="E165" s="186" t="s">
        <v>1</v>
      </c>
      <c r="F165" s="187" t="s">
        <v>182</v>
      </c>
      <c r="H165" s="188">
        <v>9.7729999999999997</v>
      </c>
      <c r="I165" s="189"/>
      <c r="L165" s="185"/>
      <c r="M165" s="190"/>
      <c r="N165" s="191"/>
      <c r="O165" s="191"/>
      <c r="P165" s="191"/>
      <c r="Q165" s="191"/>
      <c r="R165" s="191"/>
      <c r="S165" s="191"/>
      <c r="T165" s="192"/>
      <c r="AT165" s="186" t="s">
        <v>161</v>
      </c>
      <c r="AU165" s="186" t="s">
        <v>82</v>
      </c>
      <c r="AV165" s="14" t="s">
        <v>92</v>
      </c>
      <c r="AW165" s="14" t="s">
        <v>27</v>
      </c>
      <c r="AX165" s="14" t="s">
        <v>74</v>
      </c>
      <c r="AY165" s="186" t="s">
        <v>153</v>
      </c>
    </row>
    <row r="166" spans="2:65" s="1" customFormat="1" ht="24" customHeight="1">
      <c r="B166" s="155"/>
      <c r="C166" s="156" t="s">
        <v>862</v>
      </c>
      <c r="D166" s="156" t="s">
        <v>155</v>
      </c>
      <c r="E166" s="157" t="s">
        <v>863</v>
      </c>
      <c r="F166" s="158" t="s">
        <v>864</v>
      </c>
      <c r="G166" s="159" t="s">
        <v>755</v>
      </c>
      <c r="H166" s="205"/>
      <c r="I166" s="161"/>
      <c r="J166" s="162">
        <f>ROUND(I166*H166,2)</f>
        <v>0</v>
      </c>
      <c r="K166" s="158" t="s">
        <v>1</v>
      </c>
      <c r="L166" s="31"/>
      <c r="M166" s="163" t="s">
        <v>1</v>
      </c>
      <c r="N166" s="164" t="s">
        <v>36</v>
      </c>
      <c r="O166" s="54"/>
      <c r="P166" s="165">
        <f>O166*H166</f>
        <v>0</v>
      </c>
      <c r="Q166" s="165">
        <v>0</v>
      </c>
      <c r="R166" s="165">
        <f>Q166*H166</f>
        <v>0</v>
      </c>
      <c r="S166" s="165">
        <v>0</v>
      </c>
      <c r="T166" s="166">
        <f>S166*H166</f>
        <v>0</v>
      </c>
      <c r="AR166" s="167" t="s">
        <v>234</v>
      </c>
      <c r="AT166" s="167" t="s">
        <v>155</v>
      </c>
      <c r="AU166" s="167" t="s">
        <v>82</v>
      </c>
      <c r="AY166" s="16" t="s">
        <v>153</v>
      </c>
      <c r="BE166" s="168">
        <f>IF(N166="základná",J166,0)</f>
        <v>0</v>
      </c>
      <c r="BF166" s="168">
        <f>IF(N166="znížená",J166,0)</f>
        <v>0</v>
      </c>
      <c r="BG166" s="168">
        <f>IF(N166="zákl. prenesená",J166,0)</f>
        <v>0</v>
      </c>
      <c r="BH166" s="168">
        <f>IF(N166="zníž. prenesená",J166,0)</f>
        <v>0</v>
      </c>
      <c r="BI166" s="168">
        <f>IF(N166="nulová",J166,0)</f>
        <v>0</v>
      </c>
      <c r="BJ166" s="16" t="s">
        <v>82</v>
      </c>
      <c r="BK166" s="168">
        <f>ROUND(I166*H166,2)</f>
        <v>0</v>
      </c>
      <c r="BL166" s="16" t="s">
        <v>234</v>
      </c>
      <c r="BM166" s="167" t="s">
        <v>865</v>
      </c>
    </row>
    <row r="167" spans="2:65" s="11" customFormat="1" ht="22.9" customHeight="1">
      <c r="B167" s="142"/>
      <c r="D167" s="143" t="s">
        <v>69</v>
      </c>
      <c r="E167" s="153" t="s">
        <v>881</v>
      </c>
      <c r="F167" s="153" t="s">
        <v>882</v>
      </c>
      <c r="I167" s="145"/>
      <c r="J167" s="154">
        <f>BK167</f>
        <v>0</v>
      </c>
      <c r="L167" s="142"/>
      <c r="M167" s="147"/>
      <c r="N167" s="148"/>
      <c r="O167" s="148"/>
      <c r="P167" s="149">
        <f>SUM(P168:P187)</f>
        <v>0</v>
      </c>
      <c r="Q167" s="148"/>
      <c r="R167" s="149">
        <f>SUM(R168:R187)</f>
        <v>1.9704718400000001</v>
      </c>
      <c r="S167" s="148"/>
      <c r="T167" s="150">
        <f>SUM(T168:T187)</f>
        <v>0</v>
      </c>
      <c r="AR167" s="143" t="s">
        <v>82</v>
      </c>
      <c r="AT167" s="151" t="s">
        <v>69</v>
      </c>
      <c r="AU167" s="151" t="s">
        <v>74</v>
      </c>
      <c r="AY167" s="143" t="s">
        <v>153</v>
      </c>
      <c r="BK167" s="152">
        <f>SUM(BK168:BK187)</f>
        <v>0</v>
      </c>
    </row>
    <row r="168" spans="2:65" s="1" customFormat="1" ht="24" customHeight="1">
      <c r="B168" s="155"/>
      <c r="C168" s="156" t="s">
        <v>921</v>
      </c>
      <c r="D168" s="156" t="s">
        <v>155</v>
      </c>
      <c r="E168" s="157" t="s">
        <v>922</v>
      </c>
      <c r="F168" s="158" t="s">
        <v>923</v>
      </c>
      <c r="G168" s="159" t="s">
        <v>158</v>
      </c>
      <c r="H168" s="160">
        <v>4.5579999999999998</v>
      </c>
      <c r="I168" s="161"/>
      <c r="J168" s="162">
        <f>ROUND(I168*H168,2)</f>
        <v>0</v>
      </c>
      <c r="K168" s="158" t="s">
        <v>159</v>
      </c>
      <c r="L168" s="31"/>
      <c r="M168" s="163" t="s">
        <v>1</v>
      </c>
      <c r="N168" s="164" t="s">
        <v>36</v>
      </c>
      <c r="O168" s="54"/>
      <c r="P168" s="165">
        <f>O168*H168</f>
        <v>0</v>
      </c>
      <c r="Q168" s="165">
        <v>8.4799999999999997E-3</v>
      </c>
      <c r="R168" s="165">
        <f>Q168*H168</f>
        <v>3.865184E-2</v>
      </c>
      <c r="S168" s="165">
        <v>0</v>
      </c>
      <c r="T168" s="166">
        <f>S168*H168</f>
        <v>0</v>
      </c>
      <c r="AR168" s="167" t="s">
        <v>234</v>
      </c>
      <c r="AT168" s="167" t="s">
        <v>155</v>
      </c>
      <c r="AU168" s="167" t="s">
        <v>82</v>
      </c>
      <c r="AY168" s="16" t="s">
        <v>153</v>
      </c>
      <c r="BE168" s="168">
        <f>IF(N168="základná",J168,0)</f>
        <v>0</v>
      </c>
      <c r="BF168" s="168">
        <f>IF(N168="znížená",J168,0)</f>
        <v>0</v>
      </c>
      <c r="BG168" s="168">
        <f>IF(N168="zákl. prenesená",J168,0)</f>
        <v>0</v>
      </c>
      <c r="BH168" s="168">
        <f>IF(N168="zníž. prenesená",J168,0)</f>
        <v>0</v>
      </c>
      <c r="BI168" s="168">
        <f>IF(N168="nulová",J168,0)</f>
        <v>0</v>
      </c>
      <c r="BJ168" s="16" t="s">
        <v>82</v>
      </c>
      <c r="BK168" s="168">
        <f>ROUND(I168*H168,2)</f>
        <v>0</v>
      </c>
      <c r="BL168" s="16" t="s">
        <v>234</v>
      </c>
      <c r="BM168" s="167" t="s">
        <v>924</v>
      </c>
    </row>
    <row r="169" spans="2:65" s="12" customFormat="1" ht="22.5">
      <c r="B169" s="169"/>
      <c r="D169" s="170" t="s">
        <v>161</v>
      </c>
      <c r="E169" s="171" t="s">
        <v>1</v>
      </c>
      <c r="F169" s="172" t="s">
        <v>1618</v>
      </c>
      <c r="H169" s="173">
        <v>4.5579999999999998</v>
      </c>
      <c r="I169" s="174"/>
      <c r="L169" s="169"/>
      <c r="M169" s="175"/>
      <c r="N169" s="176"/>
      <c r="O169" s="176"/>
      <c r="P169" s="176"/>
      <c r="Q169" s="176"/>
      <c r="R169" s="176"/>
      <c r="S169" s="176"/>
      <c r="T169" s="177"/>
      <c r="AT169" s="171" t="s">
        <v>161</v>
      </c>
      <c r="AU169" s="171" t="s">
        <v>82</v>
      </c>
      <c r="AV169" s="12" t="s">
        <v>82</v>
      </c>
      <c r="AW169" s="12" t="s">
        <v>27</v>
      </c>
      <c r="AX169" s="12" t="s">
        <v>74</v>
      </c>
      <c r="AY169" s="171" t="s">
        <v>153</v>
      </c>
    </row>
    <row r="170" spans="2:65" s="1" customFormat="1" ht="36" customHeight="1">
      <c r="B170" s="155"/>
      <c r="C170" s="156" t="s">
        <v>926</v>
      </c>
      <c r="D170" s="156" t="s">
        <v>155</v>
      </c>
      <c r="E170" s="157" t="s">
        <v>927</v>
      </c>
      <c r="F170" s="158" t="s">
        <v>928</v>
      </c>
      <c r="G170" s="159" t="s">
        <v>176</v>
      </c>
      <c r="H170" s="160">
        <v>2.927</v>
      </c>
      <c r="I170" s="161"/>
      <c r="J170" s="162">
        <f>ROUND(I170*H170,2)</f>
        <v>0</v>
      </c>
      <c r="K170" s="158" t="s">
        <v>1</v>
      </c>
      <c r="L170" s="31"/>
      <c r="M170" s="163" t="s">
        <v>1</v>
      </c>
      <c r="N170" s="164" t="s">
        <v>36</v>
      </c>
      <c r="O170" s="54"/>
      <c r="P170" s="165">
        <f>O170*H170</f>
        <v>0</v>
      </c>
      <c r="Q170" s="165">
        <v>0.66</v>
      </c>
      <c r="R170" s="165">
        <f>Q170*H170</f>
        <v>1.9318200000000001</v>
      </c>
      <c r="S170" s="165">
        <v>0</v>
      </c>
      <c r="T170" s="166">
        <f>S170*H170</f>
        <v>0</v>
      </c>
      <c r="AR170" s="167" t="s">
        <v>234</v>
      </c>
      <c r="AT170" s="167" t="s">
        <v>155</v>
      </c>
      <c r="AU170" s="167" t="s">
        <v>82</v>
      </c>
      <c r="AY170" s="16" t="s">
        <v>153</v>
      </c>
      <c r="BE170" s="168">
        <f>IF(N170="základná",J170,0)</f>
        <v>0</v>
      </c>
      <c r="BF170" s="168">
        <f>IF(N170="znížená",J170,0)</f>
        <v>0</v>
      </c>
      <c r="BG170" s="168">
        <f>IF(N170="zákl. prenesená",J170,0)</f>
        <v>0</v>
      </c>
      <c r="BH170" s="168">
        <f>IF(N170="zníž. prenesená",J170,0)</f>
        <v>0</v>
      </c>
      <c r="BI170" s="168">
        <f>IF(N170="nulová",J170,0)</f>
        <v>0</v>
      </c>
      <c r="BJ170" s="16" t="s">
        <v>82</v>
      </c>
      <c r="BK170" s="168">
        <f>ROUND(I170*H170,2)</f>
        <v>0</v>
      </c>
      <c r="BL170" s="16" t="s">
        <v>234</v>
      </c>
      <c r="BM170" s="167" t="s">
        <v>929</v>
      </c>
    </row>
    <row r="171" spans="2:65" s="13" customFormat="1" ht="22.5">
      <c r="B171" s="178"/>
      <c r="D171" s="170" t="s">
        <v>161</v>
      </c>
      <c r="E171" s="179" t="s">
        <v>1</v>
      </c>
      <c r="F171" s="180" t="s">
        <v>1619</v>
      </c>
      <c r="H171" s="179" t="s">
        <v>1</v>
      </c>
      <c r="I171" s="181"/>
      <c r="L171" s="178"/>
      <c r="M171" s="182"/>
      <c r="N171" s="183"/>
      <c r="O171" s="183"/>
      <c r="P171" s="183"/>
      <c r="Q171" s="183"/>
      <c r="R171" s="183"/>
      <c r="S171" s="183"/>
      <c r="T171" s="184"/>
      <c r="AT171" s="179" t="s">
        <v>161</v>
      </c>
      <c r="AU171" s="179" t="s">
        <v>82</v>
      </c>
      <c r="AV171" s="13" t="s">
        <v>74</v>
      </c>
      <c r="AW171" s="13" t="s">
        <v>27</v>
      </c>
      <c r="AX171" s="13" t="s">
        <v>70</v>
      </c>
      <c r="AY171" s="179" t="s">
        <v>153</v>
      </c>
    </row>
    <row r="172" spans="2:65" s="12" customFormat="1" ht="11.25">
      <c r="B172" s="169"/>
      <c r="D172" s="170" t="s">
        <v>161</v>
      </c>
      <c r="E172" s="171" t="s">
        <v>1</v>
      </c>
      <c r="F172" s="172" t="s">
        <v>1620</v>
      </c>
      <c r="H172" s="173">
        <v>0.13800000000000001</v>
      </c>
      <c r="I172" s="174"/>
      <c r="L172" s="169"/>
      <c r="M172" s="175"/>
      <c r="N172" s="176"/>
      <c r="O172" s="176"/>
      <c r="P172" s="176"/>
      <c r="Q172" s="176"/>
      <c r="R172" s="176"/>
      <c r="S172" s="176"/>
      <c r="T172" s="177"/>
      <c r="AT172" s="171" t="s">
        <v>161</v>
      </c>
      <c r="AU172" s="171" t="s">
        <v>82</v>
      </c>
      <c r="AV172" s="12" t="s">
        <v>82</v>
      </c>
      <c r="AW172" s="12" t="s">
        <v>27</v>
      </c>
      <c r="AX172" s="12" t="s">
        <v>70</v>
      </c>
      <c r="AY172" s="171" t="s">
        <v>153</v>
      </c>
    </row>
    <row r="173" spans="2:65" s="13" customFormat="1" ht="22.5">
      <c r="B173" s="178"/>
      <c r="D173" s="170" t="s">
        <v>161</v>
      </c>
      <c r="E173" s="179" t="s">
        <v>1</v>
      </c>
      <c r="F173" s="180" t="s">
        <v>1621</v>
      </c>
      <c r="H173" s="179" t="s">
        <v>1</v>
      </c>
      <c r="I173" s="181"/>
      <c r="L173" s="178"/>
      <c r="M173" s="182"/>
      <c r="N173" s="183"/>
      <c r="O173" s="183"/>
      <c r="P173" s="183"/>
      <c r="Q173" s="183"/>
      <c r="R173" s="183"/>
      <c r="S173" s="183"/>
      <c r="T173" s="184"/>
      <c r="AT173" s="179" t="s">
        <v>161</v>
      </c>
      <c r="AU173" s="179" t="s">
        <v>82</v>
      </c>
      <c r="AV173" s="13" t="s">
        <v>74</v>
      </c>
      <c r="AW173" s="13" t="s">
        <v>27</v>
      </c>
      <c r="AX173" s="13" t="s">
        <v>70</v>
      </c>
      <c r="AY173" s="179" t="s">
        <v>153</v>
      </c>
    </row>
    <row r="174" spans="2:65" s="12" customFormat="1" ht="11.25">
      <c r="B174" s="169"/>
      <c r="D174" s="170" t="s">
        <v>161</v>
      </c>
      <c r="E174" s="171" t="s">
        <v>1</v>
      </c>
      <c r="F174" s="172" t="s">
        <v>1622</v>
      </c>
      <c r="H174" s="173">
        <v>0.26900000000000002</v>
      </c>
      <c r="I174" s="174"/>
      <c r="L174" s="169"/>
      <c r="M174" s="175"/>
      <c r="N174" s="176"/>
      <c r="O174" s="176"/>
      <c r="P174" s="176"/>
      <c r="Q174" s="176"/>
      <c r="R174" s="176"/>
      <c r="S174" s="176"/>
      <c r="T174" s="177"/>
      <c r="AT174" s="171" t="s">
        <v>161</v>
      </c>
      <c r="AU174" s="171" t="s">
        <v>82</v>
      </c>
      <c r="AV174" s="12" t="s">
        <v>82</v>
      </c>
      <c r="AW174" s="12" t="s">
        <v>27</v>
      </c>
      <c r="AX174" s="12" t="s">
        <v>70</v>
      </c>
      <c r="AY174" s="171" t="s">
        <v>153</v>
      </c>
    </row>
    <row r="175" spans="2:65" s="13" customFormat="1" ht="22.5">
      <c r="B175" s="178"/>
      <c r="D175" s="170" t="s">
        <v>161</v>
      </c>
      <c r="E175" s="179" t="s">
        <v>1</v>
      </c>
      <c r="F175" s="180" t="s">
        <v>1623</v>
      </c>
      <c r="H175" s="179" t="s">
        <v>1</v>
      </c>
      <c r="I175" s="181"/>
      <c r="L175" s="178"/>
      <c r="M175" s="182"/>
      <c r="N175" s="183"/>
      <c r="O175" s="183"/>
      <c r="P175" s="183"/>
      <c r="Q175" s="183"/>
      <c r="R175" s="183"/>
      <c r="S175" s="183"/>
      <c r="T175" s="184"/>
      <c r="AT175" s="179" t="s">
        <v>161</v>
      </c>
      <c r="AU175" s="179" t="s">
        <v>82</v>
      </c>
      <c r="AV175" s="13" t="s">
        <v>74</v>
      </c>
      <c r="AW175" s="13" t="s">
        <v>27</v>
      </c>
      <c r="AX175" s="13" t="s">
        <v>70</v>
      </c>
      <c r="AY175" s="179" t="s">
        <v>153</v>
      </c>
    </row>
    <row r="176" spans="2:65" s="12" customFormat="1" ht="11.25">
      <c r="B176" s="169"/>
      <c r="D176" s="170" t="s">
        <v>161</v>
      </c>
      <c r="E176" s="171" t="s">
        <v>1</v>
      </c>
      <c r="F176" s="172" t="s">
        <v>1624</v>
      </c>
      <c r="H176" s="173">
        <v>0.80700000000000005</v>
      </c>
      <c r="I176" s="174"/>
      <c r="L176" s="169"/>
      <c r="M176" s="175"/>
      <c r="N176" s="176"/>
      <c r="O176" s="176"/>
      <c r="P176" s="176"/>
      <c r="Q176" s="176"/>
      <c r="R176" s="176"/>
      <c r="S176" s="176"/>
      <c r="T176" s="177"/>
      <c r="AT176" s="171" t="s">
        <v>161</v>
      </c>
      <c r="AU176" s="171" t="s">
        <v>82</v>
      </c>
      <c r="AV176" s="12" t="s">
        <v>82</v>
      </c>
      <c r="AW176" s="12" t="s">
        <v>27</v>
      </c>
      <c r="AX176" s="12" t="s">
        <v>70</v>
      </c>
      <c r="AY176" s="171" t="s">
        <v>153</v>
      </c>
    </row>
    <row r="177" spans="2:65" s="13" customFormat="1" ht="22.5">
      <c r="B177" s="178"/>
      <c r="D177" s="170" t="s">
        <v>161</v>
      </c>
      <c r="E177" s="179" t="s">
        <v>1</v>
      </c>
      <c r="F177" s="180" t="s">
        <v>1625</v>
      </c>
      <c r="H177" s="179" t="s">
        <v>1</v>
      </c>
      <c r="I177" s="181"/>
      <c r="L177" s="178"/>
      <c r="M177" s="182"/>
      <c r="N177" s="183"/>
      <c r="O177" s="183"/>
      <c r="P177" s="183"/>
      <c r="Q177" s="183"/>
      <c r="R177" s="183"/>
      <c r="S177" s="183"/>
      <c r="T177" s="184"/>
      <c r="AT177" s="179" t="s">
        <v>161</v>
      </c>
      <c r="AU177" s="179" t="s">
        <v>82</v>
      </c>
      <c r="AV177" s="13" t="s">
        <v>74</v>
      </c>
      <c r="AW177" s="13" t="s">
        <v>27</v>
      </c>
      <c r="AX177" s="13" t="s">
        <v>70</v>
      </c>
      <c r="AY177" s="179" t="s">
        <v>153</v>
      </c>
    </row>
    <row r="178" spans="2:65" s="12" customFormat="1" ht="11.25">
      <c r="B178" s="169"/>
      <c r="D178" s="170" t="s">
        <v>161</v>
      </c>
      <c r="E178" s="171" t="s">
        <v>1</v>
      </c>
      <c r="F178" s="172" t="s">
        <v>1626</v>
      </c>
      <c r="H178" s="173">
        <v>0.158</v>
      </c>
      <c r="I178" s="174"/>
      <c r="L178" s="169"/>
      <c r="M178" s="175"/>
      <c r="N178" s="176"/>
      <c r="O178" s="176"/>
      <c r="P178" s="176"/>
      <c r="Q178" s="176"/>
      <c r="R178" s="176"/>
      <c r="S178" s="176"/>
      <c r="T178" s="177"/>
      <c r="AT178" s="171" t="s">
        <v>161</v>
      </c>
      <c r="AU178" s="171" t="s">
        <v>82</v>
      </c>
      <c r="AV178" s="12" t="s">
        <v>82</v>
      </c>
      <c r="AW178" s="12" t="s">
        <v>27</v>
      </c>
      <c r="AX178" s="12" t="s">
        <v>70</v>
      </c>
      <c r="AY178" s="171" t="s">
        <v>153</v>
      </c>
    </row>
    <row r="179" spans="2:65" s="13" customFormat="1" ht="22.5">
      <c r="B179" s="178"/>
      <c r="D179" s="170" t="s">
        <v>161</v>
      </c>
      <c r="E179" s="179" t="s">
        <v>1</v>
      </c>
      <c r="F179" s="180" t="s">
        <v>1627</v>
      </c>
      <c r="H179" s="179" t="s">
        <v>1</v>
      </c>
      <c r="I179" s="181"/>
      <c r="L179" s="178"/>
      <c r="M179" s="182"/>
      <c r="N179" s="183"/>
      <c r="O179" s="183"/>
      <c r="P179" s="183"/>
      <c r="Q179" s="183"/>
      <c r="R179" s="183"/>
      <c r="S179" s="183"/>
      <c r="T179" s="184"/>
      <c r="AT179" s="179" t="s">
        <v>161</v>
      </c>
      <c r="AU179" s="179" t="s">
        <v>82</v>
      </c>
      <c r="AV179" s="13" t="s">
        <v>74</v>
      </c>
      <c r="AW179" s="13" t="s">
        <v>27</v>
      </c>
      <c r="AX179" s="13" t="s">
        <v>70</v>
      </c>
      <c r="AY179" s="179" t="s">
        <v>153</v>
      </c>
    </row>
    <row r="180" spans="2:65" s="12" customFormat="1" ht="11.25">
      <c r="B180" s="169"/>
      <c r="D180" s="170" t="s">
        <v>161</v>
      </c>
      <c r="E180" s="171" t="s">
        <v>1</v>
      </c>
      <c r="F180" s="172" t="s">
        <v>1628</v>
      </c>
      <c r="H180" s="173">
        <v>0.375</v>
      </c>
      <c r="I180" s="174"/>
      <c r="L180" s="169"/>
      <c r="M180" s="175"/>
      <c r="N180" s="176"/>
      <c r="O180" s="176"/>
      <c r="P180" s="176"/>
      <c r="Q180" s="176"/>
      <c r="R180" s="176"/>
      <c r="S180" s="176"/>
      <c r="T180" s="177"/>
      <c r="AT180" s="171" t="s">
        <v>161</v>
      </c>
      <c r="AU180" s="171" t="s">
        <v>82</v>
      </c>
      <c r="AV180" s="12" t="s">
        <v>82</v>
      </c>
      <c r="AW180" s="12" t="s">
        <v>27</v>
      </c>
      <c r="AX180" s="12" t="s">
        <v>70</v>
      </c>
      <c r="AY180" s="171" t="s">
        <v>153</v>
      </c>
    </row>
    <row r="181" spans="2:65" s="13" customFormat="1" ht="11.25">
      <c r="B181" s="178"/>
      <c r="D181" s="170" t="s">
        <v>161</v>
      </c>
      <c r="E181" s="179" t="s">
        <v>1</v>
      </c>
      <c r="F181" s="180" t="s">
        <v>1629</v>
      </c>
      <c r="H181" s="179" t="s">
        <v>1</v>
      </c>
      <c r="I181" s="181"/>
      <c r="L181" s="178"/>
      <c r="M181" s="182"/>
      <c r="N181" s="183"/>
      <c r="O181" s="183"/>
      <c r="P181" s="183"/>
      <c r="Q181" s="183"/>
      <c r="R181" s="183"/>
      <c r="S181" s="183"/>
      <c r="T181" s="184"/>
      <c r="AT181" s="179" t="s">
        <v>161</v>
      </c>
      <c r="AU181" s="179" t="s">
        <v>82</v>
      </c>
      <c r="AV181" s="13" t="s">
        <v>74</v>
      </c>
      <c r="AW181" s="13" t="s">
        <v>27</v>
      </c>
      <c r="AX181" s="13" t="s">
        <v>70</v>
      </c>
      <c r="AY181" s="179" t="s">
        <v>153</v>
      </c>
    </row>
    <row r="182" spans="2:65" s="12" customFormat="1" ht="11.25">
      <c r="B182" s="169"/>
      <c r="D182" s="170" t="s">
        <v>161</v>
      </c>
      <c r="E182" s="171" t="s">
        <v>1</v>
      </c>
      <c r="F182" s="172" t="s">
        <v>1630</v>
      </c>
      <c r="H182" s="173">
        <v>1.0840000000000001</v>
      </c>
      <c r="I182" s="174"/>
      <c r="L182" s="169"/>
      <c r="M182" s="175"/>
      <c r="N182" s="176"/>
      <c r="O182" s="176"/>
      <c r="P182" s="176"/>
      <c r="Q182" s="176"/>
      <c r="R182" s="176"/>
      <c r="S182" s="176"/>
      <c r="T182" s="177"/>
      <c r="AT182" s="171" t="s">
        <v>161</v>
      </c>
      <c r="AU182" s="171" t="s">
        <v>82</v>
      </c>
      <c r="AV182" s="12" t="s">
        <v>82</v>
      </c>
      <c r="AW182" s="12" t="s">
        <v>27</v>
      </c>
      <c r="AX182" s="12" t="s">
        <v>70</v>
      </c>
      <c r="AY182" s="171" t="s">
        <v>153</v>
      </c>
    </row>
    <row r="183" spans="2:65" s="13" customFormat="1" ht="22.5">
      <c r="B183" s="178"/>
      <c r="D183" s="170" t="s">
        <v>161</v>
      </c>
      <c r="E183" s="179" t="s">
        <v>1</v>
      </c>
      <c r="F183" s="180" t="s">
        <v>942</v>
      </c>
      <c r="H183" s="179" t="s">
        <v>1</v>
      </c>
      <c r="I183" s="181"/>
      <c r="L183" s="178"/>
      <c r="M183" s="182"/>
      <c r="N183" s="183"/>
      <c r="O183" s="183"/>
      <c r="P183" s="183"/>
      <c r="Q183" s="183"/>
      <c r="R183" s="183"/>
      <c r="S183" s="183"/>
      <c r="T183" s="184"/>
      <c r="AT183" s="179" t="s">
        <v>161</v>
      </c>
      <c r="AU183" s="179" t="s">
        <v>82</v>
      </c>
      <c r="AV183" s="13" t="s">
        <v>74</v>
      </c>
      <c r="AW183" s="13" t="s">
        <v>27</v>
      </c>
      <c r="AX183" s="13" t="s">
        <v>70</v>
      </c>
      <c r="AY183" s="179" t="s">
        <v>153</v>
      </c>
    </row>
    <row r="184" spans="2:65" s="12" customFormat="1" ht="11.25">
      <c r="B184" s="169"/>
      <c r="D184" s="170" t="s">
        <v>161</v>
      </c>
      <c r="E184" s="171" t="s">
        <v>1</v>
      </c>
      <c r="F184" s="172" t="s">
        <v>1631</v>
      </c>
      <c r="H184" s="173">
        <v>9.6000000000000002E-2</v>
      </c>
      <c r="I184" s="174"/>
      <c r="L184" s="169"/>
      <c r="M184" s="175"/>
      <c r="N184" s="176"/>
      <c r="O184" s="176"/>
      <c r="P184" s="176"/>
      <c r="Q184" s="176"/>
      <c r="R184" s="176"/>
      <c r="S184" s="176"/>
      <c r="T184" s="177"/>
      <c r="AT184" s="171" t="s">
        <v>161</v>
      </c>
      <c r="AU184" s="171" t="s">
        <v>82</v>
      </c>
      <c r="AV184" s="12" t="s">
        <v>82</v>
      </c>
      <c r="AW184" s="12" t="s">
        <v>27</v>
      </c>
      <c r="AX184" s="12" t="s">
        <v>70</v>
      </c>
      <c r="AY184" s="171" t="s">
        <v>153</v>
      </c>
    </row>
    <row r="185" spans="2:65" s="13" customFormat="1" ht="33.75">
      <c r="B185" s="178"/>
      <c r="D185" s="170" t="s">
        <v>161</v>
      </c>
      <c r="E185" s="179" t="s">
        <v>1</v>
      </c>
      <c r="F185" s="180" t="s">
        <v>944</v>
      </c>
      <c r="H185" s="179" t="s">
        <v>1</v>
      </c>
      <c r="I185" s="181"/>
      <c r="L185" s="178"/>
      <c r="M185" s="182"/>
      <c r="N185" s="183"/>
      <c r="O185" s="183"/>
      <c r="P185" s="183"/>
      <c r="Q185" s="183"/>
      <c r="R185" s="183"/>
      <c r="S185" s="183"/>
      <c r="T185" s="184"/>
      <c r="AT185" s="179" t="s">
        <v>161</v>
      </c>
      <c r="AU185" s="179" t="s">
        <v>82</v>
      </c>
      <c r="AV185" s="13" t="s">
        <v>74</v>
      </c>
      <c r="AW185" s="13" t="s">
        <v>27</v>
      </c>
      <c r="AX185" s="13" t="s">
        <v>70</v>
      </c>
      <c r="AY185" s="179" t="s">
        <v>153</v>
      </c>
    </row>
    <row r="186" spans="2:65" s="14" customFormat="1" ht="11.25">
      <c r="B186" s="185"/>
      <c r="D186" s="170" t="s">
        <v>161</v>
      </c>
      <c r="E186" s="186" t="s">
        <v>1</v>
      </c>
      <c r="F186" s="187" t="s">
        <v>182</v>
      </c>
      <c r="H186" s="188">
        <v>2.927</v>
      </c>
      <c r="I186" s="189"/>
      <c r="L186" s="185"/>
      <c r="M186" s="190"/>
      <c r="N186" s="191"/>
      <c r="O186" s="191"/>
      <c r="P186" s="191"/>
      <c r="Q186" s="191"/>
      <c r="R186" s="191"/>
      <c r="S186" s="191"/>
      <c r="T186" s="192"/>
      <c r="AT186" s="186" t="s">
        <v>161</v>
      </c>
      <c r="AU186" s="186" t="s">
        <v>82</v>
      </c>
      <c r="AV186" s="14" t="s">
        <v>92</v>
      </c>
      <c r="AW186" s="14" t="s">
        <v>27</v>
      </c>
      <c r="AX186" s="14" t="s">
        <v>74</v>
      </c>
      <c r="AY186" s="186" t="s">
        <v>153</v>
      </c>
    </row>
    <row r="187" spans="2:65" s="1" customFormat="1" ht="24" customHeight="1">
      <c r="B187" s="155"/>
      <c r="C187" s="156" t="s">
        <v>996</v>
      </c>
      <c r="D187" s="156" t="s">
        <v>155</v>
      </c>
      <c r="E187" s="157" t="s">
        <v>997</v>
      </c>
      <c r="F187" s="158" t="s">
        <v>998</v>
      </c>
      <c r="G187" s="159" t="s">
        <v>755</v>
      </c>
      <c r="H187" s="205"/>
      <c r="I187" s="161"/>
      <c r="J187" s="162">
        <f>ROUND(I187*H187,2)</f>
        <v>0</v>
      </c>
      <c r="K187" s="158" t="s">
        <v>177</v>
      </c>
      <c r="L187" s="31"/>
      <c r="M187" s="163" t="s">
        <v>1</v>
      </c>
      <c r="N187" s="164" t="s">
        <v>36</v>
      </c>
      <c r="O187" s="54"/>
      <c r="P187" s="165">
        <f>O187*H187</f>
        <v>0</v>
      </c>
      <c r="Q187" s="165">
        <v>0</v>
      </c>
      <c r="R187" s="165">
        <f>Q187*H187</f>
        <v>0</v>
      </c>
      <c r="S187" s="165">
        <v>0</v>
      </c>
      <c r="T187" s="166">
        <f>S187*H187</f>
        <v>0</v>
      </c>
      <c r="AR187" s="167" t="s">
        <v>234</v>
      </c>
      <c r="AT187" s="167" t="s">
        <v>155</v>
      </c>
      <c r="AU187" s="167" t="s">
        <v>82</v>
      </c>
      <c r="AY187" s="16" t="s">
        <v>153</v>
      </c>
      <c r="BE187" s="168">
        <f>IF(N187="základná",J187,0)</f>
        <v>0</v>
      </c>
      <c r="BF187" s="168">
        <f>IF(N187="znížená",J187,0)</f>
        <v>0</v>
      </c>
      <c r="BG187" s="168">
        <f>IF(N187="zákl. prenesená",J187,0)</f>
        <v>0</v>
      </c>
      <c r="BH187" s="168">
        <f>IF(N187="zníž. prenesená",J187,0)</f>
        <v>0</v>
      </c>
      <c r="BI187" s="168">
        <f>IF(N187="nulová",J187,0)</f>
        <v>0</v>
      </c>
      <c r="BJ187" s="16" t="s">
        <v>82</v>
      </c>
      <c r="BK187" s="168">
        <f>ROUND(I187*H187,2)</f>
        <v>0</v>
      </c>
      <c r="BL187" s="16" t="s">
        <v>234</v>
      </c>
      <c r="BM187" s="167" t="s">
        <v>999</v>
      </c>
    </row>
    <row r="188" spans="2:65" s="11" customFormat="1" ht="22.9" customHeight="1">
      <c r="B188" s="142"/>
      <c r="D188" s="143" t="s">
        <v>69</v>
      </c>
      <c r="E188" s="153" t="s">
        <v>1102</v>
      </c>
      <c r="F188" s="153" t="s">
        <v>1103</v>
      </c>
      <c r="I188" s="145"/>
      <c r="J188" s="154">
        <f>BK188</f>
        <v>0</v>
      </c>
      <c r="L188" s="142"/>
      <c r="M188" s="147"/>
      <c r="N188" s="148"/>
      <c r="O188" s="148"/>
      <c r="P188" s="149">
        <f>SUM(P189:P229)</f>
        <v>0</v>
      </c>
      <c r="Q188" s="148"/>
      <c r="R188" s="149">
        <f>SUM(R189:R229)</f>
        <v>0.56408007000000004</v>
      </c>
      <c r="S188" s="148"/>
      <c r="T188" s="150">
        <f>SUM(T189:T229)</f>
        <v>0.99295999999999995</v>
      </c>
      <c r="AR188" s="143" t="s">
        <v>82</v>
      </c>
      <c r="AT188" s="151" t="s">
        <v>69</v>
      </c>
      <c r="AU188" s="151" t="s">
        <v>74</v>
      </c>
      <c r="AY188" s="143" t="s">
        <v>153</v>
      </c>
      <c r="BK188" s="152">
        <f>SUM(BK189:BK229)</f>
        <v>0</v>
      </c>
    </row>
    <row r="189" spans="2:65" s="1" customFormat="1" ht="60" customHeight="1">
      <c r="B189" s="155"/>
      <c r="C189" s="156" t="s">
        <v>1104</v>
      </c>
      <c r="D189" s="156" t="s">
        <v>155</v>
      </c>
      <c r="E189" s="157" t="s">
        <v>1105</v>
      </c>
      <c r="F189" s="158" t="s">
        <v>1106</v>
      </c>
      <c r="G189" s="159" t="s">
        <v>158</v>
      </c>
      <c r="H189" s="160">
        <v>40</v>
      </c>
      <c r="I189" s="161"/>
      <c r="J189" s="162">
        <f>ROUND(I189*H189,2)</f>
        <v>0</v>
      </c>
      <c r="K189" s="158" t="s">
        <v>1</v>
      </c>
      <c r="L189" s="31"/>
      <c r="M189" s="163" t="s">
        <v>1</v>
      </c>
      <c r="N189" s="164" t="s">
        <v>36</v>
      </c>
      <c r="O189" s="54"/>
      <c r="P189" s="165">
        <f>O189*H189</f>
        <v>0</v>
      </c>
      <c r="Q189" s="165">
        <v>0</v>
      </c>
      <c r="R189" s="165">
        <f>Q189*H189</f>
        <v>0</v>
      </c>
      <c r="S189" s="165">
        <v>7.3200000000000001E-3</v>
      </c>
      <c r="T189" s="166">
        <f>S189*H189</f>
        <v>0.2928</v>
      </c>
      <c r="AR189" s="167" t="s">
        <v>234</v>
      </c>
      <c r="AT189" s="167" t="s">
        <v>155</v>
      </c>
      <c r="AU189" s="167" t="s">
        <v>82</v>
      </c>
      <c r="AY189" s="16" t="s">
        <v>153</v>
      </c>
      <c r="BE189" s="168">
        <f>IF(N189="základná",J189,0)</f>
        <v>0</v>
      </c>
      <c r="BF189" s="168">
        <f>IF(N189="znížená",J189,0)</f>
        <v>0</v>
      </c>
      <c r="BG189" s="168">
        <f>IF(N189="zákl. prenesená",J189,0)</f>
        <v>0</v>
      </c>
      <c r="BH189" s="168">
        <f>IF(N189="zníž. prenesená",J189,0)</f>
        <v>0</v>
      </c>
      <c r="BI189" s="168">
        <f>IF(N189="nulová",J189,0)</f>
        <v>0</v>
      </c>
      <c r="BJ189" s="16" t="s">
        <v>82</v>
      </c>
      <c r="BK189" s="168">
        <f>ROUND(I189*H189,2)</f>
        <v>0</v>
      </c>
      <c r="BL189" s="16" t="s">
        <v>234</v>
      </c>
      <c r="BM189" s="167" t="s">
        <v>1107</v>
      </c>
    </row>
    <row r="190" spans="2:65" s="1" customFormat="1" ht="36" customHeight="1">
      <c r="B190" s="155"/>
      <c r="C190" s="156" t="s">
        <v>1108</v>
      </c>
      <c r="D190" s="156" t="s">
        <v>155</v>
      </c>
      <c r="E190" s="157" t="s">
        <v>1109</v>
      </c>
      <c r="F190" s="158" t="s">
        <v>1110</v>
      </c>
      <c r="G190" s="159" t="s">
        <v>158</v>
      </c>
      <c r="H190" s="160">
        <v>35.75</v>
      </c>
      <c r="I190" s="161"/>
      <c r="J190" s="162">
        <f>ROUND(I190*H190,2)</f>
        <v>0</v>
      </c>
      <c r="K190" s="158" t="s">
        <v>159</v>
      </c>
      <c r="L190" s="31"/>
      <c r="M190" s="163" t="s">
        <v>1</v>
      </c>
      <c r="N190" s="164" t="s">
        <v>36</v>
      </c>
      <c r="O190" s="54"/>
      <c r="P190" s="165">
        <f>O190*H190</f>
        <v>0</v>
      </c>
      <c r="Q190" s="165">
        <v>0</v>
      </c>
      <c r="R190" s="165">
        <f>Q190*H190</f>
        <v>0</v>
      </c>
      <c r="S190" s="165">
        <v>1.7000000000000001E-2</v>
      </c>
      <c r="T190" s="166">
        <f>S190*H190</f>
        <v>0.60775000000000001</v>
      </c>
      <c r="AR190" s="167" t="s">
        <v>234</v>
      </c>
      <c r="AT190" s="167" t="s">
        <v>155</v>
      </c>
      <c r="AU190" s="167" t="s">
        <v>82</v>
      </c>
      <c r="AY190" s="16" t="s">
        <v>153</v>
      </c>
      <c r="BE190" s="168">
        <f>IF(N190="základná",J190,0)</f>
        <v>0</v>
      </c>
      <c r="BF190" s="168">
        <f>IF(N190="znížená",J190,0)</f>
        <v>0</v>
      </c>
      <c r="BG190" s="168">
        <f>IF(N190="zákl. prenesená",J190,0)</f>
        <v>0</v>
      </c>
      <c r="BH190" s="168">
        <f>IF(N190="zníž. prenesená",J190,0)</f>
        <v>0</v>
      </c>
      <c r="BI190" s="168">
        <f>IF(N190="nulová",J190,0)</f>
        <v>0</v>
      </c>
      <c r="BJ190" s="16" t="s">
        <v>82</v>
      </c>
      <c r="BK190" s="168">
        <f>ROUND(I190*H190,2)</f>
        <v>0</v>
      </c>
      <c r="BL190" s="16" t="s">
        <v>234</v>
      </c>
      <c r="BM190" s="167" t="s">
        <v>1111</v>
      </c>
    </row>
    <row r="191" spans="2:65" s="12" customFormat="1" ht="11.25">
      <c r="B191" s="169"/>
      <c r="D191" s="170" t="s">
        <v>161</v>
      </c>
      <c r="E191" s="171" t="s">
        <v>1</v>
      </c>
      <c r="F191" s="172" t="s">
        <v>1632</v>
      </c>
      <c r="H191" s="173">
        <v>35.75</v>
      </c>
      <c r="I191" s="174"/>
      <c r="L191" s="169"/>
      <c r="M191" s="175"/>
      <c r="N191" s="176"/>
      <c r="O191" s="176"/>
      <c r="P191" s="176"/>
      <c r="Q191" s="176"/>
      <c r="R191" s="176"/>
      <c r="S191" s="176"/>
      <c r="T191" s="177"/>
      <c r="AT191" s="171" t="s">
        <v>161</v>
      </c>
      <c r="AU191" s="171" t="s">
        <v>82</v>
      </c>
      <c r="AV191" s="12" t="s">
        <v>82</v>
      </c>
      <c r="AW191" s="12" t="s">
        <v>27</v>
      </c>
      <c r="AX191" s="12" t="s">
        <v>74</v>
      </c>
      <c r="AY191" s="171" t="s">
        <v>153</v>
      </c>
    </row>
    <row r="192" spans="2:65" s="1" customFormat="1" ht="48" customHeight="1">
      <c r="B192" s="155"/>
      <c r="C192" s="156" t="s">
        <v>1113</v>
      </c>
      <c r="D192" s="156" t="s">
        <v>155</v>
      </c>
      <c r="E192" s="157" t="s">
        <v>1114</v>
      </c>
      <c r="F192" s="158" t="s">
        <v>1115</v>
      </c>
      <c r="G192" s="159" t="s">
        <v>168</v>
      </c>
      <c r="H192" s="160">
        <v>8.4</v>
      </c>
      <c r="I192" s="161"/>
      <c r="J192" s="162">
        <f>ROUND(I192*H192,2)</f>
        <v>0</v>
      </c>
      <c r="K192" s="158" t="s">
        <v>177</v>
      </c>
      <c r="L192" s="31"/>
      <c r="M192" s="163" t="s">
        <v>1</v>
      </c>
      <c r="N192" s="164" t="s">
        <v>36</v>
      </c>
      <c r="O192" s="54"/>
      <c r="P192" s="165">
        <f>O192*H192</f>
        <v>0</v>
      </c>
      <c r="Q192" s="165">
        <v>0</v>
      </c>
      <c r="R192" s="165">
        <f>Q192*H192</f>
        <v>0</v>
      </c>
      <c r="S192" s="165">
        <v>4.45E-3</v>
      </c>
      <c r="T192" s="166">
        <f>S192*H192</f>
        <v>3.7380000000000004E-2</v>
      </c>
      <c r="AR192" s="167" t="s">
        <v>234</v>
      </c>
      <c r="AT192" s="167" t="s">
        <v>155</v>
      </c>
      <c r="AU192" s="167" t="s">
        <v>82</v>
      </c>
      <c r="AY192" s="16" t="s">
        <v>153</v>
      </c>
      <c r="BE192" s="168">
        <f>IF(N192="základná",J192,0)</f>
        <v>0</v>
      </c>
      <c r="BF192" s="168">
        <f>IF(N192="znížená",J192,0)</f>
        <v>0</v>
      </c>
      <c r="BG192" s="168">
        <f>IF(N192="zákl. prenesená",J192,0)</f>
        <v>0</v>
      </c>
      <c r="BH192" s="168">
        <f>IF(N192="zníž. prenesená",J192,0)</f>
        <v>0</v>
      </c>
      <c r="BI192" s="168">
        <f>IF(N192="nulová",J192,0)</f>
        <v>0</v>
      </c>
      <c r="BJ192" s="16" t="s">
        <v>82</v>
      </c>
      <c r="BK192" s="168">
        <f>ROUND(I192*H192,2)</f>
        <v>0</v>
      </c>
      <c r="BL192" s="16" t="s">
        <v>234</v>
      </c>
      <c r="BM192" s="167" t="s">
        <v>1116</v>
      </c>
    </row>
    <row r="193" spans="2:65" s="1" customFormat="1" ht="36" customHeight="1">
      <c r="B193" s="155"/>
      <c r="C193" s="156" t="s">
        <v>1117</v>
      </c>
      <c r="D193" s="156" t="s">
        <v>155</v>
      </c>
      <c r="E193" s="157" t="s">
        <v>1118</v>
      </c>
      <c r="F193" s="158" t="s">
        <v>1119</v>
      </c>
      <c r="G193" s="159" t="s">
        <v>168</v>
      </c>
      <c r="H193" s="160">
        <v>8.4</v>
      </c>
      <c r="I193" s="161"/>
      <c r="J193" s="162">
        <f>ROUND(I193*H193,2)</f>
        <v>0</v>
      </c>
      <c r="K193" s="158" t="s">
        <v>177</v>
      </c>
      <c r="L193" s="31"/>
      <c r="M193" s="163" t="s">
        <v>1</v>
      </c>
      <c r="N193" s="164" t="s">
        <v>36</v>
      </c>
      <c r="O193" s="54"/>
      <c r="P193" s="165">
        <f>O193*H193</f>
        <v>0</v>
      </c>
      <c r="Q193" s="165">
        <v>0</v>
      </c>
      <c r="R193" s="165">
        <f>Q193*H193</f>
        <v>0</v>
      </c>
      <c r="S193" s="165">
        <v>4.1999999999999997E-3</v>
      </c>
      <c r="T193" s="166">
        <f>S193*H193</f>
        <v>3.5279999999999999E-2</v>
      </c>
      <c r="AR193" s="167" t="s">
        <v>234</v>
      </c>
      <c r="AT193" s="167" t="s">
        <v>155</v>
      </c>
      <c r="AU193" s="167" t="s">
        <v>82</v>
      </c>
      <c r="AY193" s="16" t="s">
        <v>153</v>
      </c>
      <c r="BE193" s="168">
        <f>IF(N193="základná",J193,0)</f>
        <v>0</v>
      </c>
      <c r="BF193" s="168">
        <f>IF(N193="znížená",J193,0)</f>
        <v>0</v>
      </c>
      <c r="BG193" s="168">
        <f>IF(N193="zákl. prenesená",J193,0)</f>
        <v>0</v>
      </c>
      <c r="BH193" s="168">
        <f>IF(N193="zníž. prenesená",J193,0)</f>
        <v>0</v>
      </c>
      <c r="BI193" s="168">
        <f>IF(N193="nulová",J193,0)</f>
        <v>0</v>
      </c>
      <c r="BJ193" s="16" t="s">
        <v>82</v>
      </c>
      <c r="BK193" s="168">
        <f>ROUND(I193*H193,2)</f>
        <v>0</v>
      </c>
      <c r="BL193" s="16" t="s">
        <v>234</v>
      </c>
      <c r="BM193" s="167" t="s">
        <v>1120</v>
      </c>
    </row>
    <row r="194" spans="2:65" s="1" customFormat="1" ht="48" customHeight="1">
      <c r="B194" s="155"/>
      <c r="C194" s="156" t="s">
        <v>1121</v>
      </c>
      <c r="D194" s="156" t="s">
        <v>155</v>
      </c>
      <c r="E194" s="157" t="s">
        <v>1122</v>
      </c>
      <c r="F194" s="158" t="s">
        <v>1123</v>
      </c>
      <c r="G194" s="159" t="s">
        <v>168</v>
      </c>
      <c r="H194" s="160">
        <v>2.5</v>
      </c>
      <c r="I194" s="161"/>
      <c r="J194" s="162">
        <f>ROUND(I194*H194,2)</f>
        <v>0</v>
      </c>
      <c r="K194" s="158" t="s">
        <v>1</v>
      </c>
      <c r="L194" s="31"/>
      <c r="M194" s="163" t="s">
        <v>1</v>
      </c>
      <c r="N194" s="164" t="s">
        <v>36</v>
      </c>
      <c r="O194" s="54"/>
      <c r="P194" s="165">
        <f>O194*H194</f>
        <v>0</v>
      </c>
      <c r="Q194" s="165">
        <v>0</v>
      </c>
      <c r="R194" s="165">
        <f>Q194*H194</f>
        <v>0</v>
      </c>
      <c r="S194" s="165">
        <v>2.0200000000000001E-3</v>
      </c>
      <c r="T194" s="166">
        <f>S194*H194</f>
        <v>5.0500000000000007E-3</v>
      </c>
      <c r="AR194" s="167" t="s">
        <v>234</v>
      </c>
      <c r="AT194" s="167" t="s">
        <v>155</v>
      </c>
      <c r="AU194" s="167" t="s">
        <v>82</v>
      </c>
      <c r="AY194" s="16" t="s">
        <v>153</v>
      </c>
      <c r="BE194" s="168">
        <f>IF(N194="základná",J194,0)</f>
        <v>0</v>
      </c>
      <c r="BF194" s="168">
        <f>IF(N194="znížená",J194,0)</f>
        <v>0</v>
      </c>
      <c r="BG194" s="168">
        <f>IF(N194="zákl. prenesená",J194,0)</f>
        <v>0</v>
      </c>
      <c r="BH194" s="168">
        <f>IF(N194="zníž. prenesená",J194,0)</f>
        <v>0</v>
      </c>
      <c r="BI194" s="168">
        <f>IF(N194="nulová",J194,0)</f>
        <v>0</v>
      </c>
      <c r="BJ194" s="16" t="s">
        <v>82</v>
      </c>
      <c r="BK194" s="168">
        <f>ROUND(I194*H194,2)</f>
        <v>0</v>
      </c>
      <c r="BL194" s="16" t="s">
        <v>234</v>
      </c>
      <c r="BM194" s="167" t="s">
        <v>1124</v>
      </c>
    </row>
    <row r="195" spans="2:65" s="12" customFormat="1" ht="11.25">
      <c r="B195" s="169"/>
      <c r="D195" s="170" t="s">
        <v>161</v>
      </c>
      <c r="E195" s="171" t="s">
        <v>1</v>
      </c>
      <c r="F195" s="172" t="s">
        <v>1633</v>
      </c>
      <c r="H195" s="173">
        <v>2.5</v>
      </c>
      <c r="I195" s="174"/>
      <c r="L195" s="169"/>
      <c r="M195" s="175"/>
      <c r="N195" s="176"/>
      <c r="O195" s="176"/>
      <c r="P195" s="176"/>
      <c r="Q195" s="176"/>
      <c r="R195" s="176"/>
      <c r="S195" s="176"/>
      <c r="T195" s="177"/>
      <c r="AT195" s="171" t="s">
        <v>161</v>
      </c>
      <c r="AU195" s="171" t="s">
        <v>82</v>
      </c>
      <c r="AV195" s="12" t="s">
        <v>82</v>
      </c>
      <c r="AW195" s="12" t="s">
        <v>27</v>
      </c>
      <c r="AX195" s="12" t="s">
        <v>74</v>
      </c>
      <c r="AY195" s="171" t="s">
        <v>153</v>
      </c>
    </row>
    <row r="196" spans="2:65" s="1" customFormat="1" ht="36" customHeight="1">
      <c r="B196" s="155"/>
      <c r="C196" s="156" t="s">
        <v>1126</v>
      </c>
      <c r="D196" s="156" t="s">
        <v>155</v>
      </c>
      <c r="E196" s="157" t="s">
        <v>1127</v>
      </c>
      <c r="F196" s="158" t="s">
        <v>1128</v>
      </c>
      <c r="G196" s="159" t="s">
        <v>168</v>
      </c>
      <c r="H196" s="160">
        <v>8.4</v>
      </c>
      <c r="I196" s="161"/>
      <c r="J196" s="162">
        <f>ROUND(I196*H196,2)</f>
        <v>0</v>
      </c>
      <c r="K196" s="158" t="s">
        <v>177</v>
      </c>
      <c r="L196" s="31"/>
      <c r="M196" s="163" t="s">
        <v>1</v>
      </c>
      <c r="N196" s="164" t="s">
        <v>36</v>
      </c>
      <c r="O196" s="54"/>
      <c r="P196" s="165">
        <f>O196*H196</f>
        <v>0</v>
      </c>
      <c r="Q196" s="165">
        <v>0</v>
      </c>
      <c r="R196" s="165">
        <f>Q196*H196</f>
        <v>0</v>
      </c>
      <c r="S196" s="165">
        <v>1.75E-3</v>
      </c>
      <c r="T196" s="166">
        <f>S196*H196</f>
        <v>1.4700000000000001E-2</v>
      </c>
      <c r="AR196" s="167" t="s">
        <v>234</v>
      </c>
      <c r="AT196" s="167" t="s">
        <v>155</v>
      </c>
      <c r="AU196" s="167" t="s">
        <v>82</v>
      </c>
      <c r="AY196" s="16" t="s">
        <v>153</v>
      </c>
      <c r="BE196" s="168">
        <f>IF(N196="základná",J196,0)</f>
        <v>0</v>
      </c>
      <c r="BF196" s="168">
        <f>IF(N196="znížená",J196,0)</f>
        <v>0</v>
      </c>
      <c r="BG196" s="168">
        <f>IF(N196="zákl. prenesená",J196,0)</f>
        <v>0</v>
      </c>
      <c r="BH196" s="168">
        <f>IF(N196="zníž. prenesená",J196,0)</f>
        <v>0</v>
      </c>
      <c r="BI196" s="168">
        <f>IF(N196="nulová",J196,0)</f>
        <v>0</v>
      </c>
      <c r="BJ196" s="16" t="s">
        <v>82</v>
      </c>
      <c r="BK196" s="168">
        <f>ROUND(I196*H196,2)</f>
        <v>0</v>
      </c>
      <c r="BL196" s="16" t="s">
        <v>234</v>
      </c>
      <c r="BM196" s="167" t="s">
        <v>1129</v>
      </c>
    </row>
    <row r="197" spans="2:65" s="1" customFormat="1" ht="60" customHeight="1">
      <c r="B197" s="155"/>
      <c r="C197" s="156" t="s">
        <v>1140</v>
      </c>
      <c r="D197" s="156" t="s">
        <v>155</v>
      </c>
      <c r="E197" s="157" t="s">
        <v>1141</v>
      </c>
      <c r="F197" s="158" t="s">
        <v>1142</v>
      </c>
      <c r="G197" s="159" t="s">
        <v>158</v>
      </c>
      <c r="H197" s="160">
        <v>41.633000000000003</v>
      </c>
      <c r="I197" s="161"/>
      <c r="J197" s="162">
        <f>ROUND(I197*H197,2)</f>
        <v>0</v>
      </c>
      <c r="K197" s="158" t="s">
        <v>177</v>
      </c>
      <c r="L197" s="31"/>
      <c r="M197" s="163" t="s">
        <v>1</v>
      </c>
      <c r="N197" s="164" t="s">
        <v>36</v>
      </c>
      <c r="O197" s="54"/>
      <c r="P197" s="165">
        <f>O197*H197</f>
        <v>0</v>
      </c>
      <c r="Q197" s="165">
        <v>1.0460000000000001E-2</v>
      </c>
      <c r="R197" s="165">
        <f>Q197*H197</f>
        <v>0.43548118000000002</v>
      </c>
      <c r="S197" s="165">
        <v>0</v>
      </c>
      <c r="T197" s="166">
        <f>S197*H197</f>
        <v>0</v>
      </c>
      <c r="AR197" s="167" t="s">
        <v>234</v>
      </c>
      <c r="AT197" s="167" t="s">
        <v>155</v>
      </c>
      <c r="AU197" s="167" t="s">
        <v>82</v>
      </c>
      <c r="AY197" s="16" t="s">
        <v>153</v>
      </c>
      <c r="BE197" s="168">
        <f>IF(N197="základná",J197,0)</f>
        <v>0</v>
      </c>
      <c r="BF197" s="168">
        <f>IF(N197="znížená",J197,0)</f>
        <v>0</v>
      </c>
      <c r="BG197" s="168">
        <f>IF(N197="zákl. prenesená",J197,0)</f>
        <v>0</v>
      </c>
      <c r="BH197" s="168">
        <f>IF(N197="zníž. prenesená",J197,0)</f>
        <v>0</v>
      </c>
      <c r="BI197" s="168">
        <f>IF(N197="nulová",J197,0)</f>
        <v>0</v>
      </c>
      <c r="BJ197" s="16" t="s">
        <v>82</v>
      </c>
      <c r="BK197" s="168">
        <f>ROUND(I197*H197,2)</f>
        <v>0</v>
      </c>
      <c r="BL197" s="16" t="s">
        <v>234</v>
      </c>
      <c r="BM197" s="167" t="s">
        <v>1143</v>
      </c>
    </row>
    <row r="198" spans="2:65" s="1" customFormat="1" ht="146.25">
      <c r="B198" s="31"/>
      <c r="D198" s="170" t="s">
        <v>431</v>
      </c>
      <c r="F198" s="203" t="s">
        <v>1144</v>
      </c>
      <c r="I198" s="95"/>
      <c r="L198" s="31"/>
      <c r="M198" s="204"/>
      <c r="N198" s="54"/>
      <c r="O198" s="54"/>
      <c r="P198" s="54"/>
      <c r="Q198" s="54"/>
      <c r="R198" s="54"/>
      <c r="S198" s="54"/>
      <c r="T198" s="55"/>
      <c r="AT198" s="16" t="s">
        <v>431</v>
      </c>
      <c r="AU198" s="16" t="s">
        <v>82</v>
      </c>
    </row>
    <row r="199" spans="2:65" s="12" customFormat="1" ht="11.25">
      <c r="B199" s="169"/>
      <c r="D199" s="170" t="s">
        <v>161</v>
      </c>
      <c r="E199" s="171" t="s">
        <v>1</v>
      </c>
      <c r="F199" s="172" t="s">
        <v>1634</v>
      </c>
      <c r="H199" s="173">
        <v>41.633000000000003</v>
      </c>
      <c r="I199" s="174"/>
      <c r="L199" s="169"/>
      <c r="M199" s="175"/>
      <c r="N199" s="176"/>
      <c r="O199" s="176"/>
      <c r="P199" s="176"/>
      <c r="Q199" s="176"/>
      <c r="R199" s="176"/>
      <c r="S199" s="176"/>
      <c r="T199" s="177"/>
      <c r="AT199" s="171" t="s">
        <v>161</v>
      </c>
      <c r="AU199" s="171" t="s">
        <v>82</v>
      </c>
      <c r="AV199" s="12" t="s">
        <v>82</v>
      </c>
      <c r="AW199" s="12" t="s">
        <v>27</v>
      </c>
      <c r="AX199" s="12" t="s">
        <v>70</v>
      </c>
      <c r="AY199" s="171" t="s">
        <v>153</v>
      </c>
    </row>
    <row r="200" spans="2:65" s="14" customFormat="1" ht="11.25">
      <c r="B200" s="185"/>
      <c r="D200" s="170" t="s">
        <v>161</v>
      </c>
      <c r="E200" s="186" t="s">
        <v>1</v>
      </c>
      <c r="F200" s="187" t="s">
        <v>182</v>
      </c>
      <c r="H200" s="188">
        <v>41.633000000000003</v>
      </c>
      <c r="I200" s="189"/>
      <c r="L200" s="185"/>
      <c r="M200" s="190"/>
      <c r="N200" s="191"/>
      <c r="O200" s="191"/>
      <c r="P200" s="191"/>
      <c r="Q200" s="191"/>
      <c r="R200" s="191"/>
      <c r="S200" s="191"/>
      <c r="T200" s="192"/>
      <c r="AT200" s="186" t="s">
        <v>161</v>
      </c>
      <c r="AU200" s="186" t="s">
        <v>82</v>
      </c>
      <c r="AV200" s="14" t="s">
        <v>92</v>
      </c>
      <c r="AW200" s="14" t="s">
        <v>27</v>
      </c>
      <c r="AX200" s="14" t="s">
        <v>74</v>
      </c>
      <c r="AY200" s="186" t="s">
        <v>153</v>
      </c>
    </row>
    <row r="201" spans="2:65" s="1" customFormat="1" ht="60" customHeight="1">
      <c r="B201" s="155"/>
      <c r="C201" s="156" t="s">
        <v>1147</v>
      </c>
      <c r="D201" s="156" t="s">
        <v>155</v>
      </c>
      <c r="E201" s="157" t="s">
        <v>1148</v>
      </c>
      <c r="F201" s="158" t="s">
        <v>1149</v>
      </c>
      <c r="G201" s="159" t="s">
        <v>168</v>
      </c>
      <c r="H201" s="160">
        <v>5.88</v>
      </c>
      <c r="I201" s="161"/>
      <c r="J201" s="162">
        <f>ROUND(I201*H201,2)</f>
        <v>0</v>
      </c>
      <c r="K201" s="158" t="s">
        <v>177</v>
      </c>
      <c r="L201" s="31"/>
      <c r="M201" s="163" t="s">
        <v>1</v>
      </c>
      <c r="N201" s="164" t="s">
        <v>36</v>
      </c>
      <c r="O201" s="54"/>
      <c r="P201" s="165">
        <f>O201*H201</f>
        <v>0</v>
      </c>
      <c r="Q201" s="165">
        <v>2.2000000000000001E-4</v>
      </c>
      <c r="R201" s="165">
        <f>Q201*H201</f>
        <v>1.2936E-3</v>
      </c>
      <c r="S201" s="165">
        <v>0</v>
      </c>
      <c r="T201" s="166">
        <f>S201*H201</f>
        <v>0</v>
      </c>
      <c r="AR201" s="167" t="s">
        <v>234</v>
      </c>
      <c r="AT201" s="167" t="s">
        <v>155</v>
      </c>
      <c r="AU201" s="167" t="s">
        <v>82</v>
      </c>
      <c r="AY201" s="16" t="s">
        <v>153</v>
      </c>
      <c r="BE201" s="168">
        <f>IF(N201="základná",J201,0)</f>
        <v>0</v>
      </c>
      <c r="BF201" s="168">
        <f>IF(N201="znížená",J201,0)</f>
        <v>0</v>
      </c>
      <c r="BG201" s="168">
        <f>IF(N201="zákl. prenesená",J201,0)</f>
        <v>0</v>
      </c>
      <c r="BH201" s="168">
        <f>IF(N201="zníž. prenesená",J201,0)</f>
        <v>0</v>
      </c>
      <c r="BI201" s="168">
        <f>IF(N201="nulová",J201,0)</f>
        <v>0</v>
      </c>
      <c r="BJ201" s="16" t="s">
        <v>82</v>
      </c>
      <c r="BK201" s="168">
        <f>ROUND(I201*H201,2)</f>
        <v>0</v>
      </c>
      <c r="BL201" s="16" t="s">
        <v>234</v>
      </c>
      <c r="BM201" s="167" t="s">
        <v>1150</v>
      </c>
    </row>
    <row r="202" spans="2:65" s="1" customFormat="1" ht="19.5">
      <c r="B202" s="31"/>
      <c r="D202" s="170" t="s">
        <v>431</v>
      </c>
      <c r="F202" s="203" t="s">
        <v>1151</v>
      </c>
      <c r="I202" s="95"/>
      <c r="L202" s="31"/>
      <c r="M202" s="204"/>
      <c r="N202" s="54"/>
      <c r="O202" s="54"/>
      <c r="P202" s="54"/>
      <c r="Q202" s="54"/>
      <c r="R202" s="54"/>
      <c r="S202" s="54"/>
      <c r="T202" s="55"/>
      <c r="AT202" s="16" t="s">
        <v>431</v>
      </c>
      <c r="AU202" s="16" t="s">
        <v>82</v>
      </c>
    </row>
    <row r="203" spans="2:65" s="12" customFormat="1" ht="11.25">
      <c r="B203" s="169"/>
      <c r="D203" s="170" t="s">
        <v>161</v>
      </c>
      <c r="E203" s="171" t="s">
        <v>1</v>
      </c>
      <c r="F203" s="172" t="s">
        <v>1635</v>
      </c>
      <c r="H203" s="173">
        <v>5.88</v>
      </c>
      <c r="I203" s="174"/>
      <c r="L203" s="169"/>
      <c r="M203" s="175"/>
      <c r="N203" s="176"/>
      <c r="O203" s="176"/>
      <c r="P203" s="176"/>
      <c r="Q203" s="176"/>
      <c r="R203" s="176"/>
      <c r="S203" s="176"/>
      <c r="T203" s="177"/>
      <c r="AT203" s="171" t="s">
        <v>161</v>
      </c>
      <c r="AU203" s="171" t="s">
        <v>82</v>
      </c>
      <c r="AV203" s="12" t="s">
        <v>82</v>
      </c>
      <c r="AW203" s="12" t="s">
        <v>27</v>
      </c>
      <c r="AX203" s="12" t="s">
        <v>74</v>
      </c>
      <c r="AY203" s="171" t="s">
        <v>153</v>
      </c>
    </row>
    <row r="204" spans="2:65" s="1" customFormat="1" ht="48" customHeight="1">
      <c r="B204" s="155"/>
      <c r="C204" s="156" t="s">
        <v>1153</v>
      </c>
      <c r="D204" s="156" t="s">
        <v>155</v>
      </c>
      <c r="E204" s="157" t="s">
        <v>1154</v>
      </c>
      <c r="F204" s="158" t="s">
        <v>1155</v>
      </c>
      <c r="G204" s="159" t="s">
        <v>168</v>
      </c>
      <c r="H204" s="160">
        <v>3.62</v>
      </c>
      <c r="I204" s="161"/>
      <c r="J204" s="162">
        <f>ROUND(I204*H204,2)</f>
        <v>0</v>
      </c>
      <c r="K204" s="158" t="s">
        <v>1</v>
      </c>
      <c r="L204" s="31"/>
      <c r="M204" s="163" t="s">
        <v>1</v>
      </c>
      <c r="N204" s="164" t="s">
        <v>36</v>
      </c>
      <c r="O204" s="54"/>
      <c r="P204" s="165">
        <f>O204*H204</f>
        <v>0</v>
      </c>
      <c r="Q204" s="165">
        <v>3.0699999999999998E-3</v>
      </c>
      <c r="R204" s="165">
        <f>Q204*H204</f>
        <v>1.1113399999999999E-2</v>
      </c>
      <c r="S204" s="165">
        <v>0</v>
      </c>
      <c r="T204" s="166">
        <f>S204*H204</f>
        <v>0</v>
      </c>
      <c r="AR204" s="167" t="s">
        <v>234</v>
      </c>
      <c r="AT204" s="167" t="s">
        <v>155</v>
      </c>
      <c r="AU204" s="167" t="s">
        <v>82</v>
      </c>
      <c r="AY204" s="16" t="s">
        <v>153</v>
      </c>
      <c r="BE204" s="168">
        <f>IF(N204="základná",J204,0)</f>
        <v>0</v>
      </c>
      <c r="BF204" s="168">
        <f>IF(N204="znížená",J204,0)</f>
        <v>0</v>
      </c>
      <c r="BG204" s="168">
        <f>IF(N204="zákl. prenesená",J204,0)</f>
        <v>0</v>
      </c>
      <c r="BH204" s="168">
        <f>IF(N204="zníž. prenesená",J204,0)</f>
        <v>0</v>
      </c>
      <c r="BI204" s="168">
        <f>IF(N204="nulová",J204,0)</f>
        <v>0</v>
      </c>
      <c r="BJ204" s="16" t="s">
        <v>82</v>
      </c>
      <c r="BK204" s="168">
        <f>ROUND(I204*H204,2)</f>
        <v>0</v>
      </c>
      <c r="BL204" s="16" t="s">
        <v>234</v>
      </c>
      <c r="BM204" s="167" t="s">
        <v>1156</v>
      </c>
    </row>
    <row r="205" spans="2:65" s="1" customFormat="1" ht="48.75">
      <c r="B205" s="31"/>
      <c r="D205" s="170" t="s">
        <v>431</v>
      </c>
      <c r="F205" s="203" t="s">
        <v>1157</v>
      </c>
      <c r="I205" s="95"/>
      <c r="L205" s="31"/>
      <c r="M205" s="204"/>
      <c r="N205" s="54"/>
      <c r="O205" s="54"/>
      <c r="P205" s="54"/>
      <c r="Q205" s="54"/>
      <c r="R205" s="54"/>
      <c r="S205" s="54"/>
      <c r="T205" s="55"/>
      <c r="AT205" s="16" t="s">
        <v>431</v>
      </c>
      <c r="AU205" s="16" t="s">
        <v>82</v>
      </c>
    </row>
    <row r="206" spans="2:65" s="12" customFormat="1" ht="11.25">
      <c r="B206" s="169"/>
      <c r="D206" s="170" t="s">
        <v>161</v>
      </c>
      <c r="E206" s="171" t="s">
        <v>1</v>
      </c>
      <c r="F206" s="172" t="s">
        <v>1636</v>
      </c>
      <c r="H206" s="173">
        <v>3.62</v>
      </c>
      <c r="I206" s="174"/>
      <c r="L206" s="169"/>
      <c r="M206" s="175"/>
      <c r="N206" s="176"/>
      <c r="O206" s="176"/>
      <c r="P206" s="176"/>
      <c r="Q206" s="176"/>
      <c r="R206" s="176"/>
      <c r="S206" s="176"/>
      <c r="T206" s="177"/>
      <c r="AT206" s="171" t="s">
        <v>161</v>
      </c>
      <c r="AU206" s="171" t="s">
        <v>82</v>
      </c>
      <c r="AV206" s="12" t="s">
        <v>82</v>
      </c>
      <c r="AW206" s="12" t="s">
        <v>27</v>
      </c>
      <c r="AX206" s="12" t="s">
        <v>70</v>
      </c>
      <c r="AY206" s="171" t="s">
        <v>153</v>
      </c>
    </row>
    <row r="207" spans="2:65" s="14" customFormat="1" ht="11.25">
      <c r="B207" s="185"/>
      <c r="D207" s="170" t="s">
        <v>161</v>
      </c>
      <c r="E207" s="186" t="s">
        <v>1</v>
      </c>
      <c r="F207" s="187" t="s">
        <v>182</v>
      </c>
      <c r="H207" s="188">
        <v>3.62</v>
      </c>
      <c r="I207" s="189"/>
      <c r="L207" s="185"/>
      <c r="M207" s="190"/>
      <c r="N207" s="191"/>
      <c r="O207" s="191"/>
      <c r="P207" s="191"/>
      <c r="Q207" s="191"/>
      <c r="R207" s="191"/>
      <c r="S207" s="191"/>
      <c r="T207" s="192"/>
      <c r="AT207" s="186" t="s">
        <v>161</v>
      </c>
      <c r="AU207" s="186" t="s">
        <v>82</v>
      </c>
      <c r="AV207" s="14" t="s">
        <v>92</v>
      </c>
      <c r="AW207" s="14" t="s">
        <v>27</v>
      </c>
      <c r="AX207" s="14" t="s">
        <v>74</v>
      </c>
      <c r="AY207" s="186" t="s">
        <v>153</v>
      </c>
    </row>
    <row r="208" spans="2:65" s="1" customFormat="1" ht="48" customHeight="1">
      <c r="B208" s="155"/>
      <c r="C208" s="156" t="s">
        <v>1160</v>
      </c>
      <c r="D208" s="156" t="s">
        <v>155</v>
      </c>
      <c r="E208" s="157" t="s">
        <v>1161</v>
      </c>
      <c r="F208" s="158" t="s">
        <v>1162</v>
      </c>
      <c r="G208" s="159" t="s">
        <v>168</v>
      </c>
      <c r="H208" s="160">
        <v>1.75</v>
      </c>
      <c r="I208" s="161"/>
      <c r="J208" s="162">
        <f>ROUND(I208*H208,2)</f>
        <v>0</v>
      </c>
      <c r="K208" s="158" t="s">
        <v>177</v>
      </c>
      <c r="L208" s="31"/>
      <c r="M208" s="163" t="s">
        <v>1</v>
      </c>
      <c r="N208" s="164" t="s">
        <v>36</v>
      </c>
      <c r="O208" s="54"/>
      <c r="P208" s="165">
        <f>O208*H208</f>
        <v>0</v>
      </c>
      <c r="Q208" s="165">
        <v>1E-4</v>
      </c>
      <c r="R208" s="165">
        <f>Q208*H208</f>
        <v>1.75E-4</v>
      </c>
      <c r="S208" s="165">
        <v>0</v>
      </c>
      <c r="T208" s="166">
        <f>S208*H208</f>
        <v>0</v>
      </c>
      <c r="AR208" s="167" t="s">
        <v>234</v>
      </c>
      <c r="AT208" s="167" t="s">
        <v>155</v>
      </c>
      <c r="AU208" s="167" t="s">
        <v>82</v>
      </c>
      <c r="AY208" s="16" t="s">
        <v>153</v>
      </c>
      <c r="BE208" s="168">
        <f>IF(N208="základná",J208,0)</f>
        <v>0</v>
      </c>
      <c r="BF208" s="168">
        <f>IF(N208="znížená",J208,0)</f>
        <v>0</v>
      </c>
      <c r="BG208" s="168">
        <f>IF(N208="zákl. prenesená",J208,0)</f>
        <v>0</v>
      </c>
      <c r="BH208" s="168">
        <f>IF(N208="zníž. prenesená",J208,0)</f>
        <v>0</v>
      </c>
      <c r="BI208" s="168">
        <f>IF(N208="nulová",J208,0)</f>
        <v>0</v>
      </c>
      <c r="BJ208" s="16" t="s">
        <v>82</v>
      </c>
      <c r="BK208" s="168">
        <f>ROUND(I208*H208,2)</f>
        <v>0</v>
      </c>
      <c r="BL208" s="16" t="s">
        <v>234</v>
      </c>
      <c r="BM208" s="167" t="s">
        <v>1163</v>
      </c>
    </row>
    <row r="209" spans="2:65" s="1" customFormat="1" ht="29.25">
      <c r="B209" s="31"/>
      <c r="D209" s="170" t="s">
        <v>431</v>
      </c>
      <c r="F209" s="203" t="s">
        <v>1164</v>
      </c>
      <c r="I209" s="95"/>
      <c r="L209" s="31"/>
      <c r="M209" s="204"/>
      <c r="N209" s="54"/>
      <c r="O209" s="54"/>
      <c r="P209" s="54"/>
      <c r="Q209" s="54"/>
      <c r="R209" s="54"/>
      <c r="S209" s="54"/>
      <c r="T209" s="55"/>
      <c r="AT209" s="16" t="s">
        <v>431</v>
      </c>
      <c r="AU209" s="16" t="s">
        <v>82</v>
      </c>
    </row>
    <row r="210" spans="2:65" s="12" customFormat="1" ht="11.25">
      <c r="B210" s="169"/>
      <c r="D210" s="170" t="s">
        <v>161</v>
      </c>
      <c r="E210" s="171" t="s">
        <v>1</v>
      </c>
      <c r="F210" s="172" t="s">
        <v>1637</v>
      </c>
      <c r="H210" s="173">
        <v>1.75</v>
      </c>
      <c r="I210" s="174"/>
      <c r="L210" s="169"/>
      <c r="M210" s="175"/>
      <c r="N210" s="176"/>
      <c r="O210" s="176"/>
      <c r="P210" s="176"/>
      <c r="Q210" s="176"/>
      <c r="R210" s="176"/>
      <c r="S210" s="176"/>
      <c r="T210" s="177"/>
      <c r="AT210" s="171" t="s">
        <v>161</v>
      </c>
      <c r="AU210" s="171" t="s">
        <v>82</v>
      </c>
      <c r="AV210" s="12" t="s">
        <v>82</v>
      </c>
      <c r="AW210" s="12" t="s">
        <v>27</v>
      </c>
      <c r="AX210" s="12" t="s">
        <v>74</v>
      </c>
      <c r="AY210" s="171" t="s">
        <v>153</v>
      </c>
    </row>
    <row r="211" spans="2:65" s="1" customFormat="1" ht="60" customHeight="1">
      <c r="B211" s="155"/>
      <c r="C211" s="156" t="s">
        <v>1166</v>
      </c>
      <c r="D211" s="156" t="s">
        <v>155</v>
      </c>
      <c r="E211" s="157" t="s">
        <v>1167</v>
      </c>
      <c r="F211" s="158" t="s">
        <v>1168</v>
      </c>
      <c r="G211" s="159" t="s">
        <v>168</v>
      </c>
      <c r="H211" s="160">
        <v>5.75</v>
      </c>
      <c r="I211" s="161"/>
      <c r="J211" s="162">
        <f>ROUND(I211*H211,2)</f>
        <v>0</v>
      </c>
      <c r="K211" s="158" t="s">
        <v>177</v>
      </c>
      <c r="L211" s="31"/>
      <c r="M211" s="163" t="s">
        <v>1</v>
      </c>
      <c r="N211" s="164" t="s">
        <v>36</v>
      </c>
      <c r="O211" s="54"/>
      <c r="P211" s="165">
        <f>O211*H211</f>
        <v>0</v>
      </c>
      <c r="Q211" s="165">
        <v>2.82E-3</v>
      </c>
      <c r="R211" s="165">
        <f>Q211*H211</f>
        <v>1.6215E-2</v>
      </c>
      <c r="S211" s="165">
        <v>0</v>
      </c>
      <c r="T211" s="166">
        <f>S211*H211</f>
        <v>0</v>
      </c>
      <c r="AR211" s="167" t="s">
        <v>234</v>
      </c>
      <c r="AT211" s="167" t="s">
        <v>155</v>
      </c>
      <c r="AU211" s="167" t="s">
        <v>82</v>
      </c>
      <c r="AY211" s="16" t="s">
        <v>153</v>
      </c>
      <c r="BE211" s="168">
        <f>IF(N211="základná",J211,0)</f>
        <v>0</v>
      </c>
      <c r="BF211" s="168">
        <f>IF(N211="znížená",J211,0)</f>
        <v>0</v>
      </c>
      <c r="BG211" s="168">
        <f>IF(N211="zákl. prenesená",J211,0)</f>
        <v>0</v>
      </c>
      <c r="BH211" s="168">
        <f>IF(N211="zníž. prenesená",J211,0)</f>
        <v>0</v>
      </c>
      <c r="BI211" s="168">
        <f>IF(N211="nulová",J211,0)</f>
        <v>0</v>
      </c>
      <c r="BJ211" s="16" t="s">
        <v>82</v>
      </c>
      <c r="BK211" s="168">
        <f>ROUND(I211*H211,2)</f>
        <v>0</v>
      </c>
      <c r="BL211" s="16" t="s">
        <v>234</v>
      </c>
      <c r="BM211" s="167" t="s">
        <v>1169</v>
      </c>
    </row>
    <row r="212" spans="2:65" s="1" customFormat="1" ht="39">
      <c r="B212" s="31"/>
      <c r="D212" s="170" t="s">
        <v>431</v>
      </c>
      <c r="F212" s="203" t="s">
        <v>1170</v>
      </c>
      <c r="I212" s="95"/>
      <c r="L212" s="31"/>
      <c r="M212" s="204"/>
      <c r="N212" s="54"/>
      <c r="O212" s="54"/>
      <c r="P212" s="54"/>
      <c r="Q212" s="54"/>
      <c r="R212" s="54"/>
      <c r="S212" s="54"/>
      <c r="T212" s="55"/>
      <c r="AT212" s="16" t="s">
        <v>431</v>
      </c>
      <c r="AU212" s="16" t="s">
        <v>82</v>
      </c>
    </row>
    <row r="213" spans="2:65" s="12" customFormat="1" ht="11.25">
      <c r="B213" s="169"/>
      <c r="D213" s="170" t="s">
        <v>161</v>
      </c>
      <c r="E213" s="171" t="s">
        <v>1</v>
      </c>
      <c r="F213" s="172" t="s">
        <v>1638</v>
      </c>
      <c r="H213" s="173">
        <v>5.75</v>
      </c>
      <c r="I213" s="174"/>
      <c r="L213" s="169"/>
      <c r="M213" s="175"/>
      <c r="N213" s="176"/>
      <c r="O213" s="176"/>
      <c r="P213" s="176"/>
      <c r="Q213" s="176"/>
      <c r="R213" s="176"/>
      <c r="S213" s="176"/>
      <c r="T213" s="177"/>
      <c r="AT213" s="171" t="s">
        <v>161</v>
      </c>
      <c r="AU213" s="171" t="s">
        <v>82</v>
      </c>
      <c r="AV213" s="12" t="s">
        <v>82</v>
      </c>
      <c r="AW213" s="12" t="s">
        <v>27</v>
      </c>
      <c r="AX213" s="12" t="s">
        <v>70</v>
      </c>
      <c r="AY213" s="171" t="s">
        <v>153</v>
      </c>
    </row>
    <row r="214" spans="2:65" s="14" customFormat="1" ht="11.25">
      <c r="B214" s="185"/>
      <c r="D214" s="170" t="s">
        <v>161</v>
      </c>
      <c r="E214" s="186" t="s">
        <v>1</v>
      </c>
      <c r="F214" s="187" t="s">
        <v>182</v>
      </c>
      <c r="H214" s="188">
        <v>5.75</v>
      </c>
      <c r="I214" s="189"/>
      <c r="L214" s="185"/>
      <c r="M214" s="190"/>
      <c r="N214" s="191"/>
      <c r="O214" s="191"/>
      <c r="P214" s="191"/>
      <c r="Q214" s="191"/>
      <c r="R214" s="191"/>
      <c r="S214" s="191"/>
      <c r="T214" s="192"/>
      <c r="AT214" s="186" t="s">
        <v>161</v>
      </c>
      <c r="AU214" s="186" t="s">
        <v>82</v>
      </c>
      <c r="AV214" s="14" t="s">
        <v>92</v>
      </c>
      <c r="AW214" s="14" t="s">
        <v>27</v>
      </c>
      <c r="AX214" s="14" t="s">
        <v>74</v>
      </c>
      <c r="AY214" s="186" t="s">
        <v>153</v>
      </c>
    </row>
    <row r="215" spans="2:65" s="1" customFormat="1" ht="60" customHeight="1">
      <c r="B215" s="155"/>
      <c r="C215" s="156" t="s">
        <v>1173</v>
      </c>
      <c r="D215" s="156" t="s">
        <v>155</v>
      </c>
      <c r="E215" s="157" t="s">
        <v>1174</v>
      </c>
      <c r="F215" s="158" t="s">
        <v>1175</v>
      </c>
      <c r="G215" s="159" t="s">
        <v>168</v>
      </c>
      <c r="H215" s="160">
        <v>9.5</v>
      </c>
      <c r="I215" s="161"/>
      <c r="J215" s="162">
        <f>ROUND(I215*H215,2)</f>
        <v>0</v>
      </c>
      <c r="K215" s="158" t="s">
        <v>177</v>
      </c>
      <c r="L215" s="31"/>
      <c r="M215" s="163" t="s">
        <v>1</v>
      </c>
      <c r="N215" s="164" t="s">
        <v>36</v>
      </c>
      <c r="O215" s="54"/>
      <c r="P215" s="165">
        <f>O215*H215</f>
        <v>0</v>
      </c>
      <c r="Q215" s="165">
        <v>3.7699999999999999E-3</v>
      </c>
      <c r="R215" s="165">
        <f>Q215*H215</f>
        <v>3.5815E-2</v>
      </c>
      <c r="S215" s="165">
        <v>0</v>
      </c>
      <c r="T215" s="166">
        <f>S215*H215</f>
        <v>0</v>
      </c>
      <c r="AR215" s="167" t="s">
        <v>234</v>
      </c>
      <c r="AT215" s="167" t="s">
        <v>155</v>
      </c>
      <c r="AU215" s="167" t="s">
        <v>82</v>
      </c>
      <c r="AY215" s="16" t="s">
        <v>153</v>
      </c>
      <c r="BE215" s="168">
        <f>IF(N215="základná",J215,0)</f>
        <v>0</v>
      </c>
      <c r="BF215" s="168">
        <f>IF(N215="znížená",J215,0)</f>
        <v>0</v>
      </c>
      <c r="BG215" s="168">
        <f>IF(N215="zákl. prenesená",J215,0)</f>
        <v>0</v>
      </c>
      <c r="BH215" s="168">
        <f>IF(N215="zníž. prenesená",J215,0)</f>
        <v>0</v>
      </c>
      <c r="BI215" s="168">
        <f>IF(N215="nulová",J215,0)</f>
        <v>0</v>
      </c>
      <c r="BJ215" s="16" t="s">
        <v>82</v>
      </c>
      <c r="BK215" s="168">
        <f>ROUND(I215*H215,2)</f>
        <v>0</v>
      </c>
      <c r="BL215" s="16" t="s">
        <v>234</v>
      </c>
      <c r="BM215" s="167" t="s">
        <v>1176</v>
      </c>
    </row>
    <row r="216" spans="2:65" s="1" customFormat="1" ht="39">
      <c r="B216" s="31"/>
      <c r="D216" s="170" t="s">
        <v>431</v>
      </c>
      <c r="F216" s="203" t="s">
        <v>1177</v>
      </c>
      <c r="I216" s="95"/>
      <c r="L216" s="31"/>
      <c r="M216" s="204"/>
      <c r="N216" s="54"/>
      <c r="O216" s="54"/>
      <c r="P216" s="54"/>
      <c r="Q216" s="54"/>
      <c r="R216" s="54"/>
      <c r="S216" s="54"/>
      <c r="T216" s="55"/>
      <c r="AT216" s="16" t="s">
        <v>431</v>
      </c>
      <c r="AU216" s="16" t="s">
        <v>82</v>
      </c>
    </row>
    <row r="217" spans="2:65" s="12" customFormat="1" ht="11.25">
      <c r="B217" s="169"/>
      <c r="D217" s="170" t="s">
        <v>161</v>
      </c>
      <c r="E217" s="171" t="s">
        <v>1</v>
      </c>
      <c r="F217" s="172" t="s">
        <v>1639</v>
      </c>
      <c r="H217" s="173">
        <v>9.5</v>
      </c>
      <c r="I217" s="174"/>
      <c r="L217" s="169"/>
      <c r="M217" s="175"/>
      <c r="N217" s="176"/>
      <c r="O217" s="176"/>
      <c r="P217" s="176"/>
      <c r="Q217" s="176"/>
      <c r="R217" s="176"/>
      <c r="S217" s="176"/>
      <c r="T217" s="177"/>
      <c r="AT217" s="171" t="s">
        <v>161</v>
      </c>
      <c r="AU217" s="171" t="s">
        <v>82</v>
      </c>
      <c r="AV217" s="12" t="s">
        <v>82</v>
      </c>
      <c r="AW217" s="12" t="s">
        <v>27</v>
      </c>
      <c r="AX217" s="12" t="s">
        <v>70</v>
      </c>
      <c r="AY217" s="171" t="s">
        <v>153</v>
      </c>
    </row>
    <row r="218" spans="2:65" s="14" customFormat="1" ht="11.25">
      <c r="B218" s="185"/>
      <c r="D218" s="170" t="s">
        <v>161</v>
      </c>
      <c r="E218" s="186" t="s">
        <v>1</v>
      </c>
      <c r="F218" s="187" t="s">
        <v>182</v>
      </c>
      <c r="H218" s="188">
        <v>9.5</v>
      </c>
      <c r="I218" s="189"/>
      <c r="L218" s="185"/>
      <c r="M218" s="190"/>
      <c r="N218" s="191"/>
      <c r="O218" s="191"/>
      <c r="P218" s="191"/>
      <c r="Q218" s="191"/>
      <c r="R218" s="191"/>
      <c r="S218" s="191"/>
      <c r="T218" s="192"/>
      <c r="AT218" s="186" t="s">
        <v>161</v>
      </c>
      <c r="AU218" s="186" t="s">
        <v>82</v>
      </c>
      <c r="AV218" s="14" t="s">
        <v>92</v>
      </c>
      <c r="AW218" s="14" t="s">
        <v>27</v>
      </c>
      <c r="AX218" s="14" t="s">
        <v>74</v>
      </c>
      <c r="AY218" s="186" t="s">
        <v>153</v>
      </c>
    </row>
    <row r="219" spans="2:65" s="1" customFormat="1" ht="36" customHeight="1">
      <c r="B219" s="155"/>
      <c r="C219" s="156" t="s">
        <v>1180</v>
      </c>
      <c r="D219" s="156" t="s">
        <v>155</v>
      </c>
      <c r="E219" s="157" t="s">
        <v>1181</v>
      </c>
      <c r="F219" s="158" t="s">
        <v>1182</v>
      </c>
      <c r="G219" s="159" t="s">
        <v>168</v>
      </c>
      <c r="H219" s="160">
        <v>19</v>
      </c>
      <c r="I219" s="161"/>
      <c r="J219" s="162">
        <f>ROUND(I219*H219,2)</f>
        <v>0</v>
      </c>
      <c r="K219" s="158" t="s">
        <v>177</v>
      </c>
      <c r="L219" s="31"/>
      <c r="M219" s="163" t="s">
        <v>1</v>
      </c>
      <c r="N219" s="164" t="s">
        <v>36</v>
      </c>
      <c r="O219" s="54"/>
      <c r="P219" s="165">
        <f>O219*H219</f>
        <v>0</v>
      </c>
      <c r="Q219" s="165">
        <v>5.0000000000000002E-5</v>
      </c>
      <c r="R219" s="165">
        <f>Q219*H219</f>
        <v>9.5E-4</v>
      </c>
      <c r="S219" s="165">
        <v>0</v>
      </c>
      <c r="T219" s="166">
        <f>S219*H219</f>
        <v>0</v>
      </c>
      <c r="AR219" s="167" t="s">
        <v>234</v>
      </c>
      <c r="AT219" s="167" t="s">
        <v>155</v>
      </c>
      <c r="AU219" s="167" t="s">
        <v>82</v>
      </c>
      <c r="AY219" s="16" t="s">
        <v>153</v>
      </c>
      <c r="BE219" s="168">
        <f>IF(N219="základná",J219,0)</f>
        <v>0</v>
      </c>
      <c r="BF219" s="168">
        <f>IF(N219="znížená",J219,0)</f>
        <v>0</v>
      </c>
      <c r="BG219" s="168">
        <f>IF(N219="zákl. prenesená",J219,0)</f>
        <v>0</v>
      </c>
      <c r="BH219" s="168">
        <f>IF(N219="zníž. prenesená",J219,0)</f>
        <v>0</v>
      </c>
      <c r="BI219" s="168">
        <f>IF(N219="nulová",J219,0)</f>
        <v>0</v>
      </c>
      <c r="BJ219" s="16" t="s">
        <v>82</v>
      </c>
      <c r="BK219" s="168">
        <f>ROUND(I219*H219,2)</f>
        <v>0</v>
      </c>
      <c r="BL219" s="16" t="s">
        <v>234</v>
      </c>
      <c r="BM219" s="167" t="s">
        <v>1183</v>
      </c>
    </row>
    <row r="220" spans="2:65" s="1" customFormat="1" ht="39">
      <c r="B220" s="31"/>
      <c r="D220" s="170" t="s">
        <v>431</v>
      </c>
      <c r="F220" s="203" t="s">
        <v>1184</v>
      </c>
      <c r="I220" s="95"/>
      <c r="L220" s="31"/>
      <c r="M220" s="204"/>
      <c r="N220" s="54"/>
      <c r="O220" s="54"/>
      <c r="P220" s="54"/>
      <c r="Q220" s="54"/>
      <c r="R220" s="54"/>
      <c r="S220" s="54"/>
      <c r="T220" s="55"/>
      <c r="AT220" s="16" t="s">
        <v>431</v>
      </c>
      <c r="AU220" s="16" t="s">
        <v>82</v>
      </c>
    </row>
    <row r="221" spans="2:65" s="12" customFormat="1" ht="11.25">
      <c r="B221" s="169"/>
      <c r="D221" s="170" t="s">
        <v>161</v>
      </c>
      <c r="E221" s="171" t="s">
        <v>1</v>
      </c>
      <c r="F221" s="172" t="s">
        <v>1640</v>
      </c>
      <c r="H221" s="173">
        <v>19</v>
      </c>
      <c r="I221" s="174"/>
      <c r="L221" s="169"/>
      <c r="M221" s="175"/>
      <c r="N221" s="176"/>
      <c r="O221" s="176"/>
      <c r="P221" s="176"/>
      <c r="Q221" s="176"/>
      <c r="R221" s="176"/>
      <c r="S221" s="176"/>
      <c r="T221" s="177"/>
      <c r="AT221" s="171" t="s">
        <v>161</v>
      </c>
      <c r="AU221" s="171" t="s">
        <v>82</v>
      </c>
      <c r="AV221" s="12" t="s">
        <v>82</v>
      </c>
      <c r="AW221" s="12" t="s">
        <v>27</v>
      </c>
      <c r="AX221" s="12" t="s">
        <v>70</v>
      </c>
      <c r="AY221" s="171" t="s">
        <v>153</v>
      </c>
    </row>
    <row r="222" spans="2:65" s="14" customFormat="1" ht="11.25">
      <c r="B222" s="185"/>
      <c r="D222" s="170" t="s">
        <v>161</v>
      </c>
      <c r="E222" s="186" t="s">
        <v>1</v>
      </c>
      <c r="F222" s="187" t="s">
        <v>182</v>
      </c>
      <c r="H222" s="188">
        <v>19</v>
      </c>
      <c r="I222" s="189"/>
      <c r="L222" s="185"/>
      <c r="M222" s="190"/>
      <c r="N222" s="191"/>
      <c r="O222" s="191"/>
      <c r="P222" s="191"/>
      <c r="Q222" s="191"/>
      <c r="R222" s="191"/>
      <c r="S222" s="191"/>
      <c r="T222" s="192"/>
      <c r="AT222" s="186" t="s">
        <v>161</v>
      </c>
      <c r="AU222" s="186" t="s">
        <v>82</v>
      </c>
      <c r="AV222" s="14" t="s">
        <v>92</v>
      </c>
      <c r="AW222" s="14" t="s">
        <v>27</v>
      </c>
      <c r="AX222" s="14" t="s">
        <v>74</v>
      </c>
      <c r="AY222" s="186" t="s">
        <v>153</v>
      </c>
    </row>
    <row r="223" spans="2:65" s="1" customFormat="1" ht="60" customHeight="1">
      <c r="B223" s="155"/>
      <c r="C223" s="156" t="s">
        <v>1196</v>
      </c>
      <c r="D223" s="156" t="s">
        <v>155</v>
      </c>
      <c r="E223" s="157" t="s">
        <v>1197</v>
      </c>
      <c r="F223" s="158" t="s">
        <v>1198</v>
      </c>
      <c r="G223" s="159" t="s">
        <v>158</v>
      </c>
      <c r="H223" s="160">
        <v>22.757000000000001</v>
      </c>
      <c r="I223" s="161"/>
      <c r="J223" s="162">
        <f>ROUND(I223*H223,2)</f>
        <v>0</v>
      </c>
      <c r="K223" s="158" t="s">
        <v>159</v>
      </c>
      <c r="L223" s="31"/>
      <c r="M223" s="163" t="s">
        <v>1</v>
      </c>
      <c r="N223" s="164" t="s">
        <v>36</v>
      </c>
      <c r="O223" s="54"/>
      <c r="P223" s="165">
        <f>O223*H223</f>
        <v>0</v>
      </c>
      <c r="Q223" s="165">
        <v>2.7699999999999999E-3</v>
      </c>
      <c r="R223" s="165">
        <f>Q223*H223</f>
        <v>6.3036889999999998E-2</v>
      </c>
      <c r="S223" s="165">
        <v>0</v>
      </c>
      <c r="T223" s="166">
        <f>S223*H223</f>
        <v>0</v>
      </c>
      <c r="AR223" s="167" t="s">
        <v>234</v>
      </c>
      <c r="AT223" s="167" t="s">
        <v>155</v>
      </c>
      <c r="AU223" s="167" t="s">
        <v>82</v>
      </c>
      <c r="AY223" s="16" t="s">
        <v>153</v>
      </c>
      <c r="BE223" s="168">
        <f>IF(N223="základná",J223,0)</f>
        <v>0</v>
      </c>
      <c r="BF223" s="168">
        <f>IF(N223="znížená",J223,0)</f>
        <v>0</v>
      </c>
      <c r="BG223" s="168">
        <f>IF(N223="zákl. prenesená",J223,0)</f>
        <v>0</v>
      </c>
      <c r="BH223" s="168">
        <f>IF(N223="zníž. prenesená",J223,0)</f>
        <v>0</v>
      </c>
      <c r="BI223" s="168">
        <f>IF(N223="nulová",J223,0)</f>
        <v>0</v>
      </c>
      <c r="BJ223" s="16" t="s">
        <v>82</v>
      </c>
      <c r="BK223" s="168">
        <f>ROUND(I223*H223,2)</f>
        <v>0</v>
      </c>
      <c r="BL223" s="16" t="s">
        <v>234</v>
      </c>
      <c r="BM223" s="167" t="s">
        <v>1199</v>
      </c>
    </row>
    <row r="224" spans="2:65" s="12" customFormat="1" ht="22.5">
      <c r="B224" s="169"/>
      <c r="D224" s="170" t="s">
        <v>161</v>
      </c>
      <c r="E224" s="171" t="s">
        <v>1</v>
      </c>
      <c r="F224" s="172" t="s">
        <v>1641</v>
      </c>
      <c r="H224" s="173">
        <v>18.794</v>
      </c>
      <c r="I224" s="174"/>
      <c r="L224" s="169"/>
      <c r="M224" s="175"/>
      <c r="N224" s="176"/>
      <c r="O224" s="176"/>
      <c r="P224" s="176"/>
      <c r="Q224" s="176"/>
      <c r="R224" s="176"/>
      <c r="S224" s="176"/>
      <c r="T224" s="177"/>
      <c r="AT224" s="171" t="s">
        <v>161</v>
      </c>
      <c r="AU224" s="171" t="s">
        <v>82</v>
      </c>
      <c r="AV224" s="12" t="s">
        <v>82</v>
      </c>
      <c r="AW224" s="12" t="s">
        <v>27</v>
      </c>
      <c r="AX224" s="12" t="s">
        <v>70</v>
      </c>
      <c r="AY224" s="171" t="s">
        <v>153</v>
      </c>
    </row>
    <row r="225" spans="2:65" s="12" customFormat="1" ht="22.5">
      <c r="B225" s="169"/>
      <c r="D225" s="170" t="s">
        <v>161</v>
      </c>
      <c r="E225" s="171" t="s">
        <v>1</v>
      </c>
      <c r="F225" s="172" t="s">
        <v>1642</v>
      </c>
      <c r="H225" s="173">
        <v>2.827</v>
      </c>
      <c r="I225" s="174"/>
      <c r="L225" s="169"/>
      <c r="M225" s="175"/>
      <c r="N225" s="176"/>
      <c r="O225" s="176"/>
      <c r="P225" s="176"/>
      <c r="Q225" s="176"/>
      <c r="R225" s="176"/>
      <c r="S225" s="176"/>
      <c r="T225" s="177"/>
      <c r="AT225" s="171" t="s">
        <v>161</v>
      </c>
      <c r="AU225" s="171" t="s">
        <v>82</v>
      </c>
      <c r="AV225" s="12" t="s">
        <v>82</v>
      </c>
      <c r="AW225" s="12" t="s">
        <v>27</v>
      </c>
      <c r="AX225" s="12" t="s">
        <v>70</v>
      </c>
      <c r="AY225" s="171" t="s">
        <v>153</v>
      </c>
    </row>
    <row r="226" spans="2:65" s="12" customFormat="1" ht="22.5">
      <c r="B226" s="169"/>
      <c r="D226" s="170" t="s">
        <v>161</v>
      </c>
      <c r="E226" s="171" t="s">
        <v>1</v>
      </c>
      <c r="F226" s="172" t="s">
        <v>1643</v>
      </c>
      <c r="H226" s="173">
        <v>1.1359999999999999</v>
      </c>
      <c r="I226" s="174"/>
      <c r="L226" s="169"/>
      <c r="M226" s="175"/>
      <c r="N226" s="176"/>
      <c r="O226" s="176"/>
      <c r="P226" s="176"/>
      <c r="Q226" s="176"/>
      <c r="R226" s="176"/>
      <c r="S226" s="176"/>
      <c r="T226" s="177"/>
      <c r="AT226" s="171" t="s">
        <v>161</v>
      </c>
      <c r="AU226" s="171" t="s">
        <v>82</v>
      </c>
      <c r="AV226" s="12" t="s">
        <v>82</v>
      </c>
      <c r="AW226" s="12" t="s">
        <v>27</v>
      </c>
      <c r="AX226" s="12" t="s">
        <v>70</v>
      </c>
      <c r="AY226" s="171" t="s">
        <v>153</v>
      </c>
    </row>
    <row r="227" spans="2:65" s="13" customFormat="1" ht="33.75">
      <c r="B227" s="178"/>
      <c r="D227" s="170" t="s">
        <v>161</v>
      </c>
      <c r="E227" s="179" t="s">
        <v>1</v>
      </c>
      <c r="F227" s="180" t="s">
        <v>1204</v>
      </c>
      <c r="H227" s="179" t="s">
        <v>1</v>
      </c>
      <c r="I227" s="181"/>
      <c r="L227" s="178"/>
      <c r="M227" s="182"/>
      <c r="N227" s="183"/>
      <c r="O227" s="183"/>
      <c r="P227" s="183"/>
      <c r="Q227" s="183"/>
      <c r="R227" s="183"/>
      <c r="S227" s="183"/>
      <c r="T227" s="184"/>
      <c r="AT227" s="179" t="s">
        <v>161</v>
      </c>
      <c r="AU227" s="179" t="s">
        <v>82</v>
      </c>
      <c r="AV227" s="13" t="s">
        <v>74</v>
      </c>
      <c r="AW227" s="13" t="s">
        <v>27</v>
      </c>
      <c r="AX227" s="13" t="s">
        <v>70</v>
      </c>
      <c r="AY227" s="179" t="s">
        <v>153</v>
      </c>
    </row>
    <row r="228" spans="2:65" s="14" customFormat="1" ht="11.25">
      <c r="B228" s="185"/>
      <c r="D228" s="170" t="s">
        <v>161</v>
      </c>
      <c r="E228" s="186" t="s">
        <v>1</v>
      </c>
      <c r="F228" s="187" t="s">
        <v>182</v>
      </c>
      <c r="H228" s="188">
        <v>22.757000000000001</v>
      </c>
      <c r="I228" s="189"/>
      <c r="L228" s="185"/>
      <c r="M228" s="190"/>
      <c r="N228" s="191"/>
      <c r="O228" s="191"/>
      <c r="P228" s="191"/>
      <c r="Q228" s="191"/>
      <c r="R228" s="191"/>
      <c r="S228" s="191"/>
      <c r="T228" s="192"/>
      <c r="AT228" s="186" t="s">
        <v>161</v>
      </c>
      <c r="AU228" s="186" t="s">
        <v>82</v>
      </c>
      <c r="AV228" s="14" t="s">
        <v>92</v>
      </c>
      <c r="AW228" s="14" t="s">
        <v>27</v>
      </c>
      <c r="AX228" s="14" t="s">
        <v>74</v>
      </c>
      <c r="AY228" s="186" t="s">
        <v>153</v>
      </c>
    </row>
    <row r="229" spans="2:65" s="1" customFormat="1" ht="24" customHeight="1">
      <c r="B229" s="155"/>
      <c r="C229" s="156" t="s">
        <v>1205</v>
      </c>
      <c r="D229" s="156" t="s">
        <v>155</v>
      </c>
      <c r="E229" s="157" t="s">
        <v>1206</v>
      </c>
      <c r="F229" s="158" t="s">
        <v>1207</v>
      </c>
      <c r="G229" s="159" t="s">
        <v>755</v>
      </c>
      <c r="H229" s="205"/>
      <c r="I229" s="161"/>
      <c r="J229" s="162">
        <f>ROUND(I229*H229,2)</f>
        <v>0</v>
      </c>
      <c r="K229" s="158" t="s">
        <v>1</v>
      </c>
      <c r="L229" s="31"/>
      <c r="M229" s="163" t="s">
        <v>1</v>
      </c>
      <c r="N229" s="164" t="s">
        <v>36</v>
      </c>
      <c r="O229" s="54"/>
      <c r="P229" s="165">
        <f>O229*H229</f>
        <v>0</v>
      </c>
      <c r="Q229" s="165">
        <v>0</v>
      </c>
      <c r="R229" s="165">
        <f>Q229*H229</f>
        <v>0</v>
      </c>
      <c r="S229" s="165">
        <v>0</v>
      </c>
      <c r="T229" s="166">
        <f>S229*H229</f>
        <v>0</v>
      </c>
      <c r="AR229" s="167" t="s">
        <v>234</v>
      </c>
      <c r="AT229" s="167" t="s">
        <v>155</v>
      </c>
      <c r="AU229" s="167" t="s">
        <v>82</v>
      </c>
      <c r="AY229" s="16" t="s">
        <v>153</v>
      </c>
      <c r="BE229" s="168">
        <f>IF(N229="základná",J229,0)</f>
        <v>0</v>
      </c>
      <c r="BF229" s="168">
        <f>IF(N229="znížená",J229,0)</f>
        <v>0</v>
      </c>
      <c r="BG229" s="168">
        <f>IF(N229="zákl. prenesená",J229,0)</f>
        <v>0</v>
      </c>
      <c r="BH229" s="168">
        <f>IF(N229="zníž. prenesená",J229,0)</f>
        <v>0</v>
      </c>
      <c r="BI229" s="168">
        <f>IF(N229="nulová",J229,0)</f>
        <v>0</v>
      </c>
      <c r="BJ229" s="16" t="s">
        <v>82</v>
      </c>
      <c r="BK229" s="168">
        <f>ROUND(I229*H229,2)</f>
        <v>0</v>
      </c>
      <c r="BL229" s="16" t="s">
        <v>234</v>
      </c>
      <c r="BM229" s="167" t="s">
        <v>1208</v>
      </c>
    </row>
    <row r="230" spans="2:65" s="11" customFormat="1" ht="22.9" customHeight="1">
      <c r="B230" s="142"/>
      <c r="D230" s="143" t="s">
        <v>69</v>
      </c>
      <c r="E230" s="153" t="s">
        <v>1290</v>
      </c>
      <c r="F230" s="153" t="s">
        <v>1291</v>
      </c>
      <c r="I230" s="145"/>
      <c r="J230" s="154">
        <f>BK230</f>
        <v>0</v>
      </c>
      <c r="L230" s="142"/>
      <c r="M230" s="147"/>
      <c r="N230" s="148"/>
      <c r="O230" s="148"/>
      <c r="P230" s="149">
        <f>SUM(P231:P253)</f>
        <v>0</v>
      </c>
      <c r="Q230" s="148"/>
      <c r="R230" s="149">
        <f>SUM(R231:R253)</f>
        <v>0.111508</v>
      </c>
      <c r="S230" s="148"/>
      <c r="T230" s="150">
        <f>SUM(T231:T253)</f>
        <v>0.875</v>
      </c>
      <c r="AR230" s="143" t="s">
        <v>82</v>
      </c>
      <c r="AT230" s="151" t="s">
        <v>69</v>
      </c>
      <c r="AU230" s="151" t="s">
        <v>74</v>
      </c>
      <c r="AY230" s="143" t="s">
        <v>153</v>
      </c>
      <c r="BK230" s="152">
        <f>SUM(BK231:BK253)</f>
        <v>0</v>
      </c>
    </row>
    <row r="231" spans="2:65" s="1" customFormat="1" ht="48" customHeight="1">
      <c r="B231" s="155"/>
      <c r="C231" s="156" t="s">
        <v>1292</v>
      </c>
      <c r="D231" s="156" t="s">
        <v>155</v>
      </c>
      <c r="E231" s="157" t="s">
        <v>1293</v>
      </c>
      <c r="F231" s="158" t="s">
        <v>1294</v>
      </c>
      <c r="G231" s="159" t="s">
        <v>323</v>
      </c>
      <c r="H231" s="160">
        <v>437.5</v>
      </c>
      <c r="I231" s="161"/>
      <c r="J231" s="162">
        <f>ROUND(I231*H231,2)</f>
        <v>0</v>
      </c>
      <c r="K231" s="158" t="s">
        <v>1</v>
      </c>
      <c r="L231" s="31"/>
      <c r="M231" s="163" t="s">
        <v>1</v>
      </c>
      <c r="N231" s="164" t="s">
        <v>36</v>
      </c>
      <c r="O231" s="54"/>
      <c r="P231" s="165">
        <f>O231*H231</f>
        <v>0</v>
      </c>
      <c r="Q231" s="165">
        <v>0</v>
      </c>
      <c r="R231" s="165">
        <f>Q231*H231</f>
        <v>0</v>
      </c>
      <c r="S231" s="165">
        <v>1E-3</v>
      </c>
      <c r="T231" s="166">
        <f>S231*H231</f>
        <v>0.4375</v>
      </c>
      <c r="AR231" s="167" t="s">
        <v>234</v>
      </c>
      <c r="AT231" s="167" t="s">
        <v>155</v>
      </c>
      <c r="AU231" s="167" t="s">
        <v>82</v>
      </c>
      <c r="AY231" s="16" t="s">
        <v>153</v>
      </c>
      <c r="BE231" s="168">
        <f>IF(N231="základná",J231,0)</f>
        <v>0</v>
      </c>
      <c r="BF231" s="168">
        <f>IF(N231="znížená",J231,0)</f>
        <v>0</v>
      </c>
      <c r="BG231" s="168">
        <f>IF(N231="zákl. prenesená",J231,0)</f>
        <v>0</v>
      </c>
      <c r="BH231" s="168">
        <f>IF(N231="zníž. prenesená",J231,0)</f>
        <v>0</v>
      </c>
      <c r="BI231" s="168">
        <f>IF(N231="nulová",J231,0)</f>
        <v>0</v>
      </c>
      <c r="BJ231" s="16" t="s">
        <v>82</v>
      </c>
      <c r="BK231" s="168">
        <f>ROUND(I231*H231,2)</f>
        <v>0</v>
      </c>
      <c r="BL231" s="16" t="s">
        <v>234</v>
      </c>
      <c r="BM231" s="167" t="s">
        <v>1295</v>
      </c>
    </row>
    <row r="232" spans="2:65" s="12" customFormat="1" ht="11.25">
      <c r="B232" s="169"/>
      <c r="D232" s="170" t="s">
        <v>161</v>
      </c>
      <c r="E232" s="171" t="s">
        <v>1</v>
      </c>
      <c r="F232" s="172" t="s">
        <v>1644</v>
      </c>
      <c r="H232" s="173">
        <v>437.5</v>
      </c>
      <c r="I232" s="174"/>
      <c r="L232" s="169"/>
      <c r="M232" s="175"/>
      <c r="N232" s="176"/>
      <c r="O232" s="176"/>
      <c r="P232" s="176"/>
      <c r="Q232" s="176"/>
      <c r="R232" s="176"/>
      <c r="S232" s="176"/>
      <c r="T232" s="177"/>
      <c r="AT232" s="171" t="s">
        <v>161</v>
      </c>
      <c r="AU232" s="171" t="s">
        <v>82</v>
      </c>
      <c r="AV232" s="12" t="s">
        <v>82</v>
      </c>
      <c r="AW232" s="12" t="s">
        <v>27</v>
      </c>
      <c r="AX232" s="12" t="s">
        <v>74</v>
      </c>
      <c r="AY232" s="171" t="s">
        <v>153</v>
      </c>
    </row>
    <row r="233" spans="2:65" s="1" customFormat="1" ht="60" customHeight="1">
      <c r="B233" s="155"/>
      <c r="C233" s="156" t="s">
        <v>1297</v>
      </c>
      <c r="D233" s="156" t="s">
        <v>155</v>
      </c>
      <c r="E233" s="157" t="s">
        <v>1298</v>
      </c>
      <c r="F233" s="158" t="s">
        <v>1299</v>
      </c>
      <c r="G233" s="159" t="s">
        <v>323</v>
      </c>
      <c r="H233" s="160">
        <v>437.5</v>
      </c>
      <c r="I233" s="161"/>
      <c r="J233" s="162">
        <f>ROUND(I233*H233,2)</f>
        <v>0</v>
      </c>
      <c r="K233" s="158" t="s">
        <v>1</v>
      </c>
      <c r="L233" s="31"/>
      <c r="M233" s="163" t="s">
        <v>1</v>
      </c>
      <c r="N233" s="164" t="s">
        <v>36</v>
      </c>
      <c r="O233" s="54"/>
      <c r="P233" s="165">
        <f>O233*H233</f>
        <v>0</v>
      </c>
      <c r="Q233" s="165">
        <v>0</v>
      </c>
      <c r="R233" s="165">
        <f>Q233*H233</f>
        <v>0</v>
      </c>
      <c r="S233" s="165">
        <v>1E-3</v>
      </c>
      <c r="T233" s="166">
        <f>S233*H233</f>
        <v>0.4375</v>
      </c>
      <c r="AR233" s="167" t="s">
        <v>234</v>
      </c>
      <c r="AT233" s="167" t="s">
        <v>155</v>
      </c>
      <c r="AU233" s="167" t="s">
        <v>82</v>
      </c>
      <c r="AY233" s="16" t="s">
        <v>153</v>
      </c>
      <c r="BE233" s="168">
        <f>IF(N233="základná",J233,0)</f>
        <v>0</v>
      </c>
      <c r="BF233" s="168">
        <f>IF(N233="znížená",J233,0)</f>
        <v>0</v>
      </c>
      <c r="BG233" s="168">
        <f>IF(N233="zákl. prenesená",J233,0)</f>
        <v>0</v>
      </c>
      <c r="BH233" s="168">
        <f>IF(N233="zníž. prenesená",J233,0)</f>
        <v>0</v>
      </c>
      <c r="BI233" s="168">
        <f>IF(N233="nulová",J233,0)</f>
        <v>0</v>
      </c>
      <c r="BJ233" s="16" t="s">
        <v>82</v>
      </c>
      <c r="BK233" s="168">
        <f>ROUND(I233*H233,2)</f>
        <v>0</v>
      </c>
      <c r="BL233" s="16" t="s">
        <v>234</v>
      </c>
      <c r="BM233" s="167" t="s">
        <v>1300</v>
      </c>
    </row>
    <row r="234" spans="2:65" s="12" customFormat="1" ht="11.25">
      <c r="B234" s="169"/>
      <c r="D234" s="170" t="s">
        <v>161</v>
      </c>
      <c r="E234" s="171" t="s">
        <v>1</v>
      </c>
      <c r="F234" s="172" t="s">
        <v>1644</v>
      </c>
      <c r="H234" s="173">
        <v>437.5</v>
      </c>
      <c r="I234" s="174"/>
      <c r="L234" s="169"/>
      <c r="M234" s="175"/>
      <c r="N234" s="176"/>
      <c r="O234" s="176"/>
      <c r="P234" s="176"/>
      <c r="Q234" s="176"/>
      <c r="R234" s="176"/>
      <c r="S234" s="176"/>
      <c r="T234" s="177"/>
      <c r="AT234" s="171" t="s">
        <v>161</v>
      </c>
      <c r="AU234" s="171" t="s">
        <v>82</v>
      </c>
      <c r="AV234" s="12" t="s">
        <v>82</v>
      </c>
      <c r="AW234" s="12" t="s">
        <v>27</v>
      </c>
      <c r="AX234" s="12" t="s">
        <v>74</v>
      </c>
      <c r="AY234" s="171" t="s">
        <v>153</v>
      </c>
    </row>
    <row r="235" spans="2:65" s="1" customFormat="1" ht="48" customHeight="1">
      <c r="B235" s="155"/>
      <c r="C235" s="156" t="s">
        <v>1439</v>
      </c>
      <c r="D235" s="156" t="s">
        <v>155</v>
      </c>
      <c r="E235" s="157" t="s">
        <v>1440</v>
      </c>
      <c r="F235" s="158" t="s">
        <v>1441</v>
      </c>
      <c r="G235" s="159" t="s">
        <v>323</v>
      </c>
      <c r="H235" s="160">
        <v>111.508</v>
      </c>
      <c r="I235" s="161"/>
      <c r="J235" s="162">
        <f>ROUND(I235*H235,2)</f>
        <v>0</v>
      </c>
      <c r="K235" s="158" t="s">
        <v>1</v>
      </c>
      <c r="L235" s="31"/>
      <c r="M235" s="163" t="s">
        <v>1</v>
      </c>
      <c r="N235" s="164" t="s">
        <v>36</v>
      </c>
      <c r="O235" s="54"/>
      <c r="P235" s="165">
        <f>O235*H235</f>
        <v>0</v>
      </c>
      <c r="Q235" s="165">
        <v>1E-3</v>
      </c>
      <c r="R235" s="165">
        <f>Q235*H235</f>
        <v>0.111508</v>
      </c>
      <c r="S235" s="165">
        <v>0</v>
      </c>
      <c r="T235" s="166">
        <f>S235*H235</f>
        <v>0</v>
      </c>
      <c r="AR235" s="167" t="s">
        <v>234</v>
      </c>
      <c r="AT235" s="167" t="s">
        <v>155</v>
      </c>
      <c r="AU235" s="167" t="s">
        <v>82</v>
      </c>
      <c r="AY235" s="16" t="s">
        <v>153</v>
      </c>
      <c r="BE235" s="168">
        <f>IF(N235="základná",J235,0)</f>
        <v>0</v>
      </c>
      <c r="BF235" s="168">
        <f>IF(N235="znížená",J235,0)</f>
        <v>0</v>
      </c>
      <c r="BG235" s="168">
        <f>IF(N235="zákl. prenesená",J235,0)</f>
        <v>0</v>
      </c>
      <c r="BH235" s="168">
        <f>IF(N235="zníž. prenesená",J235,0)</f>
        <v>0</v>
      </c>
      <c r="BI235" s="168">
        <f>IF(N235="nulová",J235,0)</f>
        <v>0</v>
      </c>
      <c r="BJ235" s="16" t="s">
        <v>82</v>
      </c>
      <c r="BK235" s="168">
        <f>ROUND(I235*H235,2)</f>
        <v>0</v>
      </c>
      <c r="BL235" s="16" t="s">
        <v>234</v>
      </c>
      <c r="BM235" s="167" t="s">
        <v>1442</v>
      </c>
    </row>
    <row r="236" spans="2:65" s="1" customFormat="1" ht="126.75">
      <c r="B236" s="31"/>
      <c r="D236" s="170" t="s">
        <v>431</v>
      </c>
      <c r="F236" s="203" t="s">
        <v>1443</v>
      </c>
      <c r="I236" s="95"/>
      <c r="L236" s="31"/>
      <c r="M236" s="204"/>
      <c r="N236" s="54"/>
      <c r="O236" s="54"/>
      <c r="P236" s="54"/>
      <c r="Q236" s="54"/>
      <c r="R236" s="54"/>
      <c r="S236" s="54"/>
      <c r="T236" s="55"/>
      <c r="AT236" s="16" t="s">
        <v>431</v>
      </c>
      <c r="AU236" s="16" t="s">
        <v>82</v>
      </c>
    </row>
    <row r="237" spans="2:65" s="12" customFormat="1" ht="11.25">
      <c r="B237" s="169"/>
      <c r="D237" s="170" t="s">
        <v>161</v>
      </c>
      <c r="E237" s="171" t="s">
        <v>1</v>
      </c>
      <c r="F237" s="172" t="s">
        <v>1645</v>
      </c>
      <c r="H237" s="173">
        <v>21.98</v>
      </c>
      <c r="I237" s="174"/>
      <c r="L237" s="169"/>
      <c r="M237" s="175"/>
      <c r="N237" s="176"/>
      <c r="O237" s="176"/>
      <c r="P237" s="176"/>
      <c r="Q237" s="176"/>
      <c r="R237" s="176"/>
      <c r="S237" s="176"/>
      <c r="T237" s="177"/>
      <c r="AT237" s="171" t="s">
        <v>161</v>
      </c>
      <c r="AU237" s="171" t="s">
        <v>82</v>
      </c>
      <c r="AV237" s="12" t="s">
        <v>82</v>
      </c>
      <c r="AW237" s="12" t="s">
        <v>27</v>
      </c>
      <c r="AX237" s="12" t="s">
        <v>70</v>
      </c>
      <c r="AY237" s="171" t="s">
        <v>153</v>
      </c>
    </row>
    <row r="238" spans="2:65" s="12" customFormat="1" ht="33.75">
      <c r="B238" s="169"/>
      <c r="D238" s="170" t="s">
        <v>161</v>
      </c>
      <c r="E238" s="171" t="s">
        <v>1</v>
      </c>
      <c r="F238" s="172" t="s">
        <v>1646</v>
      </c>
      <c r="H238" s="173">
        <v>6.6970000000000001</v>
      </c>
      <c r="I238" s="174"/>
      <c r="L238" s="169"/>
      <c r="M238" s="175"/>
      <c r="N238" s="176"/>
      <c r="O238" s="176"/>
      <c r="P238" s="176"/>
      <c r="Q238" s="176"/>
      <c r="R238" s="176"/>
      <c r="S238" s="176"/>
      <c r="T238" s="177"/>
      <c r="AT238" s="171" t="s">
        <v>161</v>
      </c>
      <c r="AU238" s="171" t="s">
        <v>82</v>
      </c>
      <c r="AV238" s="12" t="s">
        <v>82</v>
      </c>
      <c r="AW238" s="12" t="s">
        <v>27</v>
      </c>
      <c r="AX238" s="12" t="s">
        <v>70</v>
      </c>
      <c r="AY238" s="171" t="s">
        <v>153</v>
      </c>
    </row>
    <row r="239" spans="2:65" s="12" customFormat="1" ht="33.75">
      <c r="B239" s="169"/>
      <c r="D239" s="170" t="s">
        <v>161</v>
      </c>
      <c r="E239" s="171" t="s">
        <v>1</v>
      </c>
      <c r="F239" s="172" t="s">
        <v>1647</v>
      </c>
      <c r="H239" s="173">
        <v>26.494</v>
      </c>
      <c r="I239" s="174"/>
      <c r="L239" s="169"/>
      <c r="M239" s="175"/>
      <c r="N239" s="176"/>
      <c r="O239" s="176"/>
      <c r="P239" s="176"/>
      <c r="Q239" s="176"/>
      <c r="R239" s="176"/>
      <c r="S239" s="176"/>
      <c r="T239" s="177"/>
      <c r="AT239" s="171" t="s">
        <v>161</v>
      </c>
      <c r="AU239" s="171" t="s">
        <v>82</v>
      </c>
      <c r="AV239" s="12" t="s">
        <v>82</v>
      </c>
      <c r="AW239" s="12" t="s">
        <v>27</v>
      </c>
      <c r="AX239" s="12" t="s">
        <v>70</v>
      </c>
      <c r="AY239" s="171" t="s">
        <v>153</v>
      </c>
    </row>
    <row r="240" spans="2:65" s="12" customFormat="1" ht="33.75">
      <c r="B240" s="169"/>
      <c r="D240" s="170" t="s">
        <v>161</v>
      </c>
      <c r="E240" s="171" t="s">
        <v>1</v>
      </c>
      <c r="F240" s="172" t="s">
        <v>1648</v>
      </c>
      <c r="H240" s="173">
        <v>6.6970000000000001</v>
      </c>
      <c r="I240" s="174"/>
      <c r="L240" s="169"/>
      <c r="M240" s="175"/>
      <c r="N240" s="176"/>
      <c r="O240" s="176"/>
      <c r="P240" s="176"/>
      <c r="Q240" s="176"/>
      <c r="R240" s="176"/>
      <c r="S240" s="176"/>
      <c r="T240" s="177"/>
      <c r="AT240" s="171" t="s">
        <v>161</v>
      </c>
      <c r="AU240" s="171" t="s">
        <v>82</v>
      </c>
      <c r="AV240" s="12" t="s">
        <v>82</v>
      </c>
      <c r="AW240" s="12" t="s">
        <v>27</v>
      </c>
      <c r="AX240" s="12" t="s">
        <v>70</v>
      </c>
      <c r="AY240" s="171" t="s">
        <v>153</v>
      </c>
    </row>
    <row r="241" spans="2:65" s="12" customFormat="1" ht="22.5">
      <c r="B241" s="169"/>
      <c r="D241" s="170" t="s">
        <v>161</v>
      </c>
      <c r="E241" s="171" t="s">
        <v>1</v>
      </c>
      <c r="F241" s="172" t="s">
        <v>1649</v>
      </c>
      <c r="H241" s="173">
        <v>7.46</v>
      </c>
      <c r="I241" s="174"/>
      <c r="L241" s="169"/>
      <c r="M241" s="175"/>
      <c r="N241" s="176"/>
      <c r="O241" s="176"/>
      <c r="P241" s="176"/>
      <c r="Q241" s="176"/>
      <c r="R241" s="176"/>
      <c r="S241" s="176"/>
      <c r="T241" s="177"/>
      <c r="AT241" s="171" t="s">
        <v>161</v>
      </c>
      <c r="AU241" s="171" t="s">
        <v>82</v>
      </c>
      <c r="AV241" s="12" t="s">
        <v>82</v>
      </c>
      <c r="AW241" s="12" t="s">
        <v>27</v>
      </c>
      <c r="AX241" s="12" t="s">
        <v>70</v>
      </c>
      <c r="AY241" s="171" t="s">
        <v>153</v>
      </c>
    </row>
    <row r="242" spans="2:65" s="12" customFormat="1" ht="33.75">
      <c r="B242" s="169"/>
      <c r="D242" s="170" t="s">
        <v>161</v>
      </c>
      <c r="E242" s="171" t="s">
        <v>1</v>
      </c>
      <c r="F242" s="172" t="s">
        <v>1650</v>
      </c>
      <c r="H242" s="173">
        <v>28.408000000000001</v>
      </c>
      <c r="I242" s="174"/>
      <c r="L242" s="169"/>
      <c r="M242" s="175"/>
      <c r="N242" s="176"/>
      <c r="O242" s="176"/>
      <c r="P242" s="176"/>
      <c r="Q242" s="176"/>
      <c r="R242" s="176"/>
      <c r="S242" s="176"/>
      <c r="T242" s="177"/>
      <c r="AT242" s="171" t="s">
        <v>161</v>
      </c>
      <c r="AU242" s="171" t="s">
        <v>82</v>
      </c>
      <c r="AV242" s="12" t="s">
        <v>82</v>
      </c>
      <c r="AW242" s="12" t="s">
        <v>27</v>
      </c>
      <c r="AX242" s="12" t="s">
        <v>70</v>
      </c>
      <c r="AY242" s="171" t="s">
        <v>153</v>
      </c>
    </row>
    <row r="243" spans="2:65" s="12" customFormat="1" ht="22.5">
      <c r="B243" s="169"/>
      <c r="D243" s="170" t="s">
        <v>161</v>
      </c>
      <c r="E243" s="171" t="s">
        <v>1</v>
      </c>
      <c r="F243" s="172" t="s">
        <v>1651</v>
      </c>
      <c r="H243" s="173">
        <v>7.46</v>
      </c>
      <c r="I243" s="174"/>
      <c r="L243" s="169"/>
      <c r="M243" s="175"/>
      <c r="N243" s="176"/>
      <c r="O243" s="176"/>
      <c r="P243" s="176"/>
      <c r="Q243" s="176"/>
      <c r="R243" s="176"/>
      <c r="S243" s="176"/>
      <c r="T243" s="177"/>
      <c r="AT243" s="171" t="s">
        <v>161</v>
      </c>
      <c r="AU243" s="171" t="s">
        <v>82</v>
      </c>
      <c r="AV243" s="12" t="s">
        <v>82</v>
      </c>
      <c r="AW243" s="12" t="s">
        <v>27</v>
      </c>
      <c r="AX243" s="12" t="s">
        <v>70</v>
      </c>
      <c r="AY243" s="171" t="s">
        <v>153</v>
      </c>
    </row>
    <row r="244" spans="2:65" s="12" customFormat="1" ht="11.25">
      <c r="B244" s="169"/>
      <c r="D244" s="170" t="s">
        <v>161</v>
      </c>
      <c r="E244" s="171" t="s">
        <v>1</v>
      </c>
      <c r="F244" s="172" t="s">
        <v>1652</v>
      </c>
      <c r="H244" s="173">
        <v>6.3120000000000003</v>
      </c>
      <c r="I244" s="174"/>
      <c r="L244" s="169"/>
      <c r="M244" s="175"/>
      <c r="N244" s="176"/>
      <c r="O244" s="176"/>
      <c r="P244" s="176"/>
      <c r="Q244" s="176"/>
      <c r="R244" s="176"/>
      <c r="S244" s="176"/>
      <c r="T244" s="177"/>
      <c r="AT244" s="171" t="s">
        <v>161</v>
      </c>
      <c r="AU244" s="171" t="s">
        <v>82</v>
      </c>
      <c r="AV244" s="12" t="s">
        <v>82</v>
      </c>
      <c r="AW244" s="12" t="s">
        <v>27</v>
      </c>
      <c r="AX244" s="12" t="s">
        <v>70</v>
      </c>
      <c r="AY244" s="171" t="s">
        <v>153</v>
      </c>
    </row>
    <row r="245" spans="2:65" s="14" customFormat="1" ht="11.25">
      <c r="B245" s="185"/>
      <c r="D245" s="170" t="s">
        <v>161</v>
      </c>
      <c r="E245" s="186" t="s">
        <v>1</v>
      </c>
      <c r="F245" s="187" t="s">
        <v>182</v>
      </c>
      <c r="H245" s="188">
        <v>111.508</v>
      </c>
      <c r="I245" s="189"/>
      <c r="L245" s="185"/>
      <c r="M245" s="190"/>
      <c r="N245" s="191"/>
      <c r="O245" s="191"/>
      <c r="P245" s="191"/>
      <c r="Q245" s="191"/>
      <c r="R245" s="191"/>
      <c r="S245" s="191"/>
      <c r="T245" s="192"/>
      <c r="AT245" s="186" t="s">
        <v>161</v>
      </c>
      <c r="AU245" s="186" t="s">
        <v>82</v>
      </c>
      <c r="AV245" s="14" t="s">
        <v>92</v>
      </c>
      <c r="AW245" s="14" t="s">
        <v>27</v>
      </c>
      <c r="AX245" s="14" t="s">
        <v>74</v>
      </c>
      <c r="AY245" s="186" t="s">
        <v>153</v>
      </c>
    </row>
    <row r="246" spans="2:65" s="1" customFormat="1" ht="60" customHeight="1">
      <c r="B246" s="155"/>
      <c r="C246" s="156" t="s">
        <v>1653</v>
      </c>
      <c r="D246" s="156" t="s">
        <v>155</v>
      </c>
      <c r="E246" s="157" t="s">
        <v>1654</v>
      </c>
      <c r="F246" s="158" t="s">
        <v>1655</v>
      </c>
      <c r="G246" s="159" t="s">
        <v>265</v>
      </c>
      <c r="H246" s="160">
        <v>1</v>
      </c>
      <c r="I246" s="161"/>
      <c r="J246" s="162">
        <f>ROUND(I246*H246,2)</f>
        <v>0</v>
      </c>
      <c r="K246" s="158" t="s">
        <v>1</v>
      </c>
      <c r="L246" s="31"/>
      <c r="M246" s="163" t="s">
        <v>1</v>
      </c>
      <c r="N246" s="164" t="s">
        <v>36</v>
      </c>
      <c r="O246" s="54"/>
      <c r="P246" s="165">
        <f>O246*H246</f>
        <v>0</v>
      </c>
      <c r="Q246" s="165">
        <v>0</v>
      </c>
      <c r="R246" s="165">
        <f>Q246*H246</f>
        <v>0</v>
      </c>
      <c r="S246" s="165">
        <v>0</v>
      </c>
      <c r="T246" s="166">
        <f>S246*H246</f>
        <v>0</v>
      </c>
      <c r="AR246" s="167" t="s">
        <v>234</v>
      </c>
      <c r="AT246" s="167" t="s">
        <v>155</v>
      </c>
      <c r="AU246" s="167" t="s">
        <v>82</v>
      </c>
      <c r="AY246" s="16" t="s">
        <v>153</v>
      </c>
      <c r="BE246" s="168">
        <f>IF(N246="základná",J246,0)</f>
        <v>0</v>
      </c>
      <c r="BF246" s="168">
        <f>IF(N246="znížená",J246,0)</f>
        <v>0</v>
      </c>
      <c r="BG246" s="168">
        <f>IF(N246="zákl. prenesená",J246,0)</f>
        <v>0</v>
      </c>
      <c r="BH246" s="168">
        <f>IF(N246="zníž. prenesená",J246,0)</f>
        <v>0</v>
      </c>
      <c r="BI246" s="168">
        <f>IF(N246="nulová",J246,0)</f>
        <v>0</v>
      </c>
      <c r="BJ246" s="16" t="s">
        <v>82</v>
      </c>
      <c r="BK246" s="168">
        <f>ROUND(I246*H246,2)</f>
        <v>0</v>
      </c>
      <c r="BL246" s="16" t="s">
        <v>234</v>
      </c>
      <c r="BM246" s="167" t="s">
        <v>1656</v>
      </c>
    </row>
    <row r="247" spans="2:65" s="1" customFormat="1" ht="19.5">
      <c r="B247" s="31"/>
      <c r="D247" s="170" t="s">
        <v>431</v>
      </c>
      <c r="F247" s="203" t="s">
        <v>1657</v>
      </c>
      <c r="I247" s="95"/>
      <c r="L247" s="31"/>
      <c r="M247" s="204"/>
      <c r="N247" s="54"/>
      <c r="O247" s="54"/>
      <c r="P247" s="54"/>
      <c r="Q247" s="54"/>
      <c r="R247" s="54"/>
      <c r="S247" s="54"/>
      <c r="T247" s="55"/>
      <c r="AT247" s="16" t="s">
        <v>431</v>
      </c>
      <c r="AU247" s="16" t="s">
        <v>82</v>
      </c>
    </row>
    <row r="248" spans="2:65" s="1" customFormat="1" ht="60" customHeight="1">
      <c r="B248" s="155"/>
      <c r="C248" s="156" t="s">
        <v>1658</v>
      </c>
      <c r="D248" s="156" t="s">
        <v>155</v>
      </c>
      <c r="E248" s="157" t="s">
        <v>1659</v>
      </c>
      <c r="F248" s="158" t="s">
        <v>1660</v>
      </c>
      <c r="G248" s="159" t="s">
        <v>265</v>
      </c>
      <c r="H248" s="160">
        <v>1</v>
      </c>
      <c r="I248" s="161"/>
      <c r="J248" s="162">
        <f>ROUND(I248*H248,2)</f>
        <v>0</v>
      </c>
      <c r="K248" s="158" t="s">
        <v>1</v>
      </c>
      <c r="L248" s="31"/>
      <c r="M248" s="163" t="s">
        <v>1</v>
      </c>
      <c r="N248" s="164" t="s">
        <v>36</v>
      </c>
      <c r="O248" s="54"/>
      <c r="P248" s="165">
        <f>O248*H248</f>
        <v>0</v>
      </c>
      <c r="Q248" s="165">
        <v>0</v>
      </c>
      <c r="R248" s="165">
        <f>Q248*H248</f>
        <v>0</v>
      </c>
      <c r="S248" s="165">
        <v>0</v>
      </c>
      <c r="T248" s="166">
        <f>S248*H248</f>
        <v>0</v>
      </c>
      <c r="AR248" s="167" t="s">
        <v>234</v>
      </c>
      <c r="AT248" s="167" t="s">
        <v>155</v>
      </c>
      <c r="AU248" s="167" t="s">
        <v>82</v>
      </c>
      <c r="AY248" s="16" t="s">
        <v>153</v>
      </c>
      <c r="BE248" s="168">
        <f>IF(N248="základná",J248,0)</f>
        <v>0</v>
      </c>
      <c r="BF248" s="168">
        <f>IF(N248="znížená",J248,0)</f>
        <v>0</v>
      </c>
      <c r="BG248" s="168">
        <f>IF(N248="zákl. prenesená",J248,0)</f>
        <v>0</v>
      </c>
      <c r="BH248" s="168">
        <f>IF(N248="zníž. prenesená",J248,0)</f>
        <v>0</v>
      </c>
      <c r="BI248" s="168">
        <f>IF(N248="nulová",J248,0)</f>
        <v>0</v>
      </c>
      <c r="BJ248" s="16" t="s">
        <v>82</v>
      </c>
      <c r="BK248" s="168">
        <f>ROUND(I248*H248,2)</f>
        <v>0</v>
      </c>
      <c r="BL248" s="16" t="s">
        <v>234</v>
      </c>
      <c r="BM248" s="167" t="s">
        <v>1661</v>
      </c>
    </row>
    <row r="249" spans="2:65" s="1" customFormat="1" ht="19.5">
      <c r="B249" s="31"/>
      <c r="D249" s="170" t="s">
        <v>431</v>
      </c>
      <c r="F249" s="203" t="s">
        <v>1657</v>
      </c>
      <c r="I249" s="95"/>
      <c r="L249" s="31"/>
      <c r="M249" s="204"/>
      <c r="N249" s="54"/>
      <c r="O249" s="54"/>
      <c r="P249" s="54"/>
      <c r="Q249" s="54"/>
      <c r="R249" s="54"/>
      <c r="S249" s="54"/>
      <c r="T249" s="55"/>
      <c r="AT249" s="16" t="s">
        <v>431</v>
      </c>
      <c r="AU249" s="16" t="s">
        <v>82</v>
      </c>
    </row>
    <row r="250" spans="2:65" s="1" customFormat="1" ht="48" customHeight="1">
      <c r="B250" s="155"/>
      <c r="C250" s="156" t="s">
        <v>1662</v>
      </c>
      <c r="D250" s="156" t="s">
        <v>155</v>
      </c>
      <c r="E250" s="157" t="s">
        <v>1663</v>
      </c>
      <c r="F250" s="158" t="s">
        <v>1664</v>
      </c>
      <c r="G250" s="159" t="s">
        <v>265</v>
      </c>
      <c r="H250" s="160">
        <v>1</v>
      </c>
      <c r="I250" s="161"/>
      <c r="J250" s="162">
        <f>ROUND(I250*H250,2)</f>
        <v>0</v>
      </c>
      <c r="K250" s="158" t="s">
        <v>1</v>
      </c>
      <c r="L250" s="31"/>
      <c r="M250" s="163" t="s">
        <v>1</v>
      </c>
      <c r="N250" s="164" t="s">
        <v>36</v>
      </c>
      <c r="O250" s="54"/>
      <c r="P250" s="165">
        <f>O250*H250</f>
        <v>0</v>
      </c>
      <c r="Q250" s="165">
        <v>0</v>
      </c>
      <c r="R250" s="165">
        <f>Q250*H250</f>
        <v>0</v>
      </c>
      <c r="S250" s="165">
        <v>0</v>
      </c>
      <c r="T250" s="166">
        <f>S250*H250</f>
        <v>0</v>
      </c>
      <c r="AR250" s="167" t="s">
        <v>234</v>
      </c>
      <c r="AT250" s="167" t="s">
        <v>155</v>
      </c>
      <c r="AU250" s="167" t="s">
        <v>82</v>
      </c>
      <c r="AY250" s="16" t="s">
        <v>153</v>
      </c>
      <c r="BE250" s="168">
        <f>IF(N250="základná",J250,0)</f>
        <v>0</v>
      </c>
      <c r="BF250" s="168">
        <f>IF(N250="znížená",J250,0)</f>
        <v>0</v>
      </c>
      <c r="BG250" s="168">
        <f>IF(N250="zákl. prenesená",J250,0)</f>
        <v>0</v>
      </c>
      <c r="BH250" s="168">
        <f>IF(N250="zníž. prenesená",J250,0)</f>
        <v>0</v>
      </c>
      <c r="BI250" s="168">
        <f>IF(N250="nulová",J250,0)</f>
        <v>0</v>
      </c>
      <c r="BJ250" s="16" t="s">
        <v>82</v>
      </c>
      <c r="BK250" s="168">
        <f>ROUND(I250*H250,2)</f>
        <v>0</v>
      </c>
      <c r="BL250" s="16" t="s">
        <v>234</v>
      </c>
      <c r="BM250" s="167" t="s">
        <v>1665</v>
      </c>
    </row>
    <row r="251" spans="2:65" s="1" customFormat="1" ht="60" customHeight="1">
      <c r="B251" s="155"/>
      <c r="C251" s="156" t="s">
        <v>1456</v>
      </c>
      <c r="D251" s="156" t="s">
        <v>155</v>
      </c>
      <c r="E251" s="157" t="s">
        <v>1457</v>
      </c>
      <c r="F251" s="158" t="s">
        <v>1458</v>
      </c>
      <c r="G251" s="159" t="s">
        <v>323</v>
      </c>
      <c r="H251" s="160">
        <v>462.5</v>
      </c>
      <c r="I251" s="161"/>
      <c r="J251" s="162">
        <f>ROUND(I251*H251,2)</f>
        <v>0</v>
      </c>
      <c r="K251" s="158" t="s">
        <v>1</v>
      </c>
      <c r="L251" s="31"/>
      <c r="M251" s="163" t="s">
        <v>1</v>
      </c>
      <c r="N251" s="164" t="s">
        <v>36</v>
      </c>
      <c r="O251" s="54"/>
      <c r="P251" s="165">
        <f>O251*H251</f>
        <v>0</v>
      </c>
      <c r="Q251" s="165">
        <v>0</v>
      </c>
      <c r="R251" s="165">
        <f>Q251*H251</f>
        <v>0</v>
      </c>
      <c r="S251" s="165">
        <v>0</v>
      </c>
      <c r="T251" s="166">
        <f>S251*H251</f>
        <v>0</v>
      </c>
      <c r="AR251" s="167" t="s">
        <v>234</v>
      </c>
      <c r="AT251" s="167" t="s">
        <v>155</v>
      </c>
      <c r="AU251" s="167" t="s">
        <v>82</v>
      </c>
      <c r="AY251" s="16" t="s">
        <v>153</v>
      </c>
      <c r="BE251" s="168">
        <f>IF(N251="základná",J251,0)</f>
        <v>0</v>
      </c>
      <c r="BF251" s="168">
        <f>IF(N251="znížená",J251,0)</f>
        <v>0</v>
      </c>
      <c r="BG251" s="168">
        <f>IF(N251="zákl. prenesená",J251,0)</f>
        <v>0</v>
      </c>
      <c r="BH251" s="168">
        <f>IF(N251="zníž. prenesená",J251,0)</f>
        <v>0</v>
      </c>
      <c r="BI251" s="168">
        <f>IF(N251="nulová",J251,0)</f>
        <v>0</v>
      </c>
      <c r="BJ251" s="16" t="s">
        <v>82</v>
      </c>
      <c r="BK251" s="168">
        <f>ROUND(I251*H251,2)</f>
        <v>0</v>
      </c>
      <c r="BL251" s="16" t="s">
        <v>234</v>
      </c>
      <c r="BM251" s="167" t="s">
        <v>1459</v>
      </c>
    </row>
    <row r="252" spans="2:65" s="12" customFormat="1" ht="11.25">
      <c r="B252" s="169"/>
      <c r="D252" s="170" t="s">
        <v>161</v>
      </c>
      <c r="E252" s="171" t="s">
        <v>1</v>
      </c>
      <c r="F252" s="172" t="s">
        <v>1666</v>
      </c>
      <c r="H252" s="173">
        <v>462.5</v>
      </c>
      <c r="I252" s="174"/>
      <c r="L252" s="169"/>
      <c r="M252" s="175"/>
      <c r="N252" s="176"/>
      <c r="O252" s="176"/>
      <c r="P252" s="176"/>
      <c r="Q252" s="176"/>
      <c r="R252" s="176"/>
      <c r="S252" s="176"/>
      <c r="T252" s="177"/>
      <c r="AT252" s="171" t="s">
        <v>161</v>
      </c>
      <c r="AU252" s="171" t="s">
        <v>82</v>
      </c>
      <c r="AV252" s="12" t="s">
        <v>82</v>
      </c>
      <c r="AW252" s="12" t="s">
        <v>27</v>
      </c>
      <c r="AX252" s="12" t="s">
        <v>74</v>
      </c>
      <c r="AY252" s="171" t="s">
        <v>153</v>
      </c>
    </row>
    <row r="253" spans="2:65" s="1" customFormat="1" ht="24" customHeight="1">
      <c r="B253" s="155"/>
      <c r="C253" s="156" t="s">
        <v>1466</v>
      </c>
      <c r="D253" s="156" t="s">
        <v>155</v>
      </c>
      <c r="E253" s="157" t="s">
        <v>1467</v>
      </c>
      <c r="F253" s="158" t="s">
        <v>1468</v>
      </c>
      <c r="G253" s="159" t="s">
        <v>755</v>
      </c>
      <c r="H253" s="205"/>
      <c r="I253" s="161"/>
      <c r="J253" s="162">
        <f>ROUND(I253*H253,2)</f>
        <v>0</v>
      </c>
      <c r="K253" s="158" t="s">
        <v>1</v>
      </c>
      <c r="L253" s="31"/>
      <c r="M253" s="209" t="s">
        <v>1</v>
      </c>
      <c r="N253" s="210" t="s">
        <v>36</v>
      </c>
      <c r="O253" s="211"/>
      <c r="P253" s="212">
        <f>O253*H253</f>
        <v>0</v>
      </c>
      <c r="Q253" s="212">
        <v>0</v>
      </c>
      <c r="R253" s="212">
        <f>Q253*H253</f>
        <v>0</v>
      </c>
      <c r="S253" s="212">
        <v>0</v>
      </c>
      <c r="T253" s="213">
        <f>S253*H253</f>
        <v>0</v>
      </c>
      <c r="AR253" s="167" t="s">
        <v>234</v>
      </c>
      <c r="AT253" s="167" t="s">
        <v>155</v>
      </c>
      <c r="AU253" s="167" t="s">
        <v>82</v>
      </c>
      <c r="AY253" s="16" t="s">
        <v>153</v>
      </c>
      <c r="BE253" s="168">
        <f>IF(N253="základná",J253,0)</f>
        <v>0</v>
      </c>
      <c r="BF253" s="168">
        <f>IF(N253="znížená",J253,0)</f>
        <v>0</v>
      </c>
      <c r="BG253" s="168">
        <f>IF(N253="zákl. prenesená",J253,0)</f>
        <v>0</v>
      </c>
      <c r="BH253" s="168">
        <f>IF(N253="zníž. prenesená",J253,0)</f>
        <v>0</v>
      </c>
      <c r="BI253" s="168">
        <f>IF(N253="nulová",J253,0)</f>
        <v>0</v>
      </c>
      <c r="BJ253" s="16" t="s">
        <v>82</v>
      </c>
      <c r="BK253" s="168">
        <f>ROUND(I253*H253,2)</f>
        <v>0</v>
      </c>
      <c r="BL253" s="16" t="s">
        <v>234</v>
      </c>
      <c r="BM253" s="167" t="s">
        <v>1469</v>
      </c>
    </row>
    <row r="254" spans="2:65" s="1" customFormat="1" ht="6.95" customHeight="1">
      <c r="B254" s="43"/>
      <c r="C254" s="44"/>
      <c r="D254" s="44"/>
      <c r="E254" s="44"/>
      <c r="F254" s="44"/>
      <c r="G254" s="44"/>
      <c r="H254" s="44"/>
      <c r="I254" s="116"/>
      <c r="J254" s="44"/>
      <c r="K254" s="44"/>
      <c r="L254" s="31"/>
    </row>
  </sheetData>
  <autoFilter ref="C127:K253"/>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4.xml><?xml version="1.0" encoding="utf-8"?>
<worksheet xmlns="http://schemas.openxmlformats.org/spreadsheetml/2006/main" xmlns:r="http://schemas.openxmlformats.org/officeDocument/2006/relationships">
  <sheetPr>
    <pageSetUpPr fitToPage="1"/>
  </sheetPr>
  <dimension ref="B2:BM130"/>
  <sheetViews>
    <sheetView showGridLines="0" workbookViewId="0">
      <selection activeCell="J12" sqref="J12"/>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5" t="s">
        <v>5</v>
      </c>
      <c r="M2" s="226"/>
      <c r="N2" s="226"/>
      <c r="O2" s="226"/>
      <c r="P2" s="226"/>
      <c r="Q2" s="226"/>
      <c r="R2" s="226"/>
      <c r="S2" s="226"/>
      <c r="T2" s="226"/>
      <c r="U2" s="226"/>
      <c r="V2" s="226"/>
      <c r="AT2" s="16" t="s">
        <v>88</v>
      </c>
    </row>
    <row r="3" spans="2:46" ht="6.95" customHeight="1">
      <c r="B3" s="17"/>
      <c r="C3" s="18"/>
      <c r="D3" s="18"/>
      <c r="E3" s="18"/>
      <c r="F3" s="18"/>
      <c r="G3" s="18"/>
      <c r="H3" s="18"/>
      <c r="I3" s="93"/>
      <c r="J3" s="18"/>
      <c r="K3" s="18"/>
      <c r="L3" s="19"/>
      <c r="AT3" s="16" t="s">
        <v>70</v>
      </c>
    </row>
    <row r="4" spans="2:46" ht="24.95" customHeight="1">
      <c r="B4" s="19"/>
      <c r="D4" s="20" t="s">
        <v>104</v>
      </c>
      <c r="L4" s="19"/>
      <c r="M4" s="94" t="s">
        <v>9</v>
      </c>
      <c r="AT4" s="16" t="s">
        <v>3</v>
      </c>
    </row>
    <row r="5" spans="2:46" ht="6.95" customHeight="1">
      <c r="B5" s="19"/>
      <c r="L5" s="19"/>
    </row>
    <row r="6" spans="2:46" ht="12" customHeight="1">
      <c r="B6" s="19"/>
      <c r="D6" s="26" t="s">
        <v>14</v>
      </c>
      <c r="L6" s="19"/>
    </row>
    <row r="7" spans="2:46" ht="16.5" customHeight="1">
      <c r="B7" s="19"/>
      <c r="E7" s="257" t="str">
        <f>'Rekapitulácia stavby'!K6</f>
        <v>Obnova a nadstavba Materskej školy Hrubá Borša</v>
      </c>
      <c r="F7" s="258"/>
      <c r="G7" s="258"/>
      <c r="H7" s="258"/>
      <c r="L7" s="19"/>
    </row>
    <row r="8" spans="2:46" s="1" customFormat="1" ht="12" customHeight="1">
      <c r="B8" s="31"/>
      <c r="D8" s="26" t="s">
        <v>105</v>
      </c>
      <c r="I8" s="95"/>
      <c r="L8" s="31"/>
    </row>
    <row r="9" spans="2:46" s="1" customFormat="1" ht="36.950000000000003" customHeight="1">
      <c r="B9" s="31"/>
      <c r="E9" s="233" t="s">
        <v>1667</v>
      </c>
      <c r="F9" s="259"/>
      <c r="G9" s="259"/>
      <c r="H9" s="259"/>
      <c r="I9" s="95"/>
      <c r="L9" s="31"/>
    </row>
    <row r="10" spans="2:46" s="1" customFormat="1" ht="11.25">
      <c r="B10" s="31"/>
      <c r="I10" s="95"/>
      <c r="L10" s="31"/>
    </row>
    <row r="11" spans="2:46" s="1" customFormat="1" ht="12" customHeight="1">
      <c r="B11" s="31"/>
      <c r="D11" s="26" t="s">
        <v>16</v>
      </c>
      <c r="F11" s="24" t="s">
        <v>1</v>
      </c>
      <c r="I11" s="96" t="s">
        <v>17</v>
      </c>
      <c r="J11" s="24" t="s">
        <v>1</v>
      </c>
      <c r="L11" s="31"/>
    </row>
    <row r="12" spans="2:46" s="1" customFormat="1" ht="12" customHeight="1">
      <c r="B12" s="31"/>
      <c r="D12" s="26" t="s">
        <v>18</v>
      </c>
      <c r="F12" s="24" t="s">
        <v>19</v>
      </c>
      <c r="I12" s="96" t="s">
        <v>20</v>
      </c>
      <c r="J12" s="51"/>
      <c r="L12" s="31"/>
    </row>
    <row r="13" spans="2:46" s="1" customFormat="1" ht="10.9" customHeight="1">
      <c r="B13" s="31"/>
      <c r="I13" s="95"/>
      <c r="L13" s="31"/>
    </row>
    <row r="14" spans="2:46" s="1" customFormat="1" ht="12" customHeight="1">
      <c r="B14" s="31"/>
      <c r="D14" s="26" t="s">
        <v>21</v>
      </c>
      <c r="I14" s="96" t="s">
        <v>22</v>
      </c>
      <c r="J14" s="24" t="str">
        <f>IF('Rekapitulácia stavby'!AN10="","",'Rekapitulácia stavby'!AN10)</f>
        <v/>
      </c>
      <c r="L14" s="31"/>
    </row>
    <row r="15" spans="2:46" s="1" customFormat="1" ht="18" customHeight="1">
      <c r="B15" s="31"/>
      <c r="E15" s="24" t="str">
        <f>IF('Rekapitulácia stavby'!E11="","",'Rekapitulácia stavby'!E11)</f>
        <v xml:space="preserve"> </v>
      </c>
      <c r="I15" s="96" t="s">
        <v>23</v>
      </c>
      <c r="J15" s="24" t="str">
        <f>IF('Rekapitulácia stavby'!AN11="","",'Rekapitulácia stavby'!AN11)</f>
        <v/>
      </c>
      <c r="L15" s="31"/>
    </row>
    <row r="16" spans="2:46" s="1" customFormat="1" ht="6.95" customHeight="1">
      <c r="B16" s="31"/>
      <c r="I16" s="95"/>
      <c r="L16" s="31"/>
    </row>
    <row r="17" spans="2:12" s="1" customFormat="1" ht="12" customHeight="1">
      <c r="B17" s="31"/>
      <c r="D17" s="26" t="s">
        <v>24</v>
      </c>
      <c r="I17" s="96" t="s">
        <v>22</v>
      </c>
      <c r="J17" s="27" t="str">
        <f>'Rekapitulácia stavby'!AN13</f>
        <v>Vyplň údaj</v>
      </c>
      <c r="L17" s="31"/>
    </row>
    <row r="18" spans="2:12" s="1" customFormat="1" ht="18" customHeight="1">
      <c r="B18" s="31"/>
      <c r="E18" s="260" t="str">
        <f>'Rekapitulácia stavby'!E14</f>
        <v>Vyplň údaj</v>
      </c>
      <c r="F18" s="236"/>
      <c r="G18" s="236"/>
      <c r="H18" s="236"/>
      <c r="I18" s="96" t="s">
        <v>23</v>
      </c>
      <c r="J18" s="27" t="str">
        <f>'Rekapitulácia stavby'!AN14</f>
        <v>Vyplň údaj</v>
      </c>
      <c r="L18" s="31"/>
    </row>
    <row r="19" spans="2:12" s="1" customFormat="1" ht="6.95" customHeight="1">
      <c r="B19" s="31"/>
      <c r="I19" s="95"/>
      <c r="L19" s="31"/>
    </row>
    <row r="20" spans="2:12" s="1" customFormat="1" ht="12" customHeight="1">
      <c r="B20" s="31"/>
      <c r="D20" s="26" t="s">
        <v>26</v>
      </c>
      <c r="I20" s="96" t="s">
        <v>22</v>
      </c>
      <c r="J20" s="24" t="str">
        <f>IF('Rekapitulácia stavby'!AN16="","",'Rekapitulácia stavby'!AN16)</f>
        <v/>
      </c>
      <c r="L20" s="31"/>
    </row>
    <row r="21" spans="2:12" s="1" customFormat="1" ht="18" customHeight="1">
      <c r="B21" s="31"/>
      <c r="E21" s="24" t="str">
        <f>IF('Rekapitulácia stavby'!E17="","",'Rekapitulácia stavby'!E17)</f>
        <v xml:space="preserve"> </v>
      </c>
      <c r="I21" s="96" t="s">
        <v>23</v>
      </c>
      <c r="J21" s="24" t="str">
        <f>IF('Rekapitulácia stavby'!AN17="","",'Rekapitulácia stavby'!AN17)</f>
        <v/>
      </c>
      <c r="L21" s="31"/>
    </row>
    <row r="22" spans="2:12" s="1" customFormat="1" ht="6.95" customHeight="1">
      <c r="B22" s="31"/>
      <c r="I22" s="95"/>
      <c r="L22" s="31"/>
    </row>
    <row r="23" spans="2:12" s="1" customFormat="1" ht="12" customHeight="1">
      <c r="B23" s="31"/>
      <c r="D23" s="26" t="s">
        <v>28</v>
      </c>
      <c r="I23" s="96" t="s">
        <v>22</v>
      </c>
      <c r="J23" s="24" t="str">
        <f>IF('Rekapitulácia stavby'!AN19="","",'Rekapitulácia stavby'!AN19)</f>
        <v/>
      </c>
      <c r="L23" s="31"/>
    </row>
    <row r="24" spans="2:12" s="1" customFormat="1" ht="18" customHeight="1">
      <c r="B24" s="31"/>
      <c r="E24" s="24" t="str">
        <f>IF('Rekapitulácia stavby'!E20="","",'Rekapitulácia stavby'!E20)</f>
        <v xml:space="preserve"> </v>
      </c>
      <c r="I24" s="96" t="s">
        <v>23</v>
      </c>
      <c r="J24" s="24" t="str">
        <f>IF('Rekapitulácia stavby'!AN20="","",'Rekapitulácia stavby'!AN20)</f>
        <v/>
      </c>
      <c r="L24" s="31"/>
    </row>
    <row r="25" spans="2:12" s="1" customFormat="1" ht="6.95" customHeight="1">
      <c r="B25" s="31"/>
      <c r="I25" s="95"/>
      <c r="L25" s="31"/>
    </row>
    <row r="26" spans="2:12" s="1" customFormat="1" ht="12" customHeight="1">
      <c r="B26" s="31"/>
      <c r="D26" s="26" t="s">
        <v>29</v>
      </c>
      <c r="I26" s="95"/>
      <c r="L26" s="31"/>
    </row>
    <row r="27" spans="2:12" s="7" customFormat="1" ht="16.5" customHeight="1">
      <c r="B27" s="97"/>
      <c r="E27" s="240" t="s">
        <v>1</v>
      </c>
      <c r="F27" s="240"/>
      <c r="G27" s="240"/>
      <c r="H27" s="240"/>
      <c r="I27" s="98"/>
      <c r="L27" s="97"/>
    </row>
    <row r="28" spans="2:12" s="1" customFormat="1" ht="6.95" customHeight="1">
      <c r="B28" s="31"/>
      <c r="I28" s="95"/>
      <c r="L28" s="31"/>
    </row>
    <row r="29" spans="2:12" s="1" customFormat="1" ht="6.95" customHeight="1">
      <c r="B29" s="31"/>
      <c r="D29" s="52"/>
      <c r="E29" s="52"/>
      <c r="F29" s="52"/>
      <c r="G29" s="52"/>
      <c r="H29" s="52"/>
      <c r="I29" s="99"/>
      <c r="J29" s="52"/>
      <c r="K29" s="52"/>
      <c r="L29" s="31"/>
    </row>
    <row r="30" spans="2:12" s="1" customFormat="1" ht="25.35" customHeight="1">
      <c r="B30" s="31"/>
      <c r="D30" s="100" t="s">
        <v>30</v>
      </c>
      <c r="I30" s="95"/>
      <c r="J30" s="65">
        <f>ROUND(J118, 2)</f>
        <v>0</v>
      </c>
      <c r="L30" s="31"/>
    </row>
    <row r="31" spans="2:12" s="1" customFormat="1" ht="6.95" customHeight="1">
      <c r="B31" s="31"/>
      <c r="D31" s="52"/>
      <c r="E31" s="52"/>
      <c r="F31" s="52"/>
      <c r="G31" s="52"/>
      <c r="H31" s="52"/>
      <c r="I31" s="99"/>
      <c r="J31" s="52"/>
      <c r="K31" s="52"/>
      <c r="L31" s="31"/>
    </row>
    <row r="32" spans="2:12" s="1" customFormat="1" ht="14.45" customHeight="1">
      <c r="B32" s="31"/>
      <c r="F32" s="34" t="s">
        <v>32</v>
      </c>
      <c r="I32" s="101" t="s">
        <v>31</v>
      </c>
      <c r="J32" s="34" t="s">
        <v>33</v>
      </c>
      <c r="L32" s="31"/>
    </row>
    <row r="33" spans="2:12" s="1" customFormat="1" ht="14.45" customHeight="1">
      <c r="B33" s="31"/>
      <c r="D33" s="102" t="s">
        <v>34</v>
      </c>
      <c r="E33" s="26" t="s">
        <v>35</v>
      </c>
      <c r="F33" s="103">
        <f>ROUND((SUM(BE118:BE129)),  2)</f>
        <v>0</v>
      </c>
      <c r="I33" s="104">
        <v>0.2</v>
      </c>
      <c r="J33" s="103">
        <f>ROUND(((SUM(BE118:BE129))*I33),  2)</f>
        <v>0</v>
      </c>
      <c r="L33" s="31"/>
    </row>
    <row r="34" spans="2:12" s="1" customFormat="1" ht="14.45" customHeight="1">
      <c r="B34" s="31"/>
      <c r="E34" s="26" t="s">
        <v>36</v>
      </c>
      <c r="F34" s="103">
        <f>ROUND((SUM(BF118:BF129)),  2)</f>
        <v>0</v>
      </c>
      <c r="I34" s="104">
        <v>0.2</v>
      </c>
      <c r="J34" s="103">
        <f>ROUND(((SUM(BF118:BF129))*I34),  2)</f>
        <v>0</v>
      </c>
      <c r="L34" s="31"/>
    </row>
    <row r="35" spans="2:12" s="1" customFormat="1" ht="14.45" hidden="1" customHeight="1">
      <c r="B35" s="31"/>
      <c r="E35" s="26" t="s">
        <v>37</v>
      </c>
      <c r="F35" s="103">
        <f>ROUND((SUM(BG118:BG129)),  2)</f>
        <v>0</v>
      </c>
      <c r="I35" s="104">
        <v>0.2</v>
      </c>
      <c r="J35" s="103">
        <f>0</f>
        <v>0</v>
      </c>
      <c r="L35" s="31"/>
    </row>
    <row r="36" spans="2:12" s="1" customFormat="1" ht="14.45" hidden="1" customHeight="1">
      <c r="B36" s="31"/>
      <c r="E36" s="26" t="s">
        <v>38</v>
      </c>
      <c r="F36" s="103">
        <f>ROUND((SUM(BH118:BH129)),  2)</f>
        <v>0</v>
      </c>
      <c r="I36" s="104">
        <v>0.2</v>
      </c>
      <c r="J36" s="103">
        <f>0</f>
        <v>0</v>
      </c>
      <c r="L36" s="31"/>
    </row>
    <row r="37" spans="2:12" s="1" customFormat="1" ht="14.45" hidden="1" customHeight="1">
      <c r="B37" s="31"/>
      <c r="E37" s="26" t="s">
        <v>39</v>
      </c>
      <c r="F37" s="103">
        <f>ROUND((SUM(BI118:BI129)),  2)</f>
        <v>0</v>
      </c>
      <c r="I37" s="104">
        <v>0</v>
      </c>
      <c r="J37" s="103">
        <f>0</f>
        <v>0</v>
      </c>
      <c r="L37" s="31"/>
    </row>
    <row r="38" spans="2:12" s="1" customFormat="1" ht="6.95" customHeight="1">
      <c r="B38" s="31"/>
      <c r="I38" s="95"/>
      <c r="L38" s="31"/>
    </row>
    <row r="39" spans="2:12" s="1" customFormat="1" ht="25.35" customHeight="1">
      <c r="B39" s="31"/>
      <c r="C39" s="105"/>
      <c r="D39" s="106" t="s">
        <v>40</v>
      </c>
      <c r="E39" s="56"/>
      <c r="F39" s="56"/>
      <c r="G39" s="107" t="s">
        <v>41</v>
      </c>
      <c r="H39" s="108" t="s">
        <v>42</v>
      </c>
      <c r="I39" s="109"/>
      <c r="J39" s="110">
        <f>SUM(J30:J37)</f>
        <v>0</v>
      </c>
      <c r="K39" s="111"/>
      <c r="L39" s="31"/>
    </row>
    <row r="40" spans="2:12" s="1" customFormat="1" ht="14.45" customHeight="1">
      <c r="B40" s="31"/>
      <c r="I40" s="95"/>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43</v>
      </c>
      <c r="E50" s="41"/>
      <c r="F50" s="41"/>
      <c r="G50" s="40" t="s">
        <v>44</v>
      </c>
      <c r="H50" s="41"/>
      <c r="I50" s="112"/>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45</v>
      </c>
      <c r="E61" s="33"/>
      <c r="F61" s="113" t="s">
        <v>46</v>
      </c>
      <c r="G61" s="42" t="s">
        <v>45</v>
      </c>
      <c r="H61" s="33"/>
      <c r="I61" s="114"/>
      <c r="J61" s="115" t="s">
        <v>46</v>
      </c>
      <c r="K61" s="33"/>
      <c r="L61" s="31"/>
    </row>
    <row r="62" spans="2:12" ht="11.25">
      <c r="B62" s="19"/>
      <c r="L62" s="19"/>
    </row>
    <row r="63" spans="2:12" ht="11.25">
      <c r="B63" s="19"/>
      <c r="L63" s="19"/>
    </row>
    <row r="64" spans="2:12" ht="11.25">
      <c r="B64" s="19"/>
      <c r="L64" s="19"/>
    </row>
    <row r="65" spans="2:12" s="1" customFormat="1" ht="12.75">
      <c r="B65" s="31"/>
      <c r="D65" s="40" t="s">
        <v>47</v>
      </c>
      <c r="E65" s="41"/>
      <c r="F65" s="41"/>
      <c r="G65" s="40" t="s">
        <v>48</v>
      </c>
      <c r="H65" s="41"/>
      <c r="I65" s="112"/>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45</v>
      </c>
      <c r="E76" s="33"/>
      <c r="F76" s="113" t="s">
        <v>46</v>
      </c>
      <c r="G76" s="42" t="s">
        <v>45</v>
      </c>
      <c r="H76" s="33"/>
      <c r="I76" s="114"/>
      <c r="J76" s="115" t="s">
        <v>46</v>
      </c>
      <c r="K76" s="33"/>
      <c r="L76" s="31"/>
    </row>
    <row r="77" spans="2:12" s="1" customFormat="1" ht="14.45" customHeight="1">
      <c r="B77" s="43"/>
      <c r="C77" s="44"/>
      <c r="D77" s="44"/>
      <c r="E77" s="44"/>
      <c r="F77" s="44"/>
      <c r="G77" s="44"/>
      <c r="H77" s="44"/>
      <c r="I77" s="116"/>
      <c r="J77" s="44"/>
      <c r="K77" s="44"/>
      <c r="L77" s="31"/>
    </row>
    <row r="81" spans="2:47" s="1" customFormat="1" ht="6.95" customHeight="1">
      <c r="B81" s="45"/>
      <c r="C81" s="46"/>
      <c r="D81" s="46"/>
      <c r="E81" s="46"/>
      <c r="F81" s="46"/>
      <c r="G81" s="46"/>
      <c r="H81" s="46"/>
      <c r="I81" s="117"/>
      <c r="J81" s="46"/>
      <c r="K81" s="46"/>
      <c r="L81" s="31"/>
    </row>
    <row r="82" spans="2:47" s="1" customFormat="1" ht="24.95" customHeight="1">
      <c r="B82" s="31"/>
      <c r="C82" s="20" t="s">
        <v>109</v>
      </c>
      <c r="I82" s="95"/>
      <c r="L82" s="31"/>
    </row>
    <row r="83" spans="2:47" s="1" customFormat="1" ht="6.95" customHeight="1">
      <c r="B83" s="31"/>
      <c r="I83" s="95"/>
      <c r="L83" s="31"/>
    </row>
    <row r="84" spans="2:47" s="1" customFormat="1" ht="12" customHeight="1">
      <c r="B84" s="31"/>
      <c r="C84" s="26" t="s">
        <v>14</v>
      </c>
      <c r="I84" s="95"/>
      <c r="L84" s="31"/>
    </row>
    <row r="85" spans="2:47" s="1" customFormat="1" ht="16.5" customHeight="1">
      <c r="B85" s="31"/>
      <c r="E85" s="257" t="str">
        <f>E7</f>
        <v>Obnova a nadstavba Materskej školy Hrubá Borša</v>
      </c>
      <c r="F85" s="258"/>
      <c r="G85" s="258"/>
      <c r="H85" s="258"/>
      <c r="I85" s="95"/>
      <c r="L85" s="31"/>
    </row>
    <row r="86" spans="2:47" s="1" customFormat="1" ht="12" customHeight="1">
      <c r="B86" s="31"/>
      <c r="C86" s="26" t="s">
        <v>105</v>
      </c>
      <c r="I86" s="95"/>
      <c r="L86" s="31"/>
    </row>
    <row r="87" spans="2:47" s="1" customFormat="1" ht="16.5" customHeight="1">
      <c r="B87" s="31"/>
      <c r="E87" s="233" t="str">
        <f>E9</f>
        <v>2 - Vonkajšie žalúzie</v>
      </c>
      <c r="F87" s="259"/>
      <c r="G87" s="259"/>
      <c r="H87" s="259"/>
      <c r="I87" s="95"/>
      <c r="L87" s="31"/>
    </row>
    <row r="88" spans="2:47" s="1" customFormat="1" ht="6.95" customHeight="1">
      <c r="B88" s="31"/>
      <c r="I88" s="95"/>
      <c r="L88" s="31"/>
    </row>
    <row r="89" spans="2:47" s="1" customFormat="1" ht="12" customHeight="1">
      <c r="B89" s="31"/>
      <c r="C89" s="26" t="s">
        <v>18</v>
      </c>
      <c r="F89" s="24" t="str">
        <f>F12</f>
        <v xml:space="preserve"> </v>
      </c>
      <c r="I89" s="96" t="s">
        <v>20</v>
      </c>
      <c r="J89" s="51" t="str">
        <f>IF(J12="","",J12)</f>
        <v/>
      </c>
      <c r="L89" s="31"/>
    </row>
    <row r="90" spans="2:47" s="1" customFormat="1" ht="6.95" customHeight="1">
      <c r="B90" s="31"/>
      <c r="I90" s="95"/>
      <c r="L90" s="31"/>
    </row>
    <row r="91" spans="2:47" s="1" customFormat="1" ht="15.2" customHeight="1">
      <c r="B91" s="31"/>
      <c r="C91" s="26" t="s">
        <v>21</v>
      </c>
      <c r="F91" s="24" t="str">
        <f>E15</f>
        <v xml:space="preserve"> </v>
      </c>
      <c r="I91" s="96" t="s">
        <v>26</v>
      </c>
      <c r="J91" s="29" t="str">
        <f>E21</f>
        <v xml:space="preserve"> </v>
      </c>
      <c r="L91" s="31"/>
    </row>
    <row r="92" spans="2:47" s="1" customFormat="1" ht="15.2" customHeight="1">
      <c r="B92" s="31"/>
      <c r="C92" s="26" t="s">
        <v>24</v>
      </c>
      <c r="F92" s="24" t="str">
        <f>IF(E18="","",E18)</f>
        <v>Vyplň údaj</v>
      </c>
      <c r="I92" s="96" t="s">
        <v>28</v>
      </c>
      <c r="J92" s="29" t="str">
        <f>E24</f>
        <v xml:space="preserve"> </v>
      </c>
      <c r="L92" s="31"/>
    </row>
    <row r="93" spans="2:47" s="1" customFormat="1" ht="10.35" customHeight="1">
      <c r="B93" s="31"/>
      <c r="I93" s="95"/>
      <c r="L93" s="31"/>
    </row>
    <row r="94" spans="2:47" s="1" customFormat="1" ht="29.25" customHeight="1">
      <c r="B94" s="31"/>
      <c r="C94" s="118" t="s">
        <v>110</v>
      </c>
      <c r="D94" s="105"/>
      <c r="E94" s="105"/>
      <c r="F94" s="105"/>
      <c r="G94" s="105"/>
      <c r="H94" s="105"/>
      <c r="I94" s="119"/>
      <c r="J94" s="120" t="s">
        <v>111</v>
      </c>
      <c r="K94" s="105"/>
      <c r="L94" s="31"/>
    </row>
    <row r="95" spans="2:47" s="1" customFormat="1" ht="10.35" customHeight="1">
      <c r="B95" s="31"/>
      <c r="I95" s="95"/>
      <c r="L95" s="31"/>
    </row>
    <row r="96" spans="2:47" s="1" customFormat="1" ht="22.9" customHeight="1">
      <c r="B96" s="31"/>
      <c r="C96" s="121" t="s">
        <v>112</v>
      </c>
      <c r="I96" s="95"/>
      <c r="J96" s="65">
        <f>J118</f>
        <v>0</v>
      </c>
      <c r="L96" s="31"/>
      <c r="AU96" s="16" t="s">
        <v>113</v>
      </c>
    </row>
    <row r="97" spans="2:12" s="8" customFormat="1" ht="24.95" customHeight="1">
      <c r="B97" s="122"/>
      <c r="D97" s="123" t="s">
        <v>123</v>
      </c>
      <c r="E97" s="124"/>
      <c r="F97" s="124"/>
      <c r="G97" s="124"/>
      <c r="H97" s="124"/>
      <c r="I97" s="125"/>
      <c r="J97" s="126">
        <f>J119</f>
        <v>0</v>
      </c>
      <c r="L97" s="122"/>
    </row>
    <row r="98" spans="2:12" s="9" customFormat="1" ht="19.899999999999999" customHeight="1">
      <c r="B98" s="127"/>
      <c r="D98" s="128" t="s">
        <v>133</v>
      </c>
      <c r="E98" s="129"/>
      <c r="F98" s="129"/>
      <c r="G98" s="129"/>
      <c r="H98" s="129"/>
      <c r="I98" s="130"/>
      <c r="J98" s="131">
        <f>J120</f>
        <v>0</v>
      </c>
      <c r="L98" s="127"/>
    </row>
    <row r="99" spans="2:12" s="1" customFormat="1" ht="21.75" customHeight="1">
      <c r="B99" s="31"/>
      <c r="I99" s="95"/>
      <c r="L99" s="31"/>
    </row>
    <row r="100" spans="2:12" s="1" customFormat="1" ht="6.95" customHeight="1">
      <c r="B100" s="43"/>
      <c r="C100" s="44"/>
      <c r="D100" s="44"/>
      <c r="E100" s="44"/>
      <c r="F100" s="44"/>
      <c r="G100" s="44"/>
      <c r="H100" s="44"/>
      <c r="I100" s="116"/>
      <c r="J100" s="44"/>
      <c r="K100" s="44"/>
      <c r="L100" s="31"/>
    </row>
    <row r="104" spans="2:12" s="1" customFormat="1" ht="6.95" customHeight="1">
      <c r="B104" s="45"/>
      <c r="C104" s="46"/>
      <c r="D104" s="46"/>
      <c r="E104" s="46"/>
      <c r="F104" s="46"/>
      <c r="G104" s="46"/>
      <c r="H104" s="46"/>
      <c r="I104" s="117"/>
      <c r="J104" s="46"/>
      <c r="K104" s="46"/>
      <c r="L104" s="31"/>
    </row>
    <row r="105" spans="2:12" s="1" customFormat="1" ht="24.95" customHeight="1">
      <c r="B105" s="31"/>
      <c r="C105" s="20" t="s">
        <v>139</v>
      </c>
      <c r="I105" s="95"/>
      <c r="L105" s="31"/>
    </row>
    <row r="106" spans="2:12" s="1" customFormat="1" ht="6.95" customHeight="1">
      <c r="B106" s="31"/>
      <c r="I106" s="95"/>
      <c r="L106" s="31"/>
    </row>
    <row r="107" spans="2:12" s="1" customFormat="1" ht="12" customHeight="1">
      <c r="B107" s="31"/>
      <c r="C107" s="26" t="s">
        <v>14</v>
      </c>
      <c r="I107" s="95"/>
      <c r="L107" s="31"/>
    </row>
    <row r="108" spans="2:12" s="1" customFormat="1" ht="16.5" customHeight="1">
      <c r="B108" s="31"/>
      <c r="E108" s="257" t="str">
        <f>E7</f>
        <v>Obnova a nadstavba Materskej školy Hrubá Borša</v>
      </c>
      <c r="F108" s="258"/>
      <c r="G108" s="258"/>
      <c r="H108" s="258"/>
      <c r="I108" s="95"/>
      <c r="L108" s="31"/>
    </row>
    <row r="109" spans="2:12" s="1" customFormat="1" ht="12" customHeight="1">
      <c r="B109" s="31"/>
      <c r="C109" s="26" t="s">
        <v>105</v>
      </c>
      <c r="I109" s="95"/>
      <c r="L109" s="31"/>
    </row>
    <row r="110" spans="2:12" s="1" customFormat="1" ht="16.5" customHeight="1">
      <c r="B110" s="31"/>
      <c r="E110" s="233" t="str">
        <f>E9</f>
        <v>2 - Vonkajšie žalúzie</v>
      </c>
      <c r="F110" s="259"/>
      <c r="G110" s="259"/>
      <c r="H110" s="259"/>
      <c r="I110" s="95"/>
      <c r="L110" s="31"/>
    </row>
    <row r="111" spans="2:12" s="1" customFormat="1" ht="6.95" customHeight="1">
      <c r="B111" s="31"/>
      <c r="I111" s="95"/>
      <c r="L111" s="31"/>
    </row>
    <row r="112" spans="2:12" s="1" customFormat="1" ht="12" customHeight="1">
      <c r="B112" s="31"/>
      <c r="C112" s="26" t="s">
        <v>18</v>
      </c>
      <c r="F112" s="24" t="str">
        <f>F12</f>
        <v xml:space="preserve"> </v>
      </c>
      <c r="I112" s="96" t="s">
        <v>20</v>
      </c>
      <c r="J112" s="51" t="str">
        <f>IF(J12="","",J12)</f>
        <v/>
      </c>
      <c r="L112" s="31"/>
    </row>
    <row r="113" spans="2:65" s="1" customFormat="1" ht="6.95" customHeight="1">
      <c r="B113" s="31"/>
      <c r="I113" s="95"/>
      <c r="L113" s="31"/>
    </row>
    <row r="114" spans="2:65" s="1" customFormat="1" ht="15.2" customHeight="1">
      <c r="B114" s="31"/>
      <c r="C114" s="26" t="s">
        <v>21</v>
      </c>
      <c r="F114" s="24" t="str">
        <f>E15</f>
        <v xml:space="preserve"> </v>
      </c>
      <c r="I114" s="96" t="s">
        <v>26</v>
      </c>
      <c r="J114" s="29" t="str">
        <f>E21</f>
        <v xml:space="preserve"> </v>
      </c>
      <c r="L114" s="31"/>
    </row>
    <row r="115" spans="2:65" s="1" customFormat="1" ht="15.2" customHeight="1">
      <c r="B115" s="31"/>
      <c r="C115" s="26" t="s">
        <v>24</v>
      </c>
      <c r="F115" s="24" t="str">
        <f>IF(E18="","",E18)</f>
        <v>Vyplň údaj</v>
      </c>
      <c r="I115" s="96" t="s">
        <v>28</v>
      </c>
      <c r="J115" s="29" t="str">
        <f>E24</f>
        <v xml:space="preserve"> </v>
      </c>
      <c r="L115" s="31"/>
    </row>
    <row r="116" spans="2:65" s="1" customFormat="1" ht="10.35" customHeight="1">
      <c r="B116" s="31"/>
      <c r="I116" s="95"/>
      <c r="L116" s="31"/>
    </row>
    <row r="117" spans="2:65" s="10" customFormat="1" ht="29.25" customHeight="1">
      <c r="B117" s="132"/>
      <c r="C117" s="133" t="s">
        <v>140</v>
      </c>
      <c r="D117" s="134" t="s">
        <v>55</v>
      </c>
      <c r="E117" s="134" t="s">
        <v>51</v>
      </c>
      <c r="F117" s="134" t="s">
        <v>52</v>
      </c>
      <c r="G117" s="134" t="s">
        <v>141</v>
      </c>
      <c r="H117" s="134" t="s">
        <v>142</v>
      </c>
      <c r="I117" s="135" t="s">
        <v>143</v>
      </c>
      <c r="J117" s="136" t="s">
        <v>111</v>
      </c>
      <c r="K117" s="137" t="s">
        <v>144</v>
      </c>
      <c r="L117" s="132"/>
      <c r="M117" s="58" t="s">
        <v>1</v>
      </c>
      <c r="N117" s="59" t="s">
        <v>34</v>
      </c>
      <c r="O117" s="59" t="s">
        <v>145</v>
      </c>
      <c r="P117" s="59" t="s">
        <v>146</v>
      </c>
      <c r="Q117" s="59" t="s">
        <v>147</v>
      </c>
      <c r="R117" s="59" t="s">
        <v>148</v>
      </c>
      <c r="S117" s="59" t="s">
        <v>149</v>
      </c>
      <c r="T117" s="60" t="s">
        <v>150</v>
      </c>
    </row>
    <row r="118" spans="2:65" s="1" customFormat="1" ht="22.9" customHeight="1">
      <c r="B118" s="31"/>
      <c r="C118" s="63" t="s">
        <v>112</v>
      </c>
      <c r="I118" s="95"/>
      <c r="J118" s="138">
        <f>BK118</f>
        <v>0</v>
      </c>
      <c r="L118" s="31"/>
      <c r="M118" s="61"/>
      <c r="N118" s="52"/>
      <c r="O118" s="52"/>
      <c r="P118" s="139">
        <f>P119</f>
        <v>0</v>
      </c>
      <c r="Q118" s="52"/>
      <c r="R118" s="139">
        <f>R119</f>
        <v>0</v>
      </c>
      <c r="S118" s="52"/>
      <c r="T118" s="140">
        <f>T119</f>
        <v>0</v>
      </c>
      <c r="AT118" s="16" t="s">
        <v>69</v>
      </c>
      <c r="AU118" s="16" t="s">
        <v>113</v>
      </c>
      <c r="BK118" s="141">
        <f>BK119</f>
        <v>0</v>
      </c>
    </row>
    <row r="119" spans="2:65" s="11" customFormat="1" ht="25.9" customHeight="1">
      <c r="B119" s="142"/>
      <c r="D119" s="143" t="s">
        <v>69</v>
      </c>
      <c r="E119" s="144" t="s">
        <v>717</v>
      </c>
      <c r="F119" s="144" t="s">
        <v>718</v>
      </c>
      <c r="I119" s="145"/>
      <c r="J119" s="146">
        <f>BK119</f>
        <v>0</v>
      </c>
      <c r="L119" s="142"/>
      <c r="M119" s="147"/>
      <c r="N119" s="148"/>
      <c r="O119" s="148"/>
      <c r="P119" s="149">
        <f>P120</f>
        <v>0</v>
      </c>
      <c r="Q119" s="148"/>
      <c r="R119" s="149">
        <f>R120</f>
        <v>0</v>
      </c>
      <c r="S119" s="148"/>
      <c r="T119" s="150">
        <f>T120</f>
        <v>0</v>
      </c>
      <c r="AR119" s="143" t="s">
        <v>82</v>
      </c>
      <c r="AT119" s="151" t="s">
        <v>69</v>
      </c>
      <c r="AU119" s="151" t="s">
        <v>70</v>
      </c>
      <c r="AY119" s="143" t="s">
        <v>153</v>
      </c>
      <c r="BK119" s="152">
        <f>BK120</f>
        <v>0</v>
      </c>
    </row>
    <row r="120" spans="2:65" s="11" customFormat="1" ht="22.9" customHeight="1">
      <c r="B120" s="142"/>
      <c r="D120" s="143" t="s">
        <v>69</v>
      </c>
      <c r="E120" s="153" t="s">
        <v>1290</v>
      </c>
      <c r="F120" s="153" t="s">
        <v>1291</v>
      </c>
      <c r="I120" s="145"/>
      <c r="J120" s="154">
        <f>BK120</f>
        <v>0</v>
      </c>
      <c r="L120" s="142"/>
      <c r="M120" s="147"/>
      <c r="N120" s="148"/>
      <c r="O120" s="148"/>
      <c r="P120" s="149">
        <f>SUM(P121:P129)</f>
        <v>0</v>
      </c>
      <c r="Q120" s="148"/>
      <c r="R120" s="149">
        <f>SUM(R121:R129)</f>
        <v>0</v>
      </c>
      <c r="S120" s="148"/>
      <c r="T120" s="150">
        <f>SUM(T121:T129)</f>
        <v>0</v>
      </c>
      <c r="AR120" s="143" t="s">
        <v>82</v>
      </c>
      <c r="AT120" s="151" t="s">
        <v>69</v>
      </c>
      <c r="AU120" s="151" t="s">
        <v>74</v>
      </c>
      <c r="AY120" s="143" t="s">
        <v>153</v>
      </c>
      <c r="BK120" s="152">
        <f>SUM(BK121:BK129)</f>
        <v>0</v>
      </c>
    </row>
    <row r="121" spans="2:65" s="1" customFormat="1" ht="24" customHeight="1">
      <c r="B121" s="155"/>
      <c r="C121" s="156" t="s">
        <v>74</v>
      </c>
      <c r="D121" s="156" t="s">
        <v>155</v>
      </c>
      <c r="E121" s="157" t="s">
        <v>1668</v>
      </c>
      <c r="F121" s="158" t="s">
        <v>1669</v>
      </c>
      <c r="G121" s="159" t="s">
        <v>265</v>
      </c>
      <c r="H121" s="160">
        <v>5</v>
      </c>
      <c r="I121" s="161"/>
      <c r="J121" s="162">
        <f>ROUND(I121*H121,2)</f>
        <v>0</v>
      </c>
      <c r="K121" s="158" t="s">
        <v>1</v>
      </c>
      <c r="L121" s="31"/>
      <c r="M121" s="163" t="s">
        <v>1</v>
      </c>
      <c r="N121" s="164" t="s">
        <v>36</v>
      </c>
      <c r="O121" s="54"/>
      <c r="P121" s="165">
        <f>O121*H121</f>
        <v>0</v>
      </c>
      <c r="Q121" s="165">
        <v>0</v>
      </c>
      <c r="R121" s="165">
        <f>Q121*H121</f>
        <v>0</v>
      </c>
      <c r="S121" s="165">
        <v>0</v>
      </c>
      <c r="T121" s="166">
        <f>S121*H121</f>
        <v>0</v>
      </c>
      <c r="AR121" s="167" t="s">
        <v>234</v>
      </c>
      <c r="AT121" s="167" t="s">
        <v>155</v>
      </c>
      <c r="AU121" s="167" t="s">
        <v>82</v>
      </c>
      <c r="AY121" s="16" t="s">
        <v>153</v>
      </c>
      <c r="BE121" s="168">
        <f>IF(N121="základná",J121,0)</f>
        <v>0</v>
      </c>
      <c r="BF121" s="168">
        <f>IF(N121="znížená",J121,0)</f>
        <v>0</v>
      </c>
      <c r="BG121" s="168">
        <f>IF(N121="zákl. prenesená",J121,0)</f>
        <v>0</v>
      </c>
      <c r="BH121" s="168">
        <f>IF(N121="zníž. prenesená",J121,0)</f>
        <v>0</v>
      </c>
      <c r="BI121" s="168">
        <f>IF(N121="nulová",J121,0)</f>
        <v>0</v>
      </c>
      <c r="BJ121" s="16" t="s">
        <v>82</v>
      </c>
      <c r="BK121" s="168">
        <f>ROUND(I121*H121,2)</f>
        <v>0</v>
      </c>
      <c r="BL121" s="16" t="s">
        <v>234</v>
      </c>
      <c r="BM121" s="167" t="s">
        <v>1670</v>
      </c>
    </row>
    <row r="122" spans="2:65" s="1" customFormat="1" ht="117">
      <c r="B122" s="31"/>
      <c r="D122" s="170" t="s">
        <v>431</v>
      </c>
      <c r="F122" s="203" t="s">
        <v>1671</v>
      </c>
      <c r="I122" s="95"/>
      <c r="L122" s="31"/>
      <c r="M122" s="204"/>
      <c r="N122" s="54"/>
      <c r="O122" s="54"/>
      <c r="P122" s="54"/>
      <c r="Q122" s="54"/>
      <c r="R122" s="54"/>
      <c r="S122" s="54"/>
      <c r="T122" s="55"/>
      <c r="AT122" s="16" t="s">
        <v>431</v>
      </c>
      <c r="AU122" s="16" t="s">
        <v>82</v>
      </c>
    </row>
    <row r="123" spans="2:65" s="1" customFormat="1" ht="24" customHeight="1">
      <c r="B123" s="155"/>
      <c r="C123" s="156" t="s">
        <v>82</v>
      </c>
      <c r="D123" s="156" t="s">
        <v>155</v>
      </c>
      <c r="E123" s="157" t="s">
        <v>1672</v>
      </c>
      <c r="F123" s="158" t="s">
        <v>1673</v>
      </c>
      <c r="G123" s="159" t="s">
        <v>265</v>
      </c>
      <c r="H123" s="160">
        <v>1</v>
      </c>
      <c r="I123" s="161"/>
      <c r="J123" s="162">
        <f>ROUND(I123*H123,2)</f>
        <v>0</v>
      </c>
      <c r="K123" s="158" t="s">
        <v>1</v>
      </c>
      <c r="L123" s="31"/>
      <c r="M123" s="163" t="s">
        <v>1</v>
      </c>
      <c r="N123" s="164" t="s">
        <v>36</v>
      </c>
      <c r="O123" s="54"/>
      <c r="P123" s="165">
        <f>O123*H123</f>
        <v>0</v>
      </c>
      <c r="Q123" s="165">
        <v>0</v>
      </c>
      <c r="R123" s="165">
        <f>Q123*H123</f>
        <v>0</v>
      </c>
      <c r="S123" s="165">
        <v>0</v>
      </c>
      <c r="T123" s="166">
        <f>S123*H123</f>
        <v>0</v>
      </c>
      <c r="AR123" s="167" t="s">
        <v>234</v>
      </c>
      <c r="AT123" s="167" t="s">
        <v>155</v>
      </c>
      <c r="AU123" s="167" t="s">
        <v>82</v>
      </c>
      <c r="AY123" s="16" t="s">
        <v>153</v>
      </c>
      <c r="BE123" s="168">
        <f>IF(N123="základná",J123,0)</f>
        <v>0</v>
      </c>
      <c r="BF123" s="168">
        <f>IF(N123="znížená",J123,0)</f>
        <v>0</v>
      </c>
      <c r="BG123" s="168">
        <f>IF(N123="zákl. prenesená",J123,0)</f>
        <v>0</v>
      </c>
      <c r="BH123" s="168">
        <f>IF(N123="zníž. prenesená",J123,0)</f>
        <v>0</v>
      </c>
      <c r="BI123" s="168">
        <f>IF(N123="nulová",J123,0)</f>
        <v>0</v>
      </c>
      <c r="BJ123" s="16" t="s">
        <v>82</v>
      </c>
      <c r="BK123" s="168">
        <f>ROUND(I123*H123,2)</f>
        <v>0</v>
      </c>
      <c r="BL123" s="16" t="s">
        <v>234</v>
      </c>
      <c r="BM123" s="167" t="s">
        <v>1674</v>
      </c>
    </row>
    <row r="124" spans="2:65" s="1" customFormat="1" ht="117">
      <c r="B124" s="31"/>
      <c r="D124" s="170" t="s">
        <v>431</v>
      </c>
      <c r="F124" s="203" t="s">
        <v>1671</v>
      </c>
      <c r="I124" s="95"/>
      <c r="L124" s="31"/>
      <c r="M124" s="204"/>
      <c r="N124" s="54"/>
      <c r="O124" s="54"/>
      <c r="P124" s="54"/>
      <c r="Q124" s="54"/>
      <c r="R124" s="54"/>
      <c r="S124" s="54"/>
      <c r="T124" s="55"/>
      <c r="AT124" s="16" t="s">
        <v>431</v>
      </c>
      <c r="AU124" s="16" t="s">
        <v>82</v>
      </c>
    </row>
    <row r="125" spans="2:65" s="1" customFormat="1" ht="24" customHeight="1">
      <c r="B125" s="155"/>
      <c r="C125" s="156" t="s">
        <v>89</v>
      </c>
      <c r="D125" s="156" t="s">
        <v>155</v>
      </c>
      <c r="E125" s="157" t="s">
        <v>1675</v>
      </c>
      <c r="F125" s="158" t="s">
        <v>1676</v>
      </c>
      <c r="G125" s="159" t="s">
        <v>265</v>
      </c>
      <c r="H125" s="160">
        <v>3</v>
      </c>
      <c r="I125" s="161"/>
      <c r="J125" s="162">
        <f>ROUND(I125*H125,2)</f>
        <v>0</v>
      </c>
      <c r="K125" s="158" t="s">
        <v>1</v>
      </c>
      <c r="L125" s="31"/>
      <c r="M125" s="163" t="s">
        <v>1</v>
      </c>
      <c r="N125" s="164" t="s">
        <v>36</v>
      </c>
      <c r="O125" s="54"/>
      <c r="P125" s="165">
        <f>O125*H125</f>
        <v>0</v>
      </c>
      <c r="Q125" s="165">
        <v>0</v>
      </c>
      <c r="R125" s="165">
        <f>Q125*H125</f>
        <v>0</v>
      </c>
      <c r="S125" s="165">
        <v>0</v>
      </c>
      <c r="T125" s="166">
        <f>S125*H125</f>
        <v>0</v>
      </c>
      <c r="AR125" s="167" t="s">
        <v>234</v>
      </c>
      <c r="AT125" s="167" t="s">
        <v>155</v>
      </c>
      <c r="AU125" s="167" t="s">
        <v>82</v>
      </c>
      <c r="AY125" s="16" t="s">
        <v>153</v>
      </c>
      <c r="BE125" s="168">
        <f>IF(N125="základná",J125,0)</f>
        <v>0</v>
      </c>
      <c r="BF125" s="168">
        <f>IF(N125="znížená",J125,0)</f>
        <v>0</v>
      </c>
      <c r="BG125" s="168">
        <f>IF(N125="zákl. prenesená",J125,0)</f>
        <v>0</v>
      </c>
      <c r="BH125" s="168">
        <f>IF(N125="zníž. prenesená",J125,0)</f>
        <v>0</v>
      </c>
      <c r="BI125" s="168">
        <f>IF(N125="nulová",J125,0)</f>
        <v>0</v>
      </c>
      <c r="BJ125" s="16" t="s">
        <v>82</v>
      </c>
      <c r="BK125" s="168">
        <f>ROUND(I125*H125,2)</f>
        <v>0</v>
      </c>
      <c r="BL125" s="16" t="s">
        <v>234</v>
      </c>
      <c r="BM125" s="167" t="s">
        <v>1677</v>
      </c>
    </row>
    <row r="126" spans="2:65" s="1" customFormat="1" ht="117">
      <c r="B126" s="31"/>
      <c r="D126" s="170" t="s">
        <v>431</v>
      </c>
      <c r="F126" s="203" t="s">
        <v>1671</v>
      </c>
      <c r="I126" s="95"/>
      <c r="L126" s="31"/>
      <c r="M126" s="204"/>
      <c r="N126" s="54"/>
      <c r="O126" s="54"/>
      <c r="P126" s="54"/>
      <c r="Q126" s="54"/>
      <c r="R126" s="54"/>
      <c r="S126" s="54"/>
      <c r="T126" s="55"/>
      <c r="AT126" s="16" t="s">
        <v>431</v>
      </c>
      <c r="AU126" s="16" t="s">
        <v>82</v>
      </c>
    </row>
    <row r="127" spans="2:65" s="1" customFormat="1" ht="24" customHeight="1">
      <c r="B127" s="155"/>
      <c r="C127" s="156" t="s">
        <v>92</v>
      </c>
      <c r="D127" s="156" t="s">
        <v>155</v>
      </c>
      <c r="E127" s="157" t="s">
        <v>1678</v>
      </c>
      <c r="F127" s="158" t="s">
        <v>1679</v>
      </c>
      <c r="G127" s="159" t="s">
        <v>265</v>
      </c>
      <c r="H127" s="160">
        <v>1</v>
      </c>
      <c r="I127" s="161"/>
      <c r="J127" s="162">
        <f>ROUND(I127*H127,2)</f>
        <v>0</v>
      </c>
      <c r="K127" s="158" t="s">
        <v>1</v>
      </c>
      <c r="L127" s="31"/>
      <c r="M127" s="163" t="s">
        <v>1</v>
      </c>
      <c r="N127" s="164" t="s">
        <v>36</v>
      </c>
      <c r="O127" s="54"/>
      <c r="P127" s="165">
        <f>O127*H127</f>
        <v>0</v>
      </c>
      <c r="Q127" s="165">
        <v>0</v>
      </c>
      <c r="R127" s="165">
        <f>Q127*H127</f>
        <v>0</v>
      </c>
      <c r="S127" s="165">
        <v>0</v>
      </c>
      <c r="T127" s="166">
        <f>S127*H127</f>
        <v>0</v>
      </c>
      <c r="AR127" s="167" t="s">
        <v>234</v>
      </c>
      <c r="AT127" s="167" t="s">
        <v>155</v>
      </c>
      <c r="AU127" s="167" t="s">
        <v>82</v>
      </c>
      <c r="AY127" s="16" t="s">
        <v>153</v>
      </c>
      <c r="BE127" s="168">
        <f>IF(N127="základná",J127,0)</f>
        <v>0</v>
      </c>
      <c r="BF127" s="168">
        <f>IF(N127="znížená",J127,0)</f>
        <v>0</v>
      </c>
      <c r="BG127" s="168">
        <f>IF(N127="zákl. prenesená",J127,0)</f>
        <v>0</v>
      </c>
      <c r="BH127" s="168">
        <f>IF(N127="zníž. prenesená",J127,0)</f>
        <v>0</v>
      </c>
      <c r="BI127" s="168">
        <f>IF(N127="nulová",J127,0)</f>
        <v>0</v>
      </c>
      <c r="BJ127" s="16" t="s">
        <v>82</v>
      </c>
      <c r="BK127" s="168">
        <f>ROUND(I127*H127,2)</f>
        <v>0</v>
      </c>
      <c r="BL127" s="16" t="s">
        <v>234</v>
      </c>
      <c r="BM127" s="167" t="s">
        <v>1680</v>
      </c>
    </row>
    <row r="128" spans="2:65" s="1" customFormat="1" ht="136.5">
      <c r="B128" s="31"/>
      <c r="D128" s="170" t="s">
        <v>431</v>
      </c>
      <c r="F128" s="203" t="s">
        <v>1681</v>
      </c>
      <c r="I128" s="95"/>
      <c r="L128" s="31"/>
      <c r="M128" s="204"/>
      <c r="N128" s="54"/>
      <c r="O128" s="54"/>
      <c r="P128" s="54"/>
      <c r="Q128" s="54"/>
      <c r="R128" s="54"/>
      <c r="S128" s="54"/>
      <c r="T128" s="55"/>
      <c r="AT128" s="16" t="s">
        <v>431</v>
      </c>
      <c r="AU128" s="16" t="s">
        <v>82</v>
      </c>
    </row>
    <row r="129" spans="2:65" s="1" customFormat="1" ht="24" customHeight="1">
      <c r="B129" s="155"/>
      <c r="C129" s="156" t="s">
        <v>95</v>
      </c>
      <c r="D129" s="156" t="s">
        <v>155</v>
      </c>
      <c r="E129" s="157" t="s">
        <v>1682</v>
      </c>
      <c r="F129" s="158" t="s">
        <v>1683</v>
      </c>
      <c r="G129" s="159" t="s">
        <v>755</v>
      </c>
      <c r="H129" s="205"/>
      <c r="I129" s="161"/>
      <c r="J129" s="162">
        <f>ROUND(I129*H129,2)</f>
        <v>0</v>
      </c>
      <c r="K129" s="158" t="s">
        <v>159</v>
      </c>
      <c r="L129" s="31"/>
      <c r="M129" s="209" t="s">
        <v>1</v>
      </c>
      <c r="N129" s="210" t="s">
        <v>36</v>
      </c>
      <c r="O129" s="211"/>
      <c r="P129" s="212">
        <f>O129*H129</f>
        <v>0</v>
      </c>
      <c r="Q129" s="212">
        <v>0</v>
      </c>
      <c r="R129" s="212">
        <f>Q129*H129</f>
        <v>0</v>
      </c>
      <c r="S129" s="212">
        <v>0</v>
      </c>
      <c r="T129" s="213">
        <f>S129*H129</f>
        <v>0</v>
      </c>
      <c r="AR129" s="167" t="s">
        <v>234</v>
      </c>
      <c r="AT129" s="167" t="s">
        <v>155</v>
      </c>
      <c r="AU129" s="167" t="s">
        <v>82</v>
      </c>
      <c r="AY129" s="16" t="s">
        <v>153</v>
      </c>
      <c r="BE129" s="168">
        <f>IF(N129="základná",J129,0)</f>
        <v>0</v>
      </c>
      <c r="BF129" s="168">
        <f>IF(N129="znížená",J129,0)</f>
        <v>0</v>
      </c>
      <c r="BG129" s="168">
        <f>IF(N129="zákl. prenesená",J129,0)</f>
        <v>0</v>
      </c>
      <c r="BH129" s="168">
        <f>IF(N129="zníž. prenesená",J129,0)</f>
        <v>0</v>
      </c>
      <c r="BI129" s="168">
        <f>IF(N129="nulová",J129,0)</f>
        <v>0</v>
      </c>
      <c r="BJ129" s="16" t="s">
        <v>82</v>
      </c>
      <c r="BK129" s="168">
        <f>ROUND(I129*H129,2)</f>
        <v>0</v>
      </c>
      <c r="BL129" s="16" t="s">
        <v>234</v>
      </c>
      <c r="BM129" s="167" t="s">
        <v>1684</v>
      </c>
    </row>
    <row r="130" spans="2:65" s="1" customFormat="1" ht="6.95" customHeight="1">
      <c r="B130" s="43"/>
      <c r="C130" s="44"/>
      <c r="D130" s="44"/>
      <c r="E130" s="44"/>
      <c r="F130" s="44"/>
      <c r="G130" s="44"/>
      <c r="H130" s="44"/>
      <c r="I130" s="116"/>
      <c r="J130" s="44"/>
      <c r="K130" s="44"/>
      <c r="L130" s="31"/>
    </row>
  </sheetData>
  <autoFilter ref="C117:K129"/>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B2:BM135"/>
  <sheetViews>
    <sheetView showGridLines="0" workbookViewId="0">
      <selection activeCell="J12" sqref="J12"/>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5" t="s">
        <v>5</v>
      </c>
      <c r="M2" s="226"/>
      <c r="N2" s="226"/>
      <c r="O2" s="226"/>
      <c r="P2" s="226"/>
      <c r="Q2" s="226"/>
      <c r="R2" s="226"/>
      <c r="S2" s="226"/>
      <c r="T2" s="226"/>
      <c r="U2" s="226"/>
      <c r="V2" s="226"/>
      <c r="AT2" s="16" t="s">
        <v>91</v>
      </c>
    </row>
    <row r="3" spans="2:46" ht="6.95" customHeight="1">
      <c r="B3" s="17"/>
      <c r="C3" s="18"/>
      <c r="D3" s="18"/>
      <c r="E3" s="18"/>
      <c r="F3" s="18"/>
      <c r="G3" s="18"/>
      <c r="H3" s="18"/>
      <c r="I3" s="93"/>
      <c r="J3" s="18"/>
      <c r="K3" s="18"/>
      <c r="L3" s="19"/>
      <c r="AT3" s="16" t="s">
        <v>70</v>
      </c>
    </row>
    <row r="4" spans="2:46" ht="24.95" customHeight="1">
      <c r="B4" s="19"/>
      <c r="D4" s="20" t="s">
        <v>104</v>
      </c>
      <c r="L4" s="19"/>
      <c r="M4" s="94" t="s">
        <v>9</v>
      </c>
      <c r="AT4" s="16" t="s">
        <v>3</v>
      </c>
    </row>
    <row r="5" spans="2:46" ht="6.95" customHeight="1">
      <c r="B5" s="19"/>
      <c r="L5" s="19"/>
    </row>
    <row r="6" spans="2:46" ht="12" customHeight="1">
      <c r="B6" s="19"/>
      <c r="D6" s="26" t="s">
        <v>14</v>
      </c>
      <c r="L6" s="19"/>
    </row>
    <row r="7" spans="2:46" ht="16.5" customHeight="1">
      <c r="B7" s="19"/>
      <c r="E7" s="257" t="str">
        <f>'Rekapitulácia stavby'!K6</f>
        <v>Obnova a nadstavba Materskej školy Hrubá Borša</v>
      </c>
      <c r="F7" s="258"/>
      <c r="G7" s="258"/>
      <c r="H7" s="258"/>
      <c r="L7" s="19"/>
    </row>
    <row r="8" spans="2:46" s="1" customFormat="1" ht="12" customHeight="1">
      <c r="B8" s="31"/>
      <c r="D8" s="26" t="s">
        <v>105</v>
      </c>
      <c r="I8" s="95"/>
      <c r="L8" s="31"/>
    </row>
    <row r="9" spans="2:46" s="1" customFormat="1" ht="36.950000000000003" customHeight="1">
      <c r="B9" s="31"/>
      <c r="E9" s="233" t="s">
        <v>1685</v>
      </c>
      <c r="F9" s="259"/>
      <c r="G9" s="259"/>
      <c r="H9" s="259"/>
      <c r="I9" s="95"/>
      <c r="L9" s="31"/>
    </row>
    <row r="10" spans="2:46" s="1" customFormat="1" ht="11.25">
      <c r="B10" s="31"/>
      <c r="I10" s="95"/>
      <c r="L10" s="31"/>
    </row>
    <row r="11" spans="2:46" s="1" customFormat="1" ht="12" customHeight="1">
      <c r="B11" s="31"/>
      <c r="D11" s="26" t="s">
        <v>16</v>
      </c>
      <c r="F11" s="24" t="s">
        <v>1</v>
      </c>
      <c r="I11" s="96" t="s">
        <v>17</v>
      </c>
      <c r="J11" s="24" t="s">
        <v>1</v>
      </c>
      <c r="L11" s="31"/>
    </row>
    <row r="12" spans="2:46" s="1" customFormat="1" ht="12" customHeight="1">
      <c r="B12" s="31"/>
      <c r="D12" s="26" t="s">
        <v>18</v>
      </c>
      <c r="F12" s="24" t="s">
        <v>19</v>
      </c>
      <c r="I12" s="96" t="s">
        <v>20</v>
      </c>
      <c r="J12" s="51"/>
      <c r="L12" s="31"/>
    </row>
    <row r="13" spans="2:46" s="1" customFormat="1" ht="10.9" customHeight="1">
      <c r="B13" s="31"/>
      <c r="I13" s="95"/>
      <c r="L13" s="31"/>
    </row>
    <row r="14" spans="2:46" s="1" customFormat="1" ht="12" customHeight="1">
      <c r="B14" s="31"/>
      <c r="D14" s="26" t="s">
        <v>21</v>
      </c>
      <c r="I14" s="96" t="s">
        <v>22</v>
      </c>
      <c r="J14" s="24" t="str">
        <f>IF('Rekapitulácia stavby'!AN10="","",'Rekapitulácia stavby'!AN10)</f>
        <v/>
      </c>
      <c r="L14" s="31"/>
    </row>
    <row r="15" spans="2:46" s="1" customFormat="1" ht="18" customHeight="1">
      <c r="B15" s="31"/>
      <c r="E15" s="24" t="str">
        <f>IF('Rekapitulácia stavby'!E11="","",'Rekapitulácia stavby'!E11)</f>
        <v xml:space="preserve"> </v>
      </c>
      <c r="I15" s="96" t="s">
        <v>23</v>
      </c>
      <c r="J15" s="24" t="str">
        <f>IF('Rekapitulácia stavby'!AN11="","",'Rekapitulácia stavby'!AN11)</f>
        <v/>
      </c>
      <c r="L15" s="31"/>
    </row>
    <row r="16" spans="2:46" s="1" customFormat="1" ht="6.95" customHeight="1">
      <c r="B16" s="31"/>
      <c r="I16" s="95"/>
      <c r="L16" s="31"/>
    </row>
    <row r="17" spans="2:12" s="1" customFormat="1" ht="12" customHeight="1">
      <c r="B17" s="31"/>
      <c r="D17" s="26" t="s">
        <v>24</v>
      </c>
      <c r="I17" s="96" t="s">
        <v>22</v>
      </c>
      <c r="J17" s="27" t="str">
        <f>'Rekapitulácia stavby'!AN13</f>
        <v>Vyplň údaj</v>
      </c>
      <c r="L17" s="31"/>
    </row>
    <row r="18" spans="2:12" s="1" customFormat="1" ht="18" customHeight="1">
      <c r="B18" s="31"/>
      <c r="E18" s="260" t="str">
        <f>'Rekapitulácia stavby'!E14</f>
        <v>Vyplň údaj</v>
      </c>
      <c r="F18" s="236"/>
      <c r="G18" s="236"/>
      <c r="H18" s="236"/>
      <c r="I18" s="96" t="s">
        <v>23</v>
      </c>
      <c r="J18" s="27" t="str">
        <f>'Rekapitulácia stavby'!AN14</f>
        <v>Vyplň údaj</v>
      </c>
      <c r="L18" s="31"/>
    </row>
    <row r="19" spans="2:12" s="1" customFormat="1" ht="6.95" customHeight="1">
      <c r="B19" s="31"/>
      <c r="I19" s="95"/>
      <c r="L19" s="31"/>
    </row>
    <row r="20" spans="2:12" s="1" customFormat="1" ht="12" customHeight="1">
      <c r="B20" s="31"/>
      <c r="D20" s="26" t="s">
        <v>26</v>
      </c>
      <c r="I20" s="96" t="s">
        <v>22</v>
      </c>
      <c r="J20" s="24" t="str">
        <f>IF('Rekapitulácia stavby'!AN16="","",'Rekapitulácia stavby'!AN16)</f>
        <v/>
      </c>
      <c r="L20" s="31"/>
    </row>
    <row r="21" spans="2:12" s="1" customFormat="1" ht="18" customHeight="1">
      <c r="B21" s="31"/>
      <c r="E21" s="24" t="str">
        <f>IF('Rekapitulácia stavby'!E17="","",'Rekapitulácia stavby'!E17)</f>
        <v xml:space="preserve"> </v>
      </c>
      <c r="I21" s="96" t="s">
        <v>23</v>
      </c>
      <c r="J21" s="24" t="str">
        <f>IF('Rekapitulácia stavby'!AN17="","",'Rekapitulácia stavby'!AN17)</f>
        <v/>
      </c>
      <c r="L21" s="31"/>
    </row>
    <row r="22" spans="2:12" s="1" customFormat="1" ht="6.95" customHeight="1">
      <c r="B22" s="31"/>
      <c r="I22" s="95"/>
      <c r="L22" s="31"/>
    </row>
    <row r="23" spans="2:12" s="1" customFormat="1" ht="12" customHeight="1">
      <c r="B23" s="31"/>
      <c r="D23" s="26" t="s">
        <v>28</v>
      </c>
      <c r="I23" s="96" t="s">
        <v>22</v>
      </c>
      <c r="J23" s="24" t="str">
        <f>IF('Rekapitulácia stavby'!AN19="","",'Rekapitulácia stavby'!AN19)</f>
        <v/>
      </c>
      <c r="L23" s="31"/>
    </row>
    <row r="24" spans="2:12" s="1" customFormat="1" ht="18" customHeight="1">
      <c r="B24" s="31"/>
      <c r="E24" s="24" t="str">
        <f>IF('Rekapitulácia stavby'!E20="","",'Rekapitulácia stavby'!E20)</f>
        <v xml:space="preserve"> </v>
      </c>
      <c r="I24" s="96" t="s">
        <v>23</v>
      </c>
      <c r="J24" s="24" t="str">
        <f>IF('Rekapitulácia stavby'!AN20="","",'Rekapitulácia stavby'!AN20)</f>
        <v/>
      </c>
      <c r="L24" s="31"/>
    </row>
    <row r="25" spans="2:12" s="1" customFormat="1" ht="6.95" customHeight="1">
      <c r="B25" s="31"/>
      <c r="I25" s="95"/>
      <c r="L25" s="31"/>
    </row>
    <row r="26" spans="2:12" s="1" customFormat="1" ht="12" customHeight="1">
      <c r="B26" s="31"/>
      <c r="D26" s="26" t="s">
        <v>29</v>
      </c>
      <c r="I26" s="95"/>
      <c r="L26" s="31"/>
    </row>
    <row r="27" spans="2:12" s="7" customFormat="1" ht="16.5" customHeight="1">
      <c r="B27" s="97"/>
      <c r="E27" s="240" t="s">
        <v>1</v>
      </c>
      <c r="F27" s="240"/>
      <c r="G27" s="240"/>
      <c r="H27" s="240"/>
      <c r="I27" s="98"/>
      <c r="L27" s="97"/>
    </row>
    <row r="28" spans="2:12" s="1" customFormat="1" ht="6.95" customHeight="1">
      <c r="B28" s="31"/>
      <c r="I28" s="95"/>
      <c r="L28" s="31"/>
    </row>
    <row r="29" spans="2:12" s="1" customFormat="1" ht="6.95" customHeight="1">
      <c r="B29" s="31"/>
      <c r="D29" s="52"/>
      <c r="E29" s="52"/>
      <c r="F29" s="52"/>
      <c r="G29" s="52"/>
      <c r="H29" s="52"/>
      <c r="I29" s="99"/>
      <c r="J29" s="52"/>
      <c r="K29" s="52"/>
      <c r="L29" s="31"/>
    </row>
    <row r="30" spans="2:12" s="1" customFormat="1" ht="25.35" customHeight="1">
      <c r="B30" s="31"/>
      <c r="D30" s="100" t="s">
        <v>30</v>
      </c>
      <c r="I30" s="95"/>
      <c r="J30" s="65">
        <f>ROUND(J118, 2)</f>
        <v>0</v>
      </c>
      <c r="L30" s="31"/>
    </row>
    <row r="31" spans="2:12" s="1" customFormat="1" ht="6.95" customHeight="1">
      <c r="B31" s="31"/>
      <c r="D31" s="52"/>
      <c r="E31" s="52"/>
      <c r="F31" s="52"/>
      <c r="G31" s="52"/>
      <c r="H31" s="52"/>
      <c r="I31" s="99"/>
      <c r="J31" s="52"/>
      <c r="K31" s="52"/>
      <c r="L31" s="31"/>
    </row>
    <row r="32" spans="2:12" s="1" customFormat="1" ht="14.45" customHeight="1">
      <c r="B32" s="31"/>
      <c r="F32" s="34" t="s">
        <v>32</v>
      </c>
      <c r="I32" s="101" t="s">
        <v>31</v>
      </c>
      <c r="J32" s="34" t="s">
        <v>33</v>
      </c>
      <c r="L32" s="31"/>
    </row>
    <row r="33" spans="2:12" s="1" customFormat="1" ht="14.45" customHeight="1">
      <c r="B33" s="31"/>
      <c r="D33" s="102" t="s">
        <v>34</v>
      </c>
      <c r="E33" s="26" t="s">
        <v>35</v>
      </c>
      <c r="F33" s="103">
        <f>ROUND((SUM(BE118:BE134)),  2)</f>
        <v>0</v>
      </c>
      <c r="I33" s="104">
        <v>0.2</v>
      </c>
      <c r="J33" s="103">
        <f>ROUND(((SUM(BE118:BE134))*I33),  2)</f>
        <v>0</v>
      </c>
      <c r="L33" s="31"/>
    </row>
    <row r="34" spans="2:12" s="1" customFormat="1" ht="14.45" customHeight="1">
      <c r="B34" s="31"/>
      <c r="E34" s="26" t="s">
        <v>36</v>
      </c>
      <c r="F34" s="103">
        <f>ROUND((SUM(BF118:BF134)),  2)</f>
        <v>0</v>
      </c>
      <c r="I34" s="104">
        <v>0.2</v>
      </c>
      <c r="J34" s="103">
        <f>ROUND(((SUM(BF118:BF134))*I34),  2)</f>
        <v>0</v>
      </c>
      <c r="L34" s="31"/>
    </row>
    <row r="35" spans="2:12" s="1" customFormat="1" ht="14.45" hidden="1" customHeight="1">
      <c r="B35" s="31"/>
      <c r="E35" s="26" t="s">
        <v>37</v>
      </c>
      <c r="F35" s="103">
        <f>ROUND((SUM(BG118:BG134)),  2)</f>
        <v>0</v>
      </c>
      <c r="I35" s="104">
        <v>0.2</v>
      </c>
      <c r="J35" s="103">
        <f>0</f>
        <v>0</v>
      </c>
      <c r="L35" s="31"/>
    </row>
    <row r="36" spans="2:12" s="1" customFormat="1" ht="14.45" hidden="1" customHeight="1">
      <c r="B36" s="31"/>
      <c r="E36" s="26" t="s">
        <v>38</v>
      </c>
      <c r="F36" s="103">
        <f>ROUND((SUM(BH118:BH134)),  2)</f>
        <v>0</v>
      </c>
      <c r="I36" s="104">
        <v>0.2</v>
      </c>
      <c r="J36" s="103">
        <f>0</f>
        <v>0</v>
      </c>
      <c r="L36" s="31"/>
    </row>
    <row r="37" spans="2:12" s="1" customFormat="1" ht="14.45" hidden="1" customHeight="1">
      <c r="B37" s="31"/>
      <c r="E37" s="26" t="s">
        <v>39</v>
      </c>
      <c r="F37" s="103">
        <f>ROUND((SUM(BI118:BI134)),  2)</f>
        <v>0</v>
      </c>
      <c r="I37" s="104">
        <v>0</v>
      </c>
      <c r="J37" s="103">
        <f>0</f>
        <v>0</v>
      </c>
      <c r="L37" s="31"/>
    </row>
    <row r="38" spans="2:12" s="1" customFormat="1" ht="6.95" customHeight="1">
      <c r="B38" s="31"/>
      <c r="I38" s="95"/>
      <c r="L38" s="31"/>
    </row>
    <row r="39" spans="2:12" s="1" customFormat="1" ht="25.35" customHeight="1">
      <c r="B39" s="31"/>
      <c r="C39" s="105"/>
      <c r="D39" s="106" t="s">
        <v>40</v>
      </c>
      <c r="E39" s="56"/>
      <c r="F39" s="56"/>
      <c r="G39" s="107" t="s">
        <v>41</v>
      </c>
      <c r="H39" s="108" t="s">
        <v>42</v>
      </c>
      <c r="I39" s="109"/>
      <c r="J39" s="110">
        <f>SUM(J30:J37)</f>
        <v>0</v>
      </c>
      <c r="K39" s="111"/>
      <c r="L39" s="31"/>
    </row>
    <row r="40" spans="2:12" s="1" customFormat="1" ht="14.45" customHeight="1">
      <c r="B40" s="31"/>
      <c r="I40" s="95"/>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43</v>
      </c>
      <c r="E50" s="41"/>
      <c r="F50" s="41"/>
      <c r="G50" s="40" t="s">
        <v>44</v>
      </c>
      <c r="H50" s="41"/>
      <c r="I50" s="112"/>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45</v>
      </c>
      <c r="E61" s="33"/>
      <c r="F61" s="113" t="s">
        <v>46</v>
      </c>
      <c r="G61" s="42" t="s">
        <v>45</v>
      </c>
      <c r="H61" s="33"/>
      <c r="I61" s="114"/>
      <c r="J61" s="115" t="s">
        <v>46</v>
      </c>
      <c r="K61" s="33"/>
      <c r="L61" s="31"/>
    </row>
    <row r="62" spans="2:12" ht="11.25">
      <c r="B62" s="19"/>
      <c r="L62" s="19"/>
    </row>
    <row r="63" spans="2:12" ht="11.25">
      <c r="B63" s="19"/>
      <c r="L63" s="19"/>
    </row>
    <row r="64" spans="2:12" ht="11.25">
      <c r="B64" s="19"/>
      <c r="L64" s="19"/>
    </row>
    <row r="65" spans="2:12" s="1" customFormat="1" ht="12.75">
      <c r="B65" s="31"/>
      <c r="D65" s="40" t="s">
        <v>47</v>
      </c>
      <c r="E65" s="41"/>
      <c r="F65" s="41"/>
      <c r="G65" s="40" t="s">
        <v>48</v>
      </c>
      <c r="H65" s="41"/>
      <c r="I65" s="112"/>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45</v>
      </c>
      <c r="E76" s="33"/>
      <c r="F76" s="113" t="s">
        <v>46</v>
      </c>
      <c r="G76" s="42" t="s">
        <v>45</v>
      </c>
      <c r="H76" s="33"/>
      <c r="I76" s="114"/>
      <c r="J76" s="115" t="s">
        <v>46</v>
      </c>
      <c r="K76" s="33"/>
      <c r="L76" s="31"/>
    </row>
    <row r="77" spans="2:12" s="1" customFormat="1" ht="14.45" customHeight="1">
      <c r="B77" s="43"/>
      <c r="C77" s="44"/>
      <c r="D77" s="44"/>
      <c r="E77" s="44"/>
      <c r="F77" s="44"/>
      <c r="G77" s="44"/>
      <c r="H77" s="44"/>
      <c r="I77" s="116"/>
      <c r="J77" s="44"/>
      <c r="K77" s="44"/>
      <c r="L77" s="31"/>
    </row>
    <row r="81" spans="2:47" s="1" customFormat="1" ht="6.95" customHeight="1">
      <c r="B81" s="45"/>
      <c r="C81" s="46"/>
      <c r="D81" s="46"/>
      <c r="E81" s="46"/>
      <c r="F81" s="46"/>
      <c r="G81" s="46"/>
      <c r="H81" s="46"/>
      <c r="I81" s="117"/>
      <c r="J81" s="46"/>
      <c r="K81" s="46"/>
      <c r="L81" s="31"/>
    </row>
    <row r="82" spans="2:47" s="1" customFormat="1" ht="24.95" customHeight="1">
      <c r="B82" s="31"/>
      <c r="C82" s="20" t="s">
        <v>109</v>
      </c>
      <c r="I82" s="95"/>
      <c r="L82" s="31"/>
    </row>
    <row r="83" spans="2:47" s="1" customFormat="1" ht="6.95" customHeight="1">
      <c r="B83" s="31"/>
      <c r="I83" s="95"/>
      <c r="L83" s="31"/>
    </row>
    <row r="84" spans="2:47" s="1" customFormat="1" ht="12" customHeight="1">
      <c r="B84" s="31"/>
      <c r="C84" s="26" t="s">
        <v>14</v>
      </c>
      <c r="I84" s="95"/>
      <c r="L84" s="31"/>
    </row>
    <row r="85" spans="2:47" s="1" customFormat="1" ht="16.5" customHeight="1">
      <c r="B85" s="31"/>
      <c r="E85" s="257" t="str">
        <f>E7</f>
        <v>Obnova a nadstavba Materskej školy Hrubá Borša</v>
      </c>
      <c r="F85" s="258"/>
      <c r="G85" s="258"/>
      <c r="H85" s="258"/>
      <c r="I85" s="95"/>
      <c r="L85" s="31"/>
    </row>
    <row r="86" spans="2:47" s="1" customFormat="1" ht="12" customHeight="1">
      <c r="B86" s="31"/>
      <c r="C86" s="26" t="s">
        <v>105</v>
      </c>
      <c r="I86" s="95"/>
      <c r="L86" s="31"/>
    </row>
    <row r="87" spans="2:47" s="1" customFormat="1" ht="16.5" customHeight="1">
      <c r="B87" s="31"/>
      <c r="E87" s="233" t="str">
        <f>E9</f>
        <v>3 - Vzduchotechnika</v>
      </c>
      <c r="F87" s="259"/>
      <c r="G87" s="259"/>
      <c r="H87" s="259"/>
      <c r="I87" s="95"/>
      <c r="L87" s="31"/>
    </row>
    <row r="88" spans="2:47" s="1" customFormat="1" ht="6.95" customHeight="1">
      <c r="B88" s="31"/>
      <c r="I88" s="95"/>
      <c r="L88" s="31"/>
    </row>
    <row r="89" spans="2:47" s="1" customFormat="1" ht="12" customHeight="1">
      <c r="B89" s="31"/>
      <c r="C89" s="26" t="s">
        <v>18</v>
      </c>
      <c r="F89" s="24" t="str">
        <f>F12</f>
        <v xml:space="preserve"> </v>
      </c>
      <c r="I89" s="96" t="s">
        <v>20</v>
      </c>
      <c r="J89" s="51" t="str">
        <f>IF(J12="","",J12)</f>
        <v/>
      </c>
      <c r="L89" s="31"/>
    </row>
    <row r="90" spans="2:47" s="1" customFormat="1" ht="6.95" customHeight="1">
      <c r="B90" s="31"/>
      <c r="I90" s="95"/>
      <c r="L90" s="31"/>
    </row>
    <row r="91" spans="2:47" s="1" customFormat="1" ht="15.2" customHeight="1">
      <c r="B91" s="31"/>
      <c r="C91" s="26" t="s">
        <v>21</v>
      </c>
      <c r="F91" s="24" t="str">
        <f>E15</f>
        <v xml:space="preserve"> </v>
      </c>
      <c r="I91" s="96" t="s">
        <v>26</v>
      </c>
      <c r="J91" s="29" t="str">
        <f>E21</f>
        <v xml:space="preserve"> </v>
      </c>
      <c r="L91" s="31"/>
    </row>
    <row r="92" spans="2:47" s="1" customFormat="1" ht="15.2" customHeight="1">
      <c r="B92" s="31"/>
      <c r="C92" s="26" t="s">
        <v>24</v>
      </c>
      <c r="F92" s="24" t="str">
        <f>IF(E18="","",E18)</f>
        <v>Vyplň údaj</v>
      </c>
      <c r="I92" s="96" t="s">
        <v>28</v>
      </c>
      <c r="J92" s="29" t="str">
        <f>E24</f>
        <v xml:space="preserve"> </v>
      </c>
      <c r="L92" s="31"/>
    </row>
    <row r="93" spans="2:47" s="1" customFormat="1" ht="10.35" customHeight="1">
      <c r="B93" s="31"/>
      <c r="I93" s="95"/>
      <c r="L93" s="31"/>
    </row>
    <row r="94" spans="2:47" s="1" customFormat="1" ht="29.25" customHeight="1">
      <c r="B94" s="31"/>
      <c r="C94" s="118" t="s">
        <v>110</v>
      </c>
      <c r="D94" s="105"/>
      <c r="E94" s="105"/>
      <c r="F94" s="105"/>
      <c r="G94" s="105"/>
      <c r="H94" s="105"/>
      <c r="I94" s="119"/>
      <c r="J94" s="120" t="s">
        <v>111</v>
      </c>
      <c r="K94" s="105"/>
      <c r="L94" s="31"/>
    </row>
    <row r="95" spans="2:47" s="1" customFormat="1" ht="10.35" customHeight="1">
      <c r="B95" s="31"/>
      <c r="I95" s="95"/>
      <c r="L95" s="31"/>
    </row>
    <row r="96" spans="2:47" s="1" customFormat="1" ht="22.9" customHeight="1">
      <c r="B96" s="31"/>
      <c r="C96" s="121" t="s">
        <v>112</v>
      </c>
      <c r="I96" s="95"/>
      <c r="J96" s="65">
        <f>J118</f>
        <v>0</v>
      </c>
      <c r="L96" s="31"/>
      <c r="AU96" s="16" t="s">
        <v>113</v>
      </c>
    </row>
    <row r="97" spans="2:12" s="8" customFormat="1" ht="24.95" customHeight="1">
      <c r="B97" s="122"/>
      <c r="D97" s="123" t="s">
        <v>1686</v>
      </c>
      <c r="E97" s="124"/>
      <c r="F97" s="124"/>
      <c r="G97" s="124"/>
      <c r="H97" s="124"/>
      <c r="I97" s="125"/>
      <c r="J97" s="126">
        <f>J119</f>
        <v>0</v>
      </c>
      <c r="L97" s="122"/>
    </row>
    <row r="98" spans="2:12" s="9" customFormat="1" ht="19.899999999999999" customHeight="1">
      <c r="B98" s="127"/>
      <c r="D98" s="128" t="s">
        <v>1687</v>
      </c>
      <c r="E98" s="129"/>
      <c r="F98" s="129"/>
      <c r="G98" s="129"/>
      <c r="H98" s="129"/>
      <c r="I98" s="130"/>
      <c r="J98" s="131">
        <f>J120</f>
        <v>0</v>
      </c>
      <c r="L98" s="127"/>
    </row>
    <row r="99" spans="2:12" s="1" customFormat="1" ht="21.75" customHeight="1">
      <c r="B99" s="31"/>
      <c r="I99" s="95"/>
      <c r="L99" s="31"/>
    </row>
    <row r="100" spans="2:12" s="1" customFormat="1" ht="6.95" customHeight="1">
      <c r="B100" s="43"/>
      <c r="C100" s="44"/>
      <c r="D100" s="44"/>
      <c r="E100" s="44"/>
      <c r="F100" s="44"/>
      <c r="G100" s="44"/>
      <c r="H100" s="44"/>
      <c r="I100" s="116"/>
      <c r="J100" s="44"/>
      <c r="K100" s="44"/>
      <c r="L100" s="31"/>
    </row>
    <row r="104" spans="2:12" s="1" customFormat="1" ht="6.95" customHeight="1">
      <c r="B104" s="45"/>
      <c r="C104" s="46"/>
      <c r="D104" s="46"/>
      <c r="E104" s="46"/>
      <c r="F104" s="46"/>
      <c r="G104" s="46"/>
      <c r="H104" s="46"/>
      <c r="I104" s="117"/>
      <c r="J104" s="46"/>
      <c r="K104" s="46"/>
      <c r="L104" s="31"/>
    </row>
    <row r="105" spans="2:12" s="1" customFormat="1" ht="24.95" customHeight="1">
      <c r="B105" s="31"/>
      <c r="C105" s="20" t="s">
        <v>139</v>
      </c>
      <c r="I105" s="95"/>
      <c r="L105" s="31"/>
    </row>
    <row r="106" spans="2:12" s="1" customFormat="1" ht="6.95" customHeight="1">
      <c r="B106" s="31"/>
      <c r="I106" s="95"/>
      <c r="L106" s="31"/>
    </row>
    <row r="107" spans="2:12" s="1" customFormat="1" ht="12" customHeight="1">
      <c r="B107" s="31"/>
      <c r="C107" s="26" t="s">
        <v>14</v>
      </c>
      <c r="I107" s="95"/>
      <c r="L107" s="31"/>
    </row>
    <row r="108" spans="2:12" s="1" customFormat="1" ht="16.5" customHeight="1">
      <c r="B108" s="31"/>
      <c r="E108" s="257" t="str">
        <f>E7</f>
        <v>Obnova a nadstavba Materskej školy Hrubá Borša</v>
      </c>
      <c r="F108" s="258"/>
      <c r="G108" s="258"/>
      <c r="H108" s="258"/>
      <c r="I108" s="95"/>
      <c r="L108" s="31"/>
    </row>
    <row r="109" spans="2:12" s="1" customFormat="1" ht="12" customHeight="1">
      <c r="B109" s="31"/>
      <c r="C109" s="26" t="s">
        <v>105</v>
      </c>
      <c r="I109" s="95"/>
      <c r="L109" s="31"/>
    </row>
    <row r="110" spans="2:12" s="1" customFormat="1" ht="16.5" customHeight="1">
      <c r="B110" s="31"/>
      <c r="E110" s="233" t="str">
        <f>E9</f>
        <v>3 - Vzduchotechnika</v>
      </c>
      <c r="F110" s="259"/>
      <c r="G110" s="259"/>
      <c r="H110" s="259"/>
      <c r="I110" s="95"/>
      <c r="L110" s="31"/>
    </row>
    <row r="111" spans="2:12" s="1" customFormat="1" ht="6.95" customHeight="1">
      <c r="B111" s="31"/>
      <c r="I111" s="95"/>
      <c r="L111" s="31"/>
    </row>
    <row r="112" spans="2:12" s="1" customFormat="1" ht="12" customHeight="1">
      <c r="B112" s="31"/>
      <c r="C112" s="26" t="s">
        <v>18</v>
      </c>
      <c r="F112" s="24" t="str">
        <f>F12</f>
        <v xml:space="preserve"> </v>
      </c>
      <c r="I112" s="96" t="s">
        <v>20</v>
      </c>
      <c r="J112" s="51" t="str">
        <f>IF(J12="","",J12)</f>
        <v/>
      </c>
      <c r="L112" s="31"/>
    </row>
    <row r="113" spans="2:65" s="1" customFormat="1" ht="6.95" customHeight="1">
      <c r="B113" s="31"/>
      <c r="I113" s="95"/>
      <c r="L113" s="31"/>
    </row>
    <row r="114" spans="2:65" s="1" customFormat="1" ht="15.2" customHeight="1">
      <c r="B114" s="31"/>
      <c r="C114" s="26" t="s">
        <v>21</v>
      </c>
      <c r="F114" s="24" t="str">
        <f>E15</f>
        <v xml:space="preserve"> </v>
      </c>
      <c r="I114" s="96" t="s">
        <v>26</v>
      </c>
      <c r="J114" s="29" t="str">
        <f>E21</f>
        <v xml:space="preserve"> </v>
      </c>
      <c r="L114" s="31"/>
    </row>
    <row r="115" spans="2:65" s="1" customFormat="1" ht="15.2" customHeight="1">
      <c r="B115" s="31"/>
      <c r="C115" s="26" t="s">
        <v>24</v>
      </c>
      <c r="F115" s="24" t="str">
        <f>IF(E18="","",E18)</f>
        <v>Vyplň údaj</v>
      </c>
      <c r="I115" s="96" t="s">
        <v>28</v>
      </c>
      <c r="J115" s="29" t="str">
        <f>E24</f>
        <v xml:space="preserve"> </v>
      </c>
      <c r="L115" s="31"/>
    </row>
    <row r="116" spans="2:65" s="1" customFormat="1" ht="10.35" customHeight="1">
      <c r="B116" s="31"/>
      <c r="I116" s="95"/>
      <c r="L116" s="31"/>
    </row>
    <row r="117" spans="2:65" s="10" customFormat="1" ht="29.25" customHeight="1">
      <c r="B117" s="132"/>
      <c r="C117" s="133" t="s">
        <v>140</v>
      </c>
      <c r="D117" s="134" t="s">
        <v>55</v>
      </c>
      <c r="E117" s="134" t="s">
        <v>51</v>
      </c>
      <c r="F117" s="134" t="s">
        <v>52</v>
      </c>
      <c r="G117" s="134" t="s">
        <v>141</v>
      </c>
      <c r="H117" s="134" t="s">
        <v>142</v>
      </c>
      <c r="I117" s="135" t="s">
        <v>143</v>
      </c>
      <c r="J117" s="136" t="s">
        <v>111</v>
      </c>
      <c r="K117" s="137" t="s">
        <v>144</v>
      </c>
      <c r="L117" s="132"/>
      <c r="M117" s="58" t="s">
        <v>1</v>
      </c>
      <c r="N117" s="59" t="s">
        <v>34</v>
      </c>
      <c r="O117" s="59" t="s">
        <v>145</v>
      </c>
      <c r="P117" s="59" t="s">
        <v>146</v>
      </c>
      <c r="Q117" s="59" t="s">
        <v>147</v>
      </c>
      <c r="R117" s="59" t="s">
        <v>148</v>
      </c>
      <c r="S117" s="59" t="s">
        <v>149</v>
      </c>
      <c r="T117" s="60" t="s">
        <v>150</v>
      </c>
    </row>
    <row r="118" spans="2:65" s="1" customFormat="1" ht="22.9" customHeight="1">
      <c r="B118" s="31"/>
      <c r="C118" s="63" t="s">
        <v>112</v>
      </c>
      <c r="I118" s="95"/>
      <c r="J118" s="138">
        <f>BK118</f>
        <v>0</v>
      </c>
      <c r="L118" s="31"/>
      <c r="M118" s="61"/>
      <c r="N118" s="52"/>
      <c r="O118" s="52"/>
      <c r="P118" s="139">
        <f>P119</f>
        <v>0</v>
      </c>
      <c r="Q118" s="52"/>
      <c r="R118" s="139">
        <f>R119</f>
        <v>0</v>
      </c>
      <c r="S118" s="52"/>
      <c r="T118" s="140">
        <f>T119</f>
        <v>0</v>
      </c>
      <c r="AT118" s="16" t="s">
        <v>69</v>
      </c>
      <c r="AU118" s="16" t="s">
        <v>113</v>
      </c>
      <c r="BK118" s="141">
        <f>BK119</f>
        <v>0</v>
      </c>
    </row>
    <row r="119" spans="2:65" s="11" customFormat="1" ht="25.9" customHeight="1">
      <c r="B119" s="142"/>
      <c r="D119" s="143" t="s">
        <v>69</v>
      </c>
      <c r="E119" s="144" t="s">
        <v>1688</v>
      </c>
      <c r="F119" s="144" t="s">
        <v>1689</v>
      </c>
      <c r="I119" s="145"/>
      <c r="J119" s="146">
        <f>BK119</f>
        <v>0</v>
      </c>
      <c r="L119" s="142"/>
      <c r="M119" s="147"/>
      <c r="N119" s="148"/>
      <c r="O119" s="148"/>
      <c r="P119" s="149">
        <f>P120</f>
        <v>0</v>
      </c>
      <c r="Q119" s="148"/>
      <c r="R119" s="149">
        <f>R120</f>
        <v>0</v>
      </c>
      <c r="S119" s="148"/>
      <c r="T119" s="150">
        <f>T120</f>
        <v>0</v>
      </c>
      <c r="AR119" s="143" t="s">
        <v>89</v>
      </c>
      <c r="AT119" s="151" t="s">
        <v>69</v>
      </c>
      <c r="AU119" s="151" t="s">
        <v>70</v>
      </c>
      <c r="AY119" s="143" t="s">
        <v>153</v>
      </c>
      <c r="BK119" s="152">
        <f>BK120</f>
        <v>0</v>
      </c>
    </row>
    <row r="120" spans="2:65" s="11" customFormat="1" ht="22.9" customHeight="1">
      <c r="B120" s="142"/>
      <c r="D120" s="143" t="s">
        <v>69</v>
      </c>
      <c r="E120" s="153" t="s">
        <v>1690</v>
      </c>
      <c r="F120" s="153" t="s">
        <v>1691</v>
      </c>
      <c r="I120" s="145"/>
      <c r="J120" s="154">
        <f>BK120</f>
        <v>0</v>
      </c>
      <c r="L120" s="142"/>
      <c r="M120" s="147"/>
      <c r="N120" s="148"/>
      <c r="O120" s="148"/>
      <c r="P120" s="149">
        <f>SUM(P121:P134)</f>
        <v>0</v>
      </c>
      <c r="Q120" s="148"/>
      <c r="R120" s="149">
        <f>SUM(R121:R134)</f>
        <v>0</v>
      </c>
      <c r="S120" s="148"/>
      <c r="T120" s="150">
        <f>SUM(T121:T134)</f>
        <v>0</v>
      </c>
      <c r="AR120" s="143" t="s">
        <v>89</v>
      </c>
      <c r="AT120" s="151" t="s">
        <v>69</v>
      </c>
      <c r="AU120" s="151" t="s">
        <v>74</v>
      </c>
      <c r="AY120" s="143" t="s">
        <v>153</v>
      </c>
      <c r="BK120" s="152">
        <f>SUM(BK121:BK134)</f>
        <v>0</v>
      </c>
    </row>
    <row r="121" spans="2:65" s="1" customFormat="1" ht="60" customHeight="1">
      <c r="B121" s="155"/>
      <c r="C121" s="193" t="s">
        <v>74</v>
      </c>
      <c r="D121" s="193" t="s">
        <v>204</v>
      </c>
      <c r="E121" s="194" t="s">
        <v>1692</v>
      </c>
      <c r="F121" s="195" t="s">
        <v>1693</v>
      </c>
      <c r="G121" s="196" t="s">
        <v>582</v>
      </c>
      <c r="H121" s="197">
        <v>2</v>
      </c>
      <c r="I121" s="198"/>
      <c r="J121" s="199">
        <f t="shared" ref="J121:J134" si="0">ROUND(I121*H121,2)</f>
        <v>0</v>
      </c>
      <c r="K121" s="195" t="s">
        <v>1</v>
      </c>
      <c r="L121" s="200"/>
      <c r="M121" s="201" t="s">
        <v>1</v>
      </c>
      <c r="N121" s="202" t="s">
        <v>36</v>
      </c>
      <c r="O121" s="54"/>
      <c r="P121" s="165">
        <f t="shared" ref="P121:P134" si="1">O121*H121</f>
        <v>0</v>
      </c>
      <c r="Q121" s="165">
        <v>0</v>
      </c>
      <c r="R121" s="165">
        <f t="shared" ref="R121:R134" si="2">Q121*H121</f>
        <v>0</v>
      </c>
      <c r="S121" s="165">
        <v>0</v>
      </c>
      <c r="T121" s="166">
        <f t="shared" ref="T121:T134" si="3">S121*H121</f>
        <v>0</v>
      </c>
      <c r="AR121" s="167" t="s">
        <v>1694</v>
      </c>
      <c r="AT121" s="167" t="s">
        <v>204</v>
      </c>
      <c r="AU121" s="167" t="s">
        <v>82</v>
      </c>
      <c r="AY121" s="16" t="s">
        <v>153</v>
      </c>
      <c r="BE121" s="168">
        <f t="shared" ref="BE121:BE134" si="4">IF(N121="základná",J121,0)</f>
        <v>0</v>
      </c>
      <c r="BF121" s="168">
        <f t="shared" ref="BF121:BF134" si="5">IF(N121="znížená",J121,0)</f>
        <v>0</v>
      </c>
      <c r="BG121" s="168">
        <f t="shared" ref="BG121:BG134" si="6">IF(N121="zákl. prenesená",J121,0)</f>
        <v>0</v>
      </c>
      <c r="BH121" s="168">
        <f t="shared" ref="BH121:BH134" si="7">IF(N121="zníž. prenesená",J121,0)</f>
        <v>0</v>
      </c>
      <c r="BI121" s="168">
        <f t="shared" ref="BI121:BI134" si="8">IF(N121="nulová",J121,0)</f>
        <v>0</v>
      </c>
      <c r="BJ121" s="16" t="s">
        <v>82</v>
      </c>
      <c r="BK121" s="168">
        <f t="shared" ref="BK121:BK134" si="9">ROUND(I121*H121,2)</f>
        <v>0</v>
      </c>
      <c r="BL121" s="16" t="s">
        <v>507</v>
      </c>
      <c r="BM121" s="167" t="s">
        <v>82</v>
      </c>
    </row>
    <row r="122" spans="2:65" s="1" customFormat="1" ht="24" customHeight="1">
      <c r="B122" s="155"/>
      <c r="C122" s="193" t="s">
        <v>82</v>
      </c>
      <c r="D122" s="193" t="s">
        <v>204</v>
      </c>
      <c r="E122" s="194" t="s">
        <v>1695</v>
      </c>
      <c r="F122" s="195" t="s">
        <v>1696</v>
      </c>
      <c r="G122" s="196" t="s">
        <v>265</v>
      </c>
      <c r="H122" s="197">
        <v>4</v>
      </c>
      <c r="I122" s="198"/>
      <c r="J122" s="199">
        <f t="shared" si="0"/>
        <v>0</v>
      </c>
      <c r="K122" s="195" t="s">
        <v>1</v>
      </c>
      <c r="L122" s="200"/>
      <c r="M122" s="201" t="s">
        <v>1</v>
      </c>
      <c r="N122" s="202" t="s">
        <v>36</v>
      </c>
      <c r="O122" s="54"/>
      <c r="P122" s="165">
        <f t="shared" si="1"/>
        <v>0</v>
      </c>
      <c r="Q122" s="165">
        <v>0</v>
      </c>
      <c r="R122" s="165">
        <f t="shared" si="2"/>
        <v>0</v>
      </c>
      <c r="S122" s="165">
        <v>0</v>
      </c>
      <c r="T122" s="166">
        <f t="shared" si="3"/>
        <v>0</v>
      </c>
      <c r="AR122" s="167" t="s">
        <v>1694</v>
      </c>
      <c r="AT122" s="167" t="s">
        <v>204</v>
      </c>
      <c r="AU122" s="167" t="s">
        <v>82</v>
      </c>
      <c r="AY122" s="16" t="s">
        <v>153</v>
      </c>
      <c r="BE122" s="168">
        <f t="shared" si="4"/>
        <v>0</v>
      </c>
      <c r="BF122" s="168">
        <f t="shared" si="5"/>
        <v>0</v>
      </c>
      <c r="BG122" s="168">
        <f t="shared" si="6"/>
        <v>0</v>
      </c>
      <c r="BH122" s="168">
        <f t="shared" si="7"/>
        <v>0</v>
      </c>
      <c r="BI122" s="168">
        <f t="shared" si="8"/>
        <v>0</v>
      </c>
      <c r="BJ122" s="16" t="s">
        <v>82</v>
      </c>
      <c r="BK122" s="168">
        <f t="shared" si="9"/>
        <v>0</v>
      </c>
      <c r="BL122" s="16" t="s">
        <v>507</v>
      </c>
      <c r="BM122" s="167" t="s">
        <v>92</v>
      </c>
    </row>
    <row r="123" spans="2:65" s="1" customFormat="1" ht="24" customHeight="1">
      <c r="B123" s="155"/>
      <c r="C123" s="193" t="s">
        <v>89</v>
      </c>
      <c r="D123" s="193" t="s">
        <v>204</v>
      </c>
      <c r="E123" s="194" t="s">
        <v>1697</v>
      </c>
      <c r="F123" s="195" t="s">
        <v>1698</v>
      </c>
      <c r="G123" s="196" t="s">
        <v>265</v>
      </c>
      <c r="H123" s="197">
        <v>4</v>
      </c>
      <c r="I123" s="198"/>
      <c r="J123" s="199">
        <f t="shared" si="0"/>
        <v>0</v>
      </c>
      <c r="K123" s="195" t="s">
        <v>1</v>
      </c>
      <c r="L123" s="200"/>
      <c r="M123" s="201" t="s">
        <v>1</v>
      </c>
      <c r="N123" s="202" t="s">
        <v>36</v>
      </c>
      <c r="O123" s="54"/>
      <c r="P123" s="165">
        <f t="shared" si="1"/>
        <v>0</v>
      </c>
      <c r="Q123" s="165">
        <v>0</v>
      </c>
      <c r="R123" s="165">
        <f t="shared" si="2"/>
        <v>0</v>
      </c>
      <c r="S123" s="165">
        <v>0</v>
      </c>
      <c r="T123" s="166">
        <f t="shared" si="3"/>
        <v>0</v>
      </c>
      <c r="AR123" s="167" t="s">
        <v>1694</v>
      </c>
      <c r="AT123" s="167" t="s">
        <v>204</v>
      </c>
      <c r="AU123" s="167" t="s">
        <v>82</v>
      </c>
      <c r="AY123" s="16" t="s">
        <v>153</v>
      </c>
      <c r="BE123" s="168">
        <f t="shared" si="4"/>
        <v>0</v>
      </c>
      <c r="BF123" s="168">
        <f t="shared" si="5"/>
        <v>0</v>
      </c>
      <c r="BG123" s="168">
        <f t="shared" si="6"/>
        <v>0</v>
      </c>
      <c r="BH123" s="168">
        <f t="shared" si="7"/>
        <v>0</v>
      </c>
      <c r="BI123" s="168">
        <f t="shared" si="8"/>
        <v>0</v>
      </c>
      <c r="BJ123" s="16" t="s">
        <v>82</v>
      </c>
      <c r="BK123" s="168">
        <f t="shared" si="9"/>
        <v>0</v>
      </c>
      <c r="BL123" s="16" t="s">
        <v>507</v>
      </c>
      <c r="BM123" s="167" t="s">
        <v>98</v>
      </c>
    </row>
    <row r="124" spans="2:65" s="1" customFormat="1" ht="24" customHeight="1">
      <c r="B124" s="155"/>
      <c r="C124" s="193" t="s">
        <v>92</v>
      </c>
      <c r="D124" s="193" t="s">
        <v>204</v>
      </c>
      <c r="E124" s="194" t="s">
        <v>1699</v>
      </c>
      <c r="F124" s="195" t="s">
        <v>1700</v>
      </c>
      <c r="G124" s="196" t="s">
        <v>1701</v>
      </c>
      <c r="H124" s="197">
        <v>4</v>
      </c>
      <c r="I124" s="198"/>
      <c r="J124" s="199">
        <f t="shared" si="0"/>
        <v>0</v>
      </c>
      <c r="K124" s="195" t="s">
        <v>1</v>
      </c>
      <c r="L124" s="200"/>
      <c r="M124" s="201" t="s">
        <v>1</v>
      </c>
      <c r="N124" s="202" t="s">
        <v>36</v>
      </c>
      <c r="O124" s="54"/>
      <c r="P124" s="165">
        <f t="shared" si="1"/>
        <v>0</v>
      </c>
      <c r="Q124" s="165">
        <v>0</v>
      </c>
      <c r="R124" s="165">
        <f t="shared" si="2"/>
        <v>0</v>
      </c>
      <c r="S124" s="165">
        <v>0</v>
      </c>
      <c r="T124" s="166">
        <f t="shared" si="3"/>
        <v>0</v>
      </c>
      <c r="AR124" s="167" t="s">
        <v>1694</v>
      </c>
      <c r="AT124" s="167" t="s">
        <v>204</v>
      </c>
      <c r="AU124" s="167" t="s">
        <v>82</v>
      </c>
      <c r="AY124" s="16" t="s">
        <v>153</v>
      </c>
      <c r="BE124" s="168">
        <f t="shared" si="4"/>
        <v>0</v>
      </c>
      <c r="BF124" s="168">
        <f t="shared" si="5"/>
        <v>0</v>
      </c>
      <c r="BG124" s="168">
        <f t="shared" si="6"/>
        <v>0</v>
      </c>
      <c r="BH124" s="168">
        <f t="shared" si="7"/>
        <v>0</v>
      </c>
      <c r="BI124" s="168">
        <f t="shared" si="8"/>
        <v>0</v>
      </c>
      <c r="BJ124" s="16" t="s">
        <v>82</v>
      </c>
      <c r="BK124" s="168">
        <f t="shared" si="9"/>
        <v>0</v>
      </c>
      <c r="BL124" s="16" t="s">
        <v>507</v>
      </c>
      <c r="BM124" s="167" t="s">
        <v>190</v>
      </c>
    </row>
    <row r="125" spans="2:65" s="1" customFormat="1" ht="16.5" customHeight="1">
      <c r="B125" s="155"/>
      <c r="C125" s="193" t="s">
        <v>95</v>
      </c>
      <c r="D125" s="193" t="s">
        <v>204</v>
      </c>
      <c r="E125" s="194" t="s">
        <v>1702</v>
      </c>
      <c r="F125" s="195" t="s">
        <v>1703</v>
      </c>
      <c r="G125" s="196" t="s">
        <v>1701</v>
      </c>
      <c r="H125" s="197">
        <v>1.5</v>
      </c>
      <c r="I125" s="198"/>
      <c r="J125" s="199">
        <f t="shared" si="0"/>
        <v>0</v>
      </c>
      <c r="K125" s="195" t="s">
        <v>1</v>
      </c>
      <c r="L125" s="200"/>
      <c r="M125" s="201" t="s">
        <v>1</v>
      </c>
      <c r="N125" s="202" t="s">
        <v>36</v>
      </c>
      <c r="O125" s="54"/>
      <c r="P125" s="165">
        <f t="shared" si="1"/>
        <v>0</v>
      </c>
      <c r="Q125" s="165">
        <v>0</v>
      </c>
      <c r="R125" s="165">
        <f t="shared" si="2"/>
        <v>0</v>
      </c>
      <c r="S125" s="165">
        <v>0</v>
      </c>
      <c r="T125" s="166">
        <f t="shared" si="3"/>
        <v>0</v>
      </c>
      <c r="AR125" s="167" t="s">
        <v>1694</v>
      </c>
      <c r="AT125" s="167" t="s">
        <v>204</v>
      </c>
      <c r="AU125" s="167" t="s">
        <v>82</v>
      </c>
      <c r="AY125" s="16" t="s">
        <v>153</v>
      </c>
      <c r="BE125" s="168">
        <f t="shared" si="4"/>
        <v>0</v>
      </c>
      <c r="BF125" s="168">
        <f t="shared" si="5"/>
        <v>0</v>
      </c>
      <c r="BG125" s="168">
        <f t="shared" si="6"/>
        <v>0</v>
      </c>
      <c r="BH125" s="168">
        <f t="shared" si="7"/>
        <v>0</v>
      </c>
      <c r="BI125" s="168">
        <f t="shared" si="8"/>
        <v>0</v>
      </c>
      <c r="BJ125" s="16" t="s">
        <v>82</v>
      </c>
      <c r="BK125" s="168">
        <f t="shared" si="9"/>
        <v>0</v>
      </c>
      <c r="BL125" s="16" t="s">
        <v>507</v>
      </c>
      <c r="BM125" s="167" t="s">
        <v>203</v>
      </c>
    </row>
    <row r="126" spans="2:65" s="1" customFormat="1" ht="16.5" customHeight="1">
      <c r="B126" s="155"/>
      <c r="C126" s="193" t="s">
        <v>98</v>
      </c>
      <c r="D126" s="193" t="s">
        <v>204</v>
      </c>
      <c r="E126" s="194" t="s">
        <v>1704</v>
      </c>
      <c r="F126" s="195" t="s">
        <v>1705</v>
      </c>
      <c r="G126" s="196" t="s">
        <v>158</v>
      </c>
      <c r="H126" s="197">
        <v>4</v>
      </c>
      <c r="I126" s="198"/>
      <c r="J126" s="199">
        <f t="shared" si="0"/>
        <v>0</v>
      </c>
      <c r="K126" s="195" t="s">
        <v>1</v>
      </c>
      <c r="L126" s="200"/>
      <c r="M126" s="201" t="s">
        <v>1</v>
      </c>
      <c r="N126" s="202" t="s">
        <v>36</v>
      </c>
      <c r="O126" s="54"/>
      <c r="P126" s="165">
        <f t="shared" si="1"/>
        <v>0</v>
      </c>
      <c r="Q126" s="165">
        <v>0</v>
      </c>
      <c r="R126" s="165">
        <f t="shared" si="2"/>
        <v>0</v>
      </c>
      <c r="S126" s="165">
        <v>0</v>
      </c>
      <c r="T126" s="166">
        <f t="shared" si="3"/>
        <v>0</v>
      </c>
      <c r="AR126" s="167" t="s">
        <v>1694</v>
      </c>
      <c r="AT126" s="167" t="s">
        <v>204</v>
      </c>
      <c r="AU126" s="167" t="s">
        <v>82</v>
      </c>
      <c r="AY126" s="16" t="s">
        <v>153</v>
      </c>
      <c r="BE126" s="168">
        <f t="shared" si="4"/>
        <v>0</v>
      </c>
      <c r="BF126" s="168">
        <f t="shared" si="5"/>
        <v>0</v>
      </c>
      <c r="BG126" s="168">
        <f t="shared" si="6"/>
        <v>0</v>
      </c>
      <c r="BH126" s="168">
        <f t="shared" si="7"/>
        <v>0</v>
      </c>
      <c r="BI126" s="168">
        <f t="shared" si="8"/>
        <v>0</v>
      </c>
      <c r="BJ126" s="16" t="s">
        <v>82</v>
      </c>
      <c r="BK126" s="168">
        <f t="shared" si="9"/>
        <v>0</v>
      </c>
      <c r="BL126" s="16" t="s">
        <v>507</v>
      </c>
      <c r="BM126" s="167" t="s">
        <v>215</v>
      </c>
    </row>
    <row r="127" spans="2:65" s="1" customFormat="1" ht="16.5" customHeight="1">
      <c r="B127" s="155"/>
      <c r="C127" s="193" t="s">
        <v>101</v>
      </c>
      <c r="D127" s="193" t="s">
        <v>204</v>
      </c>
      <c r="E127" s="194" t="s">
        <v>1706</v>
      </c>
      <c r="F127" s="195" t="s">
        <v>1707</v>
      </c>
      <c r="G127" s="196" t="s">
        <v>158</v>
      </c>
      <c r="H127" s="197">
        <v>4</v>
      </c>
      <c r="I127" s="198"/>
      <c r="J127" s="199">
        <f t="shared" si="0"/>
        <v>0</v>
      </c>
      <c r="K127" s="195" t="s">
        <v>1</v>
      </c>
      <c r="L127" s="200"/>
      <c r="M127" s="201" t="s">
        <v>1</v>
      </c>
      <c r="N127" s="202" t="s">
        <v>36</v>
      </c>
      <c r="O127" s="54"/>
      <c r="P127" s="165">
        <f t="shared" si="1"/>
        <v>0</v>
      </c>
      <c r="Q127" s="165">
        <v>0</v>
      </c>
      <c r="R127" s="165">
        <f t="shared" si="2"/>
        <v>0</v>
      </c>
      <c r="S127" s="165">
        <v>0</v>
      </c>
      <c r="T127" s="166">
        <f t="shared" si="3"/>
        <v>0</v>
      </c>
      <c r="AR127" s="167" t="s">
        <v>1694</v>
      </c>
      <c r="AT127" s="167" t="s">
        <v>204</v>
      </c>
      <c r="AU127" s="167" t="s">
        <v>82</v>
      </c>
      <c r="AY127" s="16" t="s">
        <v>153</v>
      </c>
      <c r="BE127" s="168">
        <f t="shared" si="4"/>
        <v>0</v>
      </c>
      <c r="BF127" s="168">
        <f t="shared" si="5"/>
        <v>0</v>
      </c>
      <c r="BG127" s="168">
        <f t="shared" si="6"/>
        <v>0</v>
      </c>
      <c r="BH127" s="168">
        <f t="shared" si="7"/>
        <v>0</v>
      </c>
      <c r="BI127" s="168">
        <f t="shared" si="8"/>
        <v>0</v>
      </c>
      <c r="BJ127" s="16" t="s">
        <v>82</v>
      </c>
      <c r="BK127" s="168">
        <f t="shared" si="9"/>
        <v>0</v>
      </c>
      <c r="BL127" s="16" t="s">
        <v>507</v>
      </c>
      <c r="BM127" s="167" t="s">
        <v>225</v>
      </c>
    </row>
    <row r="128" spans="2:65" s="1" customFormat="1" ht="16.5" customHeight="1">
      <c r="B128" s="155"/>
      <c r="C128" s="156" t="s">
        <v>190</v>
      </c>
      <c r="D128" s="156" t="s">
        <v>155</v>
      </c>
      <c r="E128" s="157" t="s">
        <v>1708</v>
      </c>
      <c r="F128" s="158" t="s">
        <v>1709</v>
      </c>
      <c r="G128" s="159" t="s">
        <v>582</v>
      </c>
      <c r="H128" s="160">
        <v>1</v>
      </c>
      <c r="I128" s="161"/>
      <c r="J128" s="162">
        <f t="shared" si="0"/>
        <v>0</v>
      </c>
      <c r="K128" s="158" t="s">
        <v>1</v>
      </c>
      <c r="L128" s="31"/>
      <c r="M128" s="163" t="s">
        <v>1</v>
      </c>
      <c r="N128" s="164" t="s">
        <v>36</v>
      </c>
      <c r="O128" s="54"/>
      <c r="P128" s="165">
        <f t="shared" si="1"/>
        <v>0</v>
      </c>
      <c r="Q128" s="165">
        <v>0</v>
      </c>
      <c r="R128" s="165">
        <f t="shared" si="2"/>
        <v>0</v>
      </c>
      <c r="S128" s="165">
        <v>0</v>
      </c>
      <c r="T128" s="166">
        <f t="shared" si="3"/>
        <v>0</v>
      </c>
      <c r="AR128" s="167" t="s">
        <v>507</v>
      </c>
      <c r="AT128" s="167" t="s">
        <v>155</v>
      </c>
      <c r="AU128" s="167" t="s">
        <v>82</v>
      </c>
      <c r="AY128" s="16" t="s">
        <v>153</v>
      </c>
      <c r="BE128" s="168">
        <f t="shared" si="4"/>
        <v>0</v>
      </c>
      <c r="BF128" s="168">
        <f t="shared" si="5"/>
        <v>0</v>
      </c>
      <c r="BG128" s="168">
        <f t="shared" si="6"/>
        <v>0</v>
      </c>
      <c r="BH128" s="168">
        <f t="shared" si="7"/>
        <v>0</v>
      </c>
      <c r="BI128" s="168">
        <f t="shared" si="8"/>
        <v>0</v>
      </c>
      <c r="BJ128" s="16" t="s">
        <v>82</v>
      </c>
      <c r="BK128" s="168">
        <f t="shared" si="9"/>
        <v>0</v>
      </c>
      <c r="BL128" s="16" t="s">
        <v>507</v>
      </c>
      <c r="BM128" s="167" t="s">
        <v>234</v>
      </c>
    </row>
    <row r="129" spans="2:65" s="1" customFormat="1" ht="16.5" customHeight="1">
      <c r="B129" s="155"/>
      <c r="C129" s="156" t="s">
        <v>196</v>
      </c>
      <c r="D129" s="156" t="s">
        <v>155</v>
      </c>
      <c r="E129" s="157" t="s">
        <v>1710</v>
      </c>
      <c r="F129" s="158" t="s">
        <v>1711</v>
      </c>
      <c r="G129" s="159" t="s">
        <v>582</v>
      </c>
      <c r="H129" s="160">
        <v>1</v>
      </c>
      <c r="I129" s="161"/>
      <c r="J129" s="162">
        <f t="shared" si="0"/>
        <v>0</v>
      </c>
      <c r="K129" s="158" t="s">
        <v>1</v>
      </c>
      <c r="L129" s="31"/>
      <c r="M129" s="163" t="s">
        <v>1</v>
      </c>
      <c r="N129" s="164" t="s">
        <v>36</v>
      </c>
      <c r="O129" s="54"/>
      <c r="P129" s="165">
        <f t="shared" si="1"/>
        <v>0</v>
      </c>
      <c r="Q129" s="165">
        <v>0</v>
      </c>
      <c r="R129" s="165">
        <f t="shared" si="2"/>
        <v>0</v>
      </c>
      <c r="S129" s="165">
        <v>0</v>
      </c>
      <c r="T129" s="166">
        <f t="shared" si="3"/>
        <v>0</v>
      </c>
      <c r="AR129" s="167" t="s">
        <v>507</v>
      </c>
      <c r="AT129" s="167" t="s">
        <v>155</v>
      </c>
      <c r="AU129" s="167" t="s">
        <v>82</v>
      </c>
      <c r="AY129" s="16" t="s">
        <v>153</v>
      </c>
      <c r="BE129" s="168">
        <f t="shared" si="4"/>
        <v>0</v>
      </c>
      <c r="BF129" s="168">
        <f t="shared" si="5"/>
        <v>0</v>
      </c>
      <c r="BG129" s="168">
        <f t="shared" si="6"/>
        <v>0</v>
      </c>
      <c r="BH129" s="168">
        <f t="shared" si="7"/>
        <v>0</v>
      </c>
      <c r="BI129" s="168">
        <f t="shared" si="8"/>
        <v>0</v>
      </c>
      <c r="BJ129" s="16" t="s">
        <v>82</v>
      </c>
      <c r="BK129" s="168">
        <f t="shared" si="9"/>
        <v>0</v>
      </c>
      <c r="BL129" s="16" t="s">
        <v>507</v>
      </c>
      <c r="BM129" s="167" t="s">
        <v>248</v>
      </c>
    </row>
    <row r="130" spans="2:65" s="1" customFormat="1" ht="24" customHeight="1">
      <c r="B130" s="155"/>
      <c r="C130" s="156" t="s">
        <v>203</v>
      </c>
      <c r="D130" s="156" t="s">
        <v>155</v>
      </c>
      <c r="E130" s="157" t="s">
        <v>1712</v>
      </c>
      <c r="F130" s="158" t="s">
        <v>1713</v>
      </c>
      <c r="G130" s="159" t="s">
        <v>582</v>
      </c>
      <c r="H130" s="160">
        <v>1</v>
      </c>
      <c r="I130" s="161"/>
      <c r="J130" s="162">
        <f t="shared" si="0"/>
        <v>0</v>
      </c>
      <c r="K130" s="158" t="s">
        <v>1</v>
      </c>
      <c r="L130" s="31"/>
      <c r="M130" s="163" t="s">
        <v>1</v>
      </c>
      <c r="N130" s="164" t="s">
        <v>36</v>
      </c>
      <c r="O130" s="54"/>
      <c r="P130" s="165">
        <f t="shared" si="1"/>
        <v>0</v>
      </c>
      <c r="Q130" s="165">
        <v>0</v>
      </c>
      <c r="R130" s="165">
        <f t="shared" si="2"/>
        <v>0</v>
      </c>
      <c r="S130" s="165">
        <v>0</v>
      </c>
      <c r="T130" s="166">
        <f t="shared" si="3"/>
        <v>0</v>
      </c>
      <c r="AR130" s="167" t="s">
        <v>507</v>
      </c>
      <c r="AT130" s="167" t="s">
        <v>155</v>
      </c>
      <c r="AU130" s="167" t="s">
        <v>82</v>
      </c>
      <c r="AY130" s="16" t="s">
        <v>153</v>
      </c>
      <c r="BE130" s="168">
        <f t="shared" si="4"/>
        <v>0</v>
      </c>
      <c r="BF130" s="168">
        <f t="shared" si="5"/>
        <v>0</v>
      </c>
      <c r="BG130" s="168">
        <f t="shared" si="6"/>
        <v>0</v>
      </c>
      <c r="BH130" s="168">
        <f t="shared" si="7"/>
        <v>0</v>
      </c>
      <c r="BI130" s="168">
        <f t="shared" si="8"/>
        <v>0</v>
      </c>
      <c r="BJ130" s="16" t="s">
        <v>82</v>
      </c>
      <c r="BK130" s="168">
        <f t="shared" si="9"/>
        <v>0</v>
      </c>
      <c r="BL130" s="16" t="s">
        <v>507</v>
      </c>
      <c r="BM130" s="167" t="s">
        <v>7</v>
      </c>
    </row>
    <row r="131" spans="2:65" s="1" customFormat="1" ht="16.5" customHeight="1">
      <c r="B131" s="155"/>
      <c r="C131" s="156" t="s">
        <v>210</v>
      </c>
      <c r="D131" s="156" t="s">
        <v>155</v>
      </c>
      <c r="E131" s="157" t="s">
        <v>1714</v>
      </c>
      <c r="F131" s="158" t="s">
        <v>1715</v>
      </c>
      <c r="G131" s="159" t="s">
        <v>582</v>
      </c>
      <c r="H131" s="160">
        <v>1</v>
      </c>
      <c r="I131" s="161"/>
      <c r="J131" s="162">
        <f t="shared" si="0"/>
        <v>0</v>
      </c>
      <c r="K131" s="158" t="s">
        <v>1</v>
      </c>
      <c r="L131" s="31"/>
      <c r="M131" s="163" t="s">
        <v>1</v>
      </c>
      <c r="N131" s="164" t="s">
        <v>36</v>
      </c>
      <c r="O131" s="54"/>
      <c r="P131" s="165">
        <f t="shared" si="1"/>
        <v>0</v>
      </c>
      <c r="Q131" s="165">
        <v>0</v>
      </c>
      <c r="R131" s="165">
        <f t="shared" si="2"/>
        <v>0</v>
      </c>
      <c r="S131" s="165">
        <v>0</v>
      </c>
      <c r="T131" s="166">
        <f t="shared" si="3"/>
        <v>0</v>
      </c>
      <c r="AR131" s="167" t="s">
        <v>507</v>
      </c>
      <c r="AT131" s="167" t="s">
        <v>155</v>
      </c>
      <c r="AU131" s="167" t="s">
        <v>82</v>
      </c>
      <c r="AY131" s="16" t="s">
        <v>153</v>
      </c>
      <c r="BE131" s="168">
        <f t="shared" si="4"/>
        <v>0</v>
      </c>
      <c r="BF131" s="168">
        <f t="shared" si="5"/>
        <v>0</v>
      </c>
      <c r="BG131" s="168">
        <f t="shared" si="6"/>
        <v>0</v>
      </c>
      <c r="BH131" s="168">
        <f t="shared" si="7"/>
        <v>0</v>
      </c>
      <c r="BI131" s="168">
        <f t="shared" si="8"/>
        <v>0</v>
      </c>
      <c r="BJ131" s="16" t="s">
        <v>82</v>
      </c>
      <c r="BK131" s="168">
        <f t="shared" si="9"/>
        <v>0</v>
      </c>
      <c r="BL131" s="16" t="s">
        <v>507</v>
      </c>
      <c r="BM131" s="167" t="s">
        <v>271</v>
      </c>
    </row>
    <row r="132" spans="2:65" s="1" customFormat="1" ht="16.5" customHeight="1">
      <c r="B132" s="155"/>
      <c r="C132" s="156" t="s">
        <v>215</v>
      </c>
      <c r="D132" s="156" t="s">
        <v>155</v>
      </c>
      <c r="E132" s="157" t="s">
        <v>1716</v>
      </c>
      <c r="F132" s="158" t="s">
        <v>1717</v>
      </c>
      <c r="G132" s="159" t="s">
        <v>582</v>
      </c>
      <c r="H132" s="160">
        <v>1</v>
      </c>
      <c r="I132" s="161"/>
      <c r="J132" s="162">
        <f t="shared" si="0"/>
        <v>0</v>
      </c>
      <c r="K132" s="158" t="s">
        <v>1</v>
      </c>
      <c r="L132" s="31"/>
      <c r="M132" s="163" t="s">
        <v>1</v>
      </c>
      <c r="N132" s="164" t="s">
        <v>36</v>
      </c>
      <c r="O132" s="54"/>
      <c r="P132" s="165">
        <f t="shared" si="1"/>
        <v>0</v>
      </c>
      <c r="Q132" s="165">
        <v>0</v>
      </c>
      <c r="R132" s="165">
        <f t="shared" si="2"/>
        <v>0</v>
      </c>
      <c r="S132" s="165">
        <v>0</v>
      </c>
      <c r="T132" s="166">
        <f t="shared" si="3"/>
        <v>0</v>
      </c>
      <c r="AR132" s="167" t="s">
        <v>507</v>
      </c>
      <c r="AT132" s="167" t="s">
        <v>155</v>
      </c>
      <c r="AU132" s="167" t="s">
        <v>82</v>
      </c>
      <c r="AY132" s="16" t="s">
        <v>153</v>
      </c>
      <c r="BE132" s="168">
        <f t="shared" si="4"/>
        <v>0</v>
      </c>
      <c r="BF132" s="168">
        <f t="shared" si="5"/>
        <v>0</v>
      </c>
      <c r="BG132" s="168">
        <f t="shared" si="6"/>
        <v>0</v>
      </c>
      <c r="BH132" s="168">
        <f t="shared" si="7"/>
        <v>0</v>
      </c>
      <c r="BI132" s="168">
        <f t="shared" si="8"/>
        <v>0</v>
      </c>
      <c r="BJ132" s="16" t="s">
        <v>82</v>
      </c>
      <c r="BK132" s="168">
        <f t="shared" si="9"/>
        <v>0</v>
      </c>
      <c r="BL132" s="16" t="s">
        <v>507</v>
      </c>
      <c r="BM132" s="167" t="s">
        <v>281</v>
      </c>
    </row>
    <row r="133" spans="2:65" s="1" customFormat="1" ht="16.5" customHeight="1">
      <c r="B133" s="155"/>
      <c r="C133" s="156" t="s">
        <v>220</v>
      </c>
      <c r="D133" s="156" t="s">
        <v>155</v>
      </c>
      <c r="E133" s="157" t="s">
        <v>1718</v>
      </c>
      <c r="F133" s="158" t="s">
        <v>1719</v>
      </c>
      <c r="G133" s="159" t="s">
        <v>582</v>
      </c>
      <c r="H133" s="160">
        <v>1</v>
      </c>
      <c r="I133" s="161"/>
      <c r="J133" s="162">
        <f t="shared" si="0"/>
        <v>0</v>
      </c>
      <c r="K133" s="158" t="s">
        <v>1</v>
      </c>
      <c r="L133" s="31"/>
      <c r="M133" s="163" t="s">
        <v>1</v>
      </c>
      <c r="N133" s="164" t="s">
        <v>36</v>
      </c>
      <c r="O133" s="54"/>
      <c r="P133" s="165">
        <f t="shared" si="1"/>
        <v>0</v>
      </c>
      <c r="Q133" s="165">
        <v>0</v>
      </c>
      <c r="R133" s="165">
        <f t="shared" si="2"/>
        <v>0</v>
      </c>
      <c r="S133" s="165">
        <v>0</v>
      </c>
      <c r="T133" s="166">
        <f t="shared" si="3"/>
        <v>0</v>
      </c>
      <c r="AR133" s="167" t="s">
        <v>507</v>
      </c>
      <c r="AT133" s="167" t="s">
        <v>155</v>
      </c>
      <c r="AU133" s="167" t="s">
        <v>82</v>
      </c>
      <c r="AY133" s="16" t="s">
        <v>153</v>
      </c>
      <c r="BE133" s="168">
        <f t="shared" si="4"/>
        <v>0</v>
      </c>
      <c r="BF133" s="168">
        <f t="shared" si="5"/>
        <v>0</v>
      </c>
      <c r="BG133" s="168">
        <f t="shared" si="6"/>
        <v>0</v>
      </c>
      <c r="BH133" s="168">
        <f t="shared" si="7"/>
        <v>0</v>
      </c>
      <c r="BI133" s="168">
        <f t="shared" si="8"/>
        <v>0</v>
      </c>
      <c r="BJ133" s="16" t="s">
        <v>82</v>
      </c>
      <c r="BK133" s="168">
        <f t="shared" si="9"/>
        <v>0</v>
      </c>
      <c r="BL133" s="16" t="s">
        <v>507</v>
      </c>
      <c r="BM133" s="167" t="s">
        <v>291</v>
      </c>
    </row>
    <row r="134" spans="2:65" s="1" customFormat="1" ht="16.5" customHeight="1">
      <c r="B134" s="155"/>
      <c r="C134" s="156" t="s">
        <v>225</v>
      </c>
      <c r="D134" s="156" t="s">
        <v>155</v>
      </c>
      <c r="E134" s="157" t="s">
        <v>1720</v>
      </c>
      <c r="F134" s="158" t="s">
        <v>1721</v>
      </c>
      <c r="G134" s="159" t="s">
        <v>582</v>
      </c>
      <c r="H134" s="160">
        <v>1</v>
      </c>
      <c r="I134" s="161"/>
      <c r="J134" s="162">
        <f t="shared" si="0"/>
        <v>0</v>
      </c>
      <c r="K134" s="158" t="s">
        <v>1</v>
      </c>
      <c r="L134" s="31"/>
      <c r="M134" s="209" t="s">
        <v>1</v>
      </c>
      <c r="N134" s="210" t="s">
        <v>36</v>
      </c>
      <c r="O134" s="211"/>
      <c r="P134" s="212">
        <f t="shared" si="1"/>
        <v>0</v>
      </c>
      <c r="Q134" s="212">
        <v>0</v>
      </c>
      <c r="R134" s="212">
        <f t="shared" si="2"/>
        <v>0</v>
      </c>
      <c r="S134" s="212">
        <v>0</v>
      </c>
      <c r="T134" s="213">
        <f t="shared" si="3"/>
        <v>0</v>
      </c>
      <c r="AR134" s="167" t="s">
        <v>507</v>
      </c>
      <c r="AT134" s="167" t="s">
        <v>155</v>
      </c>
      <c r="AU134" s="167" t="s">
        <v>82</v>
      </c>
      <c r="AY134" s="16" t="s">
        <v>153</v>
      </c>
      <c r="BE134" s="168">
        <f t="shared" si="4"/>
        <v>0</v>
      </c>
      <c r="BF134" s="168">
        <f t="shared" si="5"/>
        <v>0</v>
      </c>
      <c r="BG134" s="168">
        <f t="shared" si="6"/>
        <v>0</v>
      </c>
      <c r="BH134" s="168">
        <f t="shared" si="7"/>
        <v>0</v>
      </c>
      <c r="BI134" s="168">
        <f t="shared" si="8"/>
        <v>0</v>
      </c>
      <c r="BJ134" s="16" t="s">
        <v>82</v>
      </c>
      <c r="BK134" s="168">
        <f t="shared" si="9"/>
        <v>0</v>
      </c>
      <c r="BL134" s="16" t="s">
        <v>507</v>
      </c>
      <c r="BM134" s="167" t="s">
        <v>300</v>
      </c>
    </row>
    <row r="135" spans="2:65" s="1" customFormat="1" ht="6.95" customHeight="1">
      <c r="B135" s="43"/>
      <c r="C135" s="44"/>
      <c r="D135" s="44"/>
      <c r="E135" s="44"/>
      <c r="F135" s="44"/>
      <c r="G135" s="44"/>
      <c r="H135" s="44"/>
      <c r="I135" s="116"/>
      <c r="J135" s="44"/>
      <c r="K135" s="44"/>
      <c r="L135" s="31"/>
    </row>
  </sheetData>
  <autoFilter ref="C117:K134"/>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6.xml><?xml version="1.0" encoding="utf-8"?>
<worksheet xmlns="http://schemas.openxmlformats.org/spreadsheetml/2006/main" xmlns:r="http://schemas.openxmlformats.org/officeDocument/2006/relationships">
  <sheetPr>
    <pageSetUpPr fitToPage="1"/>
  </sheetPr>
  <dimension ref="B2:BM157"/>
  <sheetViews>
    <sheetView showGridLines="0" workbookViewId="0">
      <selection activeCell="J12" sqref="J12"/>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5" t="s">
        <v>5</v>
      </c>
      <c r="M2" s="226"/>
      <c r="N2" s="226"/>
      <c r="O2" s="226"/>
      <c r="P2" s="226"/>
      <c r="Q2" s="226"/>
      <c r="R2" s="226"/>
      <c r="S2" s="226"/>
      <c r="T2" s="226"/>
      <c r="U2" s="226"/>
      <c r="V2" s="226"/>
      <c r="AT2" s="16" t="s">
        <v>94</v>
      </c>
    </row>
    <row r="3" spans="2:46" ht="6.95" customHeight="1">
      <c r="B3" s="17"/>
      <c r="C3" s="18"/>
      <c r="D3" s="18"/>
      <c r="E3" s="18"/>
      <c r="F3" s="18"/>
      <c r="G3" s="18"/>
      <c r="H3" s="18"/>
      <c r="I3" s="93"/>
      <c r="J3" s="18"/>
      <c r="K3" s="18"/>
      <c r="L3" s="19"/>
      <c r="AT3" s="16" t="s">
        <v>70</v>
      </c>
    </row>
    <row r="4" spans="2:46" ht="24.95" customHeight="1">
      <c r="B4" s="19"/>
      <c r="D4" s="20" t="s">
        <v>104</v>
      </c>
      <c r="L4" s="19"/>
      <c r="M4" s="94" t="s">
        <v>9</v>
      </c>
      <c r="AT4" s="16" t="s">
        <v>3</v>
      </c>
    </row>
    <row r="5" spans="2:46" ht="6.95" customHeight="1">
      <c r="B5" s="19"/>
      <c r="L5" s="19"/>
    </row>
    <row r="6" spans="2:46" ht="12" customHeight="1">
      <c r="B6" s="19"/>
      <c r="D6" s="26" t="s">
        <v>14</v>
      </c>
      <c r="L6" s="19"/>
    </row>
    <row r="7" spans="2:46" ht="16.5" customHeight="1">
      <c r="B7" s="19"/>
      <c r="E7" s="257" t="str">
        <f>'Rekapitulácia stavby'!K6</f>
        <v>Obnova a nadstavba Materskej školy Hrubá Borša</v>
      </c>
      <c r="F7" s="258"/>
      <c r="G7" s="258"/>
      <c r="H7" s="258"/>
      <c r="L7" s="19"/>
    </row>
    <row r="8" spans="2:46" s="1" customFormat="1" ht="12" customHeight="1">
      <c r="B8" s="31"/>
      <c r="D8" s="26" t="s">
        <v>105</v>
      </c>
      <c r="I8" s="95"/>
      <c r="L8" s="31"/>
    </row>
    <row r="9" spans="2:46" s="1" customFormat="1" ht="36.950000000000003" customHeight="1">
      <c r="B9" s="31"/>
      <c r="E9" s="233" t="s">
        <v>1722</v>
      </c>
      <c r="F9" s="259"/>
      <c r="G9" s="259"/>
      <c r="H9" s="259"/>
      <c r="I9" s="95"/>
      <c r="L9" s="31"/>
    </row>
    <row r="10" spans="2:46" s="1" customFormat="1" ht="11.25">
      <c r="B10" s="31"/>
      <c r="I10" s="95"/>
      <c r="L10" s="31"/>
    </row>
    <row r="11" spans="2:46" s="1" customFormat="1" ht="12" customHeight="1">
      <c r="B11" s="31"/>
      <c r="D11" s="26" t="s">
        <v>16</v>
      </c>
      <c r="F11" s="24" t="s">
        <v>1</v>
      </c>
      <c r="I11" s="96" t="s">
        <v>17</v>
      </c>
      <c r="J11" s="24" t="s">
        <v>1</v>
      </c>
      <c r="L11" s="31"/>
    </row>
    <row r="12" spans="2:46" s="1" customFormat="1" ht="12" customHeight="1">
      <c r="B12" s="31"/>
      <c r="D12" s="26" t="s">
        <v>18</v>
      </c>
      <c r="F12" s="24" t="s">
        <v>19</v>
      </c>
      <c r="I12" s="96" t="s">
        <v>20</v>
      </c>
      <c r="J12" s="51"/>
      <c r="L12" s="31"/>
    </row>
    <row r="13" spans="2:46" s="1" customFormat="1" ht="10.9" customHeight="1">
      <c r="B13" s="31"/>
      <c r="I13" s="95"/>
      <c r="L13" s="31"/>
    </row>
    <row r="14" spans="2:46" s="1" customFormat="1" ht="12" customHeight="1">
      <c r="B14" s="31"/>
      <c r="D14" s="26" t="s">
        <v>21</v>
      </c>
      <c r="I14" s="96" t="s">
        <v>22</v>
      </c>
      <c r="J14" s="24" t="str">
        <f>IF('Rekapitulácia stavby'!AN10="","",'Rekapitulácia stavby'!AN10)</f>
        <v/>
      </c>
      <c r="L14" s="31"/>
    </row>
    <row r="15" spans="2:46" s="1" customFormat="1" ht="18" customHeight="1">
      <c r="B15" s="31"/>
      <c r="E15" s="24" t="str">
        <f>IF('Rekapitulácia stavby'!E11="","",'Rekapitulácia stavby'!E11)</f>
        <v xml:space="preserve"> </v>
      </c>
      <c r="I15" s="96" t="s">
        <v>23</v>
      </c>
      <c r="J15" s="24" t="str">
        <f>IF('Rekapitulácia stavby'!AN11="","",'Rekapitulácia stavby'!AN11)</f>
        <v/>
      </c>
      <c r="L15" s="31"/>
    </row>
    <row r="16" spans="2:46" s="1" customFormat="1" ht="6.95" customHeight="1">
      <c r="B16" s="31"/>
      <c r="I16" s="95"/>
      <c r="L16" s="31"/>
    </row>
    <row r="17" spans="2:12" s="1" customFormat="1" ht="12" customHeight="1">
      <c r="B17" s="31"/>
      <c r="D17" s="26" t="s">
        <v>24</v>
      </c>
      <c r="I17" s="96" t="s">
        <v>22</v>
      </c>
      <c r="J17" s="27" t="str">
        <f>'Rekapitulácia stavby'!AN13</f>
        <v>Vyplň údaj</v>
      </c>
      <c r="L17" s="31"/>
    </row>
    <row r="18" spans="2:12" s="1" customFormat="1" ht="18" customHeight="1">
      <c r="B18" s="31"/>
      <c r="E18" s="260" t="str">
        <f>'Rekapitulácia stavby'!E14</f>
        <v>Vyplň údaj</v>
      </c>
      <c r="F18" s="236"/>
      <c r="G18" s="236"/>
      <c r="H18" s="236"/>
      <c r="I18" s="96" t="s">
        <v>23</v>
      </c>
      <c r="J18" s="27" t="str">
        <f>'Rekapitulácia stavby'!AN14</f>
        <v>Vyplň údaj</v>
      </c>
      <c r="L18" s="31"/>
    </row>
    <row r="19" spans="2:12" s="1" customFormat="1" ht="6.95" customHeight="1">
      <c r="B19" s="31"/>
      <c r="I19" s="95"/>
      <c r="L19" s="31"/>
    </row>
    <row r="20" spans="2:12" s="1" customFormat="1" ht="12" customHeight="1">
      <c r="B20" s="31"/>
      <c r="D20" s="26" t="s">
        <v>26</v>
      </c>
      <c r="I20" s="96" t="s">
        <v>22</v>
      </c>
      <c r="J20" s="24" t="str">
        <f>IF('Rekapitulácia stavby'!AN16="","",'Rekapitulácia stavby'!AN16)</f>
        <v/>
      </c>
      <c r="L20" s="31"/>
    </row>
    <row r="21" spans="2:12" s="1" customFormat="1" ht="18" customHeight="1">
      <c r="B21" s="31"/>
      <c r="E21" s="24" t="str">
        <f>IF('Rekapitulácia stavby'!E17="","",'Rekapitulácia stavby'!E17)</f>
        <v xml:space="preserve"> </v>
      </c>
      <c r="I21" s="96" t="s">
        <v>23</v>
      </c>
      <c r="J21" s="24" t="str">
        <f>IF('Rekapitulácia stavby'!AN17="","",'Rekapitulácia stavby'!AN17)</f>
        <v/>
      </c>
      <c r="L21" s="31"/>
    </row>
    <row r="22" spans="2:12" s="1" customFormat="1" ht="6.95" customHeight="1">
      <c r="B22" s="31"/>
      <c r="I22" s="95"/>
      <c r="L22" s="31"/>
    </row>
    <row r="23" spans="2:12" s="1" customFormat="1" ht="12" customHeight="1">
      <c r="B23" s="31"/>
      <c r="D23" s="26" t="s">
        <v>28</v>
      </c>
      <c r="I23" s="96" t="s">
        <v>22</v>
      </c>
      <c r="J23" s="24" t="str">
        <f>IF('Rekapitulácia stavby'!AN19="","",'Rekapitulácia stavby'!AN19)</f>
        <v/>
      </c>
      <c r="L23" s="31"/>
    </row>
    <row r="24" spans="2:12" s="1" customFormat="1" ht="18" customHeight="1">
      <c r="B24" s="31"/>
      <c r="E24" s="24" t="str">
        <f>IF('Rekapitulácia stavby'!E20="","",'Rekapitulácia stavby'!E20)</f>
        <v xml:space="preserve"> </v>
      </c>
      <c r="I24" s="96" t="s">
        <v>23</v>
      </c>
      <c r="J24" s="24" t="str">
        <f>IF('Rekapitulácia stavby'!AN20="","",'Rekapitulácia stavby'!AN20)</f>
        <v/>
      </c>
      <c r="L24" s="31"/>
    </row>
    <row r="25" spans="2:12" s="1" customFormat="1" ht="6.95" customHeight="1">
      <c r="B25" s="31"/>
      <c r="I25" s="95"/>
      <c r="L25" s="31"/>
    </row>
    <row r="26" spans="2:12" s="1" customFormat="1" ht="12" customHeight="1">
      <c r="B26" s="31"/>
      <c r="D26" s="26" t="s">
        <v>29</v>
      </c>
      <c r="I26" s="95"/>
      <c r="L26" s="31"/>
    </row>
    <row r="27" spans="2:12" s="7" customFormat="1" ht="16.5" customHeight="1">
      <c r="B27" s="97"/>
      <c r="E27" s="240" t="s">
        <v>1</v>
      </c>
      <c r="F27" s="240"/>
      <c r="G27" s="240"/>
      <c r="H27" s="240"/>
      <c r="I27" s="98"/>
      <c r="L27" s="97"/>
    </row>
    <row r="28" spans="2:12" s="1" customFormat="1" ht="6.95" customHeight="1">
      <c r="B28" s="31"/>
      <c r="I28" s="95"/>
      <c r="L28" s="31"/>
    </row>
    <row r="29" spans="2:12" s="1" customFormat="1" ht="6.95" customHeight="1">
      <c r="B29" s="31"/>
      <c r="D29" s="52"/>
      <c r="E29" s="52"/>
      <c r="F29" s="52"/>
      <c r="G29" s="52"/>
      <c r="H29" s="52"/>
      <c r="I29" s="99"/>
      <c r="J29" s="52"/>
      <c r="K29" s="52"/>
      <c r="L29" s="31"/>
    </row>
    <row r="30" spans="2:12" s="1" customFormat="1" ht="25.35" customHeight="1">
      <c r="B30" s="31"/>
      <c r="D30" s="100" t="s">
        <v>30</v>
      </c>
      <c r="I30" s="95"/>
      <c r="J30" s="65">
        <f>ROUND(J125, 2)</f>
        <v>0</v>
      </c>
      <c r="L30" s="31"/>
    </row>
    <row r="31" spans="2:12" s="1" customFormat="1" ht="6.95" customHeight="1">
      <c r="B31" s="31"/>
      <c r="D31" s="52"/>
      <c r="E31" s="52"/>
      <c r="F31" s="52"/>
      <c r="G31" s="52"/>
      <c r="H31" s="52"/>
      <c r="I31" s="99"/>
      <c r="J31" s="52"/>
      <c r="K31" s="52"/>
      <c r="L31" s="31"/>
    </row>
    <row r="32" spans="2:12" s="1" customFormat="1" ht="14.45" customHeight="1">
      <c r="B32" s="31"/>
      <c r="F32" s="34" t="s">
        <v>32</v>
      </c>
      <c r="I32" s="101" t="s">
        <v>31</v>
      </c>
      <c r="J32" s="34" t="s">
        <v>33</v>
      </c>
      <c r="L32" s="31"/>
    </row>
    <row r="33" spans="2:12" s="1" customFormat="1" ht="14.45" customHeight="1">
      <c r="B33" s="31"/>
      <c r="D33" s="102" t="s">
        <v>34</v>
      </c>
      <c r="E33" s="26" t="s">
        <v>35</v>
      </c>
      <c r="F33" s="103">
        <f>ROUND((SUM(BE125:BE156)),  2)</f>
        <v>0</v>
      </c>
      <c r="I33" s="104">
        <v>0.2</v>
      </c>
      <c r="J33" s="103">
        <f>ROUND(((SUM(BE125:BE156))*I33),  2)</f>
        <v>0</v>
      </c>
      <c r="L33" s="31"/>
    </row>
    <row r="34" spans="2:12" s="1" customFormat="1" ht="14.45" customHeight="1">
      <c r="B34" s="31"/>
      <c r="E34" s="26" t="s">
        <v>36</v>
      </c>
      <c r="F34" s="103">
        <f>ROUND((SUM(BF125:BF156)),  2)</f>
        <v>0</v>
      </c>
      <c r="I34" s="104">
        <v>0.2</v>
      </c>
      <c r="J34" s="103">
        <f>ROUND(((SUM(BF125:BF156))*I34),  2)</f>
        <v>0</v>
      </c>
      <c r="L34" s="31"/>
    </row>
    <row r="35" spans="2:12" s="1" customFormat="1" ht="14.45" hidden="1" customHeight="1">
      <c r="B35" s="31"/>
      <c r="E35" s="26" t="s">
        <v>37</v>
      </c>
      <c r="F35" s="103">
        <f>ROUND((SUM(BG125:BG156)),  2)</f>
        <v>0</v>
      </c>
      <c r="I35" s="104">
        <v>0.2</v>
      </c>
      <c r="J35" s="103">
        <f>0</f>
        <v>0</v>
      </c>
      <c r="L35" s="31"/>
    </row>
    <row r="36" spans="2:12" s="1" customFormat="1" ht="14.45" hidden="1" customHeight="1">
      <c r="B36" s="31"/>
      <c r="E36" s="26" t="s">
        <v>38</v>
      </c>
      <c r="F36" s="103">
        <f>ROUND((SUM(BH125:BH156)),  2)</f>
        <v>0</v>
      </c>
      <c r="I36" s="104">
        <v>0.2</v>
      </c>
      <c r="J36" s="103">
        <f>0</f>
        <v>0</v>
      </c>
      <c r="L36" s="31"/>
    </row>
    <row r="37" spans="2:12" s="1" customFormat="1" ht="14.45" hidden="1" customHeight="1">
      <c r="B37" s="31"/>
      <c r="E37" s="26" t="s">
        <v>39</v>
      </c>
      <c r="F37" s="103">
        <f>ROUND((SUM(BI125:BI156)),  2)</f>
        <v>0</v>
      </c>
      <c r="I37" s="104">
        <v>0</v>
      </c>
      <c r="J37" s="103">
        <f>0</f>
        <v>0</v>
      </c>
      <c r="L37" s="31"/>
    </row>
    <row r="38" spans="2:12" s="1" customFormat="1" ht="6.95" customHeight="1">
      <c r="B38" s="31"/>
      <c r="I38" s="95"/>
      <c r="L38" s="31"/>
    </row>
    <row r="39" spans="2:12" s="1" customFormat="1" ht="25.35" customHeight="1">
      <c r="B39" s="31"/>
      <c r="C39" s="105"/>
      <c r="D39" s="106" t="s">
        <v>40</v>
      </c>
      <c r="E39" s="56"/>
      <c r="F39" s="56"/>
      <c r="G39" s="107" t="s">
        <v>41</v>
      </c>
      <c r="H39" s="108" t="s">
        <v>42</v>
      </c>
      <c r="I39" s="109"/>
      <c r="J39" s="110">
        <f>SUM(J30:J37)</f>
        <v>0</v>
      </c>
      <c r="K39" s="111"/>
      <c r="L39" s="31"/>
    </row>
    <row r="40" spans="2:12" s="1" customFormat="1" ht="14.45" customHeight="1">
      <c r="B40" s="31"/>
      <c r="I40" s="95"/>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43</v>
      </c>
      <c r="E50" s="41"/>
      <c r="F50" s="41"/>
      <c r="G50" s="40" t="s">
        <v>44</v>
      </c>
      <c r="H50" s="41"/>
      <c r="I50" s="112"/>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45</v>
      </c>
      <c r="E61" s="33"/>
      <c r="F61" s="113" t="s">
        <v>46</v>
      </c>
      <c r="G61" s="42" t="s">
        <v>45</v>
      </c>
      <c r="H61" s="33"/>
      <c r="I61" s="114"/>
      <c r="J61" s="115" t="s">
        <v>46</v>
      </c>
      <c r="K61" s="33"/>
      <c r="L61" s="31"/>
    </row>
    <row r="62" spans="2:12" ht="11.25">
      <c r="B62" s="19"/>
      <c r="L62" s="19"/>
    </row>
    <row r="63" spans="2:12" ht="11.25">
      <c r="B63" s="19"/>
      <c r="L63" s="19"/>
    </row>
    <row r="64" spans="2:12" ht="11.25">
      <c r="B64" s="19"/>
      <c r="L64" s="19"/>
    </row>
    <row r="65" spans="2:12" s="1" customFormat="1" ht="12.75">
      <c r="B65" s="31"/>
      <c r="D65" s="40" t="s">
        <v>47</v>
      </c>
      <c r="E65" s="41"/>
      <c r="F65" s="41"/>
      <c r="G65" s="40" t="s">
        <v>48</v>
      </c>
      <c r="H65" s="41"/>
      <c r="I65" s="112"/>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45</v>
      </c>
      <c r="E76" s="33"/>
      <c r="F76" s="113" t="s">
        <v>46</v>
      </c>
      <c r="G76" s="42" t="s">
        <v>45</v>
      </c>
      <c r="H76" s="33"/>
      <c r="I76" s="114"/>
      <c r="J76" s="115" t="s">
        <v>46</v>
      </c>
      <c r="K76" s="33"/>
      <c r="L76" s="31"/>
    </row>
    <row r="77" spans="2:12" s="1" customFormat="1" ht="14.45" customHeight="1">
      <c r="B77" s="43"/>
      <c r="C77" s="44"/>
      <c r="D77" s="44"/>
      <c r="E77" s="44"/>
      <c r="F77" s="44"/>
      <c r="G77" s="44"/>
      <c r="H77" s="44"/>
      <c r="I77" s="116"/>
      <c r="J77" s="44"/>
      <c r="K77" s="44"/>
      <c r="L77" s="31"/>
    </row>
    <row r="81" spans="2:47" s="1" customFormat="1" ht="6.95" customHeight="1">
      <c r="B81" s="45"/>
      <c r="C81" s="46"/>
      <c r="D81" s="46"/>
      <c r="E81" s="46"/>
      <c r="F81" s="46"/>
      <c r="G81" s="46"/>
      <c r="H81" s="46"/>
      <c r="I81" s="117"/>
      <c r="J81" s="46"/>
      <c r="K81" s="46"/>
      <c r="L81" s="31"/>
    </row>
    <row r="82" spans="2:47" s="1" customFormat="1" ht="24.95" customHeight="1">
      <c r="B82" s="31"/>
      <c r="C82" s="20" t="s">
        <v>109</v>
      </c>
      <c r="I82" s="95"/>
      <c r="L82" s="31"/>
    </row>
    <row r="83" spans="2:47" s="1" customFormat="1" ht="6.95" customHeight="1">
      <c r="B83" s="31"/>
      <c r="I83" s="95"/>
      <c r="L83" s="31"/>
    </row>
    <row r="84" spans="2:47" s="1" customFormat="1" ht="12" customHeight="1">
      <c r="B84" s="31"/>
      <c r="C84" s="26" t="s">
        <v>14</v>
      </c>
      <c r="I84" s="95"/>
      <c r="L84" s="31"/>
    </row>
    <row r="85" spans="2:47" s="1" customFormat="1" ht="16.5" customHeight="1">
      <c r="B85" s="31"/>
      <c r="E85" s="257" t="str">
        <f>E7</f>
        <v>Obnova a nadstavba Materskej školy Hrubá Borša</v>
      </c>
      <c r="F85" s="258"/>
      <c r="G85" s="258"/>
      <c r="H85" s="258"/>
      <c r="I85" s="95"/>
      <c r="L85" s="31"/>
    </row>
    <row r="86" spans="2:47" s="1" customFormat="1" ht="12" customHeight="1">
      <c r="B86" s="31"/>
      <c r="C86" s="26" t="s">
        <v>105</v>
      </c>
      <c r="I86" s="95"/>
      <c r="L86" s="31"/>
    </row>
    <row r="87" spans="2:47" s="1" customFormat="1" ht="16.5" customHeight="1">
      <c r="B87" s="31"/>
      <c r="E87" s="233" t="str">
        <f>E9</f>
        <v>4 - Plynoinštalácia</v>
      </c>
      <c r="F87" s="259"/>
      <c r="G87" s="259"/>
      <c r="H87" s="259"/>
      <c r="I87" s="95"/>
      <c r="L87" s="31"/>
    </row>
    <row r="88" spans="2:47" s="1" customFormat="1" ht="6.95" customHeight="1">
      <c r="B88" s="31"/>
      <c r="I88" s="95"/>
      <c r="L88" s="31"/>
    </row>
    <row r="89" spans="2:47" s="1" customFormat="1" ht="12" customHeight="1">
      <c r="B89" s="31"/>
      <c r="C89" s="26" t="s">
        <v>18</v>
      </c>
      <c r="F89" s="24" t="str">
        <f>F12</f>
        <v xml:space="preserve"> </v>
      </c>
      <c r="I89" s="96" t="s">
        <v>20</v>
      </c>
      <c r="J89" s="51" t="str">
        <f>IF(J12="","",J12)</f>
        <v/>
      </c>
      <c r="L89" s="31"/>
    </row>
    <row r="90" spans="2:47" s="1" customFormat="1" ht="6.95" customHeight="1">
      <c r="B90" s="31"/>
      <c r="I90" s="95"/>
      <c r="L90" s="31"/>
    </row>
    <row r="91" spans="2:47" s="1" customFormat="1" ht="15.2" customHeight="1">
      <c r="B91" s="31"/>
      <c r="C91" s="26" t="s">
        <v>21</v>
      </c>
      <c r="F91" s="24" t="str">
        <f>E15</f>
        <v xml:space="preserve"> </v>
      </c>
      <c r="I91" s="96" t="s">
        <v>26</v>
      </c>
      <c r="J91" s="29" t="str">
        <f>E21</f>
        <v xml:space="preserve"> </v>
      </c>
      <c r="L91" s="31"/>
    </row>
    <row r="92" spans="2:47" s="1" customFormat="1" ht="15.2" customHeight="1">
      <c r="B92" s="31"/>
      <c r="C92" s="26" t="s">
        <v>24</v>
      </c>
      <c r="F92" s="24" t="str">
        <f>IF(E18="","",E18)</f>
        <v>Vyplň údaj</v>
      </c>
      <c r="I92" s="96" t="s">
        <v>28</v>
      </c>
      <c r="J92" s="29" t="str">
        <f>E24</f>
        <v xml:space="preserve"> </v>
      </c>
      <c r="L92" s="31"/>
    </row>
    <row r="93" spans="2:47" s="1" customFormat="1" ht="10.35" customHeight="1">
      <c r="B93" s="31"/>
      <c r="I93" s="95"/>
      <c r="L93" s="31"/>
    </row>
    <row r="94" spans="2:47" s="1" customFormat="1" ht="29.25" customHeight="1">
      <c r="B94" s="31"/>
      <c r="C94" s="118" t="s">
        <v>110</v>
      </c>
      <c r="D94" s="105"/>
      <c r="E94" s="105"/>
      <c r="F94" s="105"/>
      <c r="G94" s="105"/>
      <c r="H94" s="105"/>
      <c r="I94" s="119"/>
      <c r="J94" s="120" t="s">
        <v>111</v>
      </c>
      <c r="K94" s="105"/>
      <c r="L94" s="31"/>
    </row>
    <row r="95" spans="2:47" s="1" customFormat="1" ht="10.35" customHeight="1">
      <c r="B95" s="31"/>
      <c r="I95" s="95"/>
      <c r="L95" s="31"/>
    </row>
    <row r="96" spans="2:47" s="1" customFormat="1" ht="22.9" customHeight="1">
      <c r="B96" s="31"/>
      <c r="C96" s="121" t="s">
        <v>112</v>
      </c>
      <c r="I96" s="95"/>
      <c r="J96" s="65">
        <f>J125</f>
        <v>0</v>
      </c>
      <c r="L96" s="31"/>
      <c r="AU96" s="16" t="s">
        <v>113</v>
      </c>
    </row>
    <row r="97" spans="2:12" s="8" customFormat="1" ht="24.95" customHeight="1">
      <c r="B97" s="122"/>
      <c r="D97" s="123" t="s">
        <v>114</v>
      </c>
      <c r="E97" s="124"/>
      <c r="F97" s="124"/>
      <c r="G97" s="124"/>
      <c r="H97" s="124"/>
      <c r="I97" s="125"/>
      <c r="J97" s="126">
        <f>J126</f>
        <v>0</v>
      </c>
      <c r="L97" s="122"/>
    </row>
    <row r="98" spans="2:12" s="9" customFormat="1" ht="19.899999999999999" customHeight="1">
      <c r="B98" s="127"/>
      <c r="D98" s="128" t="s">
        <v>122</v>
      </c>
      <c r="E98" s="129"/>
      <c r="F98" s="129"/>
      <c r="G98" s="129"/>
      <c r="H98" s="129"/>
      <c r="I98" s="130"/>
      <c r="J98" s="131">
        <f>J127</f>
        <v>0</v>
      </c>
      <c r="L98" s="127"/>
    </row>
    <row r="99" spans="2:12" s="8" customFormat="1" ht="24.95" customHeight="1">
      <c r="B99" s="122"/>
      <c r="D99" s="123" t="s">
        <v>123</v>
      </c>
      <c r="E99" s="124"/>
      <c r="F99" s="124"/>
      <c r="G99" s="124"/>
      <c r="H99" s="124"/>
      <c r="I99" s="125"/>
      <c r="J99" s="126">
        <f>J129</f>
        <v>0</v>
      </c>
      <c r="L99" s="122"/>
    </row>
    <row r="100" spans="2:12" s="9" customFormat="1" ht="19.899999999999999" customHeight="1">
      <c r="B100" s="127"/>
      <c r="D100" s="128" t="s">
        <v>1723</v>
      </c>
      <c r="E100" s="129"/>
      <c r="F100" s="129"/>
      <c r="G100" s="129"/>
      <c r="H100" s="129"/>
      <c r="I100" s="130"/>
      <c r="J100" s="131">
        <f>J130</f>
        <v>0</v>
      </c>
      <c r="L100" s="127"/>
    </row>
    <row r="101" spans="2:12" s="9" customFormat="1" ht="19.899999999999999" customHeight="1">
      <c r="B101" s="127"/>
      <c r="D101" s="128" t="s">
        <v>133</v>
      </c>
      <c r="E101" s="129"/>
      <c r="F101" s="129"/>
      <c r="G101" s="129"/>
      <c r="H101" s="129"/>
      <c r="I101" s="130"/>
      <c r="J101" s="131">
        <f>J139</f>
        <v>0</v>
      </c>
      <c r="L101" s="127"/>
    </row>
    <row r="102" spans="2:12" s="9" customFormat="1" ht="19.899999999999999" customHeight="1">
      <c r="B102" s="127"/>
      <c r="D102" s="128" t="s">
        <v>1724</v>
      </c>
      <c r="E102" s="129"/>
      <c r="F102" s="129"/>
      <c r="G102" s="129"/>
      <c r="H102" s="129"/>
      <c r="I102" s="130"/>
      <c r="J102" s="131">
        <f>J143</f>
        <v>0</v>
      </c>
      <c r="L102" s="127"/>
    </row>
    <row r="103" spans="2:12" s="8" customFormat="1" ht="24.95" customHeight="1">
      <c r="B103" s="122"/>
      <c r="D103" s="123" t="s">
        <v>1725</v>
      </c>
      <c r="E103" s="124"/>
      <c r="F103" s="124"/>
      <c r="G103" s="124"/>
      <c r="H103" s="124"/>
      <c r="I103" s="125"/>
      <c r="J103" s="126">
        <f>J145</f>
        <v>0</v>
      </c>
      <c r="L103" s="122"/>
    </row>
    <row r="104" spans="2:12" s="9" customFormat="1" ht="19.899999999999999" customHeight="1">
      <c r="B104" s="127"/>
      <c r="D104" s="128" t="s">
        <v>1726</v>
      </c>
      <c r="E104" s="129"/>
      <c r="F104" s="129"/>
      <c r="G104" s="129"/>
      <c r="H104" s="129"/>
      <c r="I104" s="130"/>
      <c r="J104" s="131">
        <f>J146</f>
        <v>0</v>
      </c>
      <c r="L104" s="127"/>
    </row>
    <row r="105" spans="2:12" s="8" customFormat="1" ht="24.95" customHeight="1">
      <c r="B105" s="122"/>
      <c r="D105" s="123" t="s">
        <v>1727</v>
      </c>
      <c r="E105" s="124"/>
      <c r="F105" s="124"/>
      <c r="G105" s="124"/>
      <c r="H105" s="124"/>
      <c r="I105" s="125"/>
      <c r="J105" s="126">
        <f>J153</f>
        <v>0</v>
      </c>
      <c r="L105" s="122"/>
    </row>
    <row r="106" spans="2:12" s="1" customFormat="1" ht="21.75" customHeight="1">
      <c r="B106" s="31"/>
      <c r="I106" s="95"/>
      <c r="L106" s="31"/>
    </row>
    <row r="107" spans="2:12" s="1" customFormat="1" ht="6.95" customHeight="1">
      <c r="B107" s="43"/>
      <c r="C107" s="44"/>
      <c r="D107" s="44"/>
      <c r="E107" s="44"/>
      <c r="F107" s="44"/>
      <c r="G107" s="44"/>
      <c r="H107" s="44"/>
      <c r="I107" s="116"/>
      <c r="J107" s="44"/>
      <c r="K107" s="44"/>
      <c r="L107" s="31"/>
    </row>
    <row r="111" spans="2:12" s="1" customFormat="1" ht="6.95" customHeight="1">
      <c r="B111" s="45"/>
      <c r="C111" s="46"/>
      <c r="D111" s="46"/>
      <c r="E111" s="46"/>
      <c r="F111" s="46"/>
      <c r="G111" s="46"/>
      <c r="H111" s="46"/>
      <c r="I111" s="117"/>
      <c r="J111" s="46"/>
      <c r="K111" s="46"/>
      <c r="L111" s="31"/>
    </row>
    <row r="112" spans="2:12" s="1" customFormat="1" ht="24.95" customHeight="1">
      <c r="B112" s="31"/>
      <c r="C112" s="20" t="s">
        <v>139</v>
      </c>
      <c r="I112" s="95"/>
      <c r="L112" s="31"/>
    </row>
    <row r="113" spans="2:65" s="1" customFormat="1" ht="6.95" customHeight="1">
      <c r="B113" s="31"/>
      <c r="I113" s="95"/>
      <c r="L113" s="31"/>
    </row>
    <row r="114" spans="2:65" s="1" customFormat="1" ht="12" customHeight="1">
      <c r="B114" s="31"/>
      <c r="C114" s="26" t="s">
        <v>14</v>
      </c>
      <c r="I114" s="95"/>
      <c r="L114" s="31"/>
    </row>
    <row r="115" spans="2:65" s="1" customFormat="1" ht="16.5" customHeight="1">
      <c r="B115" s="31"/>
      <c r="E115" s="257" t="str">
        <f>E7</f>
        <v>Obnova a nadstavba Materskej školy Hrubá Borša</v>
      </c>
      <c r="F115" s="258"/>
      <c r="G115" s="258"/>
      <c r="H115" s="258"/>
      <c r="I115" s="95"/>
      <c r="L115" s="31"/>
    </row>
    <row r="116" spans="2:65" s="1" customFormat="1" ht="12" customHeight="1">
      <c r="B116" s="31"/>
      <c r="C116" s="26" t="s">
        <v>105</v>
      </c>
      <c r="I116" s="95"/>
      <c r="L116" s="31"/>
    </row>
    <row r="117" spans="2:65" s="1" customFormat="1" ht="16.5" customHeight="1">
      <c r="B117" s="31"/>
      <c r="E117" s="233" t="str">
        <f>E9</f>
        <v>4 - Plynoinštalácia</v>
      </c>
      <c r="F117" s="259"/>
      <c r="G117" s="259"/>
      <c r="H117" s="259"/>
      <c r="I117" s="95"/>
      <c r="L117" s="31"/>
    </row>
    <row r="118" spans="2:65" s="1" customFormat="1" ht="6.95" customHeight="1">
      <c r="B118" s="31"/>
      <c r="I118" s="95"/>
      <c r="L118" s="31"/>
    </row>
    <row r="119" spans="2:65" s="1" customFormat="1" ht="12" customHeight="1">
      <c r="B119" s="31"/>
      <c r="C119" s="26" t="s">
        <v>18</v>
      </c>
      <c r="F119" s="24" t="str">
        <f>F12</f>
        <v xml:space="preserve"> </v>
      </c>
      <c r="I119" s="96" t="s">
        <v>20</v>
      </c>
      <c r="J119" s="51" t="str">
        <f>IF(J12="","",J12)</f>
        <v/>
      </c>
      <c r="L119" s="31"/>
    </row>
    <row r="120" spans="2:65" s="1" customFormat="1" ht="6.95" customHeight="1">
      <c r="B120" s="31"/>
      <c r="I120" s="95"/>
      <c r="L120" s="31"/>
    </row>
    <row r="121" spans="2:65" s="1" customFormat="1" ht="15.2" customHeight="1">
      <c r="B121" s="31"/>
      <c r="C121" s="26" t="s">
        <v>21</v>
      </c>
      <c r="F121" s="24" t="str">
        <f>E15</f>
        <v xml:space="preserve"> </v>
      </c>
      <c r="I121" s="96" t="s">
        <v>26</v>
      </c>
      <c r="J121" s="29" t="str">
        <f>E21</f>
        <v xml:space="preserve"> </v>
      </c>
      <c r="L121" s="31"/>
    </row>
    <row r="122" spans="2:65" s="1" customFormat="1" ht="15.2" customHeight="1">
      <c r="B122" s="31"/>
      <c r="C122" s="26" t="s">
        <v>24</v>
      </c>
      <c r="F122" s="24" t="str">
        <f>IF(E18="","",E18)</f>
        <v>Vyplň údaj</v>
      </c>
      <c r="I122" s="96" t="s">
        <v>28</v>
      </c>
      <c r="J122" s="29" t="str">
        <f>E24</f>
        <v xml:space="preserve"> </v>
      </c>
      <c r="L122" s="31"/>
    </row>
    <row r="123" spans="2:65" s="1" customFormat="1" ht="10.35" customHeight="1">
      <c r="B123" s="31"/>
      <c r="I123" s="95"/>
      <c r="L123" s="31"/>
    </row>
    <row r="124" spans="2:65" s="10" customFormat="1" ht="29.25" customHeight="1">
      <c r="B124" s="132"/>
      <c r="C124" s="133" t="s">
        <v>140</v>
      </c>
      <c r="D124" s="134" t="s">
        <v>55</v>
      </c>
      <c r="E124" s="134" t="s">
        <v>51</v>
      </c>
      <c r="F124" s="134" t="s">
        <v>52</v>
      </c>
      <c r="G124" s="134" t="s">
        <v>141</v>
      </c>
      <c r="H124" s="134" t="s">
        <v>142</v>
      </c>
      <c r="I124" s="135" t="s">
        <v>143</v>
      </c>
      <c r="J124" s="136" t="s">
        <v>111</v>
      </c>
      <c r="K124" s="137" t="s">
        <v>144</v>
      </c>
      <c r="L124" s="132"/>
      <c r="M124" s="58" t="s">
        <v>1</v>
      </c>
      <c r="N124" s="59" t="s">
        <v>34</v>
      </c>
      <c r="O124" s="59" t="s">
        <v>145</v>
      </c>
      <c r="P124" s="59" t="s">
        <v>146</v>
      </c>
      <c r="Q124" s="59" t="s">
        <v>147</v>
      </c>
      <c r="R124" s="59" t="s">
        <v>148</v>
      </c>
      <c r="S124" s="59" t="s">
        <v>149</v>
      </c>
      <c r="T124" s="60" t="s">
        <v>150</v>
      </c>
    </row>
    <row r="125" spans="2:65" s="1" customFormat="1" ht="22.9" customHeight="1">
      <c r="B125" s="31"/>
      <c r="C125" s="63" t="s">
        <v>112</v>
      </c>
      <c r="I125" s="95"/>
      <c r="J125" s="138">
        <f>BK125</f>
        <v>0</v>
      </c>
      <c r="L125" s="31"/>
      <c r="M125" s="61"/>
      <c r="N125" s="52"/>
      <c r="O125" s="52"/>
      <c r="P125" s="139">
        <f>P126+P129+P145+P153</f>
        <v>0</v>
      </c>
      <c r="Q125" s="52"/>
      <c r="R125" s="139">
        <f>R126+R129+R145+R153</f>
        <v>0</v>
      </c>
      <c r="S125" s="52"/>
      <c r="T125" s="140">
        <f>T126+T129+T145+T153</f>
        <v>0</v>
      </c>
      <c r="AT125" s="16" t="s">
        <v>69</v>
      </c>
      <c r="AU125" s="16" t="s">
        <v>113</v>
      </c>
      <c r="BK125" s="141">
        <f>BK126+BK129+BK145+BK153</f>
        <v>0</v>
      </c>
    </row>
    <row r="126" spans="2:65" s="11" customFormat="1" ht="25.9" customHeight="1">
      <c r="B126" s="142"/>
      <c r="D126" s="143" t="s">
        <v>69</v>
      </c>
      <c r="E126" s="144" t="s">
        <v>151</v>
      </c>
      <c r="F126" s="144" t="s">
        <v>152</v>
      </c>
      <c r="I126" s="145"/>
      <c r="J126" s="146">
        <f>BK126</f>
        <v>0</v>
      </c>
      <c r="L126" s="142"/>
      <c r="M126" s="147"/>
      <c r="N126" s="148"/>
      <c r="O126" s="148"/>
      <c r="P126" s="149">
        <f>P127</f>
        <v>0</v>
      </c>
      <c r="Q126" s="148"/>
      <c r="R126" s="149">
        <f>R127</f>
        <v>0</v>
      </c>
      <c r="S126" s="148"/>
      <c r="T126" s="150">
        <f>T127</f>
        <v>0</v>
      </c>
      <c r="AR126" s="143" t="s">
        <v>74</v>
      </c>
      <c r="AT126" s="151" t="s">
        <v>69</v>
      </c>
      <c r="AU126" s="151" t="s">
        <v>70</v>
      </c>
      <c r="AY126" s="143" t="s">
        <v>153</v>
      </c>
      <c r="BK126" s="152">
        <f>BK127</f>
        <v>0</v>
      </c>
    </row>
    <row r="127" spans="2:65" s="11" customFormat="1" ht="22.9" customHeight="1">
      <c r="B127" s="142"/>
      <c r="D127" s="143" t="s">
        <v>69</v>
      </c>
      <c r="E127" s="153" t="s">
        <v>678</v>
      </c>
      <c r="F127" s="153" t="s">
        <v>712</v>
      </c>
      <c r="I127" s="145"/>
      <c r="J127" s="154">
        <f>BK127</f>
        <v>0</v>
      </c>
      <c r="L127" s="142"/>
      <c r="M127" s="147"/>
      <c r="N127" s="148"/>
      <c r="O127" s="148"/>
      <c r="P127" s="149">
        <f>P128</f>
        <v>0</v>
      </c>
      <c r="Q127" s="148"/>
      <c r="R127" s="149">
        <f>R128</f>
        <v>0</v>
      </c>
      <c r="S127" s="148"/>
      <c r="T127" s="150">
        <f>T128</f>
        <v>0</v>
      </c>
      <c r="AR127" s="143" t="s">
        <v>74</v>
      </c>
      <c r="AT127" s="151" t="s">
        <v>69</v>
      </c>
      <c r="AU127" s="151" t="s">
        <v>74</v>
      </c>
      <c r="AY127" s="143" t="s">
        <v>153</v>
      </c>
      <c r="BK127" s="152">
        <f>BK128</f>
        <v>0</v>
      </c>
    </row>
    <row r="128" spans="2:65" s="1" customFormat="1" ht="24" customHeight="1">
      <c r="B128" s="155"/>
      <c r="C128" s="156" t="s">
        <v>74</v>
      </c>
      <c r="D128" s="156" t="s">
        <v>155</v>
      </c>
      <c r="E128" s="157" t="s">
        <v>1728</v>
      </c>
      <c r="F128" s="158" t="s">
        <v>1729</v>
      </c>
      <c r="G128" s="159" t="s">
        <v>207</v>
      </c>
      <c r="H128" s="160">
        <v>0.02</v>
      </c>
      <c r="I128" s="161"/>
      <c r="J128" s="162">
        <f>ROUND(I128*H128,2)</f>
        <v>0</v>
      </c>
      <c r="K128" s="158" t="s">
        <v>1730</v>
      </c>
      <c r="L128" s="31"/>
      <c r="M128" s="163" t="s">
        <v>1</v>
      </c>
      <c r="N128" s="164" t="s">
        <v>36</v>
      </c>
      <c r="O128" s="54"/>
      <c r="P128" s="165">
        <f>O128*H128</f>
        <v>0</v>
      </c>
      <c r="Q128" s="165">
        <v>0</v>
      </c>
      <c r="R128" s="165">
        <f>Q128*H128</f>
        <v>0</v>
      </c>
      <c r="S128" s="165">
        <v>0</v>
      </c>
      <c r="T128" s="166">
        <f>S128*H128</f>
        <v>0</v>
      </c>
      <c r="AR128" s="167" t="s">
        <v>92</v>
      </c>
      <c r="AT128" s="167" t="s">
        <v>155</v>
      </c>
      <c r="AU128" s="167" t="s">
        <v>82</v>
      </c>
      <c r="AY128" s="16" t="s">
        <v>153</v>
      </c>
      <c r="BE128" s="168">
        <f>IF(N128="základná",J128,0)</f>
        <v>0</v>
      </c>
      <c r="BF128" s="168">
        <f>IF(N128="znížená",J128,0)</f>
        <v>0</v>
      </c>
      <c r="BG128" s="168">
        <f>IF(N128="zákl. prenesená",J128,0)</f>
        <v>0</v>
      </c>
      <c r="BH128" s="168">
        <f>IF(N128="zníž. prenesená",J128,0)</f>
        <v>0</v>
      </c>
      <c r="BI128" s="168">
        <f>IF(N128="nulová",J128,0)</f>
        <v>0</v>
      </c>
      <c r="BJ128" s="16" t="s">
        <v>82</v>
      </c>
      <c r="BK128" s="168">
        <f>ROUND(I128*H128,2)</f>
        <v>0</v>
      </c>
      <c r="BL128" s="16" t="s">
        <v>92</v>
      </c>
      <c r="BM128" s="167" t="s">
        <v>82</v>
      </c>
    </row>
    <row r="129" spans="2:65" s="11" customFormat="1" ht="25.9" customHeight="1">
      <c r="B129" s="142"/>
      <c r="D129" s="143" t="s">
        <v>69</v>
      </c>
      <c r="E129" s="144" t="s">
        <v>717</v>
      </c>
      <c r="F129" s="144" t="s">
        <v>718</v>
      </c>
      <c r="I129" s="145"/>
      <c r="J129" s="146">
        <f>BK129</f>
        <v>0</v>
      </c>
      <c r="L129" s="142"/>
      <c r="M129" s="147"/>
      <c r="N129" s="148"/>
      <c r="O129" s="148"/>
      <c r="P129" s="149">
        <f>P130+P139+P143</f>
        <v>0</v>
      </c>
      <c r="Q129" s="148"/>
      <c r="R129" s="149">
        <f>R130+R139+R143</f>
        <v>0</v>
      </c>
      <c r="S129" s="148"/>
      <c r="T129" s="150">
        <f>T130+T139+T143</f>
        <v>0</v>
      </c>
      <c r="AR129" s="143" t="s">
        <v>82</v>
      </c>
      <c r="AT129" s="151" t="s">
        <v>69</v>
      </c>
      <c r="AU129" s="151" t="s">
        <v>70</v>
      </c>
      <c r="AY129" s="143" t="s">
        <v>153</v>
      </c>
      <c r="BK129" s="152">
        <f>BK130+BK139+BK143</f>
        <v>0</v>
      </c>
    </row>
    <row r="130" spans="2:65" s="11" customFormat="1" ht="22.9" customHeight="1">
      <c r="B130" s="142"/>
      <c r="D130" s="143" t="s">
        <v>69</v>
      </c>
      <c r="E130" s="153" t="s">
        <v>1731</v>
      </c>
      <c r="F130" s="153" t="s">
        <v>1732</v>
      </c>
      <c r="I130" s="145"/>
      <c r="J130" s="154">
        <f>BK130</f>
        <v>0</v>
      </c>
      <c r="L130" s="142"/>
      <c r="M130" s="147"/>
      <c r="N130" s="148"/>
      <c r="O130" s="148"/>
      <c r="P130" s="149">
        <f>SUM(P131:P138)</f>
        <v>0</v>
      </c>
      <c r="Q130" s="148"/>
      <c r="R130" s="149">
        <f>SUM(R131:R138)</f>
        <v>0</v>
      </c>
      <c r="S130" s="148"/>
      <c r="T130" s="150">
        <f>SUM(T131:T138)</f>
        <v>0</v>
      </c>
      <c r="AR130" s="143" t="s">
        <v>82</v>
      </c>
      <c r="AT130" s="151" t="s">
        <v>69</v>
      </c>
      <c r="AU130" s="151" t="s">
        <v>74</v>
      </c>
      <c r="AY130" s="143" t="s">
        <v>153</v>
      </c>
      <c r="BK130" s="152">
        <f>SUM(BK131:BK138)</f>
        <v>0</v>
      </c>
    </row>
    <row r="131" spans="2:65" s="1" customFormat="1" ht="24" customHeight="1">
      <c r="B131" s="155"/>
      <c r="C131" s="156" t="s">
        <v>82</v>
      </c>
      <c r="D131" s="156" t="s">
        <v>155</v>
      </c>
      <c r="E131" s="157" t="s">
        <v>1733</v>
      </c>
      <c r="F131" s="158" t="s">
        <v>1734</v>
      </c>
      <c r="G131" s="159" t="s">
        <v>168</v>
      </c>
      <c r="H131" s="160">
        <v>5</v>
      </c>
      <c r="I131" s="161"/>
      <c r="J131" s="162">
        <f t="shared" ref="J131:J138" si="0">ROUND(I131*H131,2)</f>
        <v>0</v>
      </c>
      <c r="K131" s="158" t="s">
        <v>1735</v>
      </c>
      <c r="L131" s="31"/>
      <c r="M131" s="163" t="s">
        <v>1</v>
      </c>
      <c r="N131" s="164" t="s">
        <v>36</v>
      </c>
      <c r="O131" s="54"/>
      <c r="P131" s="165">
        <f t="shared" ref="P131:P138" si="1">O131*H131</f>
        <v>0</v>
      </c>
      <c r="Q131" s="165">
        <v>0</v>
      </c>
      <c r="R131" s="165">
        <f t="shared" ref="R131:R138" si="2">Q131*H131</f>
        <v>0</v>
      </c>
      <c r="S131" s="165">
        <v>0</v>
      </c>
      <c r="T131" s="166">
        <f t="shared" ref="T131:T138" si="3">S131*H131</f>
        <v>0</v>
      </c>
      <c r="AR131" s="167" t="s">
        <v>234</v>
      </c>
      <c r="AT131" s="167" t="s">
        <v>155</v>
      </c>
      <c r="AU131" s="167" t="s">
        <v>82</v>
      </c>
      <c r="AY131" s="16" t="s">
        <v>153</v>
      </c>
      <c r="BE131" s="168">
        <f t="shared" ref="BE131:BE138" si="4">IF(N131="základná",J131,0)</f>
        <v>0</v>
      </c>
      <c r="BF131" s="168">
        <f t="shared" ref="BF131:BF138" si="5">IF(N131="znížená",J131,0)</f>
        <v>0</v>
      </c>
      <c r="BG131" s="168">
        <f t="shared" ref="BG131:BG138" si="6">IF(N131="zákl. prenesená",J131,0)</f>
        <v>0</v>
      </c>
      <c r="BH131" s="168">
        <f t="shared" ref="BH131:BH138" si="7">IF(N131="zníž. prenesená",J131,0)</f>
        <v>0</v>
      </c>
      <c r="BI131" s="168">
        <f t="shared" ref="BI131:BI138" si="8">IF(N131="nulová",J131,0)</f>
        <v>0</v>
      </c>
      <c r="BJ131" s="16" t="s">
        <v>82</v>
      </c>
      <c r="BK131" s="168">
        <f t="shared" ref="BK131:BK138" si="9">ROUND(I131*H131,2)</f>
        <v>0</v>
      </c>
      <c r="BL131" s="16" t="s">
        <v>234</v>
      </c>
      <c r="BM131" s="167" t="s">
        <v>92</v>
      </c>
    </row>
    <row r="132" spans="2:65" s="1" customFormat="1" ht="24" customHeight="1">
      <c r="B132" s="155"/>
      <c r="C132" s="156" t="s">
        <v>89</v>
      </c>
      <c r="D132" s="156" t="s">
        <v>155</v>
      </c>
      <c r="E132" s="157" t="s">
        <v>1736</v>
      </c>
      <c r="F132" s="158" t="s">
        <v>1737</v>
      </c>
      <c r="G132" s="159" t="s">
        <v>871</v>
      </c>
      <c r="H132" s="160">
        <v>1</v>
      </c>
      <c r="I132" s="161"/>
      <c r="J132" s="162">
        <f t="shared" si="0"/>
        <v>0</v>
      </c>
      <c r="K132" s="158" t="s">
        <v>1735</v>
      </c>
      <c r="L132" s="31"/>
      <c r="M132" s="163" t="s">
        <v>1</v>
      </c>
      <c r="N132" s="164" t="s">
        <v>36</v>
      </c>
      <c r="O132" s="54"/>
      <c r="P132" s="165">
        <f t="shared" si="1"/>
        <v>0</v>
      </c>
      <c r="Q132" s="165">
        <v>0</v>
      </c>
      <c r="R132" s="165">
        <f t="shared" si="2"/>
        <v>0</v>
      </c>
      <c r="S132" s="165">
        <v>0</v>
      </c>
      <c r="T132" s="166">
        <f t="shared" si="3"/>
        <v>0</v>
      </c>
      <c r="AR132" s="167" t="s">
        <v>234</v>
      </c>
      <c r="AT132" s="167" t="s">
        <v>155</v>
      </c>
      <c r="AU132" s="167" t="s">
        <v>82</v>
      </c>
      <c r="AY132" s="16" t="s">
        <v>153</v>
      </c>
      <c r="BE132" s="168">
        <f t="shared" si="4"/>
        <v>0</v>
      </c>
      <c r="BF132" s="168">
        <f t="shared" si="5"/>
        <v>0</v>
      </c>
      <c r="BG132" s="168">
        <f t="shared" si="6"/>
        <v>0</v>
      </c>
      <c r="BH132" s="168">
        <f t="shared" si="7"/>
        <v>0</v>
      </c>
      <c r="BI132" s="168">
        <f t="shared" si="8"/>
        <v>0</v>
      </c>
      <c r="BJ132" s="16" t="s">
        <v>82</v>
      </c>
      <c r="BK132" s="168">
        <f t="shared" si="9"/>
        <v>0</v>
      </c>
      <c r="BL132" s="16" t="s">
        <v>234</v>
      </c>
      <c r="BM132" s="167" t="s">
        <v>98</v>
      </c>
    </row>
    <row r="133" spans="2:65" s="1" customFormat="1" ht="24" customHeight="1">
      <c r="B133" s="155"/>
      <c r="C133" s="156" t="s">
        <v>92</v>
      </c>
      <c r="D133" s="156" t="s">
        <v>155</v>
      </c>
      <c r="E133" s="157" t="s">
        <v>1738</v>
      </c>
      <c r="F133" s="158" t="s">
        <v>1739</v>
      </c>
      <c r="G133" s="159" t="s">
        <v>168</v>
      </c>
      <c r="H133" s="160">
        <v>5</v>
      </c>
      <c r="I133" s="161"/>
      <c r="J133" s="162">
        <f t="shared" si="0"/>
        <v>0</v>
      </c>
      <c r="K133" s="158" t="s">
        <v>1730</v>
      </c>
      <c r="L133" s="31"/>
      <c r="M133" s="163" t="s">
        <v>1</v>
      </c>
      <c r="N133" s="164" t="s">
        <v>36</v>
      </c>
      <c r="O133" s="54"/>
      <c r="P133" s="165">
        <f t="shared" si="1"/>
        <v>0</v>
      </c>
      <c r="Q133" s="165">
        <v>0</v>
      </c>
      <c r="R133" s="165">
        <f t="shared" si="2"/>
        <v>0</v>
      </c>
      <c r="S133" s="165">
        <v>0</v>
      </c>
      <c r="T133" s="166">
        <f t="shared" si="3"/>
        <v>0</v>
      </c>
      <c r="AR133" s="167" t="s">
        <v>234</v>
      </c>
      <c r="AT133" s="167" t="s">
        <v>155</v>
      </c>
      <c r="AU133" s="167" t="s">
        <v>82</v>
      </c>
      <c r="AY133" s="16" t="s">
        <v>153</v>
      </c>
      <c r="BE133" s="168">
        <f t="shared" si="4"/>
        <v>0</v>
      </c>
      <c r="BF133" s="168">
        <f t="shared" si="5"/>
        <v>0</v>
      </c>
      <c r="BG133" s="168">
        <f t="shared" si="6"/>
        <v>0</v>
      </c>
      <c r="BH133" s="168">
        <f t="shared" si="7"/>
        <v>0</v>
      </c>
      <c r="BI133" s="168">
        <f t="shared" si="8"/>
        <v>0</v>
      </c>
      <c r="BJ133" s="16" t="s">
        <v>82</v>
      </c>
      <c r="BK133" s="168">
        <f t="shared" si="9"/>
        <v>0</v>
      </c>
      <c r="BL133" s="16" t="s">
        <v>234</v>
      </c>
      <c r="BM133" s="167" t="s">
        <v>190</v>
      </c>
    </row>
    <row r="134" spans="2:65" s="1" customFormat="1" ht="24" customHeight="1">
      <c r="B134" s="155"/>
      <c r="C134" s="156" t="s">
        <v>95</v>
      </c>
      <c r="D134" s="156" t="s">
        <v>155</v>
      </c>
      <c r="E134" s="157" t="s">
        <v>1740</v>
      </c>
      <c r="F134" s="158" t="s">
        <v>1741</v>
      </c>
      <c r="G134" s="159" t="s">
        <v>265</v>
      </c>
      <c r="H134" s="160">
        <v>1</v>
      </c>
      <c r="I134" s="161"/>
      <c r="J134" s="162">
        <f t="shared" si="0"/>
        <v>0</v>
      </c>
      <c r="K134" s="158" t="s">
        <v>1730</v>
      </c>
      <c r="L134" s="31"/>
      <c r="M134" s="163" t="s">
        <v>1</v>
      </c>
      <c r="N134" s="164" t="s">
        <v>36</v>
      </c>
      <c r="O134" s="54"/>
      <c r="P134" s="165">
        <f t="shared" si="1"/>
        <v>0</v>
      </c>
      <c r="Q134" s="165">
        <v>0</v>
      </c>
      <c r="R134" s="165">
        <f t="shared" si="2"/>
        <v>0</v>
      </c>
      <c r="S134" s="165">
        <v>0</v>
      </c>
      <c r="T134" s="166">
        <f t="shared" si="3"/>
        <v>0</v>
      </c>
      <c r="AR134" s="167" t="s">
        <v>234</v>
      </c>
      <c r="AT134" s="167" t="s">
        <v>155</v>
      </c>
      <c r="AU134" s="167" t="s">
        <v>82</v>
      </c>
      <c r="AY134" s="16" t="s">
        <v>153</v>
      </c>
      <c r="BE134" s="168">
        <f t="shared" si="4"/>
        <v>0</v>
      </c>
      <c r="BF134" s="168">
        <f t="shared" si="5"/>
        <v>0</v>
      </c>
      <c r="BG134" s="168">
        <f t="shared" si="6"/>
        <v>0</v>
      </c>
      <c r="BH134" s="168">
        <f t="shared" si="7"/>
        <v>0</v>
      </c>
      <c r="BI134" s="168">
        <f t="shared" si="8"/>
        <v>0</v>
      </c>
      <c r="BJ134" s="16" t="s">
        <v>82</v>
      </c>
      <c r="BK134" s="168">
        <f t="shared" si="9"/>
        <v>0</v>
      </c>
      <c r="BL134" s="16" t="s">
        <v>234</v>
      </c>
      <c r="BM134" s="167" t="s">
        <v>203</v>
      </c>
    </row>
    <row r="135" spans="2:65" s="1" customFormat="1" ht="24" customHeight="1">
      <c r="B135" s="155"/>
      <c r="C135" s="156" t="s">
        <v>98</v>
      </c>
      <c r="D135" s="156" t="s">
        <v>155</v>
      </c>
      <c r="E135" s="157" t="s">
        <v>1742</v>
      </c>
      <c r="F135" s="158" t="s">
        <v>1743</v>
      </c>
      <c r="G135" s="159" t="s">
        <v>265</v>
      </c>
      <c r="H135" s="160">
        <v>1</v>
      </c>
      <c r="I135" s="161"/>
      <c r="J135" s="162">
        <f t="shared" si="0"/>
        <v>0</v>
      </c>
      <c r="K135" s="158" t="s">
        <v>159</v>
      </c>
      <c r="L135" s="31"/>
      <c r="M135" s="163" t="s">
        <v>1</v>
      </c>
      <c r="N135" s="164" t="s">
        <v>36</v>
      </c>
      <c r="O135" s="54"/>
      <c r="P135" s="165">
        <f t="shared" si="1"/>
        <v>0</v>
      </c>
      <c r="Q135" s="165">
        <v>0</v>
      </c>
      <c r="R135" s="165">
        <f t="shared" si="2"/>
        <v>0</v>
      </c>
      <c r="S135" s="165">
        <v>0</v>
      </c>
      <c r="T135" s="166">
        <f t="shared" si="3"/>
        <v>0</v>
      </c>
      <c r="AR135" s="167" t="s">
        <v>234</v>
      </c>
      <c r="AT135" s="167" t="s">
        <v>155</v>
      </c>
      <c r="AU135" s="167" t="s">
        <v>82</v>
      </c>
      <c r="AY135" s="16" t="s">
        <v>153</v>
      </c>
      <c r="BE135" s="168">
        <f t="shared" si="4"/>
        <v>0</v>
      </c>
      <c r="BF135" s="168">
        <f t="shared" si="5"/>
        <v>0</v>
      </c>
      <c r="BG135" s="168">
        <f t="shared" si="6"/>
        <v>0</v>
      </c>
      <c r="BH135" s="168">
        <f t="shared" si="7"/>
        <v>0</v>
      </c>
      <c r="BI135" s="168">
        <f t="shared" si="8"/>
        <v>0</v>
      </c>
      <c r="BJ135" s="16" t="s">
        <v>82</v>
      </c>
      <c r="BK135" s="168">
        <f t="shared" si="9"/>
        <v>0</v>
      </c>
      <c r="BL135" s="16" t="s">
        <v>234</v>
      </c>
      <c r="BM135" s="167" t="s">
        <v>215</v>
      </c>
    </row>
    <row r="136" spans="2:65" s="1" customFormat="1" ht="24" customHeight="1">
      <c r="B136" s="155"/>
      <c r="C136" s="156" t="s">
        <v>101</v>
      </c>
      <c r="D136" s="156" t="s">
        <v>155</v>
      </c>
      <c r="E136" s="157" t="s">
        <v>1744</v>
      </c>
      <c r="F136" s="158" t="s">
        <v>1745</v>
      </c>
      <c r="G136" s="159" t="s">
        <v>265</v>
      </c>
      <c r="H136" s="160">
        <v>1</v>
      </c>
      <c r="I136" s="161"/>
      <c r="J136" s="162">
        <f t="shared" si="0"/>
        <v>0</v>
      </c>
      <c r="K136" s="158" t="s">
        <v>1730</v>
      </c>
      <c r="L136" s="31"/>
      <c r="M136" s="163" t="s">
        <v>1</v>
      </c>
      <c r="N136" s="164" t="s">
        <v>36</v>
      </c>
      <c r="O136" s="54"/>
      <c r="P136" s="165">
        <f t="shared" si="1"/>
        <v>0</v>
      </c>
      <c r="Q136" s="165">
        <v>0</v>
      </c>
      <c r="R136" s="165">
        <f t="shared" si="2"/>
        <v>0</v>
      </c>
      <c r="S136" s="165">
        <v>0</v>
      </c>
      <c r="T136" s="166">
        <f t="shared" si="3"/>
        <v>0</v>
      </c>
      <c r="AR136" s="167" t="s">
        <v>234</v>
      </c>
      <c r="AT136" s="167" t="s">
        <v>155</v>
      </c>
      <c r="AU136" s="167" t="s">
        <v>82</v>
      </c>
      <c r="AY136" s="16" t="s">
        <v>153</v>
      </c>
      <c r="BE136" s="168">
        <f t="shared" si="4"/>
        <v>0</v>
      </c>
      <c r="BF136" s="168">
        <f t="shared" si="5"/>
        <v>0</v>
      </c>
      <c r="BG136" s="168">
        <f t="shared" si="6"/>
        <v>0</v>
      </c>
      <c r="BH136" s="168">
        <f t="shared" si="7"/>
        <v>0</v>
      </c>
      <c r="BI136" s="168">
        <f t="shared" si="8"/>
        <v>0</v>
      </c>
      <c r="BJ136" s="16" t="s">
        <v>82</v>
      </c>
      <c r="BK136" s="168">
        <f t="shared" si="9"/>
        <v>0</v>
      </c>
      <c r="BL136" s="16" t="s">
        <v>234</v>
      </c>
      <c r="BM136" s="167" t="s">
        <v>225</v>
      </c>
    </row>
    <row r="137" spans="2:65" s="1" customFormat="1" ht="24" customHeight="1">
      <c r="B137" s="155"/>
      <c r="C137" s="193" t="s">
        <v>190</v>
      </c>
      <c r="D137" s="193" t="s">
        <v>204</v>
      </c>
      <c r="E137" s="194" t="s">
        <v>1746</v>
      </c>
      <c r="F137" s="195" t="s">
        <v>1747</v>
      </c>
      <c r="G137" s="196" t="s">
        <v>265</v>
      </c>
      <c r="H137" s="197">
        <v>1</v>
      </c>
      <c r="I137" s="198"/>
      <c r="J137" s="199">
        <f t="shared" si="0"/>
        <v>0</v>
      </c>
      <c r="K137" s="195" t="s">
        <v>1730</v>
      </c>
      <c r="L137" s="200"/>
      <c r="M137" s="201" t="s">
        <v>1</v>
      </c>
      <c r="N137" s="202" t="s">
        <v>36</v>
      </c>
      <c r="O137" s="54"/>
      <c r="P137" s="165">
        <f t="shared" si="1"/>
        <v>0</v>
      </c>
      <c r="Q137" s="165">
        <v>0</v>
      </c>
      <c r="R137" s="165">
        <f t="shared" si="2"/>
        <v>0</v>
      </c>
      <c r="S137" s="165">
        <v>0</v>
      </c>
      <c r="T137" s="166">
        <f t="shared" si="3"/>
        <v>0</v>
      </c>
      <c r="AR137" s="167" t="s">
        <v>320</v>
      </c>
      <c r="AT137" s="167" t="s">
        <v>204</v>
      </c>
      <c r="AU137" s="167" t="s">
        <v>82</v>
      </c>
      <c r="AY137" s="16" t="s">
        <v>153</v>
      </c>
      <c r="BE137" s="168">
        <f t="shared" si="4"/>
        <v>0</v>
      </c>
      <c r="BF137" s="168">
        <f t="shared" si="5"/>
        <v>0</v>
      </c>
      <c r="BG137" s="168">
        <f t="shared" si="6"/>
        <v>0</v>
      </c>
      <c r="BH137" s="168">
        <f t="shared" si="7"/>
        <v>0</v>
      </c>
      <c r="BI137" s="168">
        <f t="shared" si="8"/>
        <v>0</v>
      </c>
      <c r="BJ137" s="16" t="s">
        <v>82</v>
      </c>
      <c r="BK137" s="168">
        <f t="shared" si="9"/>
        <v>0</v>
      </c>
      <c r="BL137" s="16" t="s">
        <v>234</v>
      </c>
      <c r="BM137" s="167" t="s">
        <v>234</v>
      </c>
    </row>
    <row r="138" spans="2:65" s="1" customFormat="1" ht="24" customHeight="1">
      <c r="B138" s="155"/>
      <c r="C138" s="156" t="s">
        <v>196</v>
      </c>
      <c r="D138" s="156" t="s">
        <v>155</v>
      </c>
      <c r="E138" s="157" t="s">
        <v>1748</v>
      </c>
      <c r="F138" s="158" t="s">
        <v>1749</v>
      </c>
      <c r="G138" s="159" t="s">
        <v>207</v>
      </c>
      <c r="H138" s="160">
        <v>1.4999999999999999E-2</v>
      </c>
      <c r="I138" s="161"/>
      <c r="J138" s="162">
        <f t="shared" si="0"/>
        <v>0</v>
      </c>
      <c r="K138" s="158" t="s">
        <v>1750</v>
      </c>
      <c r="L138" s="31"/>
      <c r="M138" s="163" t="s">
        <v>1</v>
      </c>
      <c r="N138" s="164" t="s">
        <v>36</v>
      </c>
      <c r="O138" s="54"/>
      <c r="P138" s="165">
        <f t="shared" si="1"/>
        <v>0</v>
      </c>
      <c r="Q138" s="165">
        <v>0</v>
      </c>
      <c r="R138" s="165">
        <f t="shared" si="2"/>
        <v>0</v>
      </c>
      <c r="S138" s="165">
        <v>0</v>
      </c>
      <c r="T138" s="166">
        <f t="shared" si="3"/>
        <v>0</v>
      </c>
      <c r="AR138" s="167" t="s">
        <v>234</v>
      </c>
      <c r="AT138" s="167" t="s">
        <v>155</v>
      </c>
      <c r="AU138" s="167" t="s">
        <v>82</v>
      </c>
      <c r="AY138" s="16" t="s">
        <v>153</v>
      </c>
      <c r="BE138" s="168">
        <f t="shared" si="4"/>
        <v>0</v>
      </c>
      <c r="BF138" s="168">
        <f t="shared" si="5"/>
        <v>0</v>
      </c>
      <c r="BG138" s="168">
        <f t="shared" si="6"/>
        <v>0</v>
      </c>
      <c r="BH138" s="168">
        <f t="shared" si="7"/>
        <v>0</v>
      </c>
      <c r="BI138" s="168">
        <f t="shared" si="8"/>
        <v>0</v>
      </c>
      <c r="BJ138" s="16" t="s">
        <v>82</v>
      </c>
      <c r="BK138" s="168">
        <f t="shared" si="9"/>
        <v>0</v>
      </c>
      <c r="BL138" s="16" t="s">
        <v>234</v>
      </c>
      <c r="BM138" s="167" t="s">
        <v>248</v>
      </c>
    </row>
    <row r="139" spans="2:65" s="11" customFormat="1" ht="22.9" customHeight="1">
      <c r="B139" s="142"/>
      <c r="D139" s="143" t="s">
        <v>69</v>
      </c>
      <c r="E139" s="153" t="s">
        <v>1290</v>
      </c>
      <c r="F139" s="153" t="s">
        <v>1291</v>
      </c>
      <c r="I139" s="145"/>
      <c r="J139" s="154">
        <f>BK139</f>
        <v>0</v>
      </c>
      <c r="L139" s="142"/>
      <c r="M139" s="147"/>
      <c r="N139" s="148"/>
      <c r="O139" s="148"/>
      <c r="P139" s="149">
        <f>SUM(P140:P142)</f>
        <v>0</v>
      </c>
      <c r="Q139" s="148"/>
      <c r="R139" s="149">
        <f>SUM(R140:R142)</f>
        <v>0</v>
      </c>
      <c r="S139" s="148"/>
      <c r="T139" s="150">
        <f>SUM(T140:T142)</f>
        <v>0</v>
      </c>
      <c r="AR139" s="143" t="s">
        <v>82</v>
      </c>
      <c r="AT139" s="151" t="s">
        <v>69</v>
      </c>
      <c r="AU139" s="151" t="s">
        <v>74</v>
      </c>
      <c r="AY139" s="143" t="s">
        <v>153</v>
      </c>
      <c r="BK139" s="152">
        <f>SUM(BK140:BK142)</f>
        <v>0</v>
      </c>
    </row>
    <row r="140" spans="2:65" s="1" customFormat="1" ht="16.5" customHeight="1">
      <c r="B140" s="155"/>
      <c r="C140" s="156" t="s">
        <v>203</v>
      </c>
      <c r="D140" s="156" t="s">
        <v>155</v>
      </c>
      <c r="E140" s="157" t="s">
        <v>1751</v>
      </c>
      <c r="F140" s="158" t="s">
        <v>1752</v>
      </c>
      <c r="G140" s="159" t="s">
        <v>323</v>
      </c>
      <c r="H140" s="160">
        <v>1</v>
      </c>
      <c r="I140" s="161"/>
      <c r="J140" s="162">
        <f>ROUND(I140*H140,2)</f>
        <v>0</v>
      </c>
      <c r="K140" s="158" t="s">
        <v>1730</v>
      </c>
      <c r="L140" s="31"/>
      <c r="M140" s="163" t="s">
        <v>1</v>
      </c>
      <c r="N140" s="164" t="s">
        <v>36</v>
      </c>
      <c r="O140" s="54"/>
      <c r="P140" s="165">
        <f>O140*H140</f>
        <v>0</v>
      </c>
      <c r="Q140" s="165">
        <v>0</v>
      </c>
      <c r="R140" s="165">
        <f>Q140*H140</f>
        <v>0</v>
      </c>
      <c r="S140" s="165">
        <v>0</v>
      </c>
      <c r="T140" s="166">
        <f>S140*H140</f>
        <v>0</v>
      </c>
      <c r="AR140" s="167" t="s">
        <v>234</v>
      </c>
      <c r="AT140" s="167" t="s">
        <v>155</v>
      </c>
      <c r="AU140" s="167" t="s">
        <v>82</v>
      </c>
      <c r="AY140" s="16" t="s">
        <v>153</v>
      </c>
      <c r="BE140" s="168">
        <f>IF(N140="základná",J140,0)</f>
        <v>0</v>
      </c>
      <c r="BF140" s="168">
        <f>IF(N140="znížená",J140,0)</f>
        <v>0</v>
      </c>
      <c r="BG140" s="168">
        <f>IF(N140="zákl. prenesená",J140,0)</f>
        <v>0</v>
      </c>
      <c r="BH140" s="168">
        <f>IF(N140="zníž. prenesená",J140,0)</f>
        <v>0</v>
      </c>
      <c r="BI140" s="168">
        <f>IF(N140="nulová",J140,0)</f>
        <v>0</v>
      </c>
      <c r="BJ140" s="16" t="s">
        <v>82</v>
      </c>
      <c r="BK140" s="168">
        <f>ROUND(I140*H140,2)</f>
        <v>0</v>
      </c>
      <c r="BL140" s="16" t="s">
        <v>234</v>
      </c>
      <c r="BM140" s="167" t="s">
        <v>7</v>
      </c>
    </row>
    <row r="141" spans="2:65" s="1" customFormat="1" ht="24" customHeight="1">
      <c r="B141" s="155"/>
      <c r="C141" s="193" t="s">
        <v>210</v>
      </c>
      <c r="D141" s="193" t="s">
        <v>204</v>
      </c>
      <c r="E141" s="194" t="s">
        <v>1753</v>
      </c>
      <c r="F141" s="195" t="s">
        <v>1754</v>
      </c>
      <c r="G141" s="196" t="s">
        <v>265</v>
      </c>
      <c r="H141" s="197">
        <v>4</v>
      </c>
      <c r="I141" s="198"/>
      <c r="J141" s="199">
        <f>ROUND(I141*H141,2)</f>
        <v>0</v>
      </c>
      <c r="K141" s="195" t="s">
        <v>1</v>
      </c>
      <c r="L141" s="200"/>
      <c r="M141" s="201" t="s">
        <v>1</v>
      </c>
      <c r="N141" s="202" t="s">
        <v>36</v>
      </c>
      <c r="O141" s="54"/>
      <c r="P141" s="165">
        <f>O141*H141</f>
        <v>0</v>
      </c>
      <c r="Q141" s="165">
        <v>0</v>
      </c>
      <c r="R141" s="165">
        <f>Q141*H141</f>
        <v>0</v>
      </c>
      <c r="S141" s="165">
        <v>0</v>
      </c>
      <c r="T141" s="166">
        <f>S141*H141</f>
        <v>0</v>
      </c>
      <c r="AR141" s="167" t="s">
        <v>320</v>
      </c>
      <c r="AT141" s="167" t="s">
        <v>204</v>
      </c>
      <c r="AU141" s="167" t="s">
        <v>82</v>
      </c>
      <c r="AY141" s="16" t="s">
        <v>153</v>
      </c>
      <c r="BE141" s="168">
        <f>IF(N141="základná",J141,0)</f>
        <v>0</v>
      </c>
      <c r="BF141" s="168">
        <f>IF(N141="znížená",J141,0)</f>
        <v>0</v>
      </c>
      <c r="BG141" s="168">
        <f>IF(N141="zákl. prenesená",J141,0)</f>
        <v>0</v>
      </c>
      <c r="BH141" s="168">
        <f>IF(N141="zníž. prenesená",J141,0)</f>
        <v>0</v>
      </c>
      <c r="BI141" s="168">
        <f>IF(N141="nulová",J141,0)</f>
        <v>0</v>
      </c>
      <c r="BJ141" s="16" t="s">
        <v>82</v>
      </c>
      <c r="BK141" s="168">
        <f>ROUND(I141*H141,2)</f>
        <v>0</v>
      </c>
      <c r="BL141" s="16" t="s">
        <v>234</v>
      </c>
      <c r="BM141" s="167" t="s">
        <v>271</v>
      </c>
    </row>
    <row r="142" spans="2:65" s="1" customFormat="1" ht="24" customHeight="1">
      <c r="B142" s="155"/>
      <c r="C142" s="156" t="s">
        <v>215</v>
      </c>
      <c r="D142" s="156" t="s">
        <v>155</v>
      </c>
      <c r="E142" s="157" t="s">
        <v>1755</v>
      </c>
      <c r="F142" s="158" t="s">
        <v>1683</v>
      </c>
      <c r="G142" s="159" t="s">
        <v>207</v>
      </c>
      <c r="H142" s="160">
        <v>0.15</v>
      </c>
      <c r="I142" s="161"/>
      <c r="J142" s="162">
        <f>ROUND(I142*H142,2)</f>
        <v>0</v>
      </c>
      <c r="K142" s="158" t="s">
        <v>1750</v>
      </c>
      <c r="L142" s="31"/>
      <c r="M142" s="163" t="s">
        <v>1</v>
      </c>
      <c r="N142" s="164" t="s">
        <v>36</v>
      </c>
      <c r="O142" s="54"/>
      <c r="P142" s="165">
        <f>O142*H142</f>
        <v>0</v>
      </c>
      <c r="Q142" s="165">
        <v>0</v>
      </c>
      <c r="R142" s="165">
        <f>Q142*H142</f>
        <v>0</v>
      </c>
      <c r="S142" s="165">
        <v>0</v>
      </c>
      <c r="T142" s="166">
        <f>S142*H142</f>
        <v>0</v>
      </c>
      <c r="AR142" s="167" t="s">
        <v>234</v>
      </c>
      <c r="AT142" s="167" t="s">
        <v>155</v>
      </c>
      <c r="AU142" s="167" t="s">
        <v>82</v>
      </c>
      <c r="AY142" s="16" t="s">
        <v>153</v>
      </c>
      <c r="BE142" s="168">
        <f>IF(N142="základná",J142,0)</f>
        <v>0</v>
      </c>
      <c r="BF142" s="168">
        <f>IF(N142="znížená",J142,0)</f>
        <v>0</v>
      </c>
      <c r="BG142" s="168">
        <f>IF(N142="zákl. prenesená",J142,0)</f>
        <v>0</v>
      </c>
      <c r="BH142" s="168">
        <f>IF(N142="zníž. prenesená",J142,0)</f>
        <v>0</v>
      </c>
      <c r="BI142" s="168">
        <f>IF(N142="nulová",J142,0)</f>
        <v>0</v>
      </c>
      <c r="BJ142" s="16" t="s">
        <v>82</v>
      </c>
      <c r="BK142" s="168">
        <f>ROUND(I142*H142,2)</f>
        <v>0</v>
      </c>
      <c r="BL142" s="16" t="s">
        <v>234</v>
      </c>
      <c r="BM142" s="167" t="s">
        <v>281</v>
      </c>
    </row>
    <row r="143" spans="2:65" s="11" customFormat="1" ht="22.9" customHeight="1">
      <c r="B143" s="142"/>
      <c r="D143" s="143" t="s">
        <v>69</v>
      </c>
      <c r="E143" s="153" t="s">
        <v>1568</v>
      </c>
      <c r="F143" s="153" t="s">
        <v>1756</v>
      </c>
      <c r="I143" s="145"/>
      <c r="J143" s="154">
        <f>BK143</f>
        <v>0</v>
      </c>
      <c r="L143" s="142"/>
      <c r="M143" s="147"/>
      <c r="N143" s="148"/>
      <c r="O143" s="148"/>
      <c r="P143" s="149">
        <f>P144</f>
        <v>0</v>
      </c>
      <c r="Q143" s="148"/>
      <c r="R143" s="149">
        <f>R144</f>
        <v>0</v>
      </c>
      <c r="S143" s="148"/>
      <c r="T143" s="150">
        <f>T144</f>
        <v>0</v>
      </c>
      <c r="AR143" s="143" t="s">
        <v>82</v>
      </c>
      <c r="AT143" s="151" t="s">
        <v>69</v>
      </c>
      <c r="AU143" s="151" t="s">
        <v>74</v>
      </c>
      <c r="AY143" s="143" t="s">
        <v>153</v>
      </c>
      <c r="BK143" s="152">
        <f>BK144</f>
        <v>0</v>
      </c>
    </row>
    <row r="144" spans="2:65" s="1" customFormat="1" ht="36" customHeight="1">
      <c r="B144" s="155"/>
      <c r="C144" s="156" t="s">
        <v>220</v>
      </c>
      <c r="D144" s="156" t="s">
        <v>155</v>
      </c>
      <c r="E144" s="157" t="s">
        <v>1757</v>
      </c>
      <c r="F144" s="158" t="s">
        <v>1758</v>
      </c>
      <c r="G144" s="159" t="s">
        <v>168</v>
      </c>
      <c r="H144" s="160">
        <v>5</v>
      </c>
      <c r="I144" s="161"/>
      <c r="J144" s="162">
        <f>ROUND(I144*H144,2)</f>
        <v>0</v>
      </c>
      <c r="K144" s="158" t="s">
        <v>1730</v>
      </c>
      <c r="L144" s="31"/>
      <c r="M144" s="163" t="s">
        <v>1</v>
      </c>
      <c r="N144" s="164" t="s">
        <v>36</v>
      </c>
      <c r="O144" s="54"/>
      <c r="P144" s="165">
        <f>O144*H144</f>
        <v>0</v>
      </c>
      <c r="Q144" s="165">
        <v>0</v>
      </c>
      <c r="R144" s="165">
        <f>Q144*H144</f>
        <v>0</v>
      </c>
      <c r="S144" s="165">
        <v>0</v>
      </c>
      <c r="T144" s="166">
        <f>S144*H144</f>
        <v>0</v>
      </c>
      <c r="AR144" s="167" t="s">
        <v>234</v>
      </c>
      <c r="AT144" s="167" t="s">
        <v>155</v>
      </c>
      <c r="AU144" s="167" t="s">
        <v>82</v>
      </c>
      <c r="AY144" s="16" t="s">
        <v>153</v>
      </c>
      <c r="BE144" s="168">
        <f>IF(N144="základná",J144,0)</f>
        <v>0</v>
      </c>
      <c r="BF144" s="168">
        <f>IF(N144="znížená",J144,0)</f>
        <v>0</v>
      </c>
      <c r="BG144" s="168">
        <f>IF(N144="zákl. prenesená",J144,0)</f>
        <v>0</v>
      </c>
      <c r="BH144" s="168">
        <f>IF(N144="zníž. prenesená",J144,0)</f>
        <v>0</v>
      </c>
      <c r="BI144" s="168">
        <f>IF(N144="nulová",J144,0)</f>
        <v>0</v>
      </c>
      <c r="BJ144" s="16" t="s">
        <v>82</v>
      </c>
      <c r="BK144" s="168">
        <f>ROUND(I144*H144,2)</f>
        <v>0</v>
      </c>
      <c r="BL144" s="16" t="s">
        <v>234</v>
      </c>
      <c r="BM144" s="167" t="s">
        <v>291</v>
      </c>
    </row>
    <row r="145" spans="2:65" s="11" customFormat="1" ht="25.9" customHeight="1">
      <c r="B145" s="142"/>
      <c r="D145" s="143" t="s">
        <v>69</v>
      </c>
      <c r="E145" s="144" t="s">
        <v>204</v>
      </c>
      <c r="F145" s="144" t="s">
        <v>1759</v>
      </c>
      <c r="I145" s="145"/>
      <c r="J145" s="146">
        <f>BK145</f>
        <v>0</v>
      </c>
      <c r="L145" s="142"/>
      <c r="M145" s="147"/>
      <c r="N145" s="148"/>
      <c r="O145" s="148"/>
      <c r="P145" s="149">
        <f>P146</f>
        <v>0</v>
      </c>
      <c r="Q145" s="148"/>
      <c r="R145" s="149">
        <f>R146</f>
        <v>0</v>
      </c>
      <c r="S145" s="148"/>
      <c r="T145" s="150">
        <f>T146</f>
        <v>0</v>
      </c>
      <c r="AR145" s="143" t="s">
        <v>89</v>
      </c>
      <c r="AT145" s="151" t="s">
        <v>69</v>
      </c>
      <c r="AU145" s="151" t="s">
        <v>70</v>
      </c>
      <c r="AY145" s="143" t="s">
        <v>153</v>
      </c>
      <c r="BK145" s="152">
        <f>BK146</f>
        <v>0</v>
      </c>
    </row>
    <row r="146" spans="2:65" s="11" customFormat="1" ht="22.9" customHeight="1">
      <c r="B146" s="142"/>
      <c r="D146" s="143" t="s">
        <v>69</v>
      </c>
      <c r="E146" s="153" t="s">
        <v>1760</v>
      </c>
      <c r="F146" s="153" t="s">
        <v>1761</v>
      </c>
      <c r="I146" s="145"/>
      <c r="J146" s="154">
        <f>BK146</f>
        <v>0</v>
      </c>
      <c r="L146" s="142"/>
      <c r="M146" s="147"/>
      <c r="N146" s="148"/>
      <c r="O146" s="148"/>
      <c r="P146" s="149">
        <f>SUM(P147:P152)</f>
        <v>0</v>
      </c>
      <c r="Q146" s="148"/>
      <c r="R146" s="149">
        <f>SUM(R147:R152)</f>
        <v>0</v>
      </c>
      <c r="S146" s="148"/>
      <c r="T146" s="150">
        <f>SUM(T147:T152)</f>
        <v>0</v>
      </c>
      <c r="AR146" s="143" t="s">
        <v>89</v>
      </c>
      <c r="AT146" s="151" t="s">
        <v>69</v>
      </c>
      <c r="AU146" s="151" t="s">
        <v>74</v>
      </c>
      <c r="AY146" s="143" t="s">
        <v>153</v>
      </c>
      <c r="BK146" s="152">
        <f>SUM(BK147:BK152)</f>
        <v>0</v>
      </c>
    </row>
    <row r="147" spans="2:65" s="1" customFormat="1" ht="16.5" customHeight="1">
      <c r="B147" s="155"/>
      <c r="C147" s="156" t="s">
        <v>225</v>
      </c>
      <c r="D147" s="156" t="s">
        <v>155</v>
      </c>
      <c r="E147" s="157" t="s">
        <v>1762</v>
      </c>
      <c r="F147" s="158" t="s">
        <v>1763</v>
      </c>
      <c r="G147" s="159" t="s">
        <v>168</v>
      </c>
      <c r="H147" s="160">
        <v>5</v>
      </c>
      <c r="I147" s="161"/>
      <c r="J147" s="162">
        <f t="shared" ref="J147:J152" si="10">ROUND(I147*H147,2)</f>
        <v>0</v>
      </c>
      <c r="K147" s="158" t="s">
        <v>1730</v>
      </c>
      <c r="L147" s="31"/>
      <c r="M147" s="163" t="s">
        <v>1</v>
      </c>
      <c r="N147" s="164" t="s">
        <v>36</v>
      </c>
      <c r="O147" s="54"/>
      <c r="P147" s="165">
        <f t="shared" ref="P147:P152" si="11">O147*H147</f>
        <v>0</v>
      </c>
      <c r="Q147" s="165">
        <v>0</v>
      </c>
      <c r="R147" s="165">
        <f t="shared" ref="R147:R152" si="12">Q147*H147</f>
        <v>0</v>
      </c>
      <c r="S147" s="165">
        <v>0</v>
      </c>
      <c r="T147" s="166">
        <f t="shared" ref="T147:T152" si="13">S147*H147</f>
        <v>0</v>
      </c>
      <c r="AR147" s="167" t="s">
        <v>507</v>
      </c>
      <c r="AT147" s="167" t="s">
        <v>155</v>
      </c>
      <c r="AU147" s="167" t="s">
        <v>82</v>
      </c>
      <c r="AY147" s="16" t="s">
        <v>153</v>
      </c>
      <c r="BE147" s="168">
        <f t="shared" ref="BE147:BE152" si="14">IF(N147="základná",J147,0)</f>
        <v>0</v>
      </c>
      <c r="BF147" s="168">
        <f t="shared" ref="BF147:BF152" si="15">IF(N147="znížená",J147,0)</f>
        <v>0</v>
      </c>
      <c r="BG147" s="168">
        <f t="shared" ref="BG147:BG152" si="16">IF(N147="zákl. prenesená",J147,0)</f>
        <v>0</v>
      </c>
      <c r="BH147" s="168">
        <f t="shared" ref="BH147:BH152" si="17">IF(N147="zníž. prenesená",J147,0)</f>
        <v>0</v>
      </c>
      <c r="BI147" s="168">
        <f t="shared" ref="BI147:BI152" si="18">IF(N147="nulová",J147,0)</f>
        <v>0</v>
      </c>
      <c r="BJ147" s="16" t="s">
        <v>82</v>
      </c>
      <c r="BK147" s="168">
        <f t="shared" ref="BK147:BK152" si="19">ROUND(I147*H147,2)</f>
        <v>0</v>
      </c>
      <c r="BL147" s="16" t="s">
        <v>507</v>
      </c>
      <c r="BM147" s="167" t="s">
        <v>300</v>
      </c>
    </row>
    <row r="148" spans="2:65" s="1" customFormat="1" ht="24" customHeight="1">
      <c r="B148" s="155"/>
      <c r="C148" s="156" t="s">
        <v>230</v>
      </c>
      <c r="D148" s="156" t="s">
        <v>155</v>
      </c>
      <c r="E148" s="157" t="s">
        <v>1764</v>
      </c>
      <c r="F148" s="158" t="s">
        <v>1765</v>
      </c>
      <c r="G148" s="159" t="s">
        <v>168</v>
      </c>
      <c r="H148" s="160">
        <v>5</v>
      </c>
      <c r="I148" s="161"/>
      <c r="J148" s="162">
        <f t="shared" si="10"/>
        <v>0</v>
      </c>
      <c r="K148" s="158" t="s">
        <v>1730</v>
      </c>
      <c r="L148" s="31"/>
      <c r="M148" s="163" t="s">
        <v>1</v>
      </c>
      <c r="N148" s="164" t="s">
        <v>36</v>
      </c>
      <c r="O148" s="54"/>
      <c r="P148" s="165">
        <f t="shared" si="11"/>
        <v>0</v>
      </c>
      <c r="Q148" s="165">
        <v>0</v>
      </c>
      <c r="R148" s="165">
        <f t="shared" si="12"/>
        <v>0</v>
      </c>
      <c r="S148" s="165">
        <v>0</v>
      </c>
      <c r="T148" s="166">
        <f t="shared" si="13"/>
        <v>0</v>
      </c>
      <c r="AR148" s="167" t="s">
        <v>507</v>
      </c>
      <c r="AT148" s="167" t="s">
        <v>155</v>
      </c>
      <c r="AU148" s="167" t="s">
        <v>82</v>
      </c>
      <c r="AY148" s="16" t="s">
        <v>153</v>
      </c>
      <c r="BE148" s="168">
        <f t="shared" si="14"/>
        <v>0</v>
      </c>
      <c r="BF148" s="168">
        <f t="shared" si="15"/>
        <v>0</v>
      </c>
      <c r="BG148" s="168">
        <f t="shared" si="16"/>
        <v>0</v>
      </c>
      <c r="BH148" s="168">
        <f t="shared" si="17"/>
        <v>0</v>
      </c>
      <c r="BI148" s="168">
        <f t="shared" si="18"/>
        <v>0</v>
      </c>
      <c r="BJ148" s="16" t="s">
        <v>82</v>
      </c>
      <c r="BK148" s="168">
        <f t="shared" si="19"/>
        <v>0</v>
      </c>
      <c r="BL148" s="16" t="s">
        <v>507</v>
      </c>
      <c r="BM148" s="167" t="s">
        <v>309</v>
      </c>
    </row>
    <row r="149" spans="2:65" s="1" customFormat="1" ht="24" customHeight="1">
      <c r="B149" s="155"/>
      <c r="C149" s="156" t="s">
        <v>234</v>
      </c>
      <c r="D149" s="156" t="s">
        <v>155</v>
      </c>
      <c r="E149" s="157" t="s">
        <v>1766</v>
      </c>
      <c r="F149" s="158" t="s">
        <v>1767</v>
      </c>
      <c r="G149" s="159" t="s">
        <v>1768</v>
      </c>
      <c r="H149" s="160">
        <v>1</v>
      </c>
      <c r="I149" s="161"/>
      <c r="J149" s="162">
        <f t="shared" si="10"/>
        <v>0</v>
      </c>
      <c r="K149" s="158" t="s">
        <v>1730</v>
      </c>
      <c r="L149" s="31"/>
      <c r="M149" s="163" t="s">
        <v>1</v>
      </c>
      <c r="N149" s="164" t="s">
        <v>36</v>
      </c>
      <c r="O149" s="54"/>
      <c r="P149" s="165">
        <f t="shared" si="11"/>
        <v>0</v>
      </c>
      <c r="Q149" s="165">
        <v>0</v>
      </c>
      <c r="R149" s="165">
        <f t="shared" si="12"/>
        <v>0</v>
      </c>
      <c r="S149" s="165">
        <v>0</v>
      </c>
      <c r="T149" s="166">
        <f t="shared" si="13"/>
        <v>0</v>
      </c>
      <c r="AR149" s="167" t="s">
        <v>507</v>
      </c>
      <c r="AT149" s="167" t="s">
        <v>155</v>
      </c>
      <c r="AU149" s="167" t="s">
        <v>82</v>
      </c>
      <c r="AY149" s="16" t="s">
        <v>153</v>
      </c>
      <c r="BE149" s="168">
        <f t="shared" si="14"/>
        <v>0</v>
      </c>
      <c r="BF149" s="168">
        <f t="shared" si="15"/>
        <v>0</v>
      </c>
      <c r="BG149" s="168">
        <f t="shared" si="16"/>
        <v>0</v>
      </c>
      <c r="BH149" s="168">
        <f t="shared" si="17"/>
        <v>0</v>
      </c>
      <c r="BI149" s="168">
        <f t="shared" si="18"/>
        <v>0</v>
      </c>
      <c r="BJ149" s="16" t="s">
        <v>82</v>
      </c>
      <c r="BK149" s="168">
        <f t="shared" si="19"/>
        <v>0</v>
      </c>
      <c r="BL149" s="16" t="s">
        <v>507</v>
      </c>
      <c r="BM149" s="167" t="s">
        <v>320</v>
      </c>
    </row>
    <row r="150" spans="2:65" s="1" customFormat="1" ht="16.5" customHeight="1">
      <c r="B150" s="155"/>
      <c r="C150" s="156" t="s">
        <v>240</v>
      </c>
      <c r="D150" s="156" t="s">
        <v>155</v>
      </c>
      <c r="E150" s="157" t="s">
        <v>1769</v>
      </c>
      <c r="F150" s="158" t="s">
        <v>1770</v>
      </c>
      <c r="G150" s="159" t="s">
        <v>1768</v>
      </c>
      <c r="H150" s="160">
        <v>1</v>
      </c>
      <c r="I150" s="161"/>
      <c r="J150" s="162">
        <f t="shared" si="10"/>
        <v>0</v>
      </c>
      <c r="K150" s="158" t="s">
        <v>1730</v>
      </c>
      <c r="L150" s="31"/>
      <c r="M150" s="163" t="s">
        <v>1</v>
      </c>
      <c r="N150" s="164" t="s">
        <v>36</v>
      </c>
      <c r="O150" s="54"/>
      <c r="P150" s="165">
        <f t="shared" si="11"/>
        <v>0</v>
      </c>
      <c r="Q150" s="165">
        <v>0</v>
      </c>
      <c r="R150" s="165">
        <f t="shared" si="12"/>
        <v>0</v>
      </c>
      <c r="S150" s="165">
        <v>0</v>
      </c>
      <c r="T150" s="166">
        <f t="shared" si="13"/>
        <v>0</v>
      </c>
      <c r="AR150" s="167" t="s">
        <v>507</v>
      </c>
      <c r="AT150" s="167" t="s">
        <v>155</v>
      </c>
      <c r="AU150" s="167" t="s">
        <v>82</v>
      </c>
      <c r="AY150" s="16" t="s">
        <v>153</v>
      </c>
      <c r="BE150" s="168">
        <f t="shared" si="14"/>
        <v>0</v>
      </c>
      <c r="BF150" s="168">
        <f t="shared" si="15"/>
        <v>0</v>
      </c>
      <c r="BG150" s="168">
        <f t="shared" si="16"/>
        <v>0</v>
      </c>
      <c r="BH150" s="168">
        <f t="shared" si="17"/>
        <v>0</v>
      </c>
      <c r="BI150" s="168">
        <f t="shared" si="18"/>
        <v>0</v>
      </c>
      <c r="BJ150" s="16" t="s">
        <v>82</v>
      </c>
      <c r="BK150" s="168">
        <f t="shared" si="19"/>
        <v>0</v>
      </c>
      <c r="BL150" s="16" t="s">
        <v>507</v>
      </c>
      <c r="BM150" s="167" t="s">
        <v>332</v>
      </c>
    </row>
    <row r="151" spans="2:65" s="1" customFormat="1" ht="16.5" customHeight="1">
      <c r="B151" s="155"/>
      <c r="C151" s="156" t="s">
        <v>248</v>
      </c>
      <c r="D151" s="156" t="s">
        <v>155</v>
      </c>
      <c r="E151" s="157" t="s">
        <v>1771</v>
      </c>
      <c r="F151" s="158" t="s">
        <v>1772</v>
      </c>
      <c r="G151" s="159" t="s">
        <v>168</v>
      </c>
      <c r="H151" s="160">
        <v>5</v>
      </c>
      <c r="I151" s="161"/>
      <c r="J151" s="162">
        <f t="shared" si="10"/>
        <v>0</v>
      </c>
      <c r="K151" s="158" t="s">
        <v>1730</v>
      </c>
      <c r="L151" s="31"/>
      <c r="M151" s="163" t="s">
        <v>1</v>
      </c>
      <c r="N151" s="164" t="s">
        <v>36</v>
      </c>
      <c r="O151" s="54"/>
      <c r="P151" s="165">
        <f t="shared" si="11"/>
        <v>0</v>
      </c>
      <c r="Q151" s="165">
        <v>0</v>
      </c>
      <c r="R151" s="165">
        <f t="shared" si="12"/>
        <v>0</v>
      </c>
      <c r="S151" s="165">
        <v>0</v>
      </c>
      <c r="T151" s="166">
        <f t="shared" si="13"/>
        <v>0</v>
      </c>
      <c r="AR151" s="167" t="s">
        <v>507</v>
      </c>
      <c r="AT151" s="167" t="s">
        <v>155</v>
      </c>
      <c r="AU151" s="167" t="s">
        <v>82</v>
      </c>
      <c r="AY151" s="16" t="s">
        <v>153</v>
      </c>
      <c r="BE151" s="168">
        <f t="shared" si="14"/>
        <v>0</v>
      </c>
      <c r="BF151" s="168">
        <f t="shared" si="15"/>
        <v>0</v>
      </c>
      <c r="BG151" s="168">
        <f t="shared" si="16"/>
        <v>0</v>
      </c>
      <c r="BH151" s="168">
        <f t="shared" si="17"/>
        <v>0</v>
      </c>
      <c r="BI151" s="168">
        <f t="shared" si="18"/>
        <v>0</v>
      </c>
      <c r="BJ151" s="16" t="s">
        <v>82</v>
      </c>
      <c r="BK151" s="168">
        <f t="shared" si="19"/>
        <v>0</v>
      </c>
      <c r="BL151" s="16" t="s">
        <v>507</v>
      </c>
      <c r="BM151" s="167" t="s">
        <v>341</v>
      </c>
    </row>
    <row r="152" spans="2:65" s="1" customFormat="1" ht="16.5" customHeight="1">
      <c r="B152" s="155"/>
      <c r="C152" s="156" t="s">
        <v>255</v>
      </c>
      <c r="D152" s="156" t="s">
        <v>155</v>
      </c>
      <c r="E152" s="157" t="s">
        <v>1773</v>
      </c>
      <c r="F152" s="158" t="s">
        <v>1774</v>
      </c>
      <c r="G152" s="159" t="s">
        <v>168</v>
      </c>
      <c r="H152" s="160">
        <v>5</v>
      </c>
      <c r="I152" s="161"/>
      <c r="J152" s="162">
        <f t="shared" si="10"/>
        <v>0</v>
      </c>
      <c r="K152" s="158" t="s">
        <v>1730</v>
      </c>
      <c r="L152" s="31"/>
      <c r="M152" s="163" t="s">
        <v>1</v>
      </c>
      <c r="N152" s="164" t="s">
        <v>36</v>
      </c>
      <c r="O152" s="54"/>
      <c r="P152" s="165">
        <f t="shared" si="11"/>
        <v>0</v>
      </c>
      <c r="Q152" s="165">
        <v>0</v>
      </c>
      <c r="R152" s="165">
        <f t="shared" si="12"/>
        <v>0</v>
      </c>
      <c r="S152" s="165">
        <v>0</v>
      </c>
      <c r="T152" s="166">
        <f t="shared" si="13"/>
        <v>0</v>
      </c>
      <c r="AR152" s="167" t="s">
        <v>507</v>
      </c>
      <c r="AT152" s="167" t="s">
        <v>155</v>
      </c>
      <c r="AU152" s="167" t="s">
        <v>82</v>
      </c>
      <c r="AY152" s="16" t="s">
        <v>153</v>
      </c>
      <c r="BE152" s="168">
        <f t="shared" si="14"/>
        <v>0</v>
      </c>
      <c r="BF152" s="168">
        <f t="shared" si="15"/>
        <v>0</v>
      </c>
      <c r="BG152" s="168">
        <f t="shared" si="16"/>
        <v>0</v>
      </c>
      <c r="BH152" s="168">
        <f t="shared" si="17"/>
        <v>0</v>
      </c>
      <c r="BI152" s="168">
        <f t="shared" si="18"/>
        <v>0</v>
      </c>
      <c r="BJ152" s="16" t="s">
        <v>82</v>
      </c>
      <c r="BK152" s="168">
        <f t="shared" si="19"/>
        <v>0</v>
      </c>
      <c r="BL152" s="16" t="s">
        <v>507</v>
      </c>
      <c r="BM152" s="167" t="s">
        <v>365</v>
      </c>
    </row>
    <row r="153" spans="2:65" s="11" customFormat="1" ht="25.9" customHeight="1">
      <c r="B153" s="142"/>
      <c r="D153" s="143" t="s">
        <v>69</v>
      </c>
      <c r="E153" s="144" t="s">
        <v>1775</v>
      </c>
      <c r="F153" s="144" t="s">
        <v>1776</v>
      </c>
      <c r="I153" s="145"/>
      <c r="J153" s="146">
        <f>BK153</f>
        <v>0</v>
      </c>
      <c r="L153" s="142"/>
      <c r="M153" s="147"/>
      <c r="N153" s="148"/>
      <c r="O153" s="148"/>
      <c r="P153" s="149">
        <f>SUM(P154:P156)</f>
        <v>0</v>
      </c>
      <c r="Q153" s="148"/>
      <c r="R153" s="149">
        <f>SUM(R154:R156)</f>
        <v>0</v>
      </c>
      <c r="S153" s="148"/>
      <c r="T153" s="150">
        <f>SUM(T154:T156)</f>
        <v>0</v>
      </c>
      <c r="AR153" s="143" t="s">
        <v>92</v>
      </c>
      <c r="AT153" s="151" t="s">
        <v>69</v>
      </c>
      <c r="AU153" s="151" t="s">
        <v>70</v>
      </c>
      <c r="AY153" s="143" t="s">
        <v>153</v>
      </c>
      <c r="BK153" s="152">
        <f>SUM(BK154:BK156)</f>
        <v>0</v>
      </c>
    </row>
    <row r="154" spans="2:65" s="1" customFormat="1" ht="36" customHeight="1">
      <c r="B154" s="155"/>
      <c r="C154" s="156" t="s">
        <v>7</v>
      </c>
      <c r="D154" s="156" t="s">
        <v>155</v>
      </c>
      <c r="E154" s="157" t="s">
        <v>1777</v>
      </c>
      <c r="F154" s="158" t="s">
        <v>1778</v>
      </c>
      <c r="G154" s="159" t="s">
        <v>1779</v>
      </c>
      <c r="H154" s="160">
        <v>18</v>
      </c>
      <c r="I154" s="161"/>
      <c r="J154" s="162">
        <f>ROUND(I154*H154,2)</f>
        <v>0</v>
      </c>
      <c r="K154" s="158" t="s">
        <v>1730</v>
      </c>
      <c r="L154" s="31"/>
      <c r="M154" s="163" t="s">
        <v>1</v>
      </c>
      <c r="N154" s="164" t="s">
        <v>36</v>
      </c>
      <c r="O154" s="54"/>
      <c r="P154" s="165">
        <f>O154*H154</f>
        <v>0</v>
      </c>
      <c r="Q154" s="165">
        <v>0</v>
      </c>
      <c r="R154" s="165">
        <f>Q154*H154</f>
        <v>0</v>
      </c>
      <c r="S154" s="165">
        <v>0</v>
      </c>
      <c r="T154" s="166">
        <f>S154*H154</f>
        <v>0</v>
      </c>
      <c r="AR154" s="167" t="s">
        <v>1780</v>
      </c>
      <c r="AT154" s="167" t="s">
        <v>155</v>
      </c>
      <c r="AU154" s="167" t="s">
        <v>74</v>
      </c>
      <c r="AY154" s="16" t="s">
        <v>153</v>
      </c>
      <c r="BE154" s="168">
        <f>IF(N154="základná",J154,0)</f>
        <v>0</v>
      </c>
      <c r="BF154" s="168">
        <f>IF(N154="znížená",J154,0)</f>
        <v>0</v>
      </c>
      <c r="BG154" s="168">
        <f>IF(N154="zákl. prenesená",J154,0)</f>
        <v>0</v>
      </c>
      <c r="BH154" s="168">
        <f>IF(N154="zníž. prenesená",J154,0)</f>
        <v>0</v>
      </c>
      <c r="BI154" s="168">
        <f>IF(N154="nulová",J154,0)</f>
        <v>0</v>
      </c>
      <c r="BJ154" s="16" t="s">
        <v>82</v>
      </c>
      <c r="BK154" s="168">
        <f>ROUND(I154*H154,2)</f>
        <v>0</v>
      </c>
      <c r="BL154" s="16" t="s">
        <v>1780</v>
      </c>
      <c r="BM154" s="167" t="s">
        <v>375</v>
      </c>
    </row>
    <row r="155" spans="2:65" s="1" customFormat="1" ht="36" customHeight="1">
      <c r="B155" s="155"/>
      <c r="C155" s="156" t="s">
        <v>267</v>
      </c>
      <c r="D155" s="156" t="s">
        <v>155</v>
      </c>
      <c r="E155" s="157" t="s">
        <v>1781</v>
      </c>
      <c r="F155" s="158" t="s">
        <v>1782</v>
      </c>
      <c r="G155" s="159" t="s">
        <v>1783</v>
      </c>
      <c r="H155" s="160">
        <v>1</v>
      </c>
      <c r="I155" s="161"/>
      <c r="J155" s="162">
        <f>ROUND(I155*H155,2)</f>
        <v>0</v>
      </c>
      <c r="K155" s="158" t="s">
        <v>1784</v>
      </c>
      <c r="L155" s="31"/>
      <c r="M155" s="163" t="s">
        <v>1</v>
      </c>
      <c r="N155" s="164" t="s">
        <v>36</v>
      </c>
      <c r="O155" s="54"/>
      <c r="P155" s="165">
        <f>O155*H155</f>
        <v>0</v>
      </c>
      <c r="Q155" s="165">
        <v>0</v>
      </c>
      <c r="R155" s="165">
        <f>Q155*H155</f>
        <v>0</v>
      </c>
      <c r="S155" s="165">
        <v>0</v>
      </c>
      <c r="T155" s="166">
        <f>S155*H155</f>
        <v>0</v>
      </c>
      <c r="AR155" s="167" t="s">
        <v>1780</v>
      </c>
      <c r="AT155" s="167" t="s">
        <v>155</v>
      </c>
      <c r="AU155" s="167" t="s">
        <v>74</v>
      </c>
      <c r="AY155" s="16" t="s">
        <v>153</v>
      </c>
      <c r="BE155" s="168">
        <f>IF(N155="základná",J155,0)</f>
        <v>0</v>
      </c>
      <c r="BF155" s="168">
        <f>IF(N155="znížená",J155,0)</f>
        <v>0</v>
      </c>
      <c r="BG155" s="168">
        <f>IF(N155="zákl. prenesená",J155,0)</f>
        <v>0</v>
      </c>
      <c r="BH155" s="168">
        <f>IF(N155="zníž. prenesená",J155,0)</f>
        <v>0</v>
      </c>
      <c r="BI155" s="168">
        <f>IF(N155="nulová",J155,0)</f>
        <v>0</v>
      </c>
      <c r="BJ155" s="16" t="s">
        <v>82</v>
      </c>
      <c r="BK155" s="168">
        <f>ROUND(I155*H155,2)</f>
        <v>0</v>
      </c>
      <c r="BL155" s="16" t="s">
        <v>1780</v>
      </c>
      <c r="BM155" s="167" t="s">
        <v>385</v>
      </c>
    </row>
    <row r="156" spans="2:65" s="1" customFormat="1" ht="16.5" customHeight="1">
      <c r="B156" s="155"/>
      <c r="C156" s="156" t="s">
        <v>271</v>
      </c>
      <c r="D156" s="156" t="s">
        <v>155</v>
      </c>
      <c r="E156" s="157" t="s">
        <v>1785</v>
      </c>
      <c r="F156" s="158" t="s">
        <v>1786</v>
      </c>
      <c r="G156" s="159" t="s">
        <v>1783</v>
      </c>
      <c r="H156" s="160">
        <v>1</v>
      </c>
      <c r="I156" s="161"/>
      <c r="J156" s="162">
        <f>ROUND(I156*H156,2)</f>
        <v>0</v>
      </c>
      <c r="K156" s="158" t="s">
        <v>1784</v>
      </c>
      <c r="L156" s="31"/>
      <c r="M156" s="209" t="s">
        <v>1</v>
      </c>
      <c r="N156" s="210" t="s">
        <v>36</v>
      </c>
      <c r="O156" s="211"/>
      <c r="P156" s="212">
        <f>O156*H156</f>
        <v>0</v>
      </c>
      <c r="Q156" s="212">
        <v>0</v>
      </c>
      <c r="R156" s="212">
        <f>Q156*H156</f>
        <v>0</v>
      </c>
      <c r="S156" s="212">
        <v>0</v>
      </c>
      <c r="T156" s="213">
        <f>S156*H156</f>
        <v>0</v>
      </c>
      <c r="AR156" s="167" t="s">
        <v>1780</v>
      </c>
      <c r="AT156" s="167" t="s">
        <v>155</v>
      </c>
      <c r="AU156" s="167" t="s">
        <v>74</v>
      </c>
      <c r="AY156" s="16" t="s">
        <v>153</v>
      </c>
      <c r="BE156" s="168">
        <f>IF(N156="základná",J156,0)</f>
        <v>0</v>
      </c>
      <c r="BF156" s="168">
        <f>IF(N156="znížená",J156,0)</f>
        <v>0</v>
      </c>
      <c r="BG156" s="168">
        <f>IF(N156="zákl. prenesená",J156,0)</f>
        <v>0</v>
      </c>
      <c r="BH156" s="168">
        <f>IF(N156="zníž. prenesená",J156,0)</f>
        <v>0</v>
      </c>
      <c r="BI156" s="168">
        <f>IF(N156="nulová",J156,0)</f>
        <v>0</v>
      </c>
      <c r="BJ156" s="16" t="s">
        <v>82</v>
      </c>
      <c r="BK156" s="168">
        <f>ROUND(I156*H156,2)</f>
        <v>0</v>
      </c>
      <c r="BL156" s="16" t="s">
        <v>1780</v>
      </c>
      <c r="BM156" s="167" t="s">
        <v>396</v>
      </c>
    </row>
    <row r="157" spans="2:65" s="1" customFormat="1" ht="6.95" customHeight="1">
      <c r="B157" s="43"/>
      <c r="C157" s="44"/>
      <c r="D157" s="44"/>
      <c r="E157" s="44"/>
      <c r="F157" s="44"/>
      <c r="G157" s="44"/>
      <c r="H157" s="44"/>
      <c r="I157" s="116"/>
      <c r="J157" s="44"/>
      <c r="K157" s="44"/>
      <c r="L157" s="31"/>
    </row>
  </sheetData>
  <autoFilter ref="C124:K156"/>
  <mergeCells count="9">
    <mergeCell ref="E87:H87"/>
    <mergeCell ref="E115:H115"/>
    <mergeCell ref="E117:H117"/>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7.xml><?xml version="1.0" encoding="utf-8"?>
<worksheet xmlns="http://schemas.openxmlformats.org/spreadsheetml/2006/main" xmlns:r="http://schemas.openxmlformats.org/officeDocument/2006/relationships">
  <sheetPr>
    <pageSetUpPr fitToPage="1"/>
  </sheetPr>
  <dimension ref="B2:BM238"/>
  <sheetViews>
    <sheetView showGridLines="0" workbookViewId="0">
      <selection activeCell="J12" sqref="J12"/>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5" t="s">
        <v>5</v>
      </c>
      <c r="M2" s="226"/>
      <c r="N2" s="226"/>
      <c r="O2" s="226"/>
      <c r="P2" s="226"/>
      <c r="Q2" s="226"/>
      <c r="R2" s="226"/>
      <c r="S2" s="226"/>
      <c r="T2" s="226"/>
      <c r="U2" s="226"/>
      <c r="V2" s="226"/>
      <c r="AT2" s="16" t="s">
        <v>97</v>
      </c>
    </row>
    <row r="3" spans="2:46" ht="6.95" customHeight="1">
      <c r="B3" s="17"/>
      <c r="C3" s="18"/>
      <c r="D3" s="18"/>
      <c r="E3" s="18"/>
      <c r="F3" s="18"/>
      <c r="G3" s="18"/>
      <c r="H3" s="18"/>
      <c r="I3" s="93"/>
      <c r="J3" s="18"/>
      <c r="K3" s="18"/>
      <c r="L3" s="19"/>
      <c r="AT3" s="16" t="s">
        <v>70</v>
      </c>
    </row>
    <row r="4" spans="2:46" ht="24.95" customHeight="1">
      <c r="B4" s="19"/>
      <c r="D4" s="20" t="s">
        <v>104</v>
      </c>
      <c r="L4" s="19"/>
      <c r="M4" s="94" t="s">
        <v>9</v>
      </c>
      <c r="AT4" s="16" t="s">
        <v>3</v>
      </c>
    </row>
    <row r="5" spans="2:46" ht="6.95" customHeight="1">
      <c r="B5" s="19"/>
      <c r="L5" s="19"/>
    </row>
    <row r="6" spans="2:46" ht="12" customHeight="1">
      <c r="B6" s="19"/>
      <c r="D6" s="26" t="s">
        <v>14</v>
      </c>
      <c r="L6" s="19"/>
    </row>
    <row r="7" spans="2:46" ht="16.5" customHeight="1">
      <c r="B7" s="19"/>
      <c r="E7" s="257" t="str">
        <f>'Rekapitulácia stavby'!K6</f>
        <v>Obnova a nadstavba Materskej školy Hrubá Borša</v>
      </c>
      <c r="F7" s="258"/>
      <c r="G7" s="258"/>
      <c r="H7" s="258"/>
      <c r="L7" s="19"/>
    </row>
    <row r="8" spans="2:46" s="1" customFormat="1" ht="12" customHeight="1">
      <c r="B8" s="31"/>
      <c r="D8" s="26" t="s">
        <v>105</v>
      </c>
      <c r="I8" s="95"/>
      <c r="L8" s="31"/>
    </row>
    <row r="9" spans="2:46" s="1" customFormat="1" ht="36.950000000000003" customHeight="1">
      <c r="B9" s="31"/>
      <c r="E9" s="233" t="s">
        <v>1787</v>
      </c>
      <c r="F9" s="259"/>
      <c r="G9" s="259"/>
      <c r="H9" s="259"/>
      <c r="I9" s="95"/>
      <c r="L9" s="31"/>
    </row>
    <row r="10" spans="2:46" s="1" customFormat="1" ht="11.25">
      <c r="B10" s="31"/>
      <c r="I10" s="95"/>
      <c r="L10" s="31"/>
    </row>
    <row r="11" spans="2:46" s="1" customFormat="1" ht="12" customHeight="1">
      <c r="B11" s="31"/>
      <c r="D11" s="26" t="s">
        <v>16</v>
      </c>
      <c r="F11" s="24" t="s">
        <v>1</v>
      </c>
      <c r="I11" s="96" t="s">
        <v>17</v>
      </c>
      <c r="J11" s="24" t="s">
        <v>1</v>
      </c>
      <c r="L11" s="31"/>
    </row>
    <row r="12" spans="2:46" s="1" customFormat="1" ht="12" customHeight="1">
      <c r="B12" s="31"/>
      <c r="D12" s="26" t="s">
        <v>18</v>
      </c>
      <c r="F12" s="24" t="s">
        <v>19</v>
      </c>
      <c r="I12" s="96" t="s">
        <v>20</v>
      </c>
      <c r="J12" s="51"/>
      <c r="L12" s="31"/>
    </row>
    <row r="13" spans="2:46" s="1" customFormat="1" ht="10.9" customHeight="1">
      <c r="B13" s="31"/>
      <c r="I13" s="95"/>
      <c r="L13" s="31"/>
    </row>
    <row r="14" spans="2:46" s="1" customFormat="1" ht="12" customHeight="1">
      <c r="B14" s="31"/>
      <c r="D14" s="26" t="s">
        <v>21</v>
      </c>
      <c r="I14" s="96" t="s">
        <v>22</v>
      </c>
      <c r="J14" s="24" t="str">
        <f>IF('Rekapitulácia stavby'!AN10="","",'Rekapitulácia stavby'!AN10)</f>
        <v/>
      </c>
      <c r="L14" s="31"/>
    </row>
    <row r="15" spans="2:46" s="1" customFormat="1" ht="18" customHeight="1">
      <c r="B15" s="31"/>
      <c r="E15" s="24" t="str">
        <f>IF('Rekapitulácia stavby'!E11="","",'Rekapitulácia stavby'!E11)</f>
        <v xml:space="preserve"> </v>
      </c>
      <c r="I15" s="96" t="s">
        <v>23</v>
      </c>
      <c r="J15" s="24" t="str">
        <f>IF('Rekapitulácia stavby'!AN11="","",'Rekapitulácia stavby'!AN11)</f>
        <v/>
      </c>
      <c r="L15" s="31"/>
    </row>
    <row r="16" spans="2:46" s="1" customFormat="1" ht="6.95" customHeight="1">
      <c r="B16" s="31"/>
      <c r="I16" s="95"/>
      <c r="L16" s="31"/>
    </row>
    <row r="17" spans="2:12" s="1" customFormat="1" ht="12" customHeight="1">
      <c r="B17" s="31"/>
      <c r="D17" s="26" t="s">
        <v>24</v>
      </c>
      <c r="I17" s="96" t="s">
        <v>22</v>
      </c>
      <c r="J17" s="27" t="str">
        <f>'Rekapitulácia stavby'!AN13</f>
        <v>Vyplň údaj</v>
      </c>
      <c r="L17" s="31"/>
    </row>
    <row r="18" spans="2:12" s="1" customFormat="1" ht="18" customHeight="1">
      <c r="B18" s="31"/>
      <c r="E18" s="260" t="str">
        <f>'Rekapitulácia stavby'!E14</f>
        <v>Vyplň údaj</v>
      </c>
      <c r="F18" s="236"/>
      <c r="G18" s="236"/>
      <c r="H18" s="236"/>
      <c r="I18" s="96" t="s">
        <v>23</v>
      </c>
      <c r="J18" s="27" t="str">
        <f>'Rekapitulácia stavby'!AN14</f>
        <v>Vyplň údaj</v>
      </c>
      <c r="L18" s="31"/>
    </row>
    <row r="19" spans="2:12" s="1" customFormat="1" ht="6.95" customHeight="1">
      <c r="B19" s="31"/>
      <c r="I19" s="95"/>
      <c r="L19" s="31"/>
    </row>
    <row r="20" spans="2:12" s="1" customFormat="1" ht="12" customHeight="1">
      <c r="B20" s="31"/>
      <c r="D20" s="26" t="s">
        <v>26</v>
      </c>
      <c r="I20" s="96" t="s">
        <v>22</v>
      </c>
      <c r="J20" s="24" t="str">
        <f>IF('Rekapitulácia stavby'!AN16="","",'Rekapitulácia stavby'!AN16)</f>
        <v/>
      </c>
      <c r="L20" s="31"/>
    </row>
    <row r="21" spans="2:12" s="1" customFormat="1" ht="18" customHeight="1">
      <c r="B21" s="31"/>
      <c r="E21" s="24" t="str">
        <f>IF('Rekapitulácia stavby'!E17="","",'Rekapitulácia stavby'!E17)</f>
        <v xml:space="preserve"> </v>
      </c>
      <c r="I21" s="96" t="s">
        <v>23</v>
      </c>
      <c r="J21" s="24" t="str">
        <f>IF('Rekapitulácia stavby'!AN17="","",'Rekapitulácia stavby'!AN17)</f>
        <v/>
      </c>
      <c r="L21" s="31"/>
    </row>
    <row r="22" spans="2:12" s="1" customFormat="1" ht="6.95" customHeight="1">
      <c r="B22" s="31"/>
      <c r="I22" s="95"/>
      <c r="L22" s="31"/>
    </row>
    <row r="23" spans="2:12" s="1" customFormat="1" ht="12" customHeight="1">
      <c r="B23" s="31"/>
      <c r="D23" s="26" t="s">
        <v>28</v>
      </c>
      <c r="I23" s="96" t="s">
        <v>22</v>
      </c>
      <c r="J23" s="24" t="str">
        <f>IF('Rekapitulácia stavby'!AN19="","",'Rekapitulácia stavby'!AN19)</f>
        <v/>
      </c>
      <c r="L23" s="31"/>
    </row>
    <row r="24" spans="2:12" s="1" customFormat="1" ht="18" customHeight="1">
      <c r="B24" s="31"/>
      <c r="E24" s="24" t="str">
        <f>IF('Rekapitulácia stavby'!E20="","",'Rekapitulácia stavby'!E20)</f>
        <v xml:space="preserve"> </v>
      </c>
      <c r="I24" s="96" t="s">
        <v>23</v>
      </c>
      <c r="J24" s="24" t="str">
        <f>IF('Rekapitulácia stavby'!AN20="","",'Rekapitulácia stavby'!AN20)</f>
        <v/>
      </c>
      <c r="L24" s="31"/>
    </row>
    <row r="25" spans="2:12" s="1" customFormat="1" ht="6.95" customHeight="1">
      <c r="B25" s="31"/>
      <c r="I25" s="95"/>
      <c r="L25" s="31"/>
    </row>
    <row r="26" spans="2:12" s="1" customFormat="1" ht="12" customHeight="1">
      <c r="B26" s="31"/>
      <c r="D26" s="26" t="s">
        <v>29</v>
      </c>
      <c r="I26" s="95"/>
      <c r="L26" s="31"/>
    </row>
    <row r="27" spans="2:12" s="7" customFormat="1" ht="16.5" customHeight="1">
      <c r="B27" s="97"/>
      <c r="E27" s="240" t="s">
        <v>1</v>
      </c>
      <c r="F27" s="240"/>
      <c r="G27" s="240"/>
      <c r="H27" s="240"/>
      <c r="I27" s="98"/>
      <c r="L27" s="97"/>
    </row>
    <row r="28" spans="2:12" s="1" customFormat="1" ht="6.95" customHeight="1">
      <c r="B28" s="31"/>
      <c r="I28" s="95"/>
      <c r="L28" s="31"/>
    </row>
    <row r="29" spans="2:12" s="1" customFormat="1" ht="6.95" customHeight="1">
      <c r="B29" s="31"/>
      <c r="D29" s="52"/>
      <c r="E29" s="52"/>
      <c r="F29" s="52"/>
      <c r="G29" s="52"/>
      <c r="H29" s="52"/>
      <c r="I29" s="99"/>
      <c r="J29" s="52"/>
      <c r="K29" s="52"/>
      <c r="L29" s="31"/>
    </row>
    <row r="30" spans="2:12" s="1" customFormat="1" ht="25.35" customHeight="1">
      <c r="B30" s="31"/>
      <c r="D30" s="100" t="s">
        <v>30</v>
      </c>
      <c r="I30" s="95"/>
      <c r="J30" s="65">
        <f>ROUND(J126, 2)</f>
        <v>0</v>
      </c>
      <c r="L30" s="31"/>
    </row>
    <row r="31" spans="2:12" s="1" customFormat="1" ht="6.95" customHeight="1">
      <c r="B31" s="31"/>
      <c r="D31" s="52"/>
      <c r="E31" s="52"/>
      <c r="F31" s="52"/>
      <c r="G31" s="52"/>
      <c r="H31" s="52"/>
      <c r="I31" s="99"/>
      <c r="J31" s="52"/>
      <c r="K31" s="52"/>
      <c r="L31" s="31"/>
    </row>
    <row r="32" spans="2:12" s="1" customFormat="1" ht="14.45" customHeight="1">
      <c r="B32" s="31"/>
      <c r="F32" s="34" t="s">
        <v>32</v>
      </c>
      <c r="I32" s="101" t="s">
        <v>31</v>
      </c>
      <c r="J32" s="34" t="s">
        <v>33</v>
      </c>
      <c r="L32" s="31"/>
    </row>
    <row r="33" spans="2:12" s="1" customFormat="1" ht="14.45" customHeight="1">
      <c r="B33" s="31"/>
      <c r="D33" s="102" t="s">
        <v>34</v>
      </c>
      <c r="E33" s="26" t="s">
        <v>35</v>
      </c>
      <c r="F33" s="103">
        <f>ROUND((SUM(BE126:BE237)),  2)</f>
        <v>0</v>
      </c>
      <c r="I33" s="104">
        <v>0.2</v>
      </c>
      <c r="J33" s="103">
        <f>ROUND(((SUM(BE126:BE237))*I33),  2)</f>
        <v>0</v>
      </c>
      <c r="L33" s="31"/>
    </row>
    <row r="34" spans="2:12" s="1" customFormat="1" ht="14.45" customHeight="1">
      <c r="B34" s="31"/>
      <c r="E34" s="26" t="s">
        <v>36</v>
      </c>
      <c r="F34" s="103">
        <f>ROUND((SUM(BF126:BF237)),  2)</f>
        <v>0</v>
      </c>
      <c r="I34" s="104">
        <v>0.2</v>
      </c>
      <c r="J34" s="103">
        <f>ROUND(((SUM(BF126:BF237))*I34),  2)</f>
        <v>0</v>
      </c>
      <c r="L34" s="31"/>
    </row>
    <row r="35" spans="2:12" s="1" customFormat="1" ht="14.45" hidden="1" customHeight="1">
      <c r="B35" s="31"/>
      <c r="E35" s="26" t="s">
        <v>37</v>
      </c>
      <c r="F35" s="103">
        <f>ROUND((SUM(BG126:BG237)),  2)</f>
        <v>0</v>
      </c>
      <c r="I35" s="104">
        <v>0.2</v>
      </c>
      <c r="J35" s="103">
        <f>0</f>
        <v>0</v>
      </c>
      <c r="L35" s="31"/>
    </row>
    <row r="36" spans="2:12" s="1" customFormat="1" ht="14.45" hidden="1" customHeight="1">
      <c r="B36" s="31"/>
      <c r="E36" s="26" t="s">
        <v>38</v>
      </c>
      <c r="F36" s="103">
        <f>ROUND((SUM(BH126:BH237)),  2)</f>
        <v>0</v>
      </c>
      <c r="I36" s="104">
        <v>0.2</v>
      </c>
      <c r="J36" s="103">
        <f>0</f>
        <v>0</v>
      </c>
      <c r="L36" s="31"/>
    </row>
    <row r="37" spans="2:12" s="1" customFormat="1" ht="14.45" hidden="1" customHeight="1">
      <c r="B37" s="31"/>
      <c r="E37" s="26" t="s">
        <v>39</v>
      </c>
      <c r="F37" s="103">
        <f>ROUND((SUM(BI126:BI237)),  2)</f>
        <v>0</v>
      </c>
      <c r="I37" s="104">
        <v>0</v>
      </c>
      <c r="J37" s="103">
        <f>0</f>
        <v>0</v>
      </c>
      <c r="L37" s="31"/>
    </row>
    <row r="38" spans="2:12" s="1" customFormat="1" ht="6.95" customHeight="1">
      <c r="B38" s="31"/>
      <c r="I38" s="95"/>
      <c r="L38" s="31"/>
    </row>
    <row r="39" spans="2:12" s="1" customFormat="1" ht="25.35" customHeight="1">
      <c r="B39" s="31"/>
      <c r="C39" s="105"/>
      <c r="D39" s="106" t="s">
        <v>40</v>
      </c>
      <c r="E39" s="56"/>
      <c r="F39" s="56"/>
      <c r="G39" s="107" t="s">
        <v>41</v>
      </c>
      <c r="H39" s="108" t="s">
        <v>42</v>
      </c>
      <c r="I39" s="109"/>
      <c r="J39" s="110">
        <f>SUM(J30:J37)</f>
        <v>0</v>
      </c>
      <c r="K39" s="111"/>
      <c r="L39" s="31"/>
    </row>
    <row r="40" spans="2:12" s="1" customFormat="1" ht="14.45" customHeight="1">
      <c r="B40" s="31"/>
      <c r="I40" s="95"/>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43</v>
      </c>
      <c r="E50" s="41"/>
      <c r="F50" s="41"/>
      <c r="G50" s="40" t="s">
        <v>44</v>
      </c>
      <c r="H50" s="41"/>
      <c r="I50" s="112"/>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45</v>
      </c>
      <c r="E61" s="33"/>
      <c r="F61" s="113" t="s">
        <v>46</v>
      </c>
      <c r="G61" s="42" t="s">
        <v>45</v>
      </c>
      <c r="H61" s="33"/>
      <c r="I61" s="114"/>
      <c r="J61" s="115" t="s">
        <v>46</v>
      </c>
      <c r="K61" s="33"/>
      <c r="L61" s="31"/>
    </row>
    <row r="62" spans="2:12" ht="11.25">
      <c r="B62" s="19"/>
      <c r="L62" s="19"/>
    </row>
    <row r="63" spans="2:12" ht="11.25">
      <c r="B63" s="19"/>
      <c r="L63" s="19"/>
    </row>
    <row r="64" spans="2:12" ht="11.25">
      <c r="B64" s="19"/>
      <c r="L64" s="19"/>
    </row>
    <row r="65" spans="2:12" s="1" customFormat="1" ht="12.75">
      <c r="B65" s="31"/>
      <c r="D65" s="40" t="s">
        <v>47</v>
      </c>
      <c r="E65" s="41"/>
      <c r="F65" s="41"/>
      <c r="G65" s="40" t="s">
        <v>48</v>
      </c>
      <c r="H65" s="41"/>
      <c r="I65" s="112"/>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45</v>
      </c>
      <c r="E76" s="33"/>
      <c r="F76" s="113" t="s">
        <v>46</v>
      </c>
      <c r="G76" s="42" t="s">
        <v>45</v>
      </c>
      <c r="H76" s="33"/>
      <c r="I76" s="114"/>
      <c r="J76" s="115" t="s">
        <v>46</v>
      </c>
      <c r="K76" s="33"/>
      <c r="L76" s="31"/>
    </row>
    <row r="77" spans="2:12" s="1" customFormat="1" ht="14.45" customHeight="1">
      <c r="B77" s="43"/>
      <c r="C77" s="44"/>
      <c r="D77" s="44"/>
      <c r="E77" s="44"/>
      <c r="F77" s="44"/>
      <c r="G77" s="44"/>
      <c r="H77" s="44"/>
      <c r="I77" s="116"/>
      <c r="J77" s="44"/>
      <c r="K77" s="44"/>
      <c r="L77" s="31"/>
    </row>
    <row r="81" spans="2:47" s="1" customFormat="1" ht="6.95" customHeight="1">
      <c r="B81" s="45"/>
      <c r="C81" s="46"/>
      <c r="D81" s="46"/>
      <c r="E81" s="46"/>
      <c r="F81" s="46"/>
      <c r="G81" s="46"/>
      <c r="H81" s="46"/>
      <c r="I81" s="117"/>
      <c r="J81" s="46"/>
      <c r="K81" s="46"/>
      <c r="L81" s="31"/>
    </row>
    <row r="82" spans="2:47" s="1" customFormat="1" ht="24.95" customHeight="1">
      <c r="B82" s="31"/>
      <c r="C82" s="20" t="s">
        <v>109</v>
      </c>
      <c r="I82" s="95"/>
      <c r="L82" s="31"/>
    </row>
    <row r="83" spans="2:47" s="1" customFormat="1" ht="6.95" customHeight="1">
      <c r="B83" s="31"/>
      <c r="I83" s="95"/>
      <c r="L83" s="31"/>
    </row>
    <row r="84" spans="2:47" s="1" customFormat="1" ht="12" customHeight="1">
      <c r="B84" s="31"/>
      <c r="C84" s="26" t="s">
        <v>14</v>
      </c>
      <c r="I84" s="95"/>
      <c r="L84" s="31"/>
    </row>
    <row r="85" spans="2:47" s="1" customFormat="1" ht="16.5" customHeight="1">
      <c r="B85" s="31"/>
      <c r="E85" s="257" t="str">
        <f>E7</f>
        <v>Obnova a nadstavba Materskej školy Hrubá Borša</v>
      </c>
      <c r="F85" s="258"/>
      <c r="G85" s="258"/>
      <c r="H85" s="258"/>
      <c r="I85" s="95"/>
      <c r="L85" s="31"/>
    </row>
    <row r="86" spans="2:47" s="1" customFormat="1" ht="12" customHeight="1">
      <c r="B86" s="31"/>
      <c r="C86" s="26" t="s">
        <v>105</v>
      </c>
      <c r="I86" s="95"/>
      <c r="L86" s="31"/>
    </row>
    <row r="87" spans="2:47" s="1" customFormat="1" ht="16.5" customHeight="1">
      <c r="B87" s="31"/>
      <c r="E87" s="233" t="str">
        <f>E9</f>
        <v>5 - Zdravotechnika</v>
      </c>
      <c r="F87" s="259"/>
      <c r="G87" s="259"/>
      <c r="H87" s="259"/>
      <c r="I87" s="95"/>
      <c r="L87" s="31"/>
    </row>
    <row r="88" spans="2:47" s="1" customFormat="1" ht="6.95" customHeight="1">
      <c r="B88" s="31"/>
      <c r="I88" s="95"/>
      <c r="L88" s="31"/>
    </row>
    <row r="89" spans="2:47" s="1" customFormat="1" ht="12" customHeight="1">
      <c r="B89" s="31"/>
      <c r="C89" s="26" t="s">
        <v>18</v>
      </c>
      <c r="F89" s="24" t="str">
        <f>F12</f>
        <v xml:space="preserve"> </v>
      </c>
      <c r="I89" s="96" t="s">
        <v>20</v>
      </c>
      <c r="J89" s="51" t="str">
        <f>IF(J12="","",J12)</f>
        <v/>
      </c>
      <c r="L89" s="31"/>
    </row>
    <row r="90" spans="2:47" s="1" customFormat="1" ht="6.95" customHeight="1">
      <c r="B90" s="31"/>
      <c r="I90" s="95"/>
      <c r="L90" s="31"/>
    </row>
    <row r="91" spans="2:47" s="1" customFormat="1" ht="15.2" customHeight="1">
      <c r="B91" s="31"/>
      <c r="C91" s="26" t="s">
        <v>21</v>
      </c>
      <c r="F91" s="24" t="str">
        <f>E15</f>
        <v xml:space="preserve"> </v>
      </c>
      <c r="I91" s="96" t="s">
        <v>26</v>
      </c>
      <c r="J91" s="29" t="str">
        <f>E21</f>
        <v xml:space="preserve"> </v>
      </c>
      <c r="L91" s="31"/>
    </row>
    <row r="92" spans="2:47" s="1" customFormat="1" ht="15.2" customHeight="1">
      <c r="B92" s="31"/>
      <c r="C92" s="26" t="s">
        <v>24</v>
      </c>
      <c r="F92" s="24" t="str">
        <f>IF(E18="","",E18)</f>
        <v>Vyplň údaj</v>
      </c>
      <c r="I92" s="96" t="s">
        <v>28</v>
      </c>
      <c r="J92" s="29" t="str">
        <f>E24</f>
        <v xml:space="preserve"> </v>
      </c>
      <c r="L92" s="31"/>
    </row>
    <row r="93" spans="2:47" s="1" customFormat="1" ht="10.35" customHeight="1">
      <c r="B93" s="31"/>
      <c r="I93" s="95"/>
      <c r="L93" s="31"/>
    </row>
    <row r="94" spans="2:47" s="1" customFormat="1" ht="29.25" customHeight="1">
      <c r="B94" s="31"/>
      <c r="C94" s="118" t="s">
        <v>110</v>
      </c>
      <c r="D94" s="105"/>
      <c r="E94" s="105"/>
      <c r="F94" s="105"/>
      <c r="G94" s="105"/>
      <c r="H94" s="105"/>
      <c r="I94" s="119"/>
      <c r="J94" s="120" t="s">
        <v>111</v>
      </c>
      <c r="K94" s="105"/>
      <c r="L94" s="31"/>
    </row>
    <row r="95" spans="2:47" s="1" customFormat="1" ht="10.35" customHeight="1">
      <c r="B95" s="31"/>
      <c r="I95" s="95"/>
      <c r="L95" s="31"/>
    </row>
    <row r="96" spans="2:47" s="1" customFormat="1" ht="22.9" customHeight="1">
      <c r="B96" s="31"/>
      <c r="C96" s="121" t="s">
        <v>112</v>
      </c>
      <c r="I96" s="95"/>
      <c r="J96" s="65">
        <f>J126</f>
        <v>0</v>
      </c>
      <c r="L96" s="31"/>
      <c r="AU96" s="16" t="s">
        <v>113</v>
      </c>
    </row>
    <row r="97" spans="2:12" s="8" customFormat="1" ht="24.95" customHeight="1">
      <c r="B97" s="122"/>
      <c r="D97" s="123" t="s">
        <v>114</v>
      </c>
      <c r="E97" s="124"/>
      <c r="F97" s="124"/>
      <c r="G97" s="124"/>
      <c r="H97" s="124"/>
      <c r="I97" s="125"/>
      <c r="J97" s="126">
        <f>J127</f>
        <v>0</v>
      </c>
      <c r="L97" s="122"/>
    </row>
    <row r="98" spans="2:12" s="9" customFormat="1" ht="19.899999999999999" customHeight="1">
      <c r="B98" s="127"/>
      <c r="D98" s="128" t="s">
        <v>121</v>
      </c>
      <c r="E98" s="129"/>
      <c r="F98" s="129"/>
      <c r="G98" s="129"/>
      <c r="H98" s="129"/>
      <c r="I98" s="130"/>
      <c r="J98" s="131">
        <f>J128</f>
        <v>0</v>
      </c>
      <c r="L98" s="127"/>
    </row>
    <row r="99" spans="2:12" s="9" customFormat="1" ht="19.899999999999999" customHeight="1">
      <c r="B99" s="127"/>
      <c r="D99" s="128" t="s">
        <v>122</v>
      </c>
      <c r="E99" s="129"/>
      <c r="F99" s="129"/>
      <c r="G99" s="129"/>
      <c r="H99" s="129"/>
      <c r="I99" s="130"/>
      <c r="J99" s="131">
        <f>J130</f>
        <v>0</v>
      </c>
      <c r="L99" s="127"/>
    </row>
    <row r="100" spans="2:12" s="8" customFormat="1" ht="24.95" customHeight="1">
      <c r="B100" s="122"/>
      <c r="D100" s="123" t="s">
        <v>123</v>
      </c>
      <c r="E100" s="124"/>
      <c r="F100" s="124"/>
      <c r="G100" s="124"/>
      <c r="H100" s="124"/>
      <c r="I100" s="125"/>
      <c r="J100" s="126">
        <f>J132</f>
        <v>0</v>
      </c>
      <c r="L100" s="122"/>
    </row>
    <row r="101" spans="2:12" s="9" customFormat="1" ht="19.899999999999999" customHeight="1">
      <c r="B101" s="127"/>
      <c r="D101" s="128" t="s">
        <v>126</v>
      </c>
      <c r="E101" s="129"/>
      <c r="F101" s="129"/>
      <c r="G101" s="129"/>
      <c r="H101" s="129"/>
      <c r="I101" s="130"/>
      <c r="J101" s="131">
        <f>J133</f>
        <v>0</v>
      </c>
      <c r="L101" s="127"/>
    </row>
    <row r="102" spans="2:12" s="9" customFormat="1" ht="19.899999999999999" customHeight="1">
      <c r="B102" s="127"/>
      <c r="D102" s="128" t="s">
        <v>1788</v>
      </c>
      <c r="E102" s="129"/>
      <c r="F102" s="129"/>
      <c r="G102" s="129"/>
      <c r="H102" s="129"/>
      <c r="I102" s="130"/>
      <c r="J102" s="131">
        <f>J142</f>
        <v>0</v>
      </c>
      <c r="L102" s="127"/>
    </row>
    <row r="103" spans="2:12" s="9" customFormat="1" ht="19.899999999999999" customHeight="1">
      <c r="B103" s="127"/>
      <c r="D103" s="128" t="s">
        <v>1789</v>
      </c>
      <c r="E103" s="129"/>
      <c r="F103" s="129"/>
      <c r="G103" s="129"/>
      <c r="H103" s="129"/>
      <c r="I103" s="130"/>
      <c r="J103" s="131">
        <f>J164</f>
        <v>0</v>
      </c>
      <c r="L103" s="127"/>
    </row>
    <row r="104" spans="2:12" s="9" customFormat="1" ht="19.899999999999999" customHeight="1">
      <c r="B104" s="127"/>
      <c r="D104" s="128" t="s">
        <v>1790</v>
      </c>
      <c r="E104" s="129"/>
      <c r="F104" s="129"/>
      <c r="G104" s="129"/>
      <c r="H104" s="129"/>
      <c r="I104" s="130"/>
      <c r="J104" s="131">
        <f>J192</f>
        <v>0</v>
      </c>
      <c r="L104" s="127"/>
    </row>
    <row r="105" spans="2:12" s="9" customFormat="1" ht="19.899999999999999" customHeight="1">
      <c r="B105" s="127"/>
      <c r="D105" s="128" t="s">
        <v>127</v>
      </c>
      <c r="E105" s="129"/>
      <c r="F105" s="129"/>
      <c r="G105" s="129"/>
      <c r="H105" s="129"/>
      <c r="I105" s="130"/>
      <c r="J105" s="131">
        <f>J199</f>
        <v>0</v>
      </c>
      <c r="L105" s="127"/>
    </row>
    <row r="106" spans="2:12" s="9" customFormat="1" ht="19.899999999999999" customHeight="1">
      <c r="B106" s="127"/>
      <c r="D106" s="128" t="s">
        <v>133</v>
      </c>
      <c r="E106" s="129"/>
      <c r="F106" s="129"/>
      <c r="G106" s="129"/>
      <c r="H106" s="129"/>
      <c r="I106" s="130"/>
      <c r="J106" s="131">
        <f>J228</f>
        <v>0</v>
      </c>
      <c r="L106" s="127"/>
    </row>
    <row r="107" spans="2:12" s="1" customFormat="1" ht="21.75" customHeight="1">
      <c r="B107" s="31"/>
      <c r="I107" s="95"/>
      <c r="L107" s="31"/>
    </row>
    <row r="108" spans="2:12" s="1" customFormat="1" ht="6.95" customHeight="1">
      <c r="B108" s="43"/>
      <c r="C108" s="44"/>
      <c r="D108" s="44"/>
      <c r="E108" s="44"/>
      <c r="F108" s="44"/>
      <c r="G108" s="44"/>
      <c r="H108" s="44"/>
      <c r="I108" s="116"/>
      <c r="J108" s="44"/>
      <c r="K108" s="44"/>
      <c r="L108" s="31"/>
    </row>
    <row r="112" spans="2:12" s="1" customFormat="1" ht="6.95" customHeight="1">
      <c r="B112" s="45"/>
      <c r="C112" s="46"/>
      <c r="D112" s="46"/>
      <c r="E112" s="46"/>
      <c r="F112" s="46"/>
      <c r="G112" s="46"/>
      <c r="H112" s="46"/>
      <c r="I112" s="117"/>
      <c r="J112" s="46"/>
      <c r="K112" s="46"/>
      <c r="L112" s="31"/>
    </row>
    <row r="113" spans="2:63" s="1" customFormat="1" ht="24.95" customHeight="1">
      <c r="B113" s="31"/>
      <c r="C113" s="20" t="s">
        <v>139</v>
      </c>
      <c r="I113" s="95"/>
      <c r="L113" s="31"/>
    </row>
    <row r="114" spans="2:63" s="1" customFormat="1" ht="6.95" customHeight="1">
      <c r="B114" s="31"/>
      <c r="I114" s="95"/>
      <c r="L114" s="31"/>
    </row>
    <row r="115" spans="2:63" s="1" customFormat="1" ht="12" customHeight="1">
      <c r="B115" s="31"/>
      <c r="C115" s="26" t="s">
        <v>14</v>
      </c>
      <c r="I115" s="95"/>
      <c r="L115" s="31"/>
    </row>
    <row r="116" spans="2:63" s="1" customFormat="1" ht="16.5" customHeight="1">
      <c r="B116" s="31"/>
      <c r="E116" s="257" t="str">
        <f>E7</f>
        <v>Obnova a nadstavba Materskej školy Hrubá Borša</v>
      </c>
      <c r="F116" s="258"/>
      <c r="G116" s="258"/>
      <c r="H116" s="258"/>
      <c r="I116" s="95"/>
      <c r="L116" s="31"/>
    </row>
    <row r="117" spans="2:63" s="1" customFormat="1" ht="12" customHeight="1">
      <c r="B117" s="31"/>
      <c r="C117" s="26" t="s">
        <v>105</v>
      </c>
      <c r="I117" s="95"/>
      <c r="L117" s="31"/>
    </row>
    <row r="118" spans="2:63" s="1" customFormat="1" ht="16.5" customHeight="1">
      <c r="B118" s="31"/>
      <c r="E118" s="233" t="str">
        <f>E9</f>
        <v>5 - Zdravotechnika</v>
      </c>
      <c r="F118" s="259"/>
      <c r="G118" s="259"/>
      <c r="H118" s="259"/>
      <c r="I118" s="95"/>
      <c r="L118" s="31"/>
    </row>
    <row r="119" spans="2:63" s="1" customFormat="1" ht="6.95" customHeight="1">
      <c r="B119" s="31"/>
      <c r="I119" s="95"/>
      <c r="L119" s="31"/>
    </row>
    <row r="120" spans="2:63" s="1" customFormat="1" ht="12" customHeight="1">
      <c r="B120" s="31"/>
      <c r="C120" s="26" t="s">
        <v>18</v>
      </c>
      <c r="F120" s="24" t="str">
        <f>F12</f>
        <v xml:space="preserve"> </v>
      </c>
      <c r="I120" s="96" t="s">
        <v>20</v>
      </c>
      <c r="J120" s="51" t="str">
        <f>IF(J12="","",J12)</f>
        <v/>
      </c>
      <c r="L120" s="31"/>
    </row>
    <row r="121" spans="2:63" s="1" customFormat="1" ht="6.95" customHeight="1">
      <c r="B121" s="31"/>
      <c r="I121" s="95"/>
      <c r="L121" s="31"/>
    </row>
    <row r="122" spans="2:63" s="1" customFormat="1" ht="15.2" customHeight="1">
      <c r="B122" s="31"/>
      <c r="C122" s="26" t="s">
        <v>21</v>
      </c>
      <c r="F122" s="24" t="str">
        <f>E15</f>
        <v xml:space="preserve"> </v>
      </c>
      <c r="I122" s="96" t="s">
        <v>26</v>
      </c>
      <c r="J122" s="29" t="str">
        <f>E21</f>
        <v xml:space="preserve"> </v>
      </c>
      <c r="L122" s="31"/>
    </row>
    <row r="123" spans="2:63" s="1" customFormat="1" ht="15.2" customHeight="1">
      <c r="B123" s="31"/>
      <c r="C123" s="26" t="s">
        <v>24</v>
      </c>
      <c r="F123" s="24" t="str">
        <f>IF(E18="","",E18)</f>
        <v>Vyplň údaj</v>
      </c>
      <c r="I123" s="96" t="s">
        <v>28</v>
      </c>
      <c r="J123" s="29" t="str">
        <f>E24</f>
        <v xml:space="preserve"> </v>
      </c>
      <c r="L123" s="31"/>
    </row>
    <row r="124" spans="2:63" s="1" customFormat="1" ht="10.35" customHeight="1">
      <c r="B124" s="31"/>
      <c r="I124" s="95"/>
      <c r="L124" s="31"/>
    </row>
    <row r="125" spans="2:63" s="10" customFormat="1" ht="29.25" customHeight="1">
      <c r="B125" s="132"/>
      <c r="C125" s="133" t="s">
        <v>140</v>
      </c>
      <c r="D125" s="134" t="s">
        <v>55</v>
      </c>
      <c r="E125" s="134" t="s">
        <v>51</v>
      </c>
      <c r="F125" s="134" t="s">
        <v>52</v>
      </c>
      <c r="G125" s="134" t="s">
        <v>141</v>
      </c>
      <c r="H125" s="134" t="s">
        <v>142</v>
      </c>
      <c r="I125" s="135" t="s">
        <v>143</v>
      </c>
      <c r="J125" s="136" t="s">
        <v>111</v>
      </c>
      <c r="K125" s="137" t="s">
        <v>144</v>
      </c>
      <c r="L125" s="132"/>
      <c r="M125" s="58" t="s">
        <v>1</v>
      </c>
      <c r="N125" s="59" t="s">
        <v>34</v>
      </c>
      <c r="O125" s="59" t="s">
        <v>145</v>
      </c>
      <c r="P125" s="59" t="s">
        <v>146</v>
      </c>
      <c r="Q125" s="59" t="s">
        <v>147</v>
      </c>
      <c r="R125" s="59" t="s">
        <v>148</v>
      </c>
      <c r="S125" s="59" t="s">
        <v>149</v>
      </c>
      <c r="T125" s="60" t="s">
        <v>150</v>
      </c>
    </row>
    <row r="126" spans="2:63" s="1" customFormat="1" ht="22.9" customHeight="1">
      <c r="B126" s="31"/>
      <c r="C126" s="63" t="s">
        <v>112</v>
      </c>
      <c r="I126" s="95"/>
      <c r="J126" s="138">
        <f>BK126</f>
        <v>0</v>
      </c>
      <c r="L126" s="31"/>
      <c r="M126" s="61"/>
      <c r="N126" s="52"/>
      <c r="O126" s="52"/>
      <c r="P126" s="139">
        <f>P127+P132</f>
        <v>0</v>
      </c>
      <c r="Q126" s="52"/>
      <c r="R126" s="139">
        <f>R127+R132</f>
        <v>0</v>
      </c>
      <c r="S126" s="52"/>
      <c r="T126" s="140">
        <f>T127+T132</f>
        <v>0</v>
      </c>
      <c r="AT126" s="16" t="s">
        <v>69</v>
      </c>
      <c r="AU126" s="16" t="s">
        <v>113</v>
      </c>
      <c r="BK126" s="141">
        <f>BK127+BK132</f>
        <v>0</v>
      </c>
    </row>
    <row r="127" spans="2:63" s="11" customFormat="1" ht="25.9" customHeight="1">
      <c r="B127" s="142"/>
      <c r="D127" s="143" t="s">
        <v>69</v>
      </c>
      <c r="E127" s="144" t="s">
        <v>151</v>
      </c>
      <c r="F127" s="144" t="s">
        <v>152</v>
      </c>
      <c r="I127" s="145"/>
      <c r="J127" s="146">
        <f>BK127</f>
        <v>0</v>
      </c>
      <c r="L127" s="142"/>
      <c r="M127" s="147"/>
      <c r="N127" s="148"/>
      <c r="O127" s="148"/>
      <c r="P127" s="149">
        <f>P128+P130</f>
        <v>0</v>
      </c>
      <c r="Q127" s="148"/>
      <c r="R127" s="149">
        <f>R128+R130</f>
        <v>0</v>
      </c>
      <c r="S127" s="148"/>
      <c r="T127" s="150">
        <f>T128+T130</f>
        <v>0</v>
      </c>
      <c r="AR127" s="143" t="s">
        <v>74</v>
      </c>
      <c r="AT127" s="151" t="s">
        <v>69</v>
      </c>
      <c r="AU127" s="151" t="s">
        <v>70</v>
      </c>
      <c r="AY127" s="143" t="s">
        <v>153</v>
      </c>
      <c r="BK127" s="152">
        <f>BK128+BK130</f>
        <v>0</v>
      </c>
    </row>
    <row r="128" spans="2:63" s="11" customFormat="1" ht="22.9" customHeight="1">
      <c r="B128" s="142"/>
      <c r="D128" s="143" t="s">
        <v>69</v>
      </c>
      <c r="E128" s="153" t="s">
        <v>196</v>
      </c>
      <c r="F128" s="153" t="s">
        <v>567</v>
      </c>
      <c r="I128" s="145"/>
      <c r="J128" s="154">
        <f>BK128</f>
        <v>0</v>
      </c>
      <c r="L128" s="142"/>
      <c r="M128" s="147"/>
      <c r="N128" s="148"/>
      <c r="O128" s="148"/>
      <c r="P128" s="149">
        <f>P129</f>
        <v>0</v>
      </c>
      <c r="Q128" s="148"/>
      <c r="R128" s="149">
        <f>R129</f>
        <v>0</v>
      </c>
      <c r="S128" s="148"/>
      <c r="T128" s="150">
        <f>T129</f>
        <v>0</v>
      </c>
      <c r="AR128" s="143" t="s">
        <v>74</v>
      </c>
      <c r="AT128" s="151" t="s">
        <v>69</v>
      </c>
      <c r="AU128" s="151" t="s">
        <v>74</v>
      </c>
      <c r="AY128" s="143" t="s">
        <v>153</v>
      </c>
      <c r="BK128" s="152">
        <f>BK129</f>
        <v>0</v>
      </c>
    </row>
    <row r="129" spans="2:65" s="1" customFormat="1" ht="24" customHeight="1">
      <c r="B129" s="155"/>
      <c r="C129" s="156" t="s">
        <v>74</v>
      </c>
      <c r="D129" s="156" t="s">
        <v>155</v>
      </c>
      <c r="E129" s="157" t="s">
        <v>1791</v>
      </c>
      <c r="F129" s="158" t="s">
        <v>1792</v>
      </c>
      <c r="G129" s="159" t="s">
        <v>158</v>
      </c>
      <c r="H129" s="160">
        <v>1000</v>
      </c>
      <c r="I129" s="161"/>
      <c r="J129" s="162">
        <f>ROUND(I129*H129,2)</f>
        <v>0</v>
      </c>
      <c r="K129" s="158" t="s">
        <v>1730</v>
      </c>
      <c r="L129" s="31"/>
      <c r="M129" s="163" t="s">
        <v>1</v>
      </c>
      <c r="N129" s="164" t="s">
        <v>36</v>
      </c>
      <c r="O129" s="54"/>
      <c r="P129" s="165">
        <f>O129*H129</f>
        <v>0</v>
      </c>
      <c r="Q129" s="165">
        <v>0</v>
      </c>
      <c r="R129" s="165">
        <f>Q129*H129</f>
        <v>0</v>
      </c>
      <c r="S129" s="165">
        <v>0</v>
      </c>
      <c r="T129" s="166">
        <f>S129*H129</f>
        <v>0</v>
      </c>
      <c r="AR129" s="167" t="s">
        <v>92</v>
      </c>
      <c r="AT129" s="167" t="s">
        <v>155</v>
      </c>
      <c r="AU129" s="167" t="s">
        <v>82</v>
      </c>
      <c r="AY129" s="16" t="s">
        <v>153</v>
      </c>
      <c r="BE129" s="168">
        <f>IF(N129="základná",J129,0)</f>
        <v>0</v>
      </c>
      <c r="BF129" s="168">
        <f>IF(N129="znížená",J129,0)</f>
        <v>0</v>
      </c>
      <c r="BG129" s="168">
        <f>IF(N129="zákl. prenesená",J129,0)</f>
        <v>0</v>
      </c>
      <c r="BH129" s="168">
        <f>IF(N129="zníž. prenesená",J129,0)</f>
        <v>0</v>
      </c>
      <c r="BI129" s="168">
        <f>IF(N129="nulová",J129,0)</f>
        <v>0</v>
      </c>
      <c r="BJ129" s="16" t="s">
        <v>82</v>
      </c>
      <c r="BK129" s="168">
        <f>ROUND(I129*H129,2)</f>
        <v>0</v>
      </c>
      <c r="BL129" s="16" t="s">
        <v>92</v>
      </c>
      <c r="BM129" s="167" t="s">
        <v>82</v>
      </c>
    </row>
    <row r="130" spans="2:65" s="11" customFormat="1" ht="22.9" customHeight="1">
      <c r="B130" s="142"/>
      <c r="D130" s="143" t="s">
        <v>69</v>
      </c>
      <c r="E130" s="153" t="s">
        <v>678</v>
      </c>
      <c r="F130" s="153" t="s">
        <v>712</v>
      </c>
      <c r="I130" s="145"/>
      <c r="J130" s="154">
        <f>BK130</f>
        <v>0</v>
      </c>
      <c r="L130" s="142"/>
      <c r="M130" s="147"/>
      <c r="N130" s="148"/>
      <c r="O130" s="148"/>
      <c r="P130" s="149">
        <f>P131</f>
        <v>0</v>
      </c>
      <c r="Q130" s="148"/>
      <c r="R130" s="149">
        <f>R131</f>
        <v>0</v>
      </c>
      <c r="S130" s="148"/>
      <c r="T130" s="150">
        <f>T131</f>
        <v>0</v>
      </c>
      <c r="AR130" s="143" t="s">
        <v>74</v>
      </c>
      <c r="AT130" s="151" t="s">
        <v>69</v>
      </c>
      <c r="AU130" s="151" t="s">
        <v>74</v>
      </c>
      <c r="AY130" s="143" t="s">
        <v>153</v>
      </c>
      <c r="BK130" s="152">
        <f>BK131</f>
        <v>0</v>
      </c>
    </row>
    <row r="131" spans="2:65" s="1" customFormat="1" ht="24" customHeight="1">
      <c r="B131" s="155"/>
      <c r="C131" s="156" t="s">
        <v>82</v>
      </c>
      <c r="D131" s="156" t="s">
        <v>155</v>
      </c>
      <c r="E131" s="157" t="s">
        <v>1728</v>
      </c>
      <c r="F131" s="158" t="s">
        <v>1729</v>
      </c>
      <c r="G131" s="159" t="s">
        <v>207</v>
      </c>
      <c r="H131" s="160">
        <v>1.5</v>
      </c>
      <c r="I131" s="161"/>
      <c r="J131" s="162">
        <f>ROUND(I131*H131,2)</f>
        <v>0</v>
      </c>
      <c r="K131" s="158" t="s">
        <v>1730</v>
      </c>
      <c r="L131" s="31"/>
      <c r="M131" s="163" t="s">
        <v>1</v>
      </c>
      <c r="N131" s="164" t="s">
        <v>36</v>
      </c>
      <c r="O131" s="54"/>
      <c r="P131" s="165">
        <f>O131*H131</f>
        <v>0</v>
      </c>
      <c r="Q131" s="165">
        <v>0</v>
      </c>
      <c r="R131" s="165">
        <f>Q131*H131</f>
        <v>0</v>
      </c>
      <c r="S131" s="165">
        <v>0</v>
      </c>
      <c r="T131" s="166">
        <f>S131*H131</f>
        <v>0</v>
      </c>
      <c r="AR131" s="167" t="s">
        <v>92</v>
      </c>
      <c r="AT131" s="167" t="s">
        <v>155</v>
      </c>
      <c r="AU131" s="167" t="s">
        <v>82</v>
      </c>
      <c r="AY131" s="16" t="s">
        <v>153</v>
      </c>
      <c r="BE131" s="168">
        <f>IF(N131="základná",J131,0)</f>
        <v>0</v>
      </c>
      <c r="BF131" s="168">
        <f>IF(N131="znížená",J131,0)</f>
        <v>0</v>
      </c>
      <c r="BG131" s="168">
        <f>IF(N131="zákl. prenesená",J131,0)</f>
        <v>0</v>
      </c>
      <c r="BH131" s="168">
        <f>IF(N131="zníž. prenesená",J131,0)</f>
        <v>0</v>
      </c>
      <c r="BI131" s="168">
        <f>IF(N131="nulová",J131,0)</f>
        <v>0</v>
      </c>
      <c r="BJ131" s="16" t="s">
        <v>82</v>
      </c>
      <c r="BK131" s="168">
        <f>ROUND(I131*H131,2)</f>
        <v>0</v>
      </c>
      <c r="BL131" s="16" t="s">
        <v>92</v>
      </c>
      <c r="BM131" s="167" t="s">
        <v>92</v>
      </c>
    </row>
    <row r="132" spans="2:65" s="11" customFormat="1" ht="25.9" customHeight="1">
      <c r="B132" s="142"/>
      <c r="D132" s="143" t="s">
        <v>69</v>
      </c>
      <c r="E132" s="144" t="s">
        <v>717</v>
      </c>
      <c r="F132" s="144" t="s">
        <v>718</v>
      </c>
      <c r="I132" s="145"/>
      <c r="J132" s="146">
        <f>BK132</f>
        <v>0</v>
      </c>
      <c r="L132" s="142"/>
      <c r="M132" s="147"/>
      <c r="N132" s="148"/>
      <c r="O132" s="148"/>
      <c r="P132" s="149">
        <f>P133+P142+P164+P192+P199+P228</f>
        <v>0</v>
      </c>
      <c r="Q132" s="148"/>
      <c r="R132" s="149">
        <f>R133+R142+R164+R192+R199+R228</f>
        <v>0</v>
      </c>
      <c r="S132" s="148"/>
      <c r="T132" s="150">
        <f>T133+T142+T164+T192+T199+T228</f>
        <v>0</v>
      </c>
      <c r="AR132" s="143" t="s">
        <v>82</v>
      </c>
      <c r="AT132" s="151" t="s">
        <v>69</v>
      </c>
      <c r="AU132" s="151" t="s">
        <v>70</v>
      </c>
      <c r="AY132" s="143" t="s">
        <v>153</v>
      </c>
      <c r="BK132" s="152">
        <f>BK133+BK142+BK164+BK192+BK199+BK228</f>
        <v>0</v>
      </c>
    </row>
    <row r="133" spans="2:65" s="11" customFormat="1" ht="22.9" customHeight="1">
      <c r="B133" s="142"/>
      <c r="D133" s="143" t="s">
        <v>69</v>
      </c>
      <c r="E133" s="153" t="s">
        <v>779</v>
      </c>
      <c r="F133" s="153" t="s">
        <v>780</v>
      </c>
      <c r="I133" s="145"/>
      <c r="J133" s="154">
        <f>BK133</f>
        <v>0</v>
      </c>
      <c r="L133" s="142"/>
      <c r="M133" s="147"/>
      <c r="N133" s="148"/>
      <c r="O133" s="148"/>
      <c r="P133" s="149">
        <f>SUM(P134:P141)</f>
        <v>0</v>
      </c>
      <c r="Q133" s="148"/>
      <c r="R133" s="149">
        <f>SUM(R134:R141)</f>
        <v>0</v>
      </c>
      <c r="S133" s="148"/>
      <c r="T133" s="150">
        <f>SUM(T134:T141)</f>
        <v>0</v>
      </c>
      <c r="AR133" s="143" t="s">
        <v>82</v>
      </c>
      <c r="AT133" s="151" t="s">
        <v>69</v>
      </c>
      <c r="AU133" s="151" t="s">
        <v>74</v>
      </c>
      <c r="AY133" s="143" t="s">
        <v>153</v>
      </c>
      <c r="BK133" s="152">
        <f>SUM(BK134:BK141)</f>
        <v>0</v>
      </c>
    </row>
    <row r="134" spans="2:65" s="1" customFormat="1" ht="24" customHeight="1">
      <c r="B134" s="155"/>
      <c r="C134" s="156" t="s">
        <v>89</v>
      </c>
      <c r="D134" s="156" t="s">
        <v>155</v>
      </c>
      <c r="E134" s="157" t="s">
        <v>1793</v>
      </c>
      <c r="F134" s="158" t="s">
        <v>1794</v>
      </c>
      <c r="G134" s="159" t="s">
        <v>168</v>
      </c>
      <c r="H134" s="160">
        <v>87</v>
      </c>
      <c r="I134" s="161"/>
      <c r="J134" s="162">
        <f t="shared" ref="J134:J141" si="0">ROUND(I134*H134,2)</f>
        <v>0</v>
      </c>
      <c r="K134" s="158" t="s">
        <v>1784</v>
      </c>
      <c r="L134" s="31"/>
      <c r="M134" s="163" t="s">
        <v>1</v>
      </c>
      <c r="N134" s="164" t="s">
        <v>36</v>
      </c>
      <c r="O134" s="54"/>
      <c r="P134" s="165">
        <f t="shared" ref="P134:P141" si="1">O134*H134</f>
        <v>0</v>
      </c>
      <c r="Q134" s="165">
        <v>0</v>
      </c>
      <c r="R134" s="165">
        <f t="shared" ref="R134:R141" si="2">Q134*H134</f>
        <v>0</v>
      </c>
      <c r="S134" s="165">
        <v>0</v>
      </c>
      <c r="T134" s="166">
        <f t="shared" ref="T134:T141" si="3">S134*H134</f>
        <v>0</v>
      </c>
      <c r="AR134" s="167" t="s">
        <v>234</v>
      </c>
      <c r="AT134" s="167" t="s">
        <v>155</v>
      </c>
      <c r="AU134" s="167" t="s">
        <v>82</v>
      </c>
      <c r="AY134" s="16" t="s">
        <v>153</v>
      </c>
      <c r="BE134" s="168">
        <f t="shared" ref="BE134:BE141" si="4">IF(N134="základná",J134,0)</f>
        <v>0</v>
      </c>
      <c r="BF134" s="168">
        <f t="shared" ref="BF134:BF141" si="5">IF(N134="znížená",J134,0)</f>
        <v>0</v>
      </c>
      <c r="BG134" s="168">
        <f t="shared" ref="BG134:BG141" si="6">IF(N134="zákl. prenesená",J134,0)</f>
        <v>0</v>
      </c>
      <c r="BH134" s="168">
        <f t="shared" ref="BH134:BH141" si="7">IF(N134="zníž. prenesená",J134,0)</f>
        <v>0</v>
      </c>
      <c r="BI134" s="168">
        <f t="shared" ref="BI134:BI141" si="8">IF(N134="nulová",J134,0)</f>
        <v>0</v>
      </c>
      <c r="BJ134" s="16" t="s">
        <v>82</v>
      </c>
      <c r="BK134" s="168">
        <f t="shared" ref="BK134:BK141" si="9">ROUND(I134*H134,2)</f>
        <v>0</v>
      </c>
      <c r="BL134" s="16" t="s">
        <v>234</v>
      </c>
      <c r="BM134" s="167" t="s">
        <v>98</v>
      </c>
    </row>
    <row r="135" spans="2:65" s="1" customFormat="1" ht="24" customHeight="1">
      <c r="B135" s="155"/>
      <c r="C135" s="193" t="s">
        <v>92</v>
      </c>
      <c r="D135" s="193" t="s">
        <v>204</v>
      </c>
      <c r="E135" s="194" t="s">
        <v>1795</v>
      </c>
      <c r="F135" s="195" t="s">
        <v>1796</v>
      </c>
      <c r="G135" s="196" t="s">
        <v>168</v>
      </c>
      <c r="H135" s="197">
        <v>13</v>
      </c>
      <c r="I135" s="198"/>
      <c r="J135" s="199">
        <f t="shared" si="0"/>
        <v>0</v>
      </c>
      <c r="K135" s="195" t="s">
        <v>1750</v>
      </c>
      <c r="L135" s="200"/>
      <c r="M135" s="201" t="s">
        <v>1</v>
      </c>
      <c r="N135" s="202" t="s">
        <v>36</v>
      </c>
      <c r="O135" s="54"/>
      <c r="P135" s="165">
        <f t="shared" si="1"/>
        <v>0</v>
      </c>
      <c r="Q135" s="165">
        <v>0</v>
      </c>
      <c r="R135" s="165">
        <f t="shared" si="2"/>
        <v>0</v>
      </c>
      <c r="S135" s="165">
        <v>0</v>
      </c>
      <c r="T135" s="166">
        <f t="shared" si="3"/>
        <v>0</v>
      </c>
      <c r="AR135" s="167" t="s">
        <v>320</v>
      </c>
      <c r="AT135" s="167" t="s">
        <v>204</v>
      </c>
      <c r="AU135" s="167" t="s">
        <v>82</v>
      </c>
      <c r="AY135" s="16" t="s">
        <v>153</v>
      </c>
      <c r="BE135" s="168">
        <f t="shared" si="4"/>
        <v>0</v>
      </c>
      <c r="BF135" s="168">
        <f t="shared" si="5"/>
        <v>0</v>
      </c>
      <c r="BG135" s="168">
        <f t="shared" si="6"/>
        <v>0</v>
      </c>
      <c r="BH135" s="168">
        <f t="shared" si="7"/>
        <v>0</v>
      </c>
      <c r="BI135" s="168">
        <f t="shared" si="8"/>
        <v>0</v>
      </c>
      <c r="BJ135" s="16" t="s">
        <v>82</v>
      </c>
      <c r="BK135" s="168">
        <f t="shared" si="9"/>
        <v>0</v>
      </c>
      <c r="BL135" s="16" t="s">
        <v>234</v>
      </c>
      <c r="BM135" s="167" t="s">
        <v>190</v>
      </c>
    </row>
    <row r="136" spans="2:65" s="1" customFormat="1" ht="24" customHeight="1">
      <c r="B136" s="155"/>
      <c r="C136" s="193" t="s">
        <v>95</v>
      </c>
      <c r="D136" s="193" t="s">
        <v>204</v>
      </c>
      <c r="E136" s="194" t="s">
        <v>1797</v>
      </c>
      <c r="F136" s="195" t="s">
        <v>1798</v>
      </c>
      <c r="G136" s="196" t="s">
        <v>168</v>
      </c>
      <c r="H136" s="197">
        <v>10</v>
      </c>
      <c r="I136" s="198"/>
      <c r="J136" s="199">
        <f t="shared" si="0"/>
        <v>0</v>
      </c>
      <c r="K136" s="195" t="s">
        <v>1750</v>
      </c>
      <c r="L136" s="200"/>
      <c r="M136" s="201" t="s">
        <v>1</v>
      </c>
      <c r="N136" s="202" t="s">
        <v>36</v>
      </c>
      <c r="O136" s="54"/>
      <c r="P136" s="165">
        <f t="shared" si="1"/>
        <v>0</v>
      </c>
      <c r="Q136" s="165">
        <v>0</v>
      </c>
      <c r="R136" s="165">
        <f t="shared" si="2"/>
        <v>0</v>
      </c>
      <c r="S136" s="165">
        <v>0</v>
      </c>
      <c r="T136" s="166">
        <f t="shared" si="3"/>
        <v>0</v>
      </c>
      <c r="AR136" s="167" t="s">
        <v>320</v>
      </c>
      <c r="AT136" s="167" t="s">
        <v>204</v>
      </c>
      <c r="AU136" s="167" t="s">
        <v>82</v>
      </c>
      <c r="AY136" s="16" t="s">
        <v>153</v>
      </c>
      <c r="BE136" s="168">
        <f t="shared" si="4"/>
        <v>0</v>
      </c>
      <c r="BF136" s="168">
        <f t="shared" si="5"/>
        <v>0</v>
      </c>
      <c r="BG136" s="168">
        <f t="shared" si="6"/>
        <v>0</v>
      </c>
      <c r="BH136" s="168">
        <f t="shared" si="7"/>
        <v>0</v>
      </c>
      <c r="BI136" s="168">
        <f t="shared" si="8"/>
        <v>0</v>
      </c>
      <c r="BJ136" s="16" t="s">
        <v>82</v>
      </c>
      <c r="BK136" s="168">
        <f t="shared" si="9"/>
        <v>0</v>
      </c>
      <c r="BL136" s="16" t="s">
        <v>234</v>
      </c>
      <c r="BM136" s="167" t="s">
        <v>203</v>
      </c>
    </row>
    <row r="137" spans="2:65" s="1" customFormat="1" ht="24" customHeight="1">
      <c r="B137" s="155"/>
      <c r="C137" s="193" t="s">
        <v>98</v>
      </c>
      <c r="D137" s="193" t="s">
        <v>204</v>
      </c>
      <c r="E137" s="194" t="s">
        <v>1799</v>
      </c>
      <c r="F137" s="195" t="s">
        <v>1800</v>
      </c>
      <c r="G137" s="196" t="s">
        <v>168</v>
      </c>
      <c r="H137" s="197">
        <v>35</v>
      </c>
      <c r="I137" s="198"/>
      <c r="J137" s="199">
        <f t="shared" si="0"/>
        <v>0</v>
      </c>
      <c r="K137" s="195" t="s">
        <v>1750</v>
      </c>
      <c r="L137" s="200"/>
      <c r="M137" s="201" t="s">
        <v>1</v>
      </c>
      <c r="N137" s="202" t="s">
        <v>36</v>
      </c>
      <c r="O137" s="54"/>
      <c r="P137" s="165">
        <f t="shared" si="1"/>
        <v>0</v>
      </c>
      <c r="Q137" s="165">
        <v>0</v>
      </c>
      <c r="R137" s="165">
        <f t="shared" si="2"/>
        <v>0</v>
      </c>
      <c r="S137" s="165">
        <v>0</v>
      </c>
      <c r="T137" s="166">
        <f t="shared" si="3"/>
        <v>0</v>
      </c>
      <c r="AR137" s="167" t="s">
        <v>320</v>
      </c>
      <c r="AT137" s="167" t="s">
        <v>204</v>
      </c>
      <c r="AU137" s="167" t="s">
        <v>82</v>
      </c>
      <c r="AY137" s="16" t="s">
        <v>153</v>
      </c>
      <c r="BE137" s="168">
        <f t="shared" si="4"/>
        <v>0</v>
      </c>
      <c r="BF137" s="168">
        <f t="shared" si="5"/>
        <v>0</v>
      </c>
      <c r="BG137" s="168">
        <f t="shared" si="6"/>
        <v>0</v>
      </c>
      <c r="BH137" s="168">
        <f t="shared" si="7"/>
        <v>0</v>
      </c>
      <c r="BI137" s="168">
        <f t="shared" si="8"/>
        <v>0</v>
      </c>
      <c r="BJ137" s="16" t="s">
        <v>82</v>
      </c>
      <c r="BK137" s="168">
        <f t="shared" si="9"/>
        <v>0</v>
      </c>
      <c r="BL137" s="16" t="s">
        <v>234</v>
      </c>
      <c r="BM137" s="167" t="s">
        <v>215</v>
      </c>
    </row>
    <row r="138" spans="2:65" s="1" customFormat="1" ht="24" customHeight="1">
      <c r="B138" s="155"/>
      <c r="C138" s="193" t="s">
        <v>101</v>
      </c>
      <c r="D138" s="193" t="s">
        <v>204</v>
      </c>
      <c r="E138" s="194" t="s">
        <v>1801</v>
      </c>
      <c r="F138" s="195" t="s">
        <v>1802</v>
      </c>
      <c r="G138" s="196" t="s">
        <v>168</v>
      </c>
      <c r="H138" s="197">
        <v>14</v>
      </c>
      <c r="I138" s="198"/>
      <c r="J138" s="199">
        <f t="shared" si="0"/>
        <v>0</v>
      </c>
      <c r="K138" s="195" t="s">
        <v>1750</v>
      </c>
      <c r="L138" s="200"/>
      <c r="M138" s="201" t="s">
        <v>1</v>
      </c>
      <c r="N138" s="202" t="s">
        <v>36</v>
      </c>
      <c r="O138" s="54"/>
      <c r="P138" s="165">
        <f t="shared" si="1"/>
        <v>0</v>
      </c>
      <c r="Q138" s="165">
        <v>0</v>
      </c>
      <c r="R138" s="165">
        <f t="shared" si="2"/>
        <v>0</v>
      </c>
      <c r="S138" s="165">
        <v>0</v>
      </c>
      <c r="T138" s="166">
        <f t="shared" si="3"/>
        <v>0</v>
      </c>
      <c r="AR138" s="167" t="s">
        <v>320</v>
      </c>
      <c r="AT138" s="167" t="s">
        <v>204</v>
      </c>
      <c r="AU138" s="167" t="s">
        <v>82</v>
      </c>
      <c r="AY138" s="16" t="s">
        <v>153</v>
      </c>
      <c r="BE138" s="168">
        <f t="shared" si="4"/>
        <v>0</v>
      </c>
      <c r="BF138" s="168">
        <f t="shared" si="5"/>
        <v>0</v>
      </c>
      <c r="BG138" s="168">
        <f t="shared" si="6"/>
        <v>0</v>
      </c>
      <c r="BH138" s="168">
        <f t="shared" si="7"/>
        <v>0</v>
      </c>
      <c r="BI138" s="168">
        <f t="shared" si="8"/>
        <v>0</v>
      </c>
      <c r="BJ138" s="16" t="s">
        <v>82</v>
      </c>
      <c r="BK138" s="168">
        <f t="shared" si="9"/>
        <v>0</v>
      </c>
      <c r="BL138" s="16" t="s">
        <v>234</v>
      </c>
      <c r="BM138" s="167" t="s">
        <v>225</v>
      </c>
    </row>
    <row r="139" spans="2:65" s="1" customFormat="1" ht="24" customHeight="1">
      <c r="B139" s="155"/>
      <c r="C139" s="193" t="s">
        <v>190</v>
      </c>
      <c r="D139" s="193" t="s">
        <v>204</v>
      </c>
      <c r="E139" s="194" t="s">
        <v>1803</v>
      </c>
      <c r="F139" s="195" t="s">
        <v>1804</v>
      </c>
      <c r="G139" s="196" t="s">
        <v>168</v>
      </c>
      <c r="H139" s="197">
        <v>10</v>
      </c>
      <c r="I139" s="198"/>
      <c r="J139" s="199">
        <f t="shared" si="0"/>
        <v>0</v>
      </c>
      <c r="K139" s="195" t="s">
        <v>1750</v>
      </c>
      <c r="L139" s="200"/>
      <c r="M139" s="201" t="s">
        <v>1</v>
      </c>
      <c r="N139" s="202" t="s">
        <v>36</v>
      </c>
      <c r="O139" s="54"/>
      <c r="P139" s="165">
        <f t="shared" si="1"/>
        <v>0</v>
      </c>
      <c r="Q139" s="165">
        <v>0</v>
      </c>
      <c r="R139" s="165">
        <f t="shared" si="2"/>
        <v>0</v>
      </c>
      <c r="S139" s="165">
        <v>0</v>
      </c>
      <c r="T139" s="166">
        <f t="shared" si="3"/>
        <v>0</v>
      </c>
      <c r="AR139" s="167" t="s">
        <v>320</v>
      </c>
      <c r="AT139" s="167" t="s">
        <v>204</v>
      </c>
      <c r="AU139" s="167" t="s">
        <v>82</v>
      </c>
      <c r="AY139" s="16" t="s">
        <v>153</v>
      </c>
      <c r="BE139" s="168">
        <f t="shared" si="4"/>
        <v>0</v>
      </c>
      <c r="BF139" s="168">
        <f t="shared" si="5"/>
        <v>0</v>
      </c>
      <c r="BG139" s="168">
        <f t="shared" si="6"/>
        <v>0</v>
      </c>
      <c r="BH139" s="168">
        <f t="shared" si="7"/>
        <v>0</v>
      </c>
      <c r="BI139" s="168">
        <f t="shared" si="8"/>
        <v>0</v>
      </c>
      <c r="BJ139" s="16" t="s">
        <v>82</v>
      </c>
      <c r="BK139" s="168">
        <f t="shared" si="9"/>
        <v>0</v>
      </c>
      <c r="BL139" s="16" t="s">
        <v>234</v>
      </c>
      <c r="BM139" s="167" t="s">
        <v>234</v>
      </c>
    </row>
    <row r="140" spans="2:65" s="1" customFormat="1" ht="24" customHeight="1">
      <c r="B140" s="155"/>
      <c r="C140" s="193" t="s">
        <v>196</v>
      </c>
      <c r="D140" s="193" t="s">
        <v>204</v>
      </c>
      <c r="E140" s="194" t="s">
        <v>1805</v>
      </c>
      <c r="F140" s="195" t="s">
        <v>1806</v>
      </c>
      <c r="G140" s="196" t="s">
        <v>168</v>
      </c>
      <c r="H140" s="197">
        <v>5</v>
      </c>
      <c r="I140" s="198"/>
      <c r="J140" s="199">
        <f t="shared" si="0"/>
        <v>0</v>
      </c>
      <c r="K140" s="195" t="s">
        <v>1750</v>
      </c>
      <c r="L140" s="200"/>
      <c r="M140" s="201" t="s">
        <v>1</v>
      </c>
      <c r="N140" s="202" t="s">
        <v>36</v>
      </c>
      <c r="O140" s="54"/>
      <c r="P140" s="165">
        <f t="shared" si="1"/>
        <v>0</v>
      </c>
      <c r="Q140" s="165">
        <v>0</v>
      </c>
      <c r="R140" s="165">
        <f t="shared" si="2"/>
        <v>0</v>
      </c>
      <c r="S140" s="165">
        <v>0</v>
      </c>
      <c r="T140" s="166">
        <f t="shared" si="3"/>
        <v>0</v>
      </c>
      <c r="AR140" s="167" t="s">
        <v>320</v>
      </c>
      <c r="AT140" s="167" t="s">
        <v>204</v>
      </c>
      <c r="AU140" s="167" t="s">
        <v>82</v>
      </c>
      <c r="AY140" s="16" t="s">
        <v>153</v>
      </c>
      <c r="BE140" s="168">
        <f t="shared" si="4"/>
        <v>0</v>
      </c>
      <c r="BF140" s="168">
        <f t="shared" si="5"/>
        <v>0</v>
      </c>
      <c r="BG140" s="168">
        <f t="shared" si="6"/>
        <v>0</v>
      </c>
      <c r="BH140" s="168">
        <f t="shared" si="7"/>
        <v>0</v>
      </c>
      <c r="BI140" s="168">
        <f t="shared" si="8"/>
        <v>0</v>
      </c>
      <c r="BJ140" s="16" t="s">
        <v>82</v>
      </c>
      <c r="BK140" s="168">
        <f t="shared" si="9"/>
        <v>0</v>
      </c>
      <c r="BL140" s="16" t="s">
        <v>234</v>
      </c>
      <c r="BM140" s="167" t="s">
        <v>248</v>
      </c>
    </row>
    <row r="141" spans="2:65" s="1" customFormat="1" ht="24" customHeight="1">
      <c r="B141" s="155"/>
      <c r="C141" s="156" t="s">
        <v>203</v>
      </c>
      <c r="D141" s="156" t="s">
        <v>155</v>
      </c>
      <c r="E141" s="157" t="s">
        <v>1807</v>
      </c>
      <c r="F141" s="158" t="s">
        <v>1808</v>
      </c>
      <c r="G141" s="159" t="s">
        <v>207</v>
      </c>
      <c r="H141" s="160">
        <v>7.0000000000000001E-3</v>
      </c>
      <c r="I141" s="161"/>
      <c r="J141" s="162">
        <f t="shared" si="0"/>
        <v>0</v>
      </c>
      <c r="K141" s="158" t="s">
        <v>1735</v>
      </c>
      <c r="L141" s="31"/>
      <c r="M141" s="163" t="s">
        <v>1</v>
      </c>
      <c r="N141" s="164" t="s">
        <v>36</v>
      </c>
      <c r="O141" s="54"/>
      <c r="P141" s="165">
        <f t="shared" si="1"/>
        <v>0</v>
      </c>
      <c r="Q141" s="165">
        <v>0</v>
      </c>
      <c r="R141" s="165">
        <f t="shared" si="2"/>
        <v>0</v>
      </c>
      <c r="S141" s="165">
        <v>0</v>
      </c>
      <c r="T141" s="166">
        <f t="shared" si="3"/>
        <v>0</v>
      </c>
      <c r="AR141" s="167" t="s">
        <v>234</v>
      </c>
      <c r="AT141" s="167" t="s">
        <v>155</v>
      </c>
      <c r="AU141" s="167" t="s">
        <v>82</v>
      </c>
      <c r="AY141" s="16" t="s">
        <v>153</v>
      </c>
      <c r="BE141" s="168">
        <f t="shared" si="4"/>
        <v>0</v>
      </c>
      <c r="BF141" s="168">
        <f t="shared" si="5"/>
        <v>0</v>
      </c>
      <c r="BG141" s="168">
        <f t="shared" si="6"/>
        <v>0</v>
      </c>
      <c r="BH141" s="168">
        <f t="shared" si="7"/>
        <v>0</v>
      </c>
      <c r="BI141" s="168">
        <f t="shared" si="8"/>
        <v>0</v>
      </c>
      <c r="BJ141" s="16" t="s">
        <v>82</v>
      </c>
      <c r="BK141" s="168">
        <f t="shared" si="9"/>
        <v>0</v>
      </c>
      <c r="BL141" s="16" t="s">
        <v>234</v>
      </c>
      <c r="BM141" s="167" t="s">
        <v>7</v>
      </c>
    </row>
    <row r="142" spans="2:65" s="11" customFormat="1" ht="22.9" customHeight="1">
      <c r="B142" s="142"/>
      <c r="D142" s="143" t="s">
        <v>69</v>
      </c>
      <c r="E142" s="153" t="s">
        <v>1809</v>
      </c>
      <c r="F142" s="153" t="s">
        <v>1810</v>
      </c>
      <c r="I142" s="145"/>
      <c r="J142" s="154">
        <f>BK142</f>
        <v>0</v>
      </c>
      <c r="L142" s="142"/>
      <c r="M142" s="147"/>
      <c r="N142" s="148"/>
      <c r="O142" s="148"/>
      <c r="P142" s="149">
        <f>SUM(P143:P163)</f>
        <v>0</v>
      </c>
      <c r="Q142" s="148"/>
      <c r="R142" s="149">
        <f>SUM(R143:R163)</f>
        <v>0</v>
      </c>
      <c r="S142" s="148"/>
      <c r="T142" s="150">
        <f>SUM(T143:T163)</f>
        <v>0</v>
      </c>
      <c r="AR142" s="143" t="s">
        <v>82</v>
      </c>
      <c r="AT142" s="151" t="s">
        <v>69</v>
      </c>
      <c r="AU142" s="151" t="s">
        <v>74</v>
      </c>
      <c r="AY142" s="143" t="s">
        <v>153</v>
      </c>
      <c r="BK142" s="152">
        <f>SUM(BK143:BK163)</f>
        <v>0</v>
      </c>
    </row>
    <row r="143" spans="2:65" s="1" customFormat="1" ht="24" customHeight="1">
      <c r="B143" s="155"/>
      <c r="C143" s="156" t="s">
        <v>210</v>
      </c>
      <c r="D143" s="156" t="s">
        <v>155</v>
      </c>
      <c r="E143" s="157" t="s">
        <v>1811</v>
      </c>
      <c r="F143" s="158" t="s">
        <v>1812</v>
      </c>
      <c r="G143" s="159" t="s">
        <v>168</v>
      </c>
      <c r="H143" s="160">
        <v>3</v>
      </c>
      <c r="I143" s="161"/>
      <c r="J143" s="162">
        <f t="shared" ref="J143:J163" si="10">ROUND(I143*H143,2)</f>
        <v>0</v>
      </c>
      <c r="K143" s="158" t="s">
        <v>159</v>
      </c>
      <c r="L143" s="31"/>
      <c r="M143" s="163" t="s">
        <v>1</v>
      </c>
      <c r="N143" s="164" t="s">
        <v>36</v>
      </c>
      <c r="O143" s="54"/>
      <c r="P143" s="165">
        <f t="shared" ref="P143:P163" si="11">O143*H143</f>
        <v>0</v>
      </c>
      <c r="Q143" s="165">
        <v>0</v>
      </c>
      <c r="R143" s="165">
        <f t="shared" ref="R143:R163" si="12">Q143*H143</f>
        <v>0</v>
      </c>
      <c r="S143" s="165">
        <v>0</v>
      </c>
      <c r="T143" s="166">
        <f t="shared" ref="T143:T163" si="13">S143*H143</f>
        <v>0</v>
      </c>
      <c r="AR143" s="167" t="s">
        <v>234</v>
      </c>
      <c r="AT143" s="167" t="s">
        <v>155</v>
      </c>
      <c r="AU143" s="167" t="s">
        <v>82</v>
      </c>
      <c r="AY143" s="16" t="s">
        <v>153</v>
      </c>
      <c r="BE143" s="168">
        <f t="shared" ref="BE143:BE163" si="14">IF(N143="základná",J143,0)</f>
        <v>0</v>
      </c>
      <c r="BF143" s="168">
        <f t="shared" ref="BF143:BF163" si="15">IF(N143="znížená",J143,0)</f>
        <v>0</v>
      </c>
      <c r="BG143" s="168">
        <f t="shared" ref="BG143:BG163" si="16">IF(N143="zákl. prenesená",J143,0)</f>
        <v>0</v>
      </c>
      <c r="BH143" s="168">
        <f t="shared" ref="BH143:BH163" si="17">IF(N143="zníž. prenesená",J143,0)</f>
        <v>0</v>
      </c>
      <c r="BI143" s="168">
        <f t="shared" ref="BI143:BI163" si="18">IF(N143="nulová",J143,0)</f>
        <v>0</v>
      </c>
      <c r="BJ143" s="16" t="s">
        <v>82</v>
      </c>
      <c r="BK143" s="168">
        <f t="shared" ref="BK143:BK163" si="19">ROUND(I143*H143,2)</f>
        <v>0</v>
      </c>
      <c r="BL143" s="16" t="s">
        <v>234</v>
      </c>
      <c r="BM143" s="167" t="s">
        <v>271</v>
      </c>
    </row>
    <row r="144" spans="2:65" s="1" customFormat="1" ht="16.5" customHeight="1">
      <c r="B144" s="155"/>
      <c r="C144" s="156" t="s">
        <v>215</v>
      </c>
      <c r="D144" s="156" t="s">
        <v>155</v>
      </c>
      <c r="E144" s="157" t="s">
        <v>1813</v>
      </c>
      <c r="F144" s="158" t="s">
        <v>1814</v>
      </c>
      <c r="G144" s="159" t="s">
        <v>168</v>
      </c>
      <c r="H144" s="160">
        <v>5</v>
      </c>
      <c r="I144" s="161"/>
      <c r="J144" s="162">
        <f t="shared" si="10"/>
        <v>0</v>
      </c>
      <c r="K144" s="158" t="s">
        <v>159</v>
      </c>
      <c r="L144" s="31"/>
      <c r="M144" s="163" t="s">
        <v>1</v>
      </c>
      <c r="N144" s="164" t="s">
        <v>36</v>
      </c>
      <c r="O144" s="54"/>
      <c r="P144" s="165">
        <f t="shared" si="11"/>
        <v>0</v>
      </c>
      <c r="Q144" s="165">
        <v>0</v>
      </c>
      <c r="R144" s="165">
        <f t="shared" si="12"/>
        <v>0</v>
      </c>
      <c r="S144" s="165">
        <v>0</v>
      </c>
      <c r="T144" s="166">
        <f t="shared" si="13"/>
        <v>0</v>
      </c>
      <c r="AR144" s="167" t="s">
        <v>234</v>
      </c>
      <c r="AT144" s="167" t="s">
        <v>155</v>
      </c>
      <c r="AU144" s="167" t="s">
        <v>82</v>
      </c>
      <c r="AY144" s="16" t="s">
        <v>153</v>
      </c>
      <c r="BE144" s="168">
        <f t="shared" si="14"/>
        <v>0</v>
      </c>
      <c r="BF144" s="168">
        <f t="shared" si="15"/>
        <v>0</v>
      </c>
      <c r="BG144" s="168">
        <f t="shared" si="16"/>
        <v>0</v>
      </c>
      <c r="BH144" s="168">
        <f t="shared" si="17"/>
        <v>0</v>
      </c>
      <c r="BI144" s="168">
        <f t="shared" si="18"/>
        <v>0</v>
      </c>
      <c r="BJ144" s="16" t="s">
        <v>82</v>
      </c>
      <c r="BK144" s="168">
        <f t="shared" si="19"/>
        <v>0</v>
      </c>
      <c r="BL144" s="16" t="s">
        <v>234</v>
      </c>
      <c r="BM144" s="167" t="s">
        <v>281</v>
      </c>
    </row>
    <row r="145" spans="2:65" s="1" customFormat="1" ht="24" customHeight="1">
      <c r="B145" s="155"/>
      <c r="C145" s="193" t="s">
        <v>220</v>
      </c>
      <c r="D145" s="193" t="s">
        <v>204</v>
      </c>
      <c r="E145" s="194" t="s">
        <v>1815</v>
      </c>
      <c r="F145" s="195" t="s">
        <v>1816</v>
      </c>
      <c r="G145" s="196" t="s">
        <v>265</v>
      </c>
      <c r="H145" s="197">
        <v>5</v>
      </c>
      <c r="I145" s="198"/>
      <c r="J145" s="199">
        <f t="shared" si="10"/>
        <v>0</v>
      </c>
      <c r="K145" s="195" t="s">
        <v>159</v>
      </c>
      <c r="L145" s="200"/>
      <c r="M145" s="201" t="s">
        <v>1</v>
      </c>
      <c r="N145" s="202" t="s">
        <v>36</v>
      </c>
      <c r="O145" s="54"/>
      <c r="P145" s="165">
        <f t="shared" si="11"/>
        <v>0</v>
      </c>
      <c r="Q145" s="165">
        <v>0</v>
      </c>
      <c r="R145" s="165">
        <f t="shared" si="12"/>
        <v>0</v>
      </c>
      <c r="S145" s="165">
        <v>0</v>
      </c>
      <c r="T145" s="166">
        <f t="shared" si="13"/>
        <v>0</v>
      </c>
      <c r="AR145" s="167" t="s">
        <v>320</v>
      </c>
      <c r="AT145" s="167" t="s">
        <v>204</v>
      </c>
      <c r="AU145" s="167" t="s">
        <v>82</v>
      </c>
      <c r="AY145" s="16" t="s">
        <v>153</v>
      </c>
      <c r="BE145" s="168">
        <f t="shared" si="14"/>
        <v>0</v>
      </c>
      <c r="BF145" s="168">
        <f t="shared" si="15"/>
        <v>0</v>
      </c>
      <c r="BG145" s="168">
        <f t="shared" si="16"/>
        <v>0</v>
      </c>
      <c r="BH145" s="168">
        <f t="shared" si="17"/>
        <v>0</v>
      </c>
      <c r="BI145" s="168">
        <f t="shared" si="18"/>
        <v>0</v>
      </c>
      <c r="BJ145" s="16" t="s">
        <v>82</v>
      </c>
      <c r="BK145" s="168">
        <f t="shared" si="19"/>
        <v>0</v>
      </c>
      <c r="BL145" s="16" t="s">
        <v>234</v>
      </c>
      <c r="BM145" s="167" t="s">
        <v>291</v>
      </c>
    </row>
    <row r="146" spans="2:65" s="1" customFormat="1" ht="16.5" customHeight="1">
      <c r="B146" s="155"/>
      <c r="C146" s="156" t="s">
        <v>225</v>
      </c>
      <c r="D146" s="156" t="s">
        <v>155</v>
      </c>
      <c r="E146" s="157" t="s">
        <v>1817</v>
      </c>
      <c r="F146" s="158" t="s">
        <v>1818</v>
      </c>
      <c r="G146" s="159" t="s">
        <v>168</v>
      </c>
      <c r="H146" s="160">
        <v>12</v>
      </c>
      <c r="I146" s="161"/>
      <c r="J146" s="162">
        <f t="shared" si="10"/>
        <v>0</v>
      </c>
      <c r="K146" s="158" t="s">
        <v>1750</v>
      </c>
      <c r="L146" s="31"/>
      <c r="M146" s="163" t="s">
        <v>1</v>
      </c>
      <c r="N146" s="164" t="s">
        <v>36</v>
      </c>
      <c r="O146" s="54"/>
      <c r="P146" s="165">
        <f t="shared" si="11"/>
        <v>0</v>
      </c>
      <c r="Q146" s="165">
        <v>0</v>
      </c>
      <c r="R146" s="165">
        <f t="shared" si="12"/>
        <v>0</v>
      </c>
      <c r="S146" s="165">
        <v>0</v>
      </c>
      <c r="T146" s="166">
        <f t="shared" si="13"/>
        <v>0</v>
      </c>
      <c r="AR146" s="167" t="s">
        <v>234</v>
      </c>
      <c r="AT146" s="167" t="s">
        <v>155</v>
      </c>
      <c r="AU146" s="167" t="s">
        <v>82</v>
      </c>
      <c r="AY146" s="16" t="s">
        <v>153</v>
      </c>
      <c r="BE146" s="168">
        <f t="shared" si="14"/>
        <v>0</v>
      </c>
      <c r="BF146" s="168">
        <f t="shared" si="15"/>
        <v>0</v>
      </c>
      <c r="BG146" s="168">
        <f t="shared" si="16"/>
        <v>0</v>
      </c>
      <c r="BH146" s="168">
        <f t="shared" si="17"/>
        <v>0</v>
      </c>
      <c r="BI146" s="168">
        <f t="shared" si="18"/>
        <v>0</v>
      </c>
      <c r="BJ146" s="16" t="s">
        <v>82</v>
      </c>
      <c r="BK146" s="168">
        <f t="shared" si="19"/>
        <v>0</v>
      </c>
      <c r="BL146" s="16" t="s">
        <v>234</v>
      </c>
      <c r="BM146" s="167" t="s">
        <v>300</v>
      </c>
    </row>
    <row r="147" spans="2:65" s="1" customFormat="1" ht="24" customHeight="1">
      <c r="B147" s="155"/>
      <c r="C147" s="193" t="s">
        <v>230</v>
      </c>
      <c r="D147" s="193" t="s">
        <v>204</v>
      </c>
      <c r="E147" s="194" t="s">
        <v>1819</v>
      </c>
      <c r="F147" s="195" t="s">
        <v>1820</v>
      </c>
      <c r="G147" s="196" t="s">
        <v>265</v>
      </c>
      <c r="H147" s="197">
        <v>12</v>
      </c>
      <c r="I147" s="198"/>
      <c r="J147" s="199">
        <f t="shared" si="10"/>
        <v>0</v>
      </c>
      <c r="K147" s="195" t="s">
        <v>1750</v>
      </c>
      <c r="L147" s="200"/>
      <c r="M147" s="201" t="s">
        <v>1</v>
      </c>
      <c r="N147" s="202" t="s">
        <v>36</v>
      </c>
      <c r="O147" s="54"/>
      <c r="P147" s="165">
        <f t="shared" si="11"/>
        <v>0</v>
      </c>
      <c r="Q147" s="165">
        <v>0</v>
      </c>
      <c r="R147" s="165">
        <f t="shared" si="12"/>
        <v>0</v>
      </c>
      <c r="S147" s="165">
        <v>0</v>
      </c>
      <c r="T147" s="166">
        <f t="shared" si="13"/>
        <v>0</v>
      </c>
      <c r="AR147" s="167" t="s">
        <v>320</v>
      </c>
      <c r="AT147" s="167" t="s">
        <v>204</v>
      </c>
      <c r="AU147" s="167" t="s">
        <v>82</v>
      </c>
      <c r="AY147" s="16" t="s">
        <v>153</v>
      </c>
      <c r="BE147" s="168">
        <f t="shared" si="14"/>
        <v>0</v>
      </c>
      <c r="BF147" s="168">
        <f t="shared" si="15"/>
        <v>0</v>
      </c>
      <c r="BG147" s="168">
        <f t="shared" si="16"/>
        <v>0</v>
      </c>
      <c r="BH147" s="168">
        <f t="shared" si="17"/>
        <v>0</v>
      </c>
      <c r="BI147" s="168">
        <f t="shared" si="18"/>
        <v>0</v>
      </c>
      <c r="BJ147" s="16" t="s">
        <v>82</v>
      </c>
      <c r="BK147" s="168">
        <f t="shared" si="19"/>
        <v>0</v>
      </c>
      <c r="BL147" s="16" t="s">
        <v>234</v>
      </c>
      <c r="BM147" s="167" t="s">
        <v>309</v>
      </c>
    </row>
    <row r="148" spans="2:65" s="1" customFormat="1" ht="16.5" customHeight="1">
      <c r="B148" s="155"/>
      <c r="C148" s="156" t="s">
        <v>234</v>
      </c>
      <c r="D148" s="156" t="s">
        <v>155</v>
      </c>
      <c r="E148" s="157" t="s">
        <v>1821</v>
      </c>
      <c r="F148" s="158" t="s">
        <v>1822</v>
      </c>
      <c r="G148" s="159" t="s">
        <v>168</v>
      </c>
      <c r="H148" s="160">
        <v>3</v>
      </c>
      <c r="I148" s="161"/>
      <c r="J148" s="162">
        <f t="shared" si="10"/>
        <v>0</v>
      </c>
      <c r="K148" s="158" t="s">
        <v>1750</v>
      </c>
      <c r="L148" s="31"/>
      <c r="M148" s="163" t="s">
        <v>1</v>
      </c>
      <c r="N148" s="164" t="s">
        <v>36</v>
      </c>
      <c r="O148" s="54"/>
      <c r="P148" s="165">
        <f t="shared" si="11"/>
        <v>0</v>
      </c>
      <c r="Q148" s="165">
        <v>0</v>
      </c>
      <c r="R148" s="165">
        <f t="shared" si="12"/>
        <v>0</v>
      </c>
      <c r="S148" s="165">
        <v>0</v>
      </c>
      <c r="T148" s="166">
        <f t="shared" si="13"/>
        <v>0</v>
      </c>
      <c r="AR148" s="167" t="s">
        <v>234</v>
      </c>
      <c r="AT148" s="167" t="s">
        <v>155</v>
      </c>
      <c r="AU148" s="167" t="s">
        <v>82</v>
      </c>
      <c r="AY148" s="16" t="s">
        <v>153</v>
      </c>
      <c r="BE148" s="168">
        <f t="shared" si="14"/>
        <v>0</v>
      </c>
      <c r="BF148" s="168">
        <f t="shared" si="15"/>
        <v>0</v>
      </c>
      <c r="BG148" s="168">
        <f t="shared" si="16"/>
        <v>0</v>
      </c>
      <c r="BH148" s="168">
        <f t="shared" si="17"/>
        <v>0</v>
      </c>
      <c r="BI148" s="168">
        <f t="shared" si="18"/>
        <v>0</v>
      </c>
      <c r="BJ148" s="16" t="s">
        <v>82</v>
      </c>
      <c r="BK148" s="168">
        <f t="shared" si="19"/>
        <v>0</v>
      </c>
      <c r="BL148" s="16" t="s">
        <v>234</v>
      </c>
      <c r="BM148" s="167" t="s">
        <v>320</v>
      </c>
    </row>
    <row r="149" spans="2:65" s="1" customFormat="1" ht="24" customHeight="1">
      <c r="B149" s="155"/>
      <c r="C149" s="193" t="s">
        <v>240</v>
      </c>
      <c r="D149" s="193" t="s">
        <v>204</v>
      </c>
      <c r="E149" s="194" t="s">
        <v>1823</v>
      </c>
      <c r="F149" s="195" t="s">
        <v>1824</v>
      </c>
      <c r="G149" s="196" t="s">
        <v>265</v>
      </c>
      <c r="H149" s="197">
        <v>3</v>
      </c>
      <c r="I149" s="198"/>
      <c r="J149" s="199">
        <f t="shared" si="10"/>
        <v>0</v>
      </c>
      <c r="K149" s="195" t="s">
        <v>1750</v>
      </c>
      <c r="L149" s="200"/>
      <c r="M149" s="201" t="s">
        <v>1</v>
      </c>
      <c r="N149" s="202" t="s">
        <v>36</v>
      </c>
      <c r="O149" s="54"/>
      <c r="P149" s="165">
        <f t="shared" si="11"/>
        <v>0</v>
      </c>
      <c r="Q149" s="165">
        <v>0</v>
      </c>
      <c r="R149" s="165">
        <f t="shared" si="12"/>
        <v>0</v>
      </c>
      <c r="S149" s="165">
        <v>0</v>
      </c>
      <c r="T149" s="166">
        <f t="shared" si="13"/>
        <v>0</v>
      </c>
      <c r="AR149" s="167" t="s">
        <v>320</v>
      </c>
      <c r="AT149" s="167" t="s">
        <v>204</v>
      </c>
      <c r="AU149" s="167" t="s">
        <v>82</v>
      </c>
      <c r="AY149" s="16" t="s">
        <v>153</v>
      </c>
      <c r="BE149" s="168">
        <f t="shared" si="14"/>
        <v>0</v>
      </c>
      <c r="BF149" s="168">
        <f t="shared" si="15"/>
        <v>0</v>
      </c>
      <c r="BG149" s="168">
        <f t="shared" si="16"/>
        <v>0</v>
      </c>
      <c r="BH149" s="168">
        <f t="shared" si="17"/>
        <v>0</v>
      </c>
      <c r="BI149" s="168">
        <f t="shared" si="18"/>
        <v>0</v>
      </c>
      <c r="BJ149" s="16" t="s">
        <v>82</v>
      </c>
      <c r="BK149" s="168">
        <f t="shared" si="19"/>
        <v>0</v>
      </c>
      <c r="BL149" s="16" t="s">
        <v>234</v>
      </c>
      <c r="BM149" s="167" t="s">
        <v>332</v>
      </c>
    </row>
    <row r="150" spans="2:65" s="1" customFormat="1" ht="16.5" customHeight="1">
      <c r="B150" s="155"/>
      <c r="C150" s="156" t="s">
        <v>248</v>
      </c>
      <c r="D150" s="156" t="s">
        <v>155</v>
      </c>
      <c r="E150" s="157" t="s">
        <v>1825</v>
      </c>
      <c r="F150" s="158" t="s">
        <v>1826</v>
      </c>
      <c r="G150" s="159" t="s">
        <v>168</v>
      </c>
      <c r="H150" s="160">
        <v>4</v>
      </c>
      <c r="I150" s="161"/>
      <c r="J150" s="162">
        <f t="shared" si="10"/>
        <v>0</v>
      </c>
      <c r="K150" s="158" t="s">
        <v>159</v>
      </c>
      <c r="L150" s="31"/>
      <c r="M150" s="163" t="s">
        <v>1</v>
      </c>
      <c r="N150" s="164" t="s">
        <v>36</v>
      </c>
      <c r="O150" s="54"/>
      <c r="P150" s="165">
        <f t="shared" si="11"/>
        <v>0</v>
      </c>
      <c r="Q150" s="165">
        <v>0</v>
      </c>
      <c r="R150" s="165">
        <f t="shared" si="12"/>
        <v>0</v>
      </c>
      <c r="S150" s="165">
        <v>0</v>
      </c>
      <c r="T150" s="166">
        <f t="shared" si="13"/>
        <v>0</v>
      </c>
      <c r="AR150" s="167" t="s">
        <v>234</v>
      </c>
      <c r="AT150" s="167" t="s">
        <v>155</v>
      </c>
      <c r="AU150" s="167" t="s">
        <v>82</v>
      </c>
      <c r="AY150" s="16" t="s">
        <v>153</v>
      </c>
      <c r="BE150" s="168">
        <f t="shared" si="14"/>
        <v>0</v>
      </c>
      <c r="BF150" s="168">
        <f t="shared" si="15"/>
        <v>0</v>
      </c>
      <c r="BG150" s="168">
        <f t="shared" si="16"/>
        <v>0</v>
      </c>
      <c r="BH150" s="168">
        <f t="shared" si="17"/>
        <v>0</v>
      </c>
      <c r="BI150" s="168">
        <f t="shared" si="18"/>
        <v>0</v>
      </c>
      <c r="BJ150" s="16" t="s">
        <v>82</v>
      </c>
      <c r="BK150" s="168">
        <f t="shared" si="19"/>
        <v>0</v>
      </c>
      <c r="BL150" s="16" t="s">
        <v>234</v>
      </c>
      <c r="BM150" s="167" t="s">
        <v>341</v>
      </c>
    </row>
    <row r="151" spans="2:65" s="1" customFormat="1" ht="16.5" customHeight="1">
      <c r="B151" s="155"/>
      <c r="C151" s="156" t="s">
        <v>255</v>
      </c>
      <c r="D151" s="156" t="s">
        <v>155</v>
      </c>
      <c r="E151" s="157" t="s">
        <v>1827</v>
      </c>
      <c r="F151" s="158" t="s">
        <v>1828</v>
      </c>
      <c r="G151" s="159" t="s">
        <v>168</v>
      </c>
      <c r="H151" s="160">
        <v>8</v>
      </c>
      <c r="I151" s="161"/>
      <c r="J151" s="162">
        <f t="shared" si="10"/>
        <v>0</v>
      </c>
      <c r="K151" s="158" t="s">
        <v>1750</v>
      </c>
      <c r="L151" s="31"/>
      <c r="M151" s="163" t="s">
        <v>1</v>
      </c>
      <c r="N151" s="164" t="s">
        <v>36</v>
      </c>
      <c r="O151" s="54"/>
      <c r="P151" s="165">
        <f t="shared" si="11"/>
        <v>0</v>
      </c>
      <c r="Q151" s="165">
        <v>0</v>
      </c>
      <c r="R151" s="165">
        <f t="shared" si="12"/>
        <v>0</v>
      </c>
      <c r="S151" s="165">
        <v>0</v>
      </c>
      <c r="T151" s="166">
        <f t="shared" si="13"/>
        <v>0</v>
      </c>
      <c r="AR151" s="167" t="s">
        <v>234</v>
      </c>
      <c r="AT151" s="167" t="s">
        <v>155</v>
      </c>
      <c r="AU151" s="167" t="s">
        <v>82</v>
      </c>
      <c r="AY151" s="16" t="s">
        <v>153</v>
      </c>
      <c r="BE151" s="168">
        <f t="shared" si="14"/>
        <v>0</v>
      </c>
      <c r="BF151" s="168">
        <f t="shared" si="15"/>
        <v>0</v>
      </c>
      <c r="BG151" s="168">
        <f t="shared" si="16"/>
        <v>0</v>
      </c>
      <c r="BH151" s="168">
        <f t="shared" si="17"/>
        <v>0</v>
      </c>
      <c r="BI151" s="168">
        <f t="shared" si="18"/>
        <v>0</v>
      </c>
      <c r="BJ151" s="16" t="s">
        <v>82</v>
      </c>
      <c r="BK151" s="168">
        <f t="shared" si="19"/>
        <v>0</v>
      </c>
      <c r="BL151" s="16" t="s">
        <v>234</v>
      </c>
      <c r="BM151" s="167" t="s">
        <v>365</v>
      </c>
    </row>
    <row r="152" spans="2:65" s="1" customFormat="1" ht="24" customHeight="1">
      <c r="B152" s="155"/>
      <c r="C152" s="193" t="s">
        <v>7</v>
      </c>
      <c r="D152" s="193" t="s">
        <v>204</v>
      </c>
      <c r="E152" s="194" t="s">
        <v>1829</v>
      </c>
      <c r="F152" s="195" t="s">
        <v>1830</v>
      </c>
      <c r="G152" s="196" t="s">
        <v>265</v>
      </c>
      <c r="H152" s="197">
        <v>12</v>
      </c>
      <c r="I152" s="198"/>
      <c r="J152" s="199">
        <f t="shared" si="10"/>
        <v>0</v>
      </c>
      <c r="K152" s="195" t="s">
        <v>1750</v>
      </c>
      <c r="L152" s="200"/>
      <c r="M152" s="201" t="s">
        <v>1</v>
      </c>
      <c r="N152" s="202" t="s">
        <v>36</v>
      </c>
      <c r="O152" s="54"/>
      <c r="P152" s="165">
        <f t="shared" si="11"/>
        <v>0</v>
      </c>
      <c r="Q152" s="165">
        <v>0</v>
      </c>
      <c r="R152" s="165">
        <f t="shared" si="12"/>
        <v>0</v>
      </c>
      <c r="S152" s="165">
        <v>0</v>
      </c>
      <c r="T152" s="166">
        <f t="shared" si="13"/>
        <v>0</v>
      </c>
      <c r="AR152" s="167" t="s">
        <v>320</v>
      </c>
      <c r="AT152" s="167" t="s">
        <v>204</v>
      </c>
      <c r="AU152" s="167" t="s">
        <v>82</v>
      </c>
      <c r="AY152" s="16" t="s">
        <v>153</v>
      </c>
      <c r="BE152" s="168">
        <f t="shared" si="14"/>
        <v>0</v>
      </c>
      <c r="BF152" s="168">
        <f t="shared" si="15"/>
        <v>0</v>
      </c>
      <c r="BG152" s="168">
        <f t="shared" si="16"/>
        <v>0</v>
      </c>
      <c r="BH152" s="168">
        <f t="shared" si="17"/>
        <v>0</v>
      </c>
      <c r="BI152" s="168">
        <f t="shared" si="18"/>
        <v>0</v>
      </c>
      <c r="BJ152" s="16" t="s">
        <v>82</v>
      </c>
      <c r="BK152" s="168">
        <f t="shared" si="19"/>
        <v>0</v>
      </c>
      <c r="BL152" s="16" t="s">
        <v>234</v>
      </c>
      <c r="BM152" s="167" t="s">
        <v>375</v>
      </c>
    </row>
    <row r="153" spans="2:65" s="1" customFormat="1" ht="16.5" customHeight="1">
      <c r="B153" s="155"/>
      <c r="C153" s="156" t="s">
        <v>267</v>
      </c>
      <c r="D153" s="156" t="s">
        <v>155</v>
      </c>
      <c r="E153" s="157" t="s">
        <v>1831</v>
      </c>
      <c r="F153" s="158" t="s">
        <v>1832</v>
      </c>
      <c r="G153" s="159" t="s">
        <v>168</v>
      </c>
      <c r="H153" s="160">
        <v>25</v>
      </c>
      <c r="I153" s="161"/>
      <c r="J153" s="162">
        <f t="shared" si="10"/>
        <v>0</v>
      </c>
      <c r="K153" s="158" t="s">
        <v>159</v>
      </c>
      <c r="L153" s="31"/>
      <c r="M153" s="163" t="s">
        <v>1</v>
      </c>
      <c r="N153" s="164" t="s">
        <v>36</v>
      </c>
      <c r="O153" s="54"/>
      <c r="P153" s="165">
        <f t="shared" si="11"/>
        <v>0</v>
      </c>
      <c r="Q153" s="165">
        <v>0</v>
      </c>
      <c r="R153" s="165">
        <f t="shared" si="12"/>
        <v>0</v>
      </c>
      <c r="S153" s="165">
        <v>0</v>
      </c>
      <c r="T153" s="166">
        <f t="shared" si="13"/>
        <v>0</v>
      </c>
      <c r="AR153" s="167" t="s">
        <v>234</v>
      </c>
      <c r="AT153" s="167" t="s">
        <v>155</v>
      </c>
      <c r="AU153" s="167" t="s">
        <v>82</v>
      </c>
      <c r="AY153" s="16" t="s">
        <v>153</v>
      </c>
      <c r="BE153" s="168">
        <f t="shared" si="14"/>
        <v>0</v>
      </c>
      <c r="BF153" s="168">
        <f t="shared" si="15"/>
        <v>0</v>
      </c>
      <c r="BG153" s="168">
        <f t="shared" si="16"/>
        <v>0</v>
      </c>
      <c r="BH153" s="168">
        <f t="shared" si="17"/>
        <v>0</v>
      </c>
      <c r="BI153" s="168">
        <f t="shared" si="18"/>
        <v>0</v>
      </c>
      <c r="BJ153" s="16" t="s">
        <v>82</v>
      </c>
      <c r="BK153" s="168">
        <f t="shared" si="19"/>
        <v>0</v>
      </c>
      <c r="BL153" s="16" t="s">
        <v>234</v>
      </c>
      <c r="BM153" s="167" t="s">
        <v>385</v>
      </c>
    </row>
    <row r="154" spans="2:65" s="1" customFormat="1" ht="16.5" customHeight="1">
      <c r="B154" s="155"/>
      <c r="C154" s="156" t="s">
        <v>271</v>
      </c>
      <c r="D154" s="156" t="s">
        <v>155</v>
      </c>
      <c r="E154" s="157" t="s">
        <v>1833</v>
      </c>
      <c r="F154" s="158" t="s">
        <v>1834</v>
      </c>
      <c r="G154" s="159" t="s">
        <v>168</v>
      </c>
      <c r="H154" s="160">
        <v>29</v>
      </c>
      <c r="I154" s="161"/>
      <c r="J154" s="162">
        <f t="shared" si="10"/>
        <v>0</v>
      </c>
      <c r="K154" s="158" t="s">
        <v>1750</v>
      </c>
      <c r="L154" s="31"/>
      <c r="M154" s="163" t="s">
        <v>1</v>
      </c>
      <c r="N154" s="164" t="s">
        <v>36</v>
      </c>
      <c r="O154" s="54"/>
      <c r="P154" s="165">
        <f t="shared" si="11"/>
        <v>0</v>
      </c>
      <c r="Q154" s="165">
        <v>0</v>
      </c>
      <c r="R154" s="165">
        <f t="shared" si="12"/>
        <v>0</v>
      </c>
      <c r="S154" s="165">
        <v>0</v>
      </c>
      <c r="T154" s="166">
        <f t="shared" si="13"/>
        <v>0</v>
      </c>
      <c r="AR154" s="167" t="s">
        <v>234</v>
      </c>
      <c r="AT154" s="167" t="s">
        <v>155</v>
      </c>
      <c r="AU154" s="167" t="s">
        <v>82</v>
      </c>
      <c r="AY154" s="16" t="s">
        <v>153</v>
      </c>
      <c r="BE154" s="168">
        <f t="shared" si="14"/>
        <v>0</v>
      </c>
      <c r="BF154" s="168">
        <f t="shared" si="15"/>
        <v>0</v>
      </c>
      <c r="BG154" s="168">
        <f t="shared" si="16"/>
        <v>0</v>
      </c>
      <c r="BH154" s="168">
        <f t="shared" si="17"/>
        <v>0</v>
      </c>
      <c r="BI154" s="168">
        <f t="shared" si="18"/>
        <v>0</v>
      </c>
      <c r="BJ154" s="16" t="s">
        <v>82</v>
      </c>
      <c r="BK154" s="168">
        <f t="shared" si="19"/>
        <v>0</v>
      </c>
      <c r="BL154" s="16" t="s">
        <v>234</v>
      </c>
      <c r="BM154" s="167" t="s">
        <v>396</v>
      </c>
    </row>
    <row r="155" spans="2:65" s="1" customFormat="1" ht="24" customHeight="1">
      <c r="B155" s="155"/>
      <c r="C155" s="193" t="s">
        <v>276</v>
      </c>
      <c r="D155" s="193" t="s">
        <v>204</v>
      </c>
      <c r="E155" s="194" t="s">
        <v>1835</v>
      </c>
      <c r="F155" s="195" t="s">
        <v>1836</v>
      </c>
      <c r="G155" s="196" t="s">
        <v>265</v>
      </c>
      <c r="H155" s="197">
        <v>54</v>
      </c>
      <c r="I155" s="198"/>
      <c r="J155" s="199">
        <f t="shared" si="10"/>
        <v>0</v>
      </c>
      <c r="K155" s="195" t="s">
        <v>1750</v>
      </c>
      <c r="L155" s="200"/>
      <c r="M155" s="201" t="s">
        <v>1</v>
      </c>
      <c r="N155" s="202" t="s">
        <v>36</v>
      </c>
      <c r="O155" s="54"/>
      <c r="P155" s="165">
        <f t="shared" si="11"/>
        <v>0</v>
      </c>
      <c r="Q155" s="165">
        <v>0</v>
      </c>
      <c r="R155" s="165">
        <f t="shared" si="12"/>
        <v>0</v>
      </c>
      <c r="S155" s="165">
        <v>0</v>
      </c>
      <c r="T155" s="166">
        <f t="shared" si="13"/>
        <v>0</v>
      </c>
      <c r="AR155" s="167" t="s">
        <v>320</v>
      </c>
      <c r="AT155" s="167" t="s">
        <v>204</v>
      </c>
      <c r="AU155" s="167" t="s">
        <v>82</v>
      </c>
      <c r="AY155" s="16" t="s">
        <v>153</v>
      </c>
      <c r="BE155" s="168">
        <f t="shared" si="14"/>
        <v>0</v>
      </c>
      <c r="BF155" s="168">
        <f t="shared" si="15"/>
        <v>0</v>
      </c>
      <c r="BG155" s="168">
        <f t="shared" si="16"/>
        <v>0</v>
      </c>
      <c r="BH155" s="168">
        <f t="shared" si="17"/>
        <v>0</v>
      </c>
      <c r="BI155" s="168">
        <f t="shared" si="18"/>
        <v>0</v>
      </c>
      <c r="BJ155" s="16" t="s">
        <v>82</v>
      </c>
      <c r="BK155" s="168">
        <f t="shared" si="19"/>
        <v>0</v>
      </c>
      <c r="BL155" s="16" t="s">
        <v>234</v>
      </c>
      <c r="BM155" s="167" t="s">
        <v>407</v>
      </c>
    </row>
    <row r="156" spans="2:65" s="1" customFormat="1" ht="16.5" customHeight="1">
      <c r="B156" s="155"/>
      <c r="C156" s="156" t="s">
        <v>281</v>
      </c>
      <c r="D156" s="156" t="s">
        <v>155</v>
      </c>
      <c r="E156" s="157" t="s">
        <v>1837</v>
      </c>
      <c r="F156" s="158" t="s">
        <v>1838</v>
      </c>
      <c r="G156" s="159" t="s">
        <v>265</v>
      </c>
      <c r="H156" s="160">
        <v>1</v>
      </c>
      <c r="I156" s="161"/>
      <c r="J156" s="162">
        <f t="shared" si="10"/>
        <v>0</v>
      </c>
      <c r="K156" s="158" t="s">
        <v>1784</v>
      </c>
      <c r="L156" s="31"/>
      <c r="M156" s="163" t="s">
        <v>1</v>
      </c>
      <c r="N156" s="164" t="s">
        <v>36</v>
      </c>
      <c r="O156" s="54"/>
      <c r="P156" s="165">
        <f t="shared" si="11"/>
        <v>0</v>
      </c>
      <c r="Q156" s="165">
        <v>0</v>
      </c>
      <c r="R156" s="165">
        <f t="shared" si="12"/>
        <v>0</v>
      </c>
      <c r="S156" s="165">
        <v>0</v>
      </c>
      <c r="T156" s="166">
        <f t="shared" si="13"/>
        <v>0</v>
      </c>
      <c r="AR156" s="167" t="s">
        <v>234</v>
      </c>
      <c r="AT156" s="167" t="s">
        <v>155</v>
      </c>
      <c r="AU156" s="167" t="s">
        <v>82</v>
      </c>
      <c r="AY156" s="16" t="s">
        <v>153</v>
      </c>
      <c r="BE156" s="168">
        <f t="shared" si="14"/>
        <v>0</v>
      </c>
      <c r="BF156" s="168">
        <f t="shared" si="15"/>
        <v>0</v>
      </c>
      <c r="BG156" s="168">
        <f t="shared" si="16"/>
        <v>0</v>
      </c>
      <c r="BH156" s="168">
        <f t="shared" si="17"/>
        <v>0</v>
      </c>
      <c r="BI156" s="168">
        <f t="shared" si="18"/>
        <v>0</v>
      </c>
      <c r="BJ156" s="16" t="s">
        <v>82</v>
      </c>
      <c r="BK156" s="168">
        <f t="shared" si="19"/>
        <v>0</v>
      </c>
      <c r="BL156" s="16" t="s">
        <v>234</v>
      </c>
      <c r="BM156" s="167" t="s">
        <v>418</v>
      </c>
    </row>
    <row r="157" spans="2:65" s="1" customFormat="1" ht="24" customHeight="1">
      <c r="B157" s="155"/>
      <c r="C157" s="193" t="s">
        <v>286</v>
      </c>
      <c r="D157" s="193" t="s">
        <v>204</v>
      </c>
      <c r="E157" s="194" t="s">
        <v>1839</v>
      </c>
      <c r="F157" s="195" t="s">
        <v>1840</v>
      </c>
      <c r="G157" s="196" t="s">
        <v>265</v>
      </c>
      <c r="H157" s="197">
        <v>1</v>
      </c>
      <c r="I157" s="198"/>
      <c r="J157" s="199">
        <f t="shared" si="10"/>
        <v>0</v>
      </c>
      <c r="K157" s="195" t="s">
        <v>1750</v>
      </c>
      <c r="L157" s="200"/>
      <c r="M157" s="201" t="s">
        <v>1</v>
      </c>
      <c r="N157" s="202" t="s">
        <v>36</v>
      </c>
      <c r="O157" s="54"/>
      <c r="P157" s="165">
        <f t="shared" si="11"/>
        <v>0</v>
      </c>
      <c r="Q157" s="165">
        <v>0</v>
      </c>
      <c r="R157" s="165">
        <f t="shared" si="12"/>
        <v>0</v>
      </c>
      <c r="S157" s="165">
        <v>0</v>
      </c>
      <c r="T157" s="166">
        <f t="shared" si="13"/>
        <v>0</v>
      </c>
      <c r="AR157" s="167" t="s">
        <v>320</v>
      </c>
      <c r="AT157" s="167" t="s">
        <v>204</v>
      </c>
      <c r="AU157" s="167" t="s">
        <v>82</v>
      </c>
      <c r="AY157" s="16" t="s">
        <v>153</v>
      </c>
      <c r="BE157" s="168">
        <f t="shared" si="14"/>
        <v>0</v>
      </c>
      <c r="BF157" s="168">
        <f t="shared" si="15"/>
        <v>0</v>
      </c>
      <c r="BG157" s="168">
        <f t="shared" si="16"/>
        <v>0</v>
      </c>
      <c r="BH157" s="168">
        <f t="shared" si="17"/>
        <v>0</v>
      </c>
      <c r="BI157" s="168">
        <f t="shared" si="18"/>
        <v>0</v>
      </c>
      <c r="BJ157" s="16" t="s">
        <v>82</v>
      </c>
      <c r="BK157" s="168">
        <f t="shared" si="19"/>
        <v>0</v>
      </c>
      <c r="BL157" s="16" t="s">
        <v>234</v>
      </c>
      <c r="BM157" s="167" t="s">
        <v>427</v>
      </c>
    </row>
    <row r="158" spans="2:65" s="1" customFormat="1" ht="16.5" customHeight="1">
      <c r="B158" s="155"/>
      <c r="C158" s="156" t="s">
        <v>291</v>
      </c>
      <c r="D158" s="156" t="s">
        <v>155</v>
      </c>
      <c r="E158" s="157" t="s">
        <v>1841</v>
      </c>
      <c r="F158" s="158" t="s">
        <v>1842</v>
      </c>
      <c r="G158" s="159" t="s">
        <v>265</v>
      </c>
      <c r="H158" s="160">
        <v>3</v>
      </c>
      <c r="I158" s="161"/>
      <c r="J158" s="162">
        <f t="shared" si="10"/>
        <v>0</v>
      </c>
      <c r="K158" s="158" t="s">
        <v>1843</v>
      </c>
      <c r="L158" s="31"/>
      <c r="M158" s="163" t="s">
        <v>1</v>
      </c>
      <c r="N158" s="164" t="s">
        <v>36</v>
      </c>
      <c r="O158" s="54"/>
      <c r="P158" s="165">
        <f t="shared" si="11"/>
        <v>0</v>
      </c>
      <c r="Q158" s="165">
        <v>0</v>
      </c>
      <c r="R158" s="165">
        <f t="shared" si="12"/>
        <v>0</v>
      </c>
      <c r="S158" s="165">
        <v>0</v>
      </c>
      <c r="T158" s="166">
        <f t="shared" si="13"/>
        <v>0</v>
      </c>
      <c r="AR158" s="167" t="s">
        <v>234</v>
      </c>
      <c r="AT158" s="167" t="s">
        <v>155</v>
      </c>
      <c r="AU158" s="167" t="s">
        <v>82</v>
      </c>
      <c r="AY158" s="16" t="s">
        <v>153</v>
      </c>
      <c r="BE158" s="168">
        <f t="shared" si="14"/>
        <v>0</v>
      </c>
      <c r="BF158" s="168">
        <f t="shared" si="15"/>
        <v>0</v>
      </c>
      <c r="BG158" s="168">
        <f t="shared" si="16"/>
        <v>0</v>
      </c>
      <c r="BH158" s="168">
        <f t="shared" si="17"/>
        <v>0</v>
      </c>
      <c r="BI158" s="168">
        <f t="shared" si="18"/>
        <v>0</v>
      </c>
      <c r="BJ158" s="16" t="s">
        <v>82</v>
      </c>
      <c r="BK158" s="168">
        <f t="shared" si="19"/>
        <v>0</v>
      </c>
      <c r="BL158" s="16" t="s">
        <v>234</v>
      </c>
      <c r="BM158" s="167" t="s">
        <v>442</v>
      </c>
    </row>
    <row r="159" spans="2:65" s="1" customFormat="1" ht="16.5" customHeight="1">
      <c r="B159" s="155"/>
      <c r="C159" s="193" t="s">
        <v>296</v>
      </c>
      <c r="D159" s="193" t="s">
        <v>204</v>
      </c>
      <c r="E159" s="194" t="s">
        <v>1844</v>
      </c>
      <c r="F159" s="195" t="s">
        <v>1845</v>
      </c>
      <c r="G159" s="196" t="s">
        <v>265</v>
      </c>
      <c r="H159" s="197">
        <v>3</v>
      </c>
      <c r="I159" s="198"/>
      <c r="J159" s="199">
        <f t="shared" si="10"/>
        <v>0</v>
      </c>
      <c r="K159" s="195" t="s">
        <v>1750</v>
      </c>
      <c r="L159" s="200"/>
      <c r="M159" s="201" t="s">
        <v>1</v>
      </c>
      <c r="N159" s="202" t="s">
        <v>36</v>
      </c>
      <c r="O159" s="54"/>
      <c r="P159" s="165">
        <f t="shared" si="11"/>
        <v>0</v>
      </c>
      <c r="Q159" s="165">
        <v>0</v>
      </c>
      <c r="R159" s="165">
        <f t="shared" si="12"/>
        <v>0</v>
      </c>
      <c r="S159" s="165">
        <v>0</v>
      </c>
      <c r="T159" s="166">
        <f t="shared" si="13"/>
        <v>0</v>
      </c>
      <c r="AR159" s="167" t="s">
        <v>320</v>
      </c>
      <c r="AT159" s="167" t="s">
        <v>204</v>
      </c>
      <c r="AU159" s="167" t="s">
        <v>82</v>
      </c>
      <c r="AY159" s="16" t="s">
        <v>153</v>
      </c>
      <c r="BE159" s="168">
        <f t="shared" si="14"/>
        <v>0</v>
      </c>
      <c r="BF159" s="168">
        <f t="shared" si="15"/>
        <v>0</v>
      </c>
      <c r="BG159" s="168">
        <f t="shared" si="16"/>
        <v>0</v>
      </c>
      <c r="BH159" s="168">
        <f t="shared" si="17"/>
        <v>0</v>
      </c>
      <c r="BI159" s="168">
        <f t="shared" si="18"/>
        <v>0</v>
      </c>
      <c r="BJ159" s="16" t="s">
        <v>82</v>
      </c>
      <c r="BK159" s="168">
        <f t="shared" si="19"/>
        <v>0</v>
      </c>
      <c r="BL159" s="16" t="s">
        <v>234</v>
      </c>
      <c r="BM159" s="167" t="s">
        <v>452</v>
      </c>
    </row>
    <row r="160" spans="2:65" s="1" customFormat="1" ht="24" customHeight="1">
      <c r="B160" s="155"/>
      <c r="C160" s="156" t="s">
        <v>300</v>
      </c>
      <c r="D160" s="156" t="s">
        <v>155</v>
      </c>
      <c r="E160" s="157" t="s">
        <v>1846</v>
      </c>
      <c r="F160" s="158" t="s">
        <v>1847</v>
      </c>
      <c r="G160" s="159" t="s">
        <v>265</v>
      </c>
      <c r="H160" s="160">
        <v>3</v>
      </c>
      <c r="I160" s="161"/>
      <c r="J160" s="162">
        <f t="shared" si="10"/>
        <v>0</v>
      </c>
      <c r="K160" s="158" t="s">
        <v>1843</v>
      </c>
      <c r="L160" s="31"/>
      <c r="M160" s="163" t="s">
        <v>1</v>
      </c>
      <c r="N160" s="164" t="s">
        <v>36</v>
      </c>
      <c r="O160" s="54"/>
      <c r="P160" s="165">
        <f t="shared" si="11"/>
        <v>0</v>
      </c>
      <c r="Q160" s="165">
        <v>0</v>
      </c>
      <c r="R160" s="165">
        <f t="shared" si="12"/>
        <v>0</v>
      </c>
      <c r="S160" s="165">
        <v>0</v>
      </c>
      <c r="T160" s="166">
        <f t="shared" si="13"/>
        <v>0</v>
      </c>
      <c r="AR160" s="167" t="s">
        <v>234</v>
      </c>
      <c r="AT160" s="167" t="s">
        <v>155</v>
      </c>
      <c r="AU160" s="167" t="s">
        <v>82</v>
      </c>
      <c r="AY160" s="16" t="s">
        <v>153</v>
      </c>
      <c r="BE160" s="168">
        <f t="shared" si="14"/>
        <v>0</v>
      </c>
      <c r="BF160" s="168">
        <f t="shared" si="15"/>
        <v>0</v>
      </c>
      <c r="BG160" s="168">
        <f t="shared" si="16"/>
        <v>0</v>
      </c>
      <c r="BH160" s="168">
        <f t="shared" si="17"/>
        <v>0</v>
      </c>
      <c r="BI160" s="168">
        <f t="shared" si="18"/>
        <v>0</v>
      </c>
      <c r="BJ160" s="16" t="s">
        <v>82</v>
      </c>
      <c r="BK160" s="168">
        <f t="shared" si="19"/>
        <v>0</v>
      </c>
      <c r="BL160" s="16" t="s">
        <v>234</v>
      </c>
      <c r="BM160" s="167" t="s">
        <v>463</v>
      </c>
    </row>
    <row r="161" spans="2:65" s="1" customFormat="1" ht="36" customHeight="1">
      <c r="B161" s="155"/>
      <c r="C161" s="193" t="s">
        <v>304</v>
      </c>
      <c r="D161" s="193" t="s">
        <v>204</v>
      </c>
      <c r="E161" s="194" t="s">
        <v>1848</v>
      </c>
      <c r="F161" s="195" t="s">
        <v>1849</v>
      </c>
      <c r="G161" s="196" t="s">
        <v>265</v>
      </c>
      <c r="H161" s="197">
        <v>3</v>
      </c>
      <c r="I161" s="198"/>
      <c r="J161" s="199">
        <f t="shared" si="10"/>
        <v>0</v>
      </c>
      <c r="K161" s="195" t="s">
        <v>159</v>
      </c>
      <c r="L161" s="200"/>
      <c r="M161" s="201" t="s">
        <v>1</v>
      </c>
      <c r="N161" s="202" t="s">
        <v>36</v>
      </c>
      <c r="O161" s="54"/>
      <c r="P161" s="165">
        <f t="shared" si="11"/>
        <v>0</v>
      </c>
      <c r="Q161" s="165">
        <v>0</v>
      </c>
      <c r="R161" s="165">
        <f t="shared" si="12"/>
        <v>0</v>
      </c>
      <c r="S161" s="165">
        <v>0</v>
      </c>
      <c r="T161" s="166">
        <f t="shared" si="13"/>
        <v>0</v>
      </c>
      <c r="AR161" s="167" t="s">
        <v>320</v>
      </c>
      <c r="AT161" s="167" t="s">
        <v>204</v>
      </c>
      <c r="AU161" s="167" t="s">
        <v>82</v>
      </c>
      <c r="AY161" s="16" t="s">
        <v>153</v>
      </c>
      <c r="BE161" s="168">
        <f t="shared" si="14"/>
        <v>0</v>
      </c>
      <c r="BF161" s="168">
        <f t="shared" si="15"/>
        <v>0</v>
      </c>
      <c r="BG161" s="168">
        <f t="shared" si="16"/>
        <v>0</v>
      </c>
      <c r="BH161" s="168">
        <f t="shared" si="17"/>
        <v>0</v>
      </c>
      <c r="BI161" s="168">
        <f t="shared" si="18"/>
        <v>0</v>
      </c>
      <c r="BJ161" s="16" t="s">
        <v>82</v>
      </c>
      <c r="BK161" s="168">
        <f t="shared" si="19"/>
        <v>0</v>
      </c>
      <c r="BL161" s="16" t="s">
        <v>234</v>
      </c>
      <c r="BM161" s="167" t="s">
        <v>473</v>
      </c>
    </row>
    <row r="162" spans="2:65" s="1" customFormat="1" ht="24" customHeight="1">
      <c r="B162" s="155"/>
      <c r="C162" s="156" t="s">
        <v>309</v>
      </c>
      <c r="D162" s="156" t="s">
        <v>155</v>
      </c>
      <c r="E162" s="157" t="s">
        <v>1850</v>
      </c>
      <c r="F162" s="158" t="s">
        <v>1851</v>
      </c>
      <c r="G162" s="159" t="s">
        <v>168</v>
      </c>
      <c r="H162" s="160">
        <v>86</v>
      </c>
      <c r="I162" s="161"/>
      <c r="J162" s="162">
        <f t="shared" si="10"/>
        <v>0</v>
      </c>
      <c r="K162" s="158" t="s">
        <v>1730</v>
      </c>
      <c r="L162" s="31"/>
      <c r="M162" s="163" t="s">
        <v>1</v>
      </c>
      <c r="N162" s="164" t="s">
        <v>36</v>
      </c>
      <c r="O162" s="54"/>
      <c r="P162" s="165">
        <f t="shared" si="11"/>
        <v>0</v>
      </c>
      <c r="Q162" s="165">
        <v>0</v>
      </c>
      <c r="R162" s="165">
        <f t="shared" si="12"/>
        <v>0</v>
      </c>
      <c r="S162" s="165">
        <v>0</v>
      </c>
      <c r="T162" s="166">
        <f t="shared" si="13"/>
        <v>0</v>
      </c>
      <c r="AR162" s="167" t="s">
        <v>234</v>
      </c>
      <c r="AT162" s="167" t="s">
        <v>155</v>
      </c>
      <c r="AU162" s="167" t="s">
        <v>82</v>
      </c>
      <c r="AY162" s="16" t="s">
        <v>153</v>
      </c>
      <c r="BE162" s="168">
        <f t="shared" si="14"/>
        <v>0</v>
      </c>
      <c r="BF162" s="168">
        <f t="shared" si="15"/>
        <v>0</v>
      </c>
      <c r="BG162" s="168">
        <f t="shared" si="16"/>
        <v>0</v>
      </c>
      <c r="BH162" s="168">
        <f t="shared" si="17"/>
        <v>0</v>
      </c>
      <c r="BI162" s="168">
        <f t="shared" si="18"/>
        <v>0</v>
      </c>
      <c r="BJ162" s="16" t="s">
        <v>82</v>
      </c>
      <c r="BK162" s="168">
        <f t="shared" si="19"/>
        <v>0</v>
      </c>
      <c r="BL162" s="16" t="s">
        <v>234</v>
      </c>
      <c r="BM162" s="167" t="s">
        <v>482</v>
      </c>
    </row>
    <row r="163" spans="2:65" s="1" customFormat="1" ht="24" customHeight="1">
      <c r="B163" s="155"/>
      <c r="C163" s="156" t="s">
        <v>315</v>
      </c>
      <c r="D163" s="156" t="s">
        <v>155</v>
      </c>
      <c r="E163" s="157" t="s">
        <v>1852</v>
      </c>
      <c r="F163" s="158" t="s">
        <v>1853</v>
      </c>
      <c r="G163" s="159" t="s">
        <v>207</v>
      </c>
      <c r="H163" s="160">
        <v>0.08</v>
      </c>
      <c r="I163" s="161"/>
      <c r="J163" s="162">
        <f t="shared" si="10"/>
        <v>0</v>
      </c>
      <c r="K163" s="158" t="s">
        <v>1735</v>
      </c>
      <c r="L163" s="31"/>
      <c r="M163" s="163" t="s">
        <v>1</v>
      </c>
      <c r="N163" s="164" t="s">
        <v>36</v>
      </c>
      <c r="O163" s="54"/>
      <c r="P163" s="165">
        <f t="shared" si="11"/>
        <v>0</v>
      </c>
      <c r="Q163" s="165">
        <v>0</v>
      </c>
      <c r="R163" s="165">
        <f t="shared" si="12"/>
        <v>0</v>
      </c>
      <c r="S163" s="165">
        <v>0</v>
      </c>
      <c r="T163" s="166">
        <f t="shared" si="13"/>
        <v>0</v>
      </c>
      <c r="AR163" s="167" t="s">
        <v>234</v>
      </c>
      <c r="AT163" s="167" t="s">
        <v>155</v>
      </c>
      <c r="AU163" s="167" t="s">
        <v>82</v>
      </c>
      <c r="AY163" s="16" t="s">
        <v>153</v>
      </c>
      <c r="BE163" s="168">
        <f t="shared" si="14"/>
        <v>0</v>
      </c>
      <c r="BF163" s="168">
        <f t="shared" si="15"/>
        <v>0</v>
      </c>
      <c r="BG163" s="168">
        <f t="shared" si="16"/>
        <v>0</v>
      </c>
      <c r="BH163" s="168">
        <f t="shared" si="17"/>
        <v>0</v>
      </c>
      <c r="BI163" s="168">
        <f t="shared" si="18"/>
        <v>0</v>
      </c>
      <c r="BJ163" s="16" t="s">
        <v>82</v>
      </c>
      <c r="BK163" s="168">
        <f t="shared" si="19"/>
        <v>0</v>
      </c>
      <c r="BL163" s="16" t="s">
        <v>234</v>
      </c>
      <c r="BM163" s="167" t="s">
        <v>496</v>
      </c>
    </row>
    <row r="164" spans="2:65" s="11" customFormat="1" ht="22.9" customHeight="1">
      <c r="B164" s="142"/>
      <c r="D164" s="143" t="s">
        <v>69</v>
      </c>
      <c r="E164" s="153" t="s">
        <v>1854</v>
      </c>
      <c r="F164" s="153" t="s">
        <v>1855</v>
      </c>
      <c r="I164" s="145"/>
      <c r="J164" s="154">
        <f>BK164</f>
        <v>0</v>
      </c>
      <c r="L164" s="142"/>
      <c r="M164" s="147"/>
      <c r="N164" s="148"/>
      <c r="O164" s="148"/>
      <c r="P164" s="149">
        <f>SUM(P165:P191)</f>
        <v>0</v>
      </c>
      <c r="Q164" s="148"/>
      <c r="R164" s="149">
        <f>SUM(R165:R191)</f>
        <v>0</v>
      </c>
      <c r="S164" s="148"/>
      <c r="T164" s="150">
        <f>SUM(T165:T191)</f>
        <v>0</v>
      </c>
      <c r="AR164" s="143" t="s">
        <v>82</v>
      </c>
      <c r="AT164" s="151" t="s">
        <v>69</v>
      </c>
      <c r="AU164" s="151" t="s">
        <v>74</v>
      </c>
      <c r="AY164" s="143" t="s">
        <v>153</v>
      </c>
      <c r="BK164" s="152">
        <f>SUM(BK165:BK191)</f>
        <v>0</v>
      </c>
    </row>
    <row r="165" spans="2:65" s="1" customFormat="1" ht="24" customHeight="1">
      <c r="B165" s="155"/>
      <c r="C165" s="156" t="s">
        <v>320</v>
      </c>
      <c r="D165" s="156" t="s">
        <v>155</v>
      </c>
      <c r="E165" s="157" t="s">
        <v>1856</v>
      </c>
      <c r="F165" s="158" t="s">
        <v>1857</v>
      </c>
      <c r="G165" s="159" t="s">
        <v>871</v>
      </c>
      <c r="H165" s="160">
        <v>1</v>
      </c>
      <c r="I165" s="161"/>
      <c r="J165" s="162">
        <f t="shared" ref="J165:J191" si="20">ROUND(I165*H165,2)</f>
        <v>0</v>
      </c>
      <c r="K165" s="158" t="s">
        <v>159</v>
      </c>
      <c r="L165" s="31"/>
      <c r="M165" s="163" t="s">
        <v>1</v>
      </c>
      <c r="N165" s="164" t="s">
        <v>36</v>
      </c>
      <c r="O165" s="54"/>
      <c r="P165" s="165">
        <f t="shared" ref="P165:P191" si="21">O165*H165</f>
        <v>0</v>
      </c>
      <c r="Q165" s="165">
        <v>0</v>
      </c>
      <c r="R165" s="165">
        <f t="shared" ref="R165:R191" si="22">Q165*H165</f>
        <v>0</v>
      </c>
      <c r="S165" s="165">
        <v>0</v>
      </c>
      <c r="T165" s="166">
        <f t="shared" ref="T165:T191" si="23">S165*H165</f>
        <v>0</v>
      </c>
      <c r="AR165" s="167" t="s">
        <v>234</v>
      </c>
      <c r="AT165" s="167" t="s">
        <v>155</v>
      </c>
      <c r="AU165" s="167" t="s">
        <v>82</v>
      </c>
      <c r="AY165" s="16" t="s">
        <v>153</v>
      </c>
      <c r="BE165" s="168">
        <f t="shared" ref="BE165:BE191" si="24">IF(N165="základná",J165,0)</f>
        <v>0</v>
      </c>
      <c r="BF165" s="168">
        <f t="shared" ref="BF165:BF191" si="25">IF(N165="znížená",J165,0)</f>
        <v>0</v>
      </c>
      <c r="BG165" s="168">
        <f t="shared" ref="BG165:BG191" si="26">IF(N165="zákl. prenesená",J165,0)</f>
        <v>0</v>
      </c>
      <c r="BH165" s="168">
        <f t="shared" ref="BH165:BH191" si="27">IF(N165="zníž. prenesená",J165,0)</f>
        <v>0</v>
      </c>
      <c r="BI165" s="168">
        <f t="shared" ref="BI165:BI191" si="28">IF(N165="nulová",J165,0)</f>
        <v>0</v>
      </c>
      <c r="BJ165" s="16" t="s">
        <v>82</v>
      </c>
      <c r="BK165" s="168">
        <f t="shared" ref="BK165:BK191" si="29">ROUND(I165*H165,2)</f>
        <v>0</v>
      </c>
      <c r="BL165" s="16" t="s">
        <v>234</v>
      </c>
      <c r="BM165" s="167" t="s">
        <v>507</v>
      </c>
    </row>
    <row r="166" spans="2:65" s="1" customFormat="1" ht="24" customHeight="1">
      <c r="B166" s="155"/>
      <c r="C166" s="156" t="s">
        <v>327</v>
      </c>
      <c r="D166" s="156" t="s">
        <v>155</v>
      </c>
      <c r="E166" s="157" t="s">
        <v>1858</v>
      </c>
      <c r="F166" s="158" t="s">
        <v>1859</v>
      </c>
      <c r="G166" s="159" t="s">
        <v>168</v>
      </c>
      <c r="H166" s="160">
        <v>18</v>
      </c>
      <c r="I166" s="161"/>
      <c r="J166" s="162">
        <f t="shared" si="20"/>
        <v>0</v>
      </c>
      <c r="K166" s="158" t="s">
        <v>159</v>
      </c>
      <c r="L166" s="31"/>
      <c r="M166" s="163" t="s">
        <v>1</v>
      </c>
      <c r="N166" s="164" t="s">
        <v>36</v>
      </c>
      <c r="O166" s="54"/>
      <c r="P166" s="165">
        <f t="shared" si="21"/>
        <v>0</v>
      </c>
      <c r="Q166" s="165">
        <v>0</v>
      </c>
      <c r="R166" s="165">
        <f t="shared" si="22"/>
        <v>0</v>
      </c>
      <c r="S166" s="165">
        <v>0</v>
      </c>
      <c r="T166" s="166">
        <f t="shared" si="23"/>
        <v>0</v>
      </c>
      <c r="AR166" s="167" t="s">
        <v>234</v>
      </c>
      <c r="AT166" s="167" t="s">
        <v>155</v>
      </c>
      <c r="AU166" s="167" t="s">
        <v>82</v>
      </c>
      <c r="AY166" s="16" t="s">
        <v>153</v>
      </c>
      <c r="BE166" s="168">
        <f t="shared" si="24"/>
        <v>0</v>
      </c>
      <c r="BF166" s="168">
        <f t="shared" si="25"/>
        <v>0</v>
      </c>
      <c r="BG166" s="168">
        <f t="shared" si="26"/>
        <v>0</v>
      </c>
      <c r="BH166" s="168">
        <f t="shared" si="27"/>
        <v>0</v>
      </c>
      <c r="BI166" s="168">
        <f t="shared" si="28"/>
        <v>0</v>
      </c>
      <c r="BJ166" s="16" t="s">
        <v>82</v>
      </c>
      <c r="BK166" s="168">
        <f t="shared" si="29"/>
        <v>0</v>
      </c>
      <c r="BL166" s="16" t="s">
        <v>234</v>
      </c>
      <c r="BM166" s="167" t="s">
        <v>523</v>
      </c>
    </row>
    <row r="167" spans="2:65" s="1" customFormat="1" ht="24" customHeight="1">
      <c r="B167" s="155"/>
      <c r="C167" s="156" t="s">
        <v>332</v>
      </c>
      <c r="D167" s="156" t="s">
        <v>155</v>
      </c>
      <c r="E167" s="157" t="s">
        <v>1860</v>
      </c>
      <c r="F167" s="158" t="s">
        <v>1861</v>
      </c>
      <c r="G167" s="159" t="s">
        <v>168</v>
      </c>
      <c r="H167" s="160">
        <v>14</v>
      </c>
      <c r="I167" s="161"/>
      <c r="J167" s="162">
        <f t="shared" si="20"/>
        <v>0</v>
      </c>
      <c r="K167" s="158" t="s">
        <v>1735</v>
      </c>
      <c r="L167" s="31"/>
      <c r="M167" s="163" t="s">
        <v>1</v>
      </c>
      <c r="N167" s="164" t="s">
        <v>36</v>
      </c>
      <c r="O167" s="54"/>
      <c r="P167" s="165">
        <f t="shared" si="21"/>
        <v>0</v>
      </c>
      <c r="Q167" s="165">
        <v>0</v>
      </c>
      <c r="R167" s="165">
        <f t="shared" si="22"/>
        <v>0</v>
      </c>
      <c r="S167" s="165">
        <v>0</v>
      </c>
      <c r="T167" s="166">
        <f t="shared" si="23"/>
        <v>0</v>
      </c>
      <c r="AR167" s="167" t="s">
        <v>234</v>
      </c>
      <c r="AT167" s="167" t="s">
        <v>155</v>
      </c>
      <c r="AU167" s="167" t="s">
        <v>82</v>
      </c>
      <c r="AY167" s="16" t="s">
        <v>153</v>
      </c>
      <c r="BE167" s="168">
        <f t="shared" si="24"/>
        <v>0</v>
      </c>
      <c r="BF167" s="168">
        <f t="shared" si="25"/>
        <v>0</v>
      </c>
      <c r="BG167" s="168">
        <f t="shared" si="26"/>
        <v>0</v>
      </c>
      <c r="BH167" s="168">
        <f t="shared" si="27"/>
        <v>0</v>
      </c>
      <c r="BI167" s="168">
        <f t="shared" si="28"/>
        <v>0</v>
      </c>
      <c r="BJ167" s="16" t="s">
        <v>82</v>
      </c>
      <c r="BK167" s="168">
        <f t="shared" si="29"/>
        <v>0</v>
      </c>
      <c r="BL167" s="16" t="s">
        <v>234</v>
      </c>
      <c r="BM167" s="167" t="s">
        <v>535</v>
      </c>
    </row>
    <row r="168" spans="2:65" s="1" customFormat="1" ht="24" customHeight="1">
      <c r="B168" s="155"/>
      <c r="C168" s="156" t="s">
        <v>337</v>
      </c>
      <c r="D168" s="156" t="s">
        <v>155</v>
      </c>
      <c r="E168" s="157" t="s">
        <v>1862</v>
      </c>
      <c r="F168" s="158" t="s">
        <v>1863</v>
      </c>
      <c r="G168" s="159" t="s">
        <v>168</v>
      </c>
      <c r="H168" s="160">
        <v>10</v>
      </c>
      <c r="I168" s="161"/>
      <c r="J168" s="162">
        <f t="shared" si="20"/>
        <v>0</v>
      </c>
      <c r="K168" s="158" t="s">
        <v>1735</v>
      </c>
      <c r="L168" s="31"/>
      <c r="M168" s="163" t="s">
        <v>1</v>
      </c>
      <c r="N168" s="164" t="s">
        <v>36</v>
      </c>
      <c r="O168" s="54"/>
      <c r="P168" s="165">
        <f t="shared" si="21"/>
        <v>0</v>
      </c>
      <c r="Q168" s="165">
        <v>0</v>
      </c>
      <c r="R168" s="165">
        <f t="shared" si="22"/>
        <v>0</v>
      </c>
      <c r="S168" s="165">
        <v>0</v>
      </c>
      <c r="T168" s="166">
        <f t="shared" si="23"/>
        <v>0</v>
      </c>
      <c r="AR168" s="167" t="s">
        <v>234</v>
      </c>
      <c r="AT168" s="167" t="s">
        <v>155</v>
      </c>
      <c r="AU168" s="167" t="s">
        <v>82</v>
      </c>
      <c r="AY168" s="16" t="s">
        <v>153</v>
      </c>
      <c r="BE168" s="168">
        <f t="shared" si="24"/>
        <v>0</v>
      </c>
      <c r="BF168" s="168">
        <f t="shared" si="25"/>
        <v>0</v>
      </c>
      <c r="BG168" s="168">
        <f t="shared" si="26"/>
        <v>0</v>
      </c>
      <c r="BH168" s="168">
        <f t="shared" si="27"/>
        <v>0</v>
      </c>
      <c r="BI168" s="168">
        <f t="shared" si="28"/>
        <v>0</v>
      </c>
      <c r="BJ168" s="16" t="s">
        <v>82</v>
      </c>
      <c r="BK168" s="168">
        <f t="shared" si="29"/>
        <v>0</v>
      </c>
      <c r="BL168" s="16" t="s">
        <v>234</v>
      </c>
      <c r="BM168" s="167" t="s">
        <v>544</v>
      </c>
    </row>
    <row r="169" spans="2:65" s="1" customFormat="1" ht="24" customHeight="1">
      <c r="B169" s="155"/>
      <c r="C169" s="156" t="s">
        <v>341</v>
      </c>
      <c r="D169" s="156" t="s">
        <v>155</v>
      </c>
      <c r="E169" s="157" t="s">
        <v>1864</v>
      </c>
      <c r="F169" s="158" t="s">
        <v>1865</v>
      </c>
      <c r="G169" s="159" t="s">
        <v>168</v>
      </c>
      <c r="H169" s="160">
        <v>5</v>
      </c>
      <c r="I169" s="161"/>
      <c r="J169" s="162">
        <f t="shared" si="20"/>
        <v>0</v>
      </c>
      <c r="K169" s="158" t="s">
        <v>1735</v>
      </c>
      <c r="L169" s="31"/>
      <c r="M169" s="163" t="s">
        <v>1</v>
      </c>
      <c r="N169" s="164" t="s">
        <v>36</v>
      </c>
      <c r="O169" s="54"/>
      <c r="P169" s="165">
        <f t="shared" si="21"/>
        <v>0</v>
      </c>
      <c r="Q169" s="165">
        <v>0</v>
      </c>
      <c r="R169" s="165">
        <f t="shared" si="22"/>
        <v>0</v>
      </c>
      <c r="S169" s="165">
        <v>0</v>
      </c>
      <c r="T169" s="166">
        <f t="shared" si="23"/>
        <v>0</v>
      </c>
      <c r="AR169" s="167" t="s">
        <v>234</v>
      </c>
      <c r="AT169" s="167" t="s">
        <v>155</v>
      </c>
      <c r="AU169" s="167" t="s">
        <v>82</v>
      </c>
      <c r="AY169" s="16" t="s">
        <v>153</v>
      </c>
      <c r="BE169" s="168">
        <f t="shared" si="24"/>
        <v>0</v>
      </c>
      <c r="BF169" s="168">
        <f t="shared" si="25"/>
        <v>0</v>
      </c>
      <c r="BG169" s="168">
        <f t="shared" si="26"/>
        <v>0</v>
      </c>
      <c r="BH169" s="168">
        <f t="shared" si="27"/>
        <v>0</v>
      </c>
      <c r="BI169" s="168">
        <f t="shared" si="28"/>
        <v>0</v>
      </c>
      <c r="BJ169" s="16" t="s">
        <v>82</v>
      </c>
      <c r="BK169" s="168">
        <f t="shared" si="29"/>
        <v>0</v>
      </c>
      <c r="BL169" s="16" t="s">
        <v>234</v>
      </c>
      <c r="BM169" s="167" t="s">
        <v>560</v>
      </c>
    </row>
    <row r="170" spans="2:65" s="1" customFormat="1" ht="24" customHeight="1">
      <c r="B170" s="155"/>
      <c r="C170" s="156" t="s">
        <v>347</v>
      </c>
      <c r="D170" s="156" t="s">
        <v>155</v>
      </c>
      <c r="E170" s="157" t="s">
        <v>1866</v>
      </c>
      <c r="F170" s="158" t="s">
        <v>1867</v>
      </c>
      <c r="G170" s="159" t="s">
        <v>168</v>
      </c>
      <c r="H170" s="160">
        <v>13</v>
      </c>
      <c r="I170" s="161"/>
      <c r="J170" s="162">
        <f t="shared" si="20"/>
        <v>0</v>
      </c>
      <c r="K170" s="158" t="s">
        <v>1784</v>
      </c>
      <c r="L170" s="31"/>
      <c r="M170" s="163" t="s">
        <v>1</v>
      </c>
      <c r="N170" s="164" t="s">
        <v>36</v>
      </c>
      <c r="O170" s="54"/>
      <c r="P170" s="165">
        <f t="shared" si="21"/>
        <v>0</v>
      </c>
      <c r="Q170" s="165">
        <v>0</v>
      </c>
      <c r="R170" s="165">
        <f t="shared" si="22"/>
        <v>0</v>
      </c>
      <c r="S170" s="165">
        <v>0</v>
      </c>
      <c r="T170" s="166">
        <f t="shared" si="23"/>
        <v>0</v>
      </c>
      <c r="AR170" s="167" t="s">
        <v>234</v>
      </c>
      <c r="AT170" s="167" t="s">
        <v>155</v>
      </c>
      <c r="AU170" s="167" t="s">
        <v>82</v>
      </c>
      <c r="AY170" s="16" t="s">
        <v>153</v>
      </c>
      <c r="BE170" s="168">
        <f t="shared" si="24"/>
        <v>0</v>
      </c>
      <c r="BF170" s="168">
        <f t="shared" si="25"/>
        <v>0</v>
      </c>
      <c r="BG170" s="168">
        <f t="shared" si="26"/>
        <v>0</v>
      </c>
      <c r="BH170" s="168">
        <f t="shared" si="27"/>
        <v>0</v>
      </c>
      <c r="BI170" s="168">
        <f t="shared" si="28"/>
        <v>0</v>
      </c>
      <c r="BJ170" s="16" t="s">
        <v>82</v>
      </c>
      <c r="BK170" s="168">
        <f t="shared" si="29"/>
        <v>0</v>
      </c>
      <c r="BL170" s="16" t="s">
        <v>234</v>
      </c>
      <c r="BM170" s="167" t="s">
        <v>572</v>
      </c>
    </row>
    <row r="171" spans="2:65" s="1" customFormat="1" ht="24" customHeight="1">
      <c r="B171" s="155"/>
      <c r="C171" s="156" t="s">
        <v>365</v>
      </c>
      <c r="D171" s="156" t="s">
        <v>155</v>
      </c>
      <c r="E171" s="157" t="s">
        <v>1868</v>
      </c>
      <c r="F171" s="158" t="s">
        <v>1869</v>
      </c>
      <c r="G171" s="159" t="s">
        <v>168</v>
      </c>
      <c r="H171" s="160">
        <v>10</v>
      </c>
      <c r="I171" s="161"/>
      <c r="J171" s="162">
        <f t="shared" si="20"/>
        <v>0</v>
      </c>
      <c r="K171" s="158" t="s">
        <v>1750</v>
      </c>
      <c r="L171" s="31"/>
      <c r="M171" s="163" t="s">
        <v>1</v>
      </c>
      <c r="N171" s="164" t="s">
        <v>36</v>
      </c>
      <c r="O171" s="54"/>
      <c r="P171" s="165">
        <f t="shared" si="21"/>
        <v>0</v>
      </c>
      <c r="Q171" s="165">
        <v>0</v>
      </c>
      <c r="R171" s="165">
        <f t="shared" si="22"/>
        <v>0</v>
      </c>
      <c r="S171" s="165">
        <v>0</v>
      </c>
      <c r="T171" s="166">
        <f t="shared" si="23"/>
        <v>0</v>
      </c>
      <c r="AR171" s="167" t="s">
        <v>234</v>
      </c>
      <c r="AT171" s="167" t="s">
        <v>155</v>
      </c>
      <c r="AU171" s="167" t="s">
        <v>82</v>
      </c>
      <c r="AY171" s="16" t="s">
        <v>153</v>
      </c>
      <c r="BE171" s="168">
        <f t="shared" si="24"/>
        <v>0</v>
      </c>
      <c r="BF171" s="168">
        <f t="shared" si="25"/>
        <v>0</v>
      </c>
      <c r="BG171" s="168">
        <f t="shared" si="26"/>
        <v>0</v>
      </c>
      <c r="BH171" s="168">
        <f t="shared" si="27"/>
        <v>0</v>
      </c>
      <c r="BI171" s="168">
        <f t="shared" si="28"/>
        <v>0</v>
      </c>
      <c r="BJ171" s="16" t="s">
        <v>82</v>
      </c>
      <c r="BK171" s="168">
        <f t="shared" si="29"/>
        <v>0</v>
      </c>
      <c r="BL171" s="16" t="s">
        <v>234</v>
      </c>
      <c r="BM171" s="167" t="s">
        <v>585</v>
      </c>
    </row>
    <row r="172" spans="2:65" s="1" customFormat="1" ht="24" customHeight="1">
      <c r="B172" s="155"/>
      <c r="C172" s="156" t="s">
        <v>371</v>
      </c>
      <c r="D172" s="156" t="s">
        <v>155</v>
      </c>
      <c r="E172" s="157" t="s">
        <v>1870</v>
      </c>
      <c r="F172" s="158" t="s">
        <v>1871</v>
      </c>
      <c r="G172" s="159" t="s">
        <v>168</v>
      </c>
      <c r="H172" s="160">
        <v>35</v>
      </c>
      <c r="I172" s="161"/>
      <c r="J172" s="162">
        <f t="shared" si="20"/>
        <v>0</v>
      </c>
      <c r="K172" s="158" t="s">
        <v>1750</v>
      </c>
      <c r="L172" s="31"/>
      <c r="M172" s="163" t="s">
        <v>1</v>
      </c>
      <c r="N172" s="164" t="s">
        <v>36</v>
      </c>
      <c r="O172" s="54"/>
      <c r="P172" s="165">
        <f t="shared" si="21"/>
        <v>0</v>
      </c>
      <c r="Q172" s="165">
        <v>0</v>
      </c>
      <c r="R172" s="165">
        <f t="shared" si="22"/>
        <v>0</v>
      </c>
      <c r="S172" s="165">
        <v>0</v>
      </c>
      <c r="T172" s="166">
        <f t="shared" si="23"/>
        <v>0</v>
      </c>
      <c r="AR172" s="167" t="s">
        <v>234</v>
      </c>
      <c r="AT172" s="167" t="s">
        <v>155</v>
      </c>
      <c r="AU172" s="167" t="s">
        <v>82</v>
      </c>
      <c r="AY172" s="16" t="s">
        <v>153</v>
      </c>
      <c r="BE172" s="168">
        <f t="shared" si="24"/>
        <v>0</v>
      </c>
      <c r="BF172" s="168">
        <f t="shared" si="25"/>
        <v>0</v>
      </c>
      <c r="BG172" s="168">
        <f t="shared" si="26"/>
        <v>0</v>
      </c>
      <c r="BH172" s="168">
        <f t="shared" si="27"/>
        <v>0</v>
      </c>
      <c r="BI172" s="168">
        <f t="shared" si="28"/>
        <v>0</v>
      </c>
      <c r="BJ172" s="16" t="s">
        <v>82</v>
      </c>
      <c r="BK172" s="168">
        <f t="shared" si="29"/>
        <v>0</v>
      </c>
      <c r="BL172" s="16" t="s">
        <v>234</v>
      </c>
      <c r="BM172" s="167" t="s">
        <v>595</v>
      </c>
    </row>
    <row r="173" spans="2:65" s="1" customFormat="1" ht="24" customHeight="1">
      <c r="B173" s="155"/>
      <c r="C173" s="156" t="s">
        <v>375</v>
      </c>
      <c r="D173" s="156" t="s">
        <v>155</v>
      </c>
      <c r="E173" s="157" t="s">
        <v>1872</v>
      </c>
      <c r="F173" s="158" t="s">
        <v>1873</v>
      </c>
      <c r="G173" s="159" t="s">
        <v>265</v>
      </c>
      <c r="H173" s="160">
        <v>2</v>
      </c>
      <c r="I173" s="161"/>
      <c r="J173" s="162">
        <f t="shared" si="20"/>
        <v>0</v>
      </c>
      <c r="K173" s="158" t="s">
        <v>159</v>
      </c>
      <c r="L173" s="31"/>
      <c r="M173" s="163" t="s">
        <v>1</v>
      </c>
      <c r="N173" s="164" t="s">
        <v>36</v>
      </c>
      <c r="O173" s="54"/>
      <c r="P173" s="165">
        <f t="shared" si="21"/>
        <v>0</v>
      </c>
      <c r="Q173" s="165">
        <v>0</v>
      </c>
      <c r="R173" s="165">
        <f t="shared" si="22"/>
        <v>0</v>
      </c>
      <c r="S173" s="165">
        <v>0</v>
      </c>
      <c r="T173" s="166">
        <f t="shared" si="23"/>
        <v>0</v>
      </c>
      <c r="AR173" s="167" t="s">
        <v>234</v>
      </c>
      <c r="AT173" s="167" t="s">
        <v>155</v>
      </c>
      <c r="AU173" s="167" t="s">
        <v>82</v>
      </c>
      <c r="AY173" s="16" t="s">
        <v>153</v>
      </c>
      <c r="BE173" s="168">
        <f t="shared" si="24"/>
        <v>0</v>
      </c>
      <c r="BF173" s="168">
        <f t="shared" si="25"/>
        <v>0</v>
      </c>
      <c r="BG173" s="168">
        <f t="shared" si="26"/>
        <v>0</v>
      </c>
      <c r="BH173" s="168">
        <f t="shared" si="27"/>
        <v>0</v>
      </c>
      <c r="BI173" s="168">
        <f t="shared" si="28"/>
        <v>0</v>
      </c>
      <c r="BJ173" s="16" t="s">
        <v>82</v>
      </c>
      <c r="BK173" s="168">
        <f t="shared" si="29"/>
        <v>0</v>
      </c>
      <c r="BL173" s="16" t="s">
        <v>234</v>
      </c>
      <c r="BM173" s="167" t="s">
        <v>1606</v>
      </c>
    </row>
    <row r="174" spans="2:65" s="1" customFormat="1" ht="24" customHeight="1">
      <c r="B174" s="155"/>
      <c r="C174" s="193" t="s">
        <v>380</v>
      </c>
      <c r="D174" s="193" t="s">
        <v>204</v>
      </c>
      <c r="E174" s="194" t="s">
        <v>1874</v>
      </c>
      <c r="F174" s="195" t="s">
        <v>1875</v>
      </c>
      <c r="G174" s="196" t="s">
        <v>265</v>
      </c>
      <c r="H174" s="197">
        <v>2</v>
      </c>
      <c r="I174" s="198"/>
      <c r="J174" s="199">
        <f t="shared" si="20"/>
        <v>0</v>
      </c>
      <c r="K174" s="195" t="s">
        <v>159</v>
      </c>
      <c r="L174" s="200"/>
      <c r="M174" s="201" t="s">
        <v>1</v>
      </c>
      <c r="N174" s="202" t="s">
        <v>36</v>
      </c>
      <c r="O174" s="54"/>
      <c r="P174" s="165">
        <f t="shared" si="21"/>
        <v>0</v>
      </c>
      <c r="Q174" s="165">
        <v>0</v>
      </c>
      <c r="R174" s="165">
        <f t="shared" si="22"/>
        <v>0</v>
      </c>
      <c r="S174" s="165">
        <v>0</v>
      </c>
      <c r="T174" s="166">
        <f t="shared" si="23"/>
        <v>0</v>
      </c>
      <c r="AR174" s="167" t="s">
        <v>320</v>
      </c>
      <c r="AT174" s="167" t="s">
        <v>204</v>
      </c>
      <c r="AU174" s="167" t="s">
        <v>82</v>
      </c>
      <c r="AY174" s="16" t="s">
        <v>153</v>
      </c>
      <c r="BE174" s="168">
        <f t="shared" si="24"/>
        <v>0</v>
      </c>
      <c r="BF174" s="168">
        <f t="shared" si="25"/>
        <v>0</v>
      </c>
      <c r="BG174" s="168">
        <f t="shared" si="26"/>
        <v>0</v>
      </c>
      <c r="BH174" s="168">
        <f t="shared" si="27"/>
        <v>0</v>
      </c>
      <c r="BI174" s="168">
        <f t="shared" si="28"/>
        <v>0</v>
      </c>
      <c r="BJ174" s="16" t="s">
        <v>82</v>
      </c>
      <c r="BK174" s="168">
        <f t="shared" si="29"/>
        <v>0</v>
      </c>
      <c r="BL174" s="16" t="s">
        <v>234</v>
      </c>
      <c r="BM174" s="167" t="s">
        <v>603</v>
      </c>
    </row>
    <row r="175" spans="2:65" s="1" customFormat="1" ht="24" customHeight="1">
      <c r="B175" s="155"/>
      <c r="C175" s="156" t="s">
        <v>385</v>
      </c>
      <c r="D175" s="156" t="s">
        <v>155</v>
      </c>
      <c r="E175" s="157" t="s">
        <v>1876</v>
      </c>
      <c r="F175" s="158" t="s">
        <v>1877</v>
      </c>
      <c r="G175" s="159" t="s">
        <v>265</v>
      </c>
      <c r="H175" s="160">
        <v>5</v>
      </c>
      <c r="I175" s="161"/>
      <c r="J175" s="162">
        <f t="shared" si="20"/>
        <v>0</v>
      </c>
      <c r="K175" s="158" t="s">
        <v>1750</v>
      </c>
      <c r="L175" s="31"/>
      <c r="M175" s="163" t="s">
        <v>1</v>
      </c>
      <c r="N175" s="164" t="s">
        <v>36</v>
      </c>
      <c r="O175" s="54"/>
      <c r="P175" s="165">
        <f t="shared" si="21"/>
        <v>0</v>
      </c>
      <c r="Q175" s="165">
        <v>0</v>
      </c>
      <c r="R175" s="165">
        <f t="shared" si="22"/>
        <v>0</v>
      </c>
      <c r="S175" s="165">
        <v>0</v>
      </c>
      <c r="T175" s="166">
        <f t="shared" si="23"/>
        <v>0</v>
      </c>
      <c r="AR175" s="167" t="s">
        <v>234</v>
      </c>
      <c r="AT175" s="167" t="s">
        <v>155</v>
      </c>
      <c r="AU175" s="167" t="s">
        <v>82</v>
      </c>
      <c r="AY175" s="16" t="s">
        <v>153</v>
      </c>
      <c r="BE175" s="168">
        <f t="shared" si="24"/>
        <v>0</v>
      </c>
      <c r="BF175" s="168">
        <f t="shared" si="25"/>
        <v>0</v>
      </c>
      <c r="BG175" s="168">
        <f t="shared" si="26"/>
        <v>0</v>
      </c>
      <c r="BH175" s="168">
        <f t="shared" si="27"/>
        <v>0</v>
      </c>
      <c r="BI175" s="168">
        <f t="shared" si="28"/>
        <v>0</v>
      </c>
      <c r="BJ175" s="16" t="s">
        <v>82</v>
      </c>
      <c r="BK175" s="168">
        <f t="shared" si="29"/>
        <v>0</v>
      </c>
      <c r="BL175" s="16" t="s">
        <v>234</v>
      </c>
      <c r="BM175" s="167" t="s">
        <v>609</v>
      </c>
    </row>
    <row r="176" spans="2:65" s="1" customFormat="1" ht="24" customHeight="1">
      <c r="B176" s="155"/>
      <c r="C176" s="193" t="s">
        <v>391</v>
      </c>
      <c r="D176" s="193" t="s">
        <v>204</v>
      </c>
      <c r="E176" s="194" t="s">
        <v>1878</v>
      </c>
      <c r="F176" s="195" t="s">
        <v>1879</v>
      </c>
      <c r="G176" s="196" t="s">
        <v>265</v>
      </c>
      <c r="H176" s="197">
        <v>5</v>
      </c>
      <c r="I176" s="198"/>
      <c r="J176" s="199">
        <f t="shared" si="20"/>
        <v>0</v>
      </c>
      <c r="K176" s="195" t="s">
        <v>1750</v>
      </c>
      <c r="L176" s="200"/>
      <c r="M176" s="201" t="s">
        <v>1</v>
      </c>
      <c r="N176" s="202" t="s">
        <v>36</v>
      </c>
      <c r="O176" s="54"/>
      <c r="P176" s="165">
        <f t="shared" si="21"/>
        <v>0</v>
      </c>
      <c r="Q176" s="165">
        <v>0</v>
      </c>
      <c r="R176" s="165">
        <f t="shared" si="22"/>
        <v>0</v>
      </c>
      <c r="S176" s="165">
        <v>0</v>
      </c>
      <c r="T176" s="166">
        <f t="shared" si="23"/>
        <v>0</v>
      </c>
      <c r="AR176" s="167" t="s">
        <v>320</v>
      </c>
      <c r="AT176" s="167" t="s">
        <v>204</v>
      </c>
      <c r="AU176" s="167" t="s">
        <v>82</v>
      </c>
      <c r="AY176" s="16" t="s">
        <v>153</v>
      </c>
      <c r="BE176" s="168">
        <f t="shared" si="24"/>
        <v>0</v>
      </c>
      <c r="BF176" s="168">
        <f t="shared" si="25"/>
        <v>0</v>
      </c>
      <c r="BG176" s="168">
        <f t="shared" si="26"/>
        <v>0</v>
      </c>
      <c r="BH176" s="168">
        <f t="shared" si="27"/>
        <v>0</v>
      </c>
      <c r="BI176" s="168">
        <f t="shared" si="28"/>
        <v>0</v>
      </c>
      <c r="BJ176" s="16" t="s">
        <v>82</v>
      </c>
      <c r="BK176" s="168">
        <f t="shared" si="29"/>
        <v>0</v>
      </c>
      <c r="BL176" s="16" t="s">
        <v>234</v>
      </c>
      <c r="BM176" s="167" t="s">
        <v>617</v>
      </c>
    </row>
    <row r="177" spans="2:65" s="1" customFormat="1" ht="24" customHeight="1">
      <c r="B177" s="155"/>
      <c r="C177" s="156" t="s">
        <v>396</v>
      </c>
      <c r="D177" s="156" t="s">
        <v>155</v>
      </c>
      <c r="E177" s="157" t="s">
        <v>1880</v>
      </c>
      <c r="F177" s="158" t="s">
        <v>1881</v>
      </c>
      <c r="G177" s="159" t="s">
        <v>265</v>
      </c>
      <c r="H177" s="160">
        <v>1</v>
      </c>
      <c r="I177" s="161"/>
      <c r="J177" s="162">
        <f t="shared" si="20"/>
        <v>0</v>
      </c>
      <c r="K177" s="158" t="s">
        <v>1735</v>
      </c>
      <c r="L177" s="31"/>
      <c r="M177" s="163" t="s">
        <v>1</v>
      </c>
      <c r="N177" s="164" t="s">
        <v>36</v>
      </c>
      <c r="O177" s="54"/>
      <c r="P177" s="165">
        <f t="shared" si="21"/>
        <v>0</v>
      </c>
      <c r="Q177" s="165">
        <v>0</v>
      </c>
      <c r="R177" s="165">
        <f t="shared" si="22"/>
        <v>0</v>
      </c>
      <c r="S177" s="165">
        <v>0</v>
      </c>
      <c r="T177" s="166">
        <f t="shared" si="23"/>
        <v>0</v>
      </c>
      <c r="AR177" s="167" t="s">
        <v>234</v>
      </c>
      <c r="AT177" s="167" t="s">
        <v>155</v>
      </c>
      <c r="AU177" s="167" t="s">
        <v>82</v>
      </c>
      <c r="AY177" s="16" t="s">
        <v>153</v>
      </c>
      <c r="BE177" s="168">
        <f t="shared" si="24"/>
        <v>0</v>
      </c>
      <c r="BF177" s="168">
        <f t="shared" si="25"/>
        <v>0</v>
      </c>
      <c r="BG177" s="168">
        <f t="shared" si="26"/>
        <v>0</v>
      </c>
      <c r="BH177" s="168">
        <f t="shared" si="27"/>
        <v>0</v>
      </c>
      <c r="BI177" s="168">
        <f t="shared" si="28"/>
        <v>0</v>
      </c>
      <c r="BJ177" s="16" t="s">
        <v>82</v>
      </c>
      <c r="BK177" s="168">
        <f t="shared" si="29"/>
        <v>0</v>
      </c>
      <c r="BL177" s="16" t="s">
        <v>234</v>
      </c>
      <c r="BM177" s="167" t="s">
        <v>627</v>
      </c>
    </row>
    <row r="178" spans="2:65" s="1" customFormat="1" ht="24" customHeight="1">
      <c r="B178" s="155"/>
      <c r="C178" s="193" t="s">
        <v>401</v>
      </c>
      <c r="D178" s="193" t="s">
        <v>204</v>
      </c>
      <c r="E178" s="194" t="s">
        <v>1882</v>
      </c>
      <c r="F178" s="195" t="s">
        <v>1883</v>
      </c>
      <c r="G178" s="196" t="s">
        <v>265</v>
      </c>
      <c r="H178" s="197">
        <v>1</v>
      </c>
      <c r="I178" s="198"/>
      <c r="J178" s="199">
        <f t="shared" si="20"/>
        <v>0</v>
      </c>
      <c r="K178" s="195" t="s">
        <v>1735</v>
      </c>
      <c r="L178" s="200"/>
      <c r="M178" s="201" t="s">
        <v>1</v>
      </c>
      <c r="N178" s="202" t="s">
        <v>36</v>
      </c>
      <c r="O178" s="54"/>
      <c r="P178" s="165">
        <f t="shared" si="21"/>
        <v>0</v>
      </c>
      <c r="Q178" s="165">
        <v>0</v>
      </c>
      <c r="R178" s="165">
        <f t="shared" si="22"/>
        <v>0</v>
      </c>
      <c r="S178" s="165">
        <v>0</v>
      </c>
      <c r="T178" s="166">
        <f t="shared" si="23"/>
        <v>0</v>
      </c>
      <c r="AR178" s="167" t="s">
        <v>320</v>
      </c>
      <c r="AT178" s="167" t="s">
        <v>204</v>
      </c>
      <c r="AU178" s="167" t="s">
        <v>82</v>
      </c>
      <c r="AY178" s="16" t="s">
        <v>153</v>
      </c>
      <c r="BE178" s="168">
        <f t="shared" si="24"/>
        <v>0</v>
      </c>
      <c r="BF178" s="168">
        <f t="shared" si="25"/>
        <v>0</v>
      </c>
      <c r="BG178" s="168">
        <f t="shared" si="26"/>
        <v>0</v>
      </c>
      <c r="BH178" s="168">
        <f t="shared" si="27"/>
        <v>0</v>
      </c>
      <c r="BI178" s="168">
        <f t="shared" si="28"/>
        <v>0</v>
      </c>
      <c r="BJ178" s="16" t="s">
        <v>82</v>
      </c>
      <c r="BK178" s="168">
        <f t="shared" si="29"/>
        <v>0</v>
      </c>
      <c r="BL178" s="16" t="s">
        <v>234</v>
      </c>
      <c r="BM178" s="167" t="s">
        <v>635</v>
      </c>
    </row>
    <row r="179" spans="2:65" s="1" customFormat="1" ht="16.5" customHeight="1">
      <c r="B179" s="155"/>
      <c r="C179" s="156" t="s">
        <v>407</v>
      </c>
      <c r="D179" s="156" t="s">
        <v>155</v>
      </c>
      <c r="E179" s="157" t="s">
        <v>1884</v>
      </c>
      <c r="F179" s="158" t="s">
        <v>1885</v>
      </c>
      <c r="G179" s="159" t="s">
        <v>265</v>
      </c>
      <c r="H179" s="160">
        <v>5</v>
      </c>
      <c r="I179" s="161"/>
      <c r="J179" s="162">
        <f t="shared" si="20"/>
        <v>0</v>
      </c>
      <c r="K179" s="158" t="s">
        <v>159</v>
      </c>
      <c r="L179" s="31"/>
      <c r="M179" s="163" t="s">
        <v>1</v>
      </c>
      <c r="N179" s="164" t="s">
        <v>36</v>
      </c>
      <c r="O179" s="54"/>
      <c r="P179" s="165">
        <f t="shared" si="21"/>
        <v>0</v>
      </c>
      <c r="Q179" s="165">
        <v>0</v>
      </c>
      <c r="R179" s="165">
        <f t="shared" si="22"/>
        <v>0</v>
      </c>
      <c r="S179" s="165">
        <v>0</v>
      </c>
      <c r="T179" s="166">
        <f t="shared" si="23"/>
        <v>0</v>
      </c>
      <c r="AR179" s="167" t="s">
        <v>234</v>
      </c>
      <c r="AT179" s="167" t="s">
        <v>155</v>
      </c>
      <c r="AU179" s="167" t="s">
        <v>82</v>
      </c>
      <c r="AY179" s="16" t="s">
        <v>153</v>
      </c>
      <c r="BE179" s="168">
        <f t="shared" si="24"/>
        <v>0</v>
      </c>
      <c r="BF179" s="168">
        <f t="shared" si="25"/>
        <v>0</v>
      </c>
      <c r="BG179" s="168">
        <f t="shared" si="26"/>
        <v>0</v>
      </c>
      <c r="BH179" s="168">
        <f t="shared" si="27"/>
        <v>0</v>
      </c>
      <c r="BI179" s="168">
        <f t="shared" si="28"/>
        <v>0</v>
      </c>
      <c r="BJ179" s="16" t="s">
        <v>82</v>
      </c>
      <c r="BK179" s="168">
        <f t="shared" si="29"/>
        <v>0</v>
      </c>
      <c r="BL179" s="16" t="s">
        <v>234</v>
      </c>
      <c r="BM179" s="167" t="s">
        <v>645</v>
      </c>
    </row>
    <row r="180" spans="2:65" s="1" customFormat="1" ht="24" customHeight="1">
      <c r="B180" s="155"/>
      <c r="C180" s="193" t="s">
        <v>413</v>
      </c>
      <c r="D180" s="193" t="s">
        <v>204</v>
      </c>
      <c r="E180" s="194" t="s">
        <v>1886</v>
      </c>
      <c r="F180" s="195" t="s">
        <v>1887</v>
      </c>
      <c r="G180" s="196" t="s">
        <v>265</v>
      </c>
      <c r="H180" s="197">
        <v>5</v>
      </c>
      <c r="I180" s="198"/>
      <c r="J180" s="199">
        <f t="shared" si="20"/>
        <v>0</v>
      </c>
      <c r="K180" s="195" t="s">
        <v>159</v>
      </c>
      <c r="L180" s="200"/>
      <c r="M180" s="201" t="s">
        <v>1</v>
      </c>
      <c r="N180" s="202" t="s">
        <v>36</v>
      </c>
      <c r="O180" s="54"/>
      <c r="P180" s="165">
        <f t="shared" si="21"/>
        <v>0</v>
      </c>
      <c r="Q180" s="165">
        <v>0</v>
      </c>
      <c r="R180" s="165">
        <f t="shared" si="22"/>
        <v>0</v>
      </c>
      <c r="S180" s="165">
        <v>0</v>
      </c>
      <c r="T180" s="166">
        <f t="shared" si="23"/>
        <v>0</v>
      </c>
      <c r="AR180" s="167" t="s">
        <v>320</v>
      </c>
      <c r="AT180" s="167" t="s">
        <v>204</v>
      </c>
      <c r="AU180" s="167" t="s">
        <v>82</v>
      </c>
      <c r="AY180" s="16" t="s">
        <v>153</v>
      </c>
      <c r="BE180" s="168">
        <f t="shared" si="24"/>
        <v>0</v>
      </c>
      <c r="BF180" s="168">
        <f t="shared" si="25"/>
        <v>0</v>
      </c>
      <c r="BG180" s="168">
        <f t="shared" si="26"/>
        <v>0</v>
      </c>
      <c r="BH180" s="168">
        <f t="shared" si="27"/>
        <v>0</v>
      </c>
      <c r="BI180" s="168">
        <f t="shared" si="28"/>
        <v>0</v>
      </c>
      <c r="BJ180" s="16" t="s">
        <v>82</v>
      </c>
      <c r="BK180" s="168">
        <f t="shared" si="29"/>
        <v>0</v>
      </c>
      <c r="BL180" s="16" t="s">
        <v>234</v>
      </c>
      <c r="BM180" s="167" t="s">
        <v>653</v>
      </c>
    </row>
    <row r="181" spans="2:65" s="1" customFormat="1" ht="16.5" customHeight="1">
      <c r="B181" s="155"/>
      <c r="C181" s="156" t="s">
        <v>418</v>
      </c>
      <c r="D181" s="156" t="s">
        <v>155</v>
      </c>
      <c r="E181" s="157" t="s">
        <v>1888</v>
      </c>
      <c r="F181" s="158" t="s">
        <v>1889</v>
      </c>
      <c r="G181" s="159" t="s">
        <v>265</v>
      </c>
      <c r="H181" s="160">
        <v>1</v>
      </c>
      <c r="I181" s="161"/>
      <c r="J181" s="162">
        <f t="shared" si="20"/>
        <v>0</v>
      </c>
      <c r="K181" s="158" t="s">
        <v>159</v>
      </c>
      <c r="L181" s="31"/>
      <c r="M181" s="163" t="s">
        <v>1</v>
      </c>
      <c r="N181" s="164" t="s">
        <v>36</v>
      </c>
      <c r="O181" s="54"/>
      <c r="P181" s="165">
        <f t="shared" si="21"/>
        <v>0</v>
      </c>
      <c r="Q181" s="165">
        <v>0</v>
      </c>
      <c r="R181" s="165">
        <f t="shared" si="22"/>
        <v>0</v>
      </c>
      <c r="S181" s="165">
        <v>0</v>
      </c>
      <c r="T181" s="166">
        <f t="shared" si="23"/>
        <v>0</v>
      </c>
      <c r="AR181" s="167" t="s">
        <v>234</v>
      </c>
      <c r="AT181" s="167" t="s">
        <v>155</v>
      </c>
      <c r="AU181" s="167" t="s">
        <v>82</v>
      </c>
      <c r="AY181" s="16" t="s">
        <v>153</v>
      </c>
      <c r="BE181" s="168">
        <f t="shared" si="24"/>
        <v>0</v>
      </c>
      <c r="BF181" s="168">
        <f t="shared" si="25"/>
        <v>0</v>
      </c>
      <c r="BG181" s="168">
        <f t="shared" si="26"/>
        <v>0</v>
      </c>
      <c r="BH181" s="168">
        <f t="shared" si="27"/>
        <v>0</v>
      </c>
      <c r="BI181" s="168">
        <f t="shared" si="28"/>
        <v>0</v>
      </c>
      <c r="BJ181" s="16" t="s">
        <v>82</v>
      </c>
      <c r="BK181" s="168">
        <f t="shared" si="29"/>
        <v>0</v>
      </c>
      <c r="BL181" s="16" t="s">
        <v>234</v>
      </c>
      <c r="BM181" s="167" t="s">
        <v>663</v>
      </c>
    </row>
    <row r="182" spans="2:65" s="1" customFormat="1" ht="24" customHeight="1">
      <c r="B182" s="155"/>
      <c r="C182" s="193" t="s">
        <v>423</v>
      </c>
      <c r="D182" s="193" t="s">
        <v>204</v>
      </c>
      <c r="E182" s="194" t="s">
        <v>1890</v>
      </c>
      <c r="F182" s="195" t="s">
        <v>1891</v>
      </c>
      <c r="G182" s="196" t="s">
        <v>265</v>
      </c>
      <c r="H182" s="197">
        <v>1</v>
      </c>
      <c r="I182" s="198"/>
      <c r="J182" s="199">
        <f t="shared" si="20"/>
        <v>0</v>
      </c>
      <c r="K182" s="195" t="s">
        <v>159</v>
      </c>
      <c r="L182" s="200"/>
      <c r="M182" s="201" t="s">
        <v>1</v>
      </c>
      <c r="N182" s="202" t="s">
        <v>36</v>
      </c>
      <c r="O182" s="54"/>
      <c r="P182" s="165">
        <f t="shared" si="21"/>
        <v>0</v>
      </c>
      <c r="Q182" s="165">
        <v>0</v>
      </c>
      <c r="R182" s="165">
        <f t="shared" si="22"/>
        <v>0</v>
      </c>
      <c r="S182" s="165">
        <v>0</v>
      </c>
      <c r="T182" s="166">
        <f t="shared" si="23"/>
        <v>0</v>
      </c>
      <c r="AR182" s="167" t="s">
        <v>320</v>
      </c>
      <c r="AT182" s="167" t="s">
        <v>204</v>
      </c>
      <c r="AU182" s="167" t="s">
        <v>82</v>
      </c>
      <c r="AY182" s="16" t="s">
        <v>153</v>
      </c>
      <c r="BE182" s="168">
        <f t="shared" si="24"/>
        <v>0</v>
      </c>
      <c r="BF182" s="168">
        <f t="shared" si="25"/>
        <v>0</v>
      </c>
      <c r="BG182" s="168">
        <f t="shared" si="26"/>
        <v>0</v>
      </c>
      <c r="BH182" s="168">
        <f t="shared" si="27"/>
        <v>0</v>
      </c>
      <c r="BI182" s="168">
        <f t="shared" si="28"/>
        <v>0</v>
      </c>
      <c r="BJ182" s="16" t="s">
        <v>82</v>
      </c>
      <c r="BK182" s="168">
        <f t="shared" si="29"/>
        <v>0</v>
      </c>
      <c r="BL182" s="16" t="s">
        <v>234</v>
      </c>
      <c r="BM182" s="167" t="s">
        <v>673</v>
      </c>
    </row>
    <row r="183" spans="2:65" s="1" customFormat="1" ht="24" customHeight="1">
      <c r="B183" s="155"/>
      <c r="C183" s="156" t="s">
        <v>427</v>
      </c>
      <c r="D183" s="156" t="s">
        <v>155</v>
      </c>
      <c r="E183" s="157" t="s">
        <v>1892</v>
      </c>
      <c r="F183" s="158" t="s">
        <v>1893</v>
      </c>
      <c r="G183" s="159" t="s">
        <v>265</v>
      </c>
      <c r="H183" s="160">
        <v>2</v>
      </c>
      <c r="I183" s="161"/>
      <c r="J183" s="162">
        <f t="shared" si="20"/>
        <v>0</v>
      </c>
      <c r="K183" s="158" t="s">
        <v>1750</v>
      </c>
      <c r="L183" s="31"/>
      <c r="M183" s="163" t="s">
        <v>1</v>
      </c>
      <c r="N183" s="164" t="s">
        <v>36</v>
      </c>
      <c r="O183" s="54"/>
      <c r="P183" s="165">
        <f t="shared" si="21"/>
        <v>0</v>
      </c>
      <c r="Q183" s="165">
        <v>0</v>
      </c>
      <c r="R183" s="165">
        <f t="shared" si="22"/>
        <v>0</v>
      </c>
      <c r="S183" s="165">
        <v>0</v>
      </c>
      <c r="T183" s="166">
        <f t="shared" si="23"/>
        <v>0</v>
      </c>
      <c r="AR183" s="167" t="s">
        <v>234</v>
      </c>
      <c r="AT183" s="167" t="s">
        <v>155</v>
      </c>
      <c r="AU183" s="167" t="s">
        <v>82</v>
      </c>
      <c r="AY183" s="16" t="s">
        <v>153</v>
      </c>
      <c r="BE183" s="168">
        <f t="shared" si="24"/>
        <v>0</v>
      </c>
      <c r="BF183" s="168">
        <f t="shared" si="25"/>
        <v>0</v>
      </c>
      <c r="BG183" s="168">
        <f t="shared" si="26"/>
        <v>0</v>
      </c>
      <c r="BH183" s="168">
        <f t="shared" si="27"/>
        <v>0</v>
      </c>
      <c r="BI183" s="168">
        <f t="shared" si="28"/>
        <v>0</v>
      </c>
      <c r="BJ183" s="16" t="s">
        <v>82</v>
      </c>
      <c r="BK183" s="168">
        <f t="shared" si="29"/>
        <v>0</v>
      </c>
      <c r="BL183" s="16" t="s">
        <v>234</v>
      </c>
      <c r="BM183" s="167" t="s">
        <v>683</v>
      </c>
    </row>
    <row r="184" spans="2:65" s="1" customFormat="1" ht="24" customHeight="1">
      <c r="B184" s="155"/>
      <c r="C184" s="193" t="s">
        <v>435</v>
      </c>
      <c r="D184" s="193" t="s">
        <v>204</v>
      </c>
      <c r="E184" s="194" t="s">
        <v>1894</v>
      </c>
      <c r="F184" s="195" t="s">
        <v>1895</v>
      </c>
      <c r="G184" s="196" t="s">
        <v>265</v>
      </c>
      <c r="H184" s="197">
        <v>2</v>
      </c>
      <c r="I184" s="198"/>
      <c r="J184" s="199">
        <f t="shared" si="20"/>
        <v>0</v>
      </c>
      <c r="K184" s="195" t="s">
        <v>1750</v>
      </c>
      <c r="L184" s="200"/>
      <c r="M184" s="201" t="s">
        <v>1</v>
      </c>
      <c r="N184" s="202" t="s">
        <v>36</v>
      </c>
      <c r="O184" s="54"/>
      <c r="P184" s="165">
        <f t="shared" si="21"/>
        <v>0</v>
      </c>
      <c r="Q184" s="165">
        <v>0</v>
      </c>
      <c r="R184" s="165">
        <f t="shared" si="22"/>
        <v>0</v>
      </c>
      <c r="S184" s="165">
        <v>0</v>
      </c>
      <c r="T184" s="166">
        <f t="shared" si="23"/>
        <v>0</v>
      </c>
      <c r="AR184" s="167" t="s">
        <v>320</v>
      </c>
      <c r="AT184" s="167" t="s">
        <v>204</v>
      </c>
      <c r="AU184" s="167" t="s">
        <v>82</v>
      </c>
      <c r="AY184" s="16" t="s">
        <v>153</v>
      </c>
      <c r="BE184" s="168">
        <f t="shared" si="24"/>
        <v>0</v>
      </c>
      <c r="BF184" s="168">
        <f t="shared" si="25"/>
        <v>0</v>
      </c>
      <c r="BG184" s="168">
        <f t="shared" si="26"/>
        <v>0</v>
      </c>
      <c r="BH184" s="168">
        <f t="shared" si="27"/>
        <v>0</v>
      </c>
      <c r="BI184" s="168">
        <f t="shared" si="28"/>
        <v>0</v>
      </c>
      <c r="BJ184" s="16" t="s">
        <v>82</v>
      </c>
      <c r="BK184" s="168">
        <f t="shared" si="29"/>
        <v>0</v>
      </c>
      <c r="BL184" s="16" t="s">
        <v>234</v>
      </c>
      <c r="BM184" s="167" t="s">
        <v>691</v>
      </c>
    </row>
    <row r="185" spans="2:65" s="1" customFormat="1" ht="16.5" customHeight="1">
      <c r="B185" s="155"/>
      <c r="C185" s="156" t="s">
        <v>442</v>
      </c>
      <c r="D185" s="156" t="s">
        <v>155</v>
      </c>
      <c r="E185" s="157" t="s">
        <v>1896</v>
      </c>
      <c r="F185" s="158" t="s">
        <v>1897</v>
      </c>
      <c r="G185" s="159" t="s">
        <v>265</v>
      </c>
      <c r="H185" s="160">
        <v>1</v>
      </c>
      <c r="I185" s="161"/>
      <c r="J185" s="162">
        <f t="shared" si="20"/>
        <v>0</v>
      </c>
      <c r="K185" s="158" t="s">
        <v>159</v>
      </c>
      <c r="L185" s="31"/>
      <c r="M185" s="163" t="s">
        <v>1</v>
      </c>
      <c r="N185" s="164" t="s">
        <v>36</v>
      </c>
      <c r="O185" s="54"/>
      <c r="P185" s="165">
        <f t="shared" si="21"/>
        <v>0</v>
      </c>
      <c r="Q185" s="165">
        <v>0</v>
      </c>
      <c r="R185" s="165">
        <f t="shared" si="22"/>
        <v>0</v>
      </c>
      <c r="S185" s="165">
        <v>0</v>
      </c>
      <c r="T185" s="166">
        <f t="shared" si="23"/>
        <v>0</v>
      </c>
      <c r="AR185" s="167" t="s">
        <v>234</v>
      </c>
      <c r="AT185" s="167" t="s">
        <v>155</v>
      </c>
      <c r="AU185" s="167" t="s">
        <v>82</v>
      </c>
      <c r="AY185" s="16" t="s">
        <v>153</v>
      </c>
      <c r="BE185" s="168">
        <f t="shared" si="24"/>
        <v>0</v>
      </c>
      <c r="BF185" s="168">
        <f t="shared" si="25"/>
        <v>0</v>
      </c>
      <c r="BG185" s="168">
        <f t="shared" si="26"/>
        <v>0</v>
      </c>
      <c r="BH185" s="168">
        <f t="shared" si="27"/>
        <v>0</v>
      </c>
      <c r="BI185" s="168">
        <f t="shared" si="28"/>
        <v>0</v>
      </c>
      <c r="BJ185" s="16" t="s">
        <v>82</v>
      </c>
      <c r="BK185" s="168">
        <f t="shared" si="29"/>
        <v>0</v>
      </c>
      <c r="BL185" s="16" t="s">
        <v>234</v>
      </c>
      <c r="BM185" s="167" t="s">
        <v>700</v>
      </c>
    </row>
    <row r="186" spans="2:65" s="1" customFormat="1" ht="24" customHeight="1">
      <c r="B186" s="155"/>
      <c r="C186" s="193" t="s">
        <v>447</v>
      </c>
      <c r="D186" s="193" t="s">
        <v>204</v>
      </c>
      <c r="E186" s="194" t="s">
        <v>1898</v>
      </c>
      <c r="F186" s="195" t="s">
        <v>1899</v>
      </c>
      <c r="G186" s="196" t="s">
        <v>265</v>
      </c>
      <c r="H186" s="197">
        <v>1</v>
      </c>
      <c r="I186" s="198"/>
      <c r="J186" s="199">
        <f t="shared" si="20"/>
        <v>0</v>
      </c>
      <c r="K186" s="195" t="s">
        <v>159</v>
      </c>
      <c r="L186" s="200"/>
      <c r="M186" s="201" t="s">
        <v>1</v>
      </c>
      <c r="N186" s="202" t="s">
        <v>36</v>
      </c>
      <c r="O186" s="54"/>
      <c r="P186" s="165">
        <f t="shared" si="21"/>
        <v>0</v>
      </c>
      <c r="Q186" s="165">
        <v>0</v>
      </c>
      <c r="R186" s="165">
        <f t="shared" si="22"/>
        <v>0</v>
      </c>
      <c r="S186" s="165">
        <v>0</v>
      </c>
      <c r="T186" s="166">
        <f t="shared" si="23"/>
        <v>0</v>
      </c>
      <c r="AR186" s="167" t="s">
        <v>320</v>
      </c>
      <c r="AT186" s="167" t="s">
        <v>204</v>
      </c>
      <c r="AU186" s="167" t="s">
        <v>82</v>
      </c>
      <c r="AY186" s="16" t="s">
        <v>153</v>
      </c>
      <c r="BE186" s="168">
        <f t="shared" si="24"/>
        <v>0</v>
      </c>
      <c r="BF186" s="168">
        <f t="shared" si="25"/>
        <v>0</v>
      </c>
      <c r="BG186" s="168">
        <f t="shared" si="26"/>
        <v>0</v>
      </c>
      <c r="BH186" s="168">
        <f t="shared" si="27"/>
        <v>0</v>
      </c>
      <c r="BI186" s="168">
        <f t="shared" si="28"/>
        <v>0</v>
      </c>
      <c r="BJ186" s="16" t="s">
        <v>82</v>
      </c>
      <c r="BK186" s="168">
        <f t="shared" si="29"/>
        <v>0</v>
      </c>
      <c r="BL186" s="16" t="s">
        <v>234</v>
      </c>
      <c r="BM186" s="167" t="s">
        <v>708</v>
      </c>
    </row>
    <row r="187" spans="2:65" s="1" customFormat="1" ht="16.5" customHeight="1">
      <c r="B187" s="155"/>
      <c r="C187" s="156" t="s">
        <v>452</v>
      </c>
      <c r="D187" s="156" t="s">
        <v>155</v>
      </c>
      <c r="E187" s="157" t="s">
        <v>1900</v>
      </c>
      <c r="F187" s="158" t="s">
        <v>1901</v>
      </c>
      <c r="G187" s="159" t="s">
        <v>265</v>
      </c>
      <c r="H187" s="160">
        <v>1</v>
      </c>
      <c r="I187" s="161"/>
      <c r="J187" s="162">
        <f t="shared" si="20"/>
        <v>0</v>
      </c>
      <c r="K187" s="158" t="s">
        <v>159</v>
      </c>
      <c r="L187" s="31"/>
      <c r="M187" s="163" t="s">
        <v>1</v>
      </c>
      <c r="N187" s="164" t="s">
        <v>36</v>
      </c>
      <c r="O187" s="54"/>
      <c r="P187" s="165">
        <f t="shared" si="21"/>
        <v>0</v>
      </c>
      <c r="Q187" s="165">
        <v>0</v>
      </c>
      <c r="R187" s="165">
        <f t="shared" si="22"/>
        <v>0</v>
      </c>
      <c r="S187" s="165">
        <v>0</v>
      </c>
      <c r="T187" s="166">
        <f t="shared" si="23"/>
        <v>0</v>
      </c>
      <c r="AR187" s="167" t="s">
        <v>234</v>
      </c>
      <c r="AT187" s="167" t="s">
        <v>155</v>
      </c>
      <c r="AU187" s="167" t="s">
        <v>82</v>
      </c>
      <c r="AY187" s="16" t="s">
        <v>153</v>
      </c>
      <c r="BE187" s="168">
        <f t="shared" si="24"/>
        <v>0</v>
      </c>
      <c r="BF187" s="168">
        <f t="shared" si="25"/>
        <v>0</v>
      </c>
      <c r="BG187" s="168">
        <f t="shared" si="26"/>
        <v>0</v>
      </c>
      <c r="BH187" s="168">
        <f t="shared" si="27"/>
        <v>0</v>
      </c>
      <c r="BI187" s="168">
        <f t="shared" si="28"/>
        <v>0</v>
      </c>
      <c r="BJ187" s="16" t="s">
        <v>82</v>
      </c>
      <c r="BK187" s="168">
        <f t="shared" si="29"/>
        <v>0</v>
      </c>
      <c r="BL187" s="16" t="s">
        <v>234</v>
      </c>
      <c r="BM187" s="167" t="s">
        <v>721</v>
      </c>
    </row>
    <row r="188" spans="2:65" s="1" customFormat="1" ht="16.5" customHeight="1">
      <c r="B188" s="155"/>
      <c r="C188" s="193" t="s">
        <v>458</v>
      </c>
      <c r="D188" s="193" t="s">
        <v>204</v>
      </c>
      <c r="E188" s="194" t="s">
        <v>1902</v>
      </c>
      <c r="F188" s="195" t="s">
        <v>1903</v>
      </c>
      <c r="G188" s="196" t="s">
        <v>265</v>
      </c>
      <c r="H188" s="197">
        <v>1</v>
      </c>
      <c r="I188" s="198"/>
      <c r="J188" s="199">
        <f t="shared" si="20"/>
        <v>0</v>
      </c>
      <c r="K188" s="195" t="s">
        <v>159</v>
      </c>
      <c r="L188" s="200"/>
      <c r="M188" s="201" t="s">
        <v>1</v>
      </c>
      <c r="N188" s="202" t="s">
        <v>36</v>
      </c>
      <c r="O188" s="54"/>
      <c r="P188" s="165">
        <f t="shared" si="21"/>
        <v>0</v>
      </c>
      <c r="Q188" s="165">
        <v>0</v>
      </c>
      <c r="R188" s="165">
        <f t="shared" si="22"/>
        <v>0</v>
      </c>
      <c r="S188" s="165">
        <v>0</v>
      </c>
      <c r="T188" s="166">
        <f t="shared" si="23"/>
        <v>0</v>
      </c>
      <c r="AR188" s="167" t="s">
        <v>320</v>
      </c>
      <c r="AT188" s="167" t="s">
        <v>204</v>
      </c>
      <c r="AU188" s="167" t="s">
        <v>82</v>
      </c>
      <c r="AY188" s="16" t="s">
        <v>153</v>
      </c>
      <c r="BE188" s="168">
        <f t="shared" si="24"/>
        <v>0</v>
      </c>
      <c r="BF188" s="168">
        <f t="shared" si="25"/>
        <v>0</v>
      </c>
      <c r="BG188" s="168">
        <f t="shared" si="26"/>
        <v>0</v>
      </c>
      <c r="BH188" s="168">
        <f t="shared" si="27"/>
        <v>0</v>
      </c>
      <c r="BI188" s="168">
        <f t="shared" si="28"/>
        <v>0</v>
      </c>
      <c r="BJ188" s="16" t="s">
        <v>82</v>
      </c>
      <c r="BK188" s="168">
        <f t="shared" si="29"/>
        <v>0</v>
      </c>
      <c r="BL188" s="16" t="s">
        <v>234</v>
      </c>
      <c r="BM188" s="167" t="s">
        <v>732</v>
      </c>
    </row>
    <row r="189" spans="2:65" s="1" customFormat="1" ht="24" customHeight="1">
      <c r="B189" s="155"/>
      <c r="C189" s="156" t="s">
        <v>463</v>
      </c>
      <c r="D189" s="156" t="s">
        <v>155</v>
      </c>
      <c r="E189" s="157" t="s">
        <v>1904</v>
      </c>
      <c r="F189" s="158" t="s">
        <v>1905</v>
      </c>
      <c r="G189" s="159" t="s">
        <v>168</v>
      </c>
      <c r="H189" s="160">
        <v>105</v>
      </c>
      <c r="I189" s="161"/>
      <c r="J189" s="162">
        <f t="shared" si="20"/>
        <v>0</v>
      </c>
      <c r="K189" s="158" t="s">
        <v>1730</v>
      </c>
      <c r="L189" s="31"/>
      <c r="M189" s="163" t="s">
        <v>1</v>
      </c>
      <c r="N189" s="164" t="s">
        <v>36</v>
      </c>
      <c r="O189" s="54"/>
      <c r="P189" s="165">
        <f t="shared" si="21"/>
        <v>0</v>
      </c>
      <c r="Q189" s="165">
        <v>0</v>
      </c>
      <c r="R189" s="165">
        <f t="shared" si="22"/>
        <v>0</v>
      </c>
      <c r="S189" s="165">
        <v>0</v>
      </c>
      <c r="T189" s="166">
        <f t="shared" si="23"/>
        <v>0</v>
      </c>
      <c r="AR189" s="167" t="s">
        <v>234</v>
      </c>
      <c r="AT189" s="167" t="s">
        <v>155</v>
      </c>
      <c r="AU189" s="167" t="s">
        <v>82</v>
      </c>
      <c r="AY189" s="16" t="s">
        <v>153</v>
      </c>
      <c r="BE189" s="168">
        <f t="shared" si="24"/>
        <v>0</v>
      </c>
      <c r="BF189" s="168">
        <f t="shared" si="25"/>
        <v>0</v>
      </c>
      <c r="BG189" s="168">
        <f t="shared" si="26"/>
        <v>0</v>
      </c>
      <c r="BH189" s="168">
        <f t="shared" si="27"/>
        <v>0</v>
      </c>
      <c r="BI189" s="168">
        <f t="shared" si="28"/>
        <v>0</v>
      </c>
      <c r="BJ189" s="16" t="s">
        <v>82</v>
      </c>
      <c r="BK189" s="168">
        <f t="shared" si="29"/>
        <v>0</v>
      </c>
      <c r="BL189" s="16" t="s">
        <v>234</v>
      </c>
      <c r="BM189" s="167" t="s">
        <v>742</v>
      </c>
    </row>
    <row r="190" spans="2:65" s="1" customFormat="1" ht="24" customHeight="1">
      <c r="B190" s="155"/>
      <c r="C190" s="156" t="s">
        <v>468</v>
      </c>
      <c r="D190" s="156" t="s">
        <v>155</v>
      </c>
      <c r="E190" s="157" t="s">
        <v>1906</v>
      </c>
      <c r="F190" s="158" t="s">
        <v>1907</v>
      </c>
      <c r="G190" s="159" t="s">
        <v>168</v>
      </c>
      <c r="H190" s="160">
        <v>105</v>
      </c>
      <c r="I190" s="161"/>
      <c r="J190" s="162">
        <f t="shared" si="20"/>
        <v>0</v>
      </c>
      <c r="K190" s="158" t="s">
        <v>1730</v>
      </c>
      <c r="L190" s="31"/>
      <c r="M190" s="163" t="s">
        <v>1</v>
      </c>
      <c r="N190" s="164" t="s">
        <v>36</v>
      </c>
      <c r="O190" s="54"/>
      <c r="P190" s="165">
        <f t="shared" si="21"/>
        <v>0</v>
      </c>
      <c r="Q190" s="165">
        <v>0</v>
      </c>
      <c r="R190" s="165">
        <f t="shared" si="22"/>
        <v>0</v>
      </c>
      <c r="S190" s="165">
        <v>0</v>
      </c>
      <c r="T190" s="166">
        <f t="shared" si="23"/>
        <v>0</v>
      </c>
      <c r="AR190" s="167" t="s">
        <v>234</v>
      </c>
      <c r="AT190" s="167" t="s">
        <v>155</v>
      </c>
      <c r="AU190" s="167" t="s">
        <v>82</v>
      </c>
      <c r="AY190" s="16" t="s">
        <v>153</v>
      </c>
      <c r="BE190" s="168">
        <f t="shared" si="24"/>
        <v>0</v>
      </c>
      <c r="BF190" s="168">
        <f t="shared" si="25"/>
        <v>0</v>
      </c>
      <c r="BG190" s="168">
        <f t="shared" si="26"/>
        <v>0</v>
      </c>
      <c r="BH190" s="168">
        <f t="shared" si="27"/>
        <v>0</v>
      </c>
      <c r="BI190" s="168">
        <f t="shared" si="28"/>
        <v>0</v>
      </c>
      <c r="BJ190" s="16" t="s">
        <v>82</v>
      </c>
      <c r="BK190" s="168">
        <f t="shared" si="29"/>
        <v>0</v>
      </c>
      <c r="BL190" s="16" t="s">
        <v>234</v>
      </c>
      <c r="BM190" s="167" t="s">
        <v>752</v>
      </c>
    </row>
    <row r="191" spans="2:65" s="1" customFormat="1" ht="24" customHeight="1">
      <c r="B191" s="155"/>
      <c r="C191" s="156" t="s">
        <v>473</v>
      </c>
      <c r="D191" s="156" t="s">
        <v>155</v>
      </c>
      <c r="E191" s="157" t="s">
        <v>1908</v>
      </c>
      <c r="F191" s="158" t="s">
        <v>1909</v>
      </c>
      <c r="G191" s="159" t="s">
        <v>207</v>
      </c>
      <c r="H191" s="160">
        <v>0.10100000000000001</v>
      </c>
      <c r="I191" s="161"/>
      <c r="J191" s="162">
        <f t="shared" si="20"/>
        <v>0</v>
      </c>
      <c r="K191" s="158" t="s">
        <v>1735</v>
      </c>
      <c r="L191" s="31"/>
      <c r="M191" s="163" t="s">
        <v>1</v>
      </c>
      <c r="N191" s="164" t="s">
        <v>36</v>
      </c>
      <c r="O191" s="54"/>
      <c r="P191" s="165">
        <f t="shared" si="21"/>
        <v>0</v>
      </c>
      <c r="Q191" s="165">
        <v>0</v>
      </c>
      <c r="R191" s="165">
        <f t="shared" si="22"/>
        <v>0</v>
      </c>
      <c r="S191" s="165">
        <v>0</v>
      </c>
      <c r="T191" s="166">
        <f t="shared" si="23"/>
        <v>0</v>
      </c>
      <c r="AR191" s="167" t="s">
        <v>234</v>
      </c>
      <c r="AT191" s="167" t="s">
        <v>155</v>
      </c>
      <c r="AU191" s="167" t="s">
        <v>82</v>
      </c>
      <c r="AY191" s="16" t="s">
        <v>153</v>
      </c>
      <c r="BE191" s="168">
        <f t="shared" si="24"/>
        <v>0</v>
      </c>
      <c r="BF191" s="168">
        <f t="shared" si="25"/>
        <v>0</v>
      </c>
      <c r="BG191" s="168">
        <f t="shared" si="26"/>
        <v>0</v>
      </c>
      <c r="BH191" s="168">
        <f t="shared" si="27"/>
        <v>0</v>
      </c>
      <c r="BI191" s="168">
        <f t="shared" si="28"/>
        <v>0</v>
      </c>
      <c r="BJ191" s="16" t="s">
        <v>82</v>
      </c>
      <c r="BK191" s="168">
        <f t="shared" si="29"/>
        <v>0</v>
      </c>
      <c r="BL191" s="16" t="s">
        <v>234</v>
      </c>
      <c r="BM191" s="167" t="s">
        <v>764</v>
      </c>
    </row>
    <row r="192" spans="2:65" s="11" customFormat="1" ht="22.9" customHeight="1">
      <c r="B192" s="142"/>
      <c r="D192" s="143" t="s">
        <v>69</v>
      </c>
      <c r="E192" s="153" t="s">
        <v>1910</v>
      </c>
      <c r="F192" s="153" t="s">
        <v>1911</v>
      </c>
      <c r="I192" s="145"/>
      <c r="J192" s="154">
        <f>BK192</f>
        <v>0</v>
      </c>
      <c r="L192" s="142"/>
      <c r="M192" s="147"/>
      <c r="N192" s="148"/>
      <c r="O192" s="148"/>
      <c r="P192" s="149">
        <f>SUM(P193:P198)</f>
        <v>0</v>
      </c>
      <c r="Q192" s="148"/>
      <c r="R192" s="149">
        <f>SUM(R193:R198)</f>
        <v>0</v>
      </c>
      <c r="S192" s="148"/>
      <c r="T192" s="150">
        <f>SUM(T193:T198)</f>
        <v>0</v>
      </c>
      <c r="AR192" s="143" t="s">
        <v>82</v>
      </c>
      <c r="AT192" s="151" t="s">
        <v>69</v>
      </c>
      <c r="AU192" s="151" t="s">
        <v>74</v>
      </c>
      <c r="AY192" s="143" t="s">
        <v>153</v>
      </c>
      <c r="BK192" s="152">
        <f>SUM(BK193:BK198)</f>
        <v>0</v>
      </c>
    </row>
    <row r="193" spans="2:65" s="1" customFormat="1" ht="16.5" customHeight="1">
      <c r="B193" s="155"/>
      <c r="C193" s="156" t="s">
        <v>478</v>
      </c>
      <c r="D193" s="156" t="s">
        <v>155</v>
      </c>
      <c r="E193" s="157" t="s">
        <v>1912</v>
      </c>
      <c r="F193" s="158" t="s">
        <v>1913</v>
      </c>
      <c r="G193" s="159" t="s">
        <v>265</v>
      </c>
      <c r="H193" s="160">
        <v>1</v>
      </c>
      <c r="I193" s="161"/>
      <c r="J193" s="162">
        <f t="shared" ref="J193:J198" si="30">ROUND(I193*H193,2)</f>
        <v>0</v>
      </c>
      <c r="K193" s="158" t="s">
        <v>159</v>
      </c>
      <c r="L193" s="31"/>
      <c r="M193" s="163" t="s">
        <v>1</v>
      </c>
      <c r="N193" s="164" t="s">
        <v>36</v>
      </c>
      <c r="O193" s="54"/>
      <c r="P193" s="165">
        <f t="shared" ref="P193:P198" si="31">O193*H193</f>
        <v>0</v>
      </c>
      <c r="Q193" s="165">
        <v>0</v>
      </c>
      <c r="R193" s="165">
        <f t="shared" ref="R193:R198" si="32">Q193*H193</f>
        <v>0</v>
      </c>
      <c r="S193" s="165">
        <v>0</v>
      </c>
      <c r="T193" s="166">
        <f t="shared" ref="T193:T198" si="33">S193*H193</f>
        <v>0</v>
      </c>
      <c r="AR193" s="167" t="s">
        <v>234</v>
      </c>
      <c r="AT193" s="167" t="s">
        <v>155</v>
      </c>
      <c r="AU193" s="167" t="s">
        <v>82</v>
      </c>
      <c r="AY193" s="16" t="s">
        <v>153</v>
      </c>
      <c r="BE193" s="168">
        <f t="shared" ref="BE193:BE198" si="34">IF(N193="základná",J193,0)</f>
        <v>0</v>
      </c>
      <c r="BF193" s="168">
        <f t="shared" ref="BF193:BF198" si="35">IF(N193="znížená",J193,0)</f>
        <v>0</v>
      </c>
      <c r="BG193" s="168">
        <f t="shared" ref="BG193:BG198" si="36">IF(N193="zákl. prenesená",J193,0)</f>
        <v>0</v>
      </c>
      <c r="BH193" s="168">
        <f t="shared" ref="BH193:BH198" si="37">IF(N193="zníž. prenesená",J193,0)</f>
        <v>0</v>
      </c>
      <c r="BI193" s="168">
        <f t="shared" ref="BI193:BI198" si="38">IF(N193="nulová",J193,0)</f>
        <v>0</v>
      </c>
      <c r="BJ193" s="16" t="s">
        <v>82</v>
      </c>
      <c r="BK193" s="168">
        <f t="shared" ref="BK193:BK198" si="39">ROUND(I193*H193,2)</f>
        <v>0</v>
      </c>
      <c r="BL193" s="16" t="s">
        <v>234</v>
      </c>
      <c r="BM193" s="167" t="s">
        <v>775</v>
      </c>
    </row>
    <row r="194" spans="2:65" s="1" customFormat="1" ht="36" customHeight="1">
      <c r="B194" s="155"/>
      <c r="C194" s="193" t="s">
        <v>482</v>
      </c>
      <c r="D194" s="193" t="s">
        <v>204</v>
      </c>
      <c r="E194" s="194" t="s">
        <v>1914</v>
      </c>
      <c r="F194" s="195" t="s">
        <v>1915</v>
      </c>
      <c r="G194" s="196" t="s">
        <v>265</v>
      </c>
      <c r="H194" s="197">
        <v>1</v>
      </c>
      <c r="I194" s="198"/>
      <c r="J194" s="199">
        <f t="shared" si="30"/>
        <v>0</v>
      </c>
      <c r="K194" s="195" t="s">
        <v>159</v>
      </c>
      <c r="L194" s="200"/>
      <c r="M194" s="201" t="s">
        <v>1</v>
      </c>
      <c r="N194" s="202" t="s">
        <v>36</v>
      </c>
      <c r="O194" s="54"/>
      <c r="P194" s="165">
        <f t="shared" si="31"/>
        <v>0</v>
      </c>
      <c r="Q194" s="165">
        <v>0</v>
      </c>
      <c r="R194" s="165">
        <f t="shared" si="32"/>
        <v>0</v>
      </c>
      <c r="S194" s="165">
        <v>0</v>
      </c>
      <c r="T194" s="166">
        <f t="shared" si="33"/>
        <v>0</v>
      </c>
      <c r="AR194" s="167" t="s">
        <v>320</v>
      </c>
      <c r="AT194" s="167" t="s">
        <v>204</v>
      </c>
      <c r="AU194" s="167" t="s">
        <v>82</v>
      </c>
      <c r="AY194" s="16" t="s">
        <v>153</v>
      </c>
      <c r="BE194" s="168">
        <f t="shared" si="34"/>
        <v>0</v>
      </c>
      <c r="BF194" s="168">
        <f t="shared" si="35"/>
        <v>0</v>
      </c>
      <c r="BG194" s="168">
        <f t="shared" si="36"/>
        <v>0</v>
      </c>
      <c r="BH194" s="168">
        <f t="shared" si="37"/>
        <v>0</v>
      </c>
      <c r="BI194" s="168">
        <f t="shared" si="38"/>
        <v>0</v>
      </c>
      <c r="BJ194" s="16" t="s">
        <v>82</v>
      </c>
      <c r="BK194" s="168">
        <f t="shared" si="39"/>
        <v>0</v>
      </c>
      <c r="BL194" s="16" t="s">
        <v>234</v>
      </c>
      <c r="BM194" s="167" t="s">
        <v>785</v>
      </c>
    </row>
    <row r="195" spans="2:65" s="1" customFormat="1" ht="24" customHeight="1">
      <c r="B195" s="155"/>
      <c r="C195" s="156" t="s">
        <v>489</v>
      </c>
      <c r="D195" s="156" t="s">
        <v>155</v>
      </c>
      <c r="E195" s="157" t="s">
        <v>1916</v>
      </c>
      <c r="F195" s="158" t="s">
        <v>1917</v>
      </c>
      <c r="G195" s="159" t="s">
        <v>265</v>
      </c>
      <c r="H195" s="160">
        <v>1</v>
      </c>
      <c r="I195" s="161"/>
      <c r="J195" s="162">
        <f t="shared" si="30"/>
        <v>0</v>
      </c>
      <c r="K195" s="158" t="s">
        <v>159</v>
      </c>
      <c r="L195" s="31"/>
      <c r="M195" s="163" t="s">
        <v>1</v>
      </c>
      <c r="N195" s="164" t="s">
        <v>36</v>
      </c>
      <c r="O195" s="54"/>
      <c r="P195" s="165">
        <f t="shared" si="31"/>
        <v>0</v>
      </c>
      <c r="Q195" s="165">
        <v>0</v>
      </c>
      <c r="R195" s="165">
        <f t="shared" si="32"/>
        <v>0</v>
      </c>
      <c r="S195" s="165">
        <v>0</v>
      </c>
      <c r="T195" s="166">
        <f t="shared" si="33"/>
        <v>0</v>
      </c>
      <c r="AR195" s="167" t="s">
        <v>234</v>
      </c>
      <c r="AT195" s="167" t="s">
        <v>155</v>
      </c>
      <c r="AU195" s="167" t="s">
        <v>82</v>
      </c>
      <c r="AY195" s="16" t="s">
        <v>153</v>
      </c>
      <c r="BE195" s="168">
        <f t="shared" si="34"/>
        <v>0</v>
      </c>
      <c r="BF195" s="168">
        <f t="shared" si="35"/>
        <v>0</v>
      </c>
      <c r="BG195" s="168">
        <f t="shared" si="36"/>
        <v>0</v>
      </c>
      <c r="BH195" s="168">
        <f t="shared" si="37"/>
        <v>0</v>
      </c>
      <c r="BI195" s="168">
        <f t="shared" si="38"/>
        <v>0</v>
      </c>
      <c r="BJ195" s="16" t="s">
        <v>82</v>
      </c>
      <c r="BK195" s="168">
        <f t="shared" si="39"/>
        <v>0</v>
      </c>
      <c r="BL195" s="16" t="s">
        <v>234</v>
      </c>
      <c r="BM195" s="167" t="s">
        <v>796</v>
      </c>
    </row>
    <row r="196" spans="2:65" s="1" customFormat="1" ht="24" customHeight="1">
      <c r="B196" s="155"/>
      <c r="C196" s="156" t="s">
        <v>496</v>
      </c>
      <c r="D196" s="156" t="s">
        <v>155</v>
      </c>
      <c r="E196" s="157" t="s">
        <v>1918</v>
      </c>
      <c r="F196" s="158" t="s">
        <v>1919</v>
      </c>
      <c r="G196" s="159" t="s">
        <v>265</v>
      </c>
      <c r="H196" s="160">
        <v>1</v>
      </c>
      <c r="I196" s="161"/>
      <c r="J196" s="162">
        <f t="shared" si="30"/>
        <v>0</v>
      </c>
      <c r="K196" s="158" t="s">
        <v>159</v>
      </c>
      <c r="L196" s="31"/>
      <c r="M196" s="163" t="s">
        <v>1</v>
      </c>
      <c r="N196" s="164" t="s">
        <v>36</v>
      </c>
      <c r="O196" s="54"/>
      <c r="P196" s="165">
        <f t="shared" si="31"/>
        <v>0</v>
      </c>
      <c r="Q196" s="165">
        <v>0</v>
      </c>
      <c r="R196" s="165">
        <f t="shared" si="32"/>
        <v>0</v>
      </c>
      <c r="S196" s="165">
        <v>0</v>
      </c>
      <c r="T196" s="166">
        <f t="shared" si="33"/>
        <v>0</v>
      </c>
      <c r="AR196" s="167" t="s">
        <v>234</v>
      </c>
      <c r="AT196" s="167" t="s">
        <v>155</v>
      </c>
      <c r="AU196" s="167" t="s">
        <v>82</v>
      </c>
      <c r="AY196" s="16" t="s">
        <v>153</v>
      </c>
      <c r="BE196" s="168">
        <f t="shared" si="34"/>
        <v>0</v>
      </c>
      <c r="BF196" s="168">
        <f t="shared" si="35"/>
        <v>0</v>
      </c>
      <c r="BG196" s="168">
        <f t="shared" si="36"/>
        <v>0</v>
      </c>
      <c r="BH196" s="168">
        <f t="shared" si="37"/>
        <v>0</v>
      </c>
      <c r="BI196" s="168">
        <f t="shared" si="38"/>
        <v>0</v>
      </c>
      <c r="BJ196" s="16" t="s">
        <v>82</v>
      </c>
      <c r="BK196" s="168">
        <f t="shared" si="39"/>
        <v>0</v>
      </c>
      <c r="BL196" s="16" t="s">
        <v>234</v>
      </c>
      <c r="BM196" s="167" t="s">
        <v>809</v>
      </c>
    </row>
    <row r="197" spans="2:65" s="1" customFormat="1" ht="24" customHeight="1">
      <c r="B197" s="155"/>
      <c r="C197" s="193" t="s">
        <v>501</v>
      </c>
      <c r="D197" s="193" t="s">
        <v>204</v>
      </c>
      <c r="E197" s="194" t="s">
        <v>1920</v>
      </c>
      <c r="F197" s="195" t="s">
        <v>1921</v>
      </c>
      <c r="G197" s="196" t="s">
        <v>265</v>
      </c>
      <c r="H197" s="197">
        <v>1</v>
      </c>
      <c r="I197" s="198"/>
      <c r="J197" s="199">
        <f t="shared" si="30"/>
        <v>0</v>
      </c>
      <c r="K197" s="195" t="s">
        <v>159</v>
      </c>
      <c r="L197" s="200"/>
      <c r="M197" s="201" t="s">
        <v>1</v>
      </c>
      <c r="N197" s="202" t="s">
        <v>36</v>
      </c>
      <c r="O197" s="54"/>
      <c r="P197" s="165">
        <f t="shared" si="31"/>
        <v>0</v>
      </c>
      <c r="Q197" s="165">
        <v>0</v>
      </c>
      <c r="R197" s="165">
        <f t="shared" si="32"/>
        <v>0</v>
      </c>
      <c r="S197" s="165">
        <v>0</v>
      </c>
      <c r="T197" s="166">
        <f t="shared" si="33"/>
        <v>0</v>
      </c>
      <c r="AR197" s="167" t="s">
        <v>320</v>
      </c>
      <c r="AT197" s="167" t="s">
        <v>204</v>
      </c>
      <c r="AU197" s="167" t="s">
        <v>82</v>
      </c>
      <c r="AY197" s="16" t="s">
        <v>153</v>
      </c>
      <c r="BE197" s="168">
        <f t="shared" si="34"/>
        <v>0</v>
      </c>
      <c r="BF197" s="168">
        <f t="shared" si="35"/>
        <v>0</v>
      </c>
      <c r="BG197" s="168">
        <f t="shared" si="36"/>
        <v>0</v>
      </c>
      <c r="BH197" s="168">
        <f t="shared" si="37"/>
        <v>0</v>
      </c>
      <c r="BI197" s="168">
        <f t="shared" si="38"/>
        <v>0</v>
      </c>
      <c r="BJ197" s="16" t="s">
        <v>82</v>
      </c>
      <c r="BK197" s="168">
        <f t="shared" si="39"/>
        <v>0</v>
      </c>
      <c r="BL197" s="16" t="s">
        <v>234</v>
      </c>
      <c r="BM197" s="167" t="s">
        <v>821</v>
      </c>
    </row>
    <row r="198" spans="2:65" s="1" customFormat="1" ht="24" customHeight="1">
      <c r="B198" s="155"/>
      <c r="C198" s="156" t="s">
        <v>507</v>
      </c>
      <c r="D198" s="156" t="s">
        <v>155</v>
      </c>
      <c r="E198" s="157" t="s">
        <v>1922</v>
      </c>
      <c r="F198" s="158" t="s">
        <v>1923</v>
      </c>
      <c r="G198" s="159" t="s">
        <v>207</v>
      </c>
      <c r="H198" s="160">
        <v>0.54200000000000004</v>
      </c>
      <c r="I198" s="161"/>
      <c r="J198" s="162">
        <f t="shared" si="30"/>
        <v>0</v>
      </c>
      <c r="K198" s="158" t="s">
        <v>1735</v>
      </c>
      <c r="L198" s="31"/>
      <c r="M198" s="163" t="s">
        <v>1</v>
      </c>
      <c r="N198" s="164" t="s">
        <v>36</v>
      </c>
      <c r="O198" s="54"/>
      <c r="P198" s="165">
        <f t="shared" si="31"/>
        <v>0</v>
      </c>
      <c r="Q198" s="165">
        <v>0</v>
      </c>
      <c r="R198" s="165">
        <f t="shared" si="32"/>
        <v>0</v>
      </c>
      <c r="S198" s="165">
        <v>0</v>
      </c>
      <c r="T198" s="166">
        <f t="shared" si="33"/>
        <v>0</v>
      </c>
      <c r="AR198" s="167" t="s">
        <v>234</v>
      </c>
      <c r="AT198" s="167" t="s">
        <v>155</v>
      </c>
      <c r="AU198" s="167" t="s">
        <v>82</v>
      </c>
      <c r="AY198" s="16" t="s">
        <v>153</v>
      </c>
      <c r="BE198" s="168">
        <f t="shared" si="34"/>
        <v>0</v>
      </c>
      <c r="BF198" s="168">
        <f t="shared" si="35"/>
        <v>0</v>
      </c>
      <c r="BG198" s="168">
        <f t="shared" si="36"/>
        <v>0</v>
      </c>
      <c r="BH198" s="168">
        <f t="shared" si="37"/>
        <v>0</v>
      </c>
      <c r="BI198" s="168">
        <f t="shared" si="38"/>
        <v>0</v>
      </c>
      <c r="BJ198" s="16" t="s">
        <v>82</v>
      </c>
      <c r="BK198" s="168">
        <f t="shared" si="39"/>
        <v>0</v>
      </c>
      <c r="BL198" s="16" t="s">
        <v>234</v>
      </c>
      <c r="BM198" s="167" t="s">
        <v>830</v>
      </c>
    </row>
    <row r="199" spans="2:65" s="11" customFormat="1" ht="22.9" customHeight="1">
      <c r="B199" s="142"/>
      <c r="D199" s="143" t="s">
        <v>69</v>
      </c>
      <c r="E199" s="153" t="s">
        <v>866</v>
      </c>
      <c r="F199" s="153" t="s">
        <v>867</v>
      </c>
      <c r="I199" s="145"/>
      <c r="J199" s="154">
        <f>BK199</f>
        <v>0</v>
      </c>
      <c r="L199" s="142"/>
      <c r="M199" s="147"/>
      <c r="N199" s="148"/>
      <c r="O199" s="148"/>
      <c r="P199" s="149">
        <f>SUM(P200:P227)</f>
        <v>0</v>
      </c>
      <c r="Q199" s="148"/>
      <c r="R199" s="149">
        <f>SUM(R200:R227)</f>
        <v>0</v>
      </c>
      <c r="S199" s="148"/>
      <c r="T199" s="150">
        <f>SUM(T200:T227)</f>
        <v>0</v>
      </c>
      <c r="AR199" s="143" t="s">
        <v>82</v>
      </c>
      <c r="AT199" s="151" t="s">
        <v>69</v>
      </c>
      <c r="AU199" s="151" t="s">
        <v>74</v>
      </c>
      <c r="AY199" s="143" t="s">
        <v>153</v>
      </c>
      <c r="BK199" s="152">
        <f>SUM(BK200:BK227)</f>
        <v>0</v>
      </c>
    </row>
    <row r="200" spans="2:65" s="1" customFormat="1" ht="16.5" customHeight="1">
      <c r="B200" s="155"/>
      <c r="C200" s="156" t="s">
        <v>513</v>
      </c>
      <c r="D200" s="156" t="s">
        <v>155</v>
      </c>
      <c r="E200" s="157" t="s">
        <v>1924</v>
      </c>
      <c r="F200" s="158" t="s">
        <v>1925</v>
      </c>
      <c r="G200" s="159" t="s">
        <v>265</v>
      </c>
      <c r="H200" s="160">
        <v>10</v>
      </c>
      <c r="I200" s="161"/>
      <c r="J200" s="162">
        <f t="shared" ref="J200:J227" si="40">ROUND(I200*H200,2)</f>
        <v>0</v>
      </c>
      <c r="K200" s="158" t="s">
        <v>1730</v>
      </c>
      <c r="L200" s="31"/>
      <c r="M200" s="163" t="s">
        <v>1</v>
      </c>
      <c r="N200" s="164" t="s">
        <v>36</v>
      </c>
      <c r="O200" s="54"/>
      <c r="P200" s="165">
        <f t="shared" ref="P200:P227" si="41">O200*H200</f>
        <v>0</v>
      </c>
      <c r="Q200" s="165">
        <v>0</v>
      </c>
      <c r="R200" s="165">
        <f t="shared" ref="R200:R227" si="42">Q200*H200</f>
        <v>0</v>
      </c>
      <c r="S200" s="165">
        <v>0</v>
      </c>
      <c r="T200" s="166">
        <f t="shared" ref="T200:T227" si="43">S200*H200</f>
        <v>0</v>
      </c>
      <c r="AR200" s="167" t="s">
        <v>234</v>
      </c>
      <c r="AT200" s="167" t="s">
        <v>155</v>
      </c>
      <c r="AU200" s="167" t="s">
        <v>82</v>
      </c>
      <c r="AY200" s="16" t="s">
        <v>153</v>
      </c>
      <c r="BE200" s="168">
        <f t="shared" ref="BE200:BE227" si="44">IF(N200="základná",J200,0)</f>
        <v>0</v>
      </c>
      <c r="BF200" s="168">
        <f t="shared" ref="BF200:BF227" si="45">IF(N200="znížená",J200,0)</f>
        <v>0</v>
      </c>
      <c r="BG200" s="168">
        <f t="shared" ref="BG200:BG227" si="46">IF(N200="zákl. prenesená",J200,0)</f>
        <v>0</v>
      </c>
      <c r="BH200" s="168">
        <f t="shared" ref="BH200:BH227" si="47">IF(N200="zníž. prenesená",J200,0)</f>
        <v>0</v>
      </c>
      <c r="BI200" s="168">
        <f t="shared" ref="BI200:BI227" si="48">IF(N200="nulová",J200,0)</f>
        <v>0</v>
      </c>
      <c r="BJ200" s="16" t="s">
        <v>82</v>
      </c>
      <c r="BK200" s="168">
        <f t="shared" ref="BK200:BK227" si="49">ROUND(I200*H200,2)</f>
        <v>0</v>
      </c>
      <c r="BL200" s="16" t="s">
        <v>234</v>
      </c>
      <c r="BM200" s="167" t="s">
        <v>842</v>
      </c>
    </row>
    <row r="201" spans="2:65" s="1" customFormat="1" ht="36" customHeight="1">
      <c r="B201" s="155"/>
      <c r="C201" s="193" t="s">
        <v>523</v>
      </c>
      <c r="D201" s="193" t="s">
        <v>204</v>
      </c>
      <c r="E201" s="194" t="s">
        <v>1926</v>
      </c>
      <c r="F201" s="195" t="s">
        <v>1927</v>
      </c>
      <c r="G201" s="196" t="s">
        <v>265</v>
      </c>
      <c r="H201" s="197">
        <v>10</v>
      </c>
      <c r="I201" s="198"/>
      <c r="J201" s="199">
        <f t="shared" si="40"/>
        <v>0</v>
      </c>
      <c r="K201" s="195" t="s">
        <v>1750</v>
      </c>
      <c r="L201" s="200"/>
      <c r="M201" s="201" t="s">
        <v>1</v>
      </c>
      <c r="N201" s="202" t="s">
        <v>36</v>
      </c>
      <c r="O201" s="54"/>
      <c r="P201" s="165">
        <f t="shared" si="41"/>
        <v>0</v>
      </c>
      <c r="Q201" s="165">
        <v>0</v>
      </c>
      <c r="R201" s="165">
        <f t="shared" si="42"/>
        <v>0</v>
      </c>
      <c r="S201" s="165">
        <v>0</v>
      </c>
      <c r="T201" s="166">
        <f t="shared" si="43"/>
        <v>0</v>
      </c>
      <c r="AR201" s="167" t="s">
        <v>320</v>
      </c>
      <c r="AT201" s="167" t="s">
        <v>204</v>
      </c>
      <c r="AU201" s="167" t="s">
        <v>82</v>
      </c>
      <c r="AY201" s="16" t="s">
        <v>153</v>
      </c>
      <c r="BE201" s="168">
        <f t="shared" si="44"/>
        <v>0</v>
      </c>
      <c r="BF201" s="168">
        <f t="shared" si="45"/>
        <v>0</v>
      </c>
      <c r="BG201" s="168">
        <f t="shared" si="46"/>
        <v>0</v>
      </c>
      <c r="BH201" s="168">
        <f t="shared" si="47"/>
        <v>0</v>
      </c>
      <c r="BI201" s="168">
        <f t="shared" si="48"/>
        <v>0</v>
      </c>
      <c r="BJ201" s="16" t="s">
        <v>82</v>
      </c>
      <c r="BK201" s="168">
        <f t="shared" si="49"/>
        <v>0</v>
      </c>
      <c r="BL201" s="16" t="s">
        <v>234</v>
      </c>
      <c r="BM201" s="167" t="s">
        <v>854</v>
      </c>
    </row>
    <row r="202" spans="2:65" s="1" customFormat="1" ht="24" customHeight="1">
      <c r="B202" s="155"/>
      <c r="C202" s="156" t="s">
        <v>529</v>
      </c>
      <c r="D202" s="156" t="s">
        <v>155</v>
      </c>
      <c r="E202" s="157" t="s">
        <v>1928</v>
      </c>
      <c r="F202" s="158" t="s">
        <v>1929</v>
      </c>
      <c r="G202" s="159" t="s">
        <v>871</v>
      </c>
      <c r="H202" s="160">
        <v>11</v>
      </c>
      <c r="I202" s="161"/>
      <c r="J202" s="162">
        <f t="shared" si="40"/>
        <v>0</v>
      </c>
      <c r="K202" s="158" t="s">
        <v>1730</v>
      </c>
      <c r="L202" s="31"/>
      <c r="M202" s="163" t="s">
        <v>1</v>
      </c>
      <c r="N202" s="164" t="s">
        <v>36</v>
      </c>
      <c r="O202" s="54"/>
      <c r="P202" s="165">
        <f t="shared" si="41"/>
        <v>0</v>
      </c>
      <c r="Q202" s="165">
        <v>0</v>
      </c>
      <c r="R202" s="165">
        <f t="shared" si="42"/>
        <v>0</v>
      </c>
      <c r="S202" s="165">
        <v>0</v>
      </c>
      <c r="T202" s="166">
        <f t="shared" si="43"/>
        <v>0</v>
      </c>
      <c r="AR202" s="167" t="s">
        <v>234</v>
      </c>
      <c r="AT202" s="167" t="s">
        <v>155</v>
      </c>
      <c r="AU202" s="167" t="s">
        <v>82</v>
      </c>
      <c r="AY202" s="16" t="s">
        <v>153</v>
      </c>
      <c r="BE202" s="168">
        <f t="shared" si="44"/>
        <v>0</v>
      </c>
      <c r="BF202" s="168">
        <f t="shared" si="45"/>
        <v>0</v>
      </c>
      <c r="BG202" s="168">
        <f t="shared" si="46"/>
        <v>0</v>
      </c>
      <c r="BH202" s="168">
        <f t="shared" si="47"/>
        <v>0</v>
      </c>
      <c r="BI202" s="168">
        <f t="shared" si="48"/>
        <v>0</v>
      </c>
      <c r="BJ202" s="16" t="s">
        <v>82</v>
      </c>
      <c r="BK202" s="168">
        <f t="shared" si="49"/>
        <v>0</v>
      </c>
      <c r="BL202" s="16" t="s">
        <v>234</v>
      </c>
      <c r="BM202" s="167" t="s">
        <v>868</v>
      </c>
    </row>
    <row r="203" spans="2:65" s="1" customFormat="1" ht="36" customHeight="1">
      <c r="B203" s="155"/>
      <c r="C203" s="193" t="s">
        <v>535</v>
      </c>
      <c r="D203" s="193" t="s">
        <v>204</v>
      </c>
      <c r="E203" s="194" t="s">
        <v>1930</v>
      </c>
      <c r="F203" s="195" t="s">
        <v>1931</v>
      </c>
      <c r="G203" s="196" t="s">
        <v>265</v>
      </c>
      <c r="H203" s="197">
        <v>11</v>
      </c>
      <c r="I203" s="198"/>
      <c r="J203" s="199">
        <f t="shared" si="40"/>
        <v>0</v>
      </c>
      <c r="K203" s="195" t="s">
        <v>1730</v>
      </c>
      <c r="L203" s="200"/>
      <c r="M203" s="201" t="s">
        <v>1</v>
      </c>
      <c r="N203" s="202" t="s">
        <v>36</v>
      </c>
      <c r="O203" s="54"/>
      <c r="P203" s="165">
        <f t="shared" si="41"/>
        <v>0</v>
      </c>
      <c r="Q203" s="165">
        <v>0</v>
      </c>
      <c r="R203" s="165">
        <f t="shared" si="42"/>
        <v>0</v>
      </c>
      <c r="S203" s="165">
        <v>0</v>
      </c>
      <c r="T203" s="166">
        <f t="shared" si="43"/>
        <v>0</v>
      </c>
      <c r="AR203" s="167" t="s">
        <v>320</v>
      </c>
      <c r="AT203" s="167" t="s">
        <v>204</v>
      </c>
      <c r="AU203" s="167" t="s">
        <v>82</v>
      </c>
      <c r="AY203" s="16" t="s">
        <v>153</v>
      </c>
      <c r="BE203" s="168">
        <f t="shared" si="44"/>
        <v>0</v>
      </c>
      <c r="BF203" s="168">
        <f t="shared" si="45"/>
        <v>0</v>
      </c>
      <c r="BG203" s="168">
        <f t="shared" si="46"/>
        <v>0</v>
      </c>
      <c r="BH203" s="168">
        <f t="shared" si="47"/>
        <v>0</v>
      </c>
      <c r="BI203" s="168">
        <f t="shared" si="48"/>
        <v>0</v>
      </c>
      <c r="BJ203" s="16" t="s">
        <v>82</v>
      </c>
      <c r="BK203" s="168">
        <f t="shared" si="49"/>
        <v>0</v>
      </c>
      <c r="BL203" s="16" t="s">
        <v>234</v>
      </c>
      <c r="BM203" s="167" t="s">
        <v>877</v>
      </c>
    </row>
    <row r="204" spans="2:65" s="1" customFormat="1" ht="16.5" customHeight="1">
      <c r="B204" s="155"/>
      <c r="C204" s="156" t="s">
        <v>540</v>
      </c>
      <c r="D204" s="156" t="s">
        <v>155</v>
      </c>
      <c r="E204" s="157" t="s">
        <v>1932</v>
      </c>
      <c r="F204" s="158" t="s">
        <v>1933</v>
      </c>
      <c r="G204" s="159" t="s">
        <v>265</v>
      </c>
      <c r="H204" s="160">
        <v>10</v>
      </c>
      <c r="I204" s="161"/>
      <c r="J204" s="162">
        <f t="shared" si="40"/>
        <v>0</v>
      </c>
      <c r="K204" s="158" t="s">
        <v>1730</v>
      </c>
      <c r="L204" s="31"/>
      <c r="M204" s="163" t="s">
        <v>1</v>
      </c>
      <c r="N204" s="164" t="s">
        <v>36</v>
      </c>
      <c r="O204" s="54"/>
      <c r="P204" s="165">
        <f t="shared" si="41"/>
        <v>0</v>
      </c>
      <c r="Q204" s="165">
        <v>0</v>
      </c>
      <c r="R204" s="165">
        <f t="shared" si="42"/>
        <v>0</v>
      </c>
      <c r="S204" s="165">
        <v>0</v>
      </c>
      <c r="T204" s="166">
        <f t="shared" si="43"/>
        <v>0</v>
      </c>
      <c r="AR204" s="167" t="s">
        <v>234</v>
      </c>
      <c r="AT204" s="167" t="s">
        <v>155</v>
      </c>
      <c r="AU204" s="167" t="s">
        <v>82</v>
      </c>
      <c r="AY204" s="16" t="s">
        <v>153</v>
      </c>
      <c r="BE204" s="168">
        <f t="shared" si="44"/>
        <v>0</v>
      </c>
      <c r="BF204" s="168">
        <f t="shared" si="45"/>
        <v>0</v>
      </c>
      <c r="BG204" s="168">
        <f t="shared" si="46"/>
        <v>0</v>
      </c>
      <c r="BH204" s="168">
        <f t="shared" si="47"/>
        <v>0</v>
      </c>
      <c r="BI204" s="168">
        <f t="shared" si="48"/>
        <v>0</v>
      </c>
      <c r="BJ204" s="16" t="s">
        <v>82</v>
      </c>
      <c r="BK204" s="168">
        <f t="shared" si="49"/>
        <v>0</v>
      </c>
      <c r="BL204" s="16" t="s">
        <v>234</v>
      </c>
      <c r="BM204" s="167" t="s">
        <v>900</v>
      </c>
    </row>
    <row r="205" spans="2:65" s="1" customFormat="1" ht="24" customHeight="1">
      <c r="B205" s="155"/>
      <c r="C205" s="193" t="s">
        <v>544</v>
      </c>
      <c r="D205" s="193" t="s">
        <v>204</v>
      </c>
      <c r="E205" s="194" t="s">
        <v>1934</v>
      </c>
      <c r="F205" s="195" t="s">
        <v>1935</v>
      </c>
      <c r="G205" s="196" t="s">
        <v>265</v>
      </c>
      <c r="H205" s="197">
        <v>1</v>
      </c>
      <c r="I205" s="198"/>
      <c r="J205" s="199">
        <f t="shared" si="40"/>
        <v>0</v>
      </c>
      <c r="K205" s="195" t="s">
        <v>1730</v>
      </c>
      <c r="L205" s="200"/>
      <c r="M205" s="201" t="s">
        <v>1</v>
      </c>
      <c r="N205" s="202" t="s">
        <v>36</v>
      </c>
      <c r="O205" s="54"/>
      <c r="P205" s="165">
        <f t="shared" si="41"/>
        <v>0</v>
      </c>
      <c r="Q205" s="165">
        <v>0</v>
      </c>
      <c r="R205" s="165">
        <f t="shared" si="42"/>
        <v>0</v>
      </c>
      <c r="S205" s="165">
        <v>0</v>
      </c>
      <c r="T205" s="166">
        <f t="shared" si="43"/>
        <v>0</v>
      </c>
      <c r="AR205" s="167" t="s">
        <v>320</v>
      </c>
      <c r="AT205" s="167" t="s">
        <v>204</v>
      </c>
      <c r="AU205" s="167" t="s">
        <v>82</v>
      </c>
      <c r="AY205" s="16" t="s">
        <v>153</v>
      </c>
      <c r="BE205" s="168">
        <f t="shared" si="44"/>
        <v>0</v>
      </c>
      <c r="BF205" s="168">
        <f t="shared" si="45"/>
        <v>0</v>
      </c>
      <c r="BG205" s="168">
        <f t="shared" si="46"/>
        <v>0</v>
      </c>
      <c r="BH205" s="168">
        <f t="shared" si="47"/>
        <v>0</v>
      </c>
      <c r="BI205" s="168">
        <f t="shared" si="48"/>
        <v>0</v>
      </c>
      <c r="BJ205" s="16" t="s">
        <v>82</v>
      </c>
      <c r="BK205" s="168">
        <f t="shared" si="49"/>
        <v>0</v>
      </c>
      <c r="BL205" s="16" t="s">
        <v>234</v>
      </c>
      <c r="BM205" s="167" t="s">
        <v>911</v>
      </c>
    </row>
    <row r="206" spans="2:65" s="1" customFormat="1" ht="24" customHeight="1">
      <c r="B206" s="155"/>
      <c r="C206" s="193" t="s">
        <v>555</v>
      </c>
      <c r="D206" s="193" t="s">
        <v>204</v>
      </c>
      <c r="E206" s="194" t="s">
        <v>1936</v>
      </c>
      <c r="F206" s="195" t="s">
        <v>1937</v>
      </c>
      <c r="G206" s="196" t="s">
        <v>265</v>
      </c>
      <c r="H206" s="197">
        <v>1</v>
      </c>
      <c r="I206" s="198"/>
      <c r="J206" s="199">
        <f t="shared" si="40"/>
        <v>0</v>
      </c>
      <c r="K206" s="195" t="s">
        <v>1730</v>
      </c>
      <c r="L206" s="200"/>
      <c r="M206" s="201" t="s">
        <v>1</v>
      </c>
      <c r="N206" s="202" t="s">
        <v>36</v>
      </c>
      <c r="O206" s="54"/>
      <c r="P206" s="165">
        <f t="shared" si="41"/>
        <v>0</v>
      </c>
      <c r="Q206" s="165">
        <v>0</v>
      </c>
      <c r="R206" s="165">
        <f t="shared" si="42"/>
        <v>0</v>
      </c>
      <c r="S206" s="165">
        <v>0</v>
      </c>
      <c r="T206" s="166">
        <f t="shared" si="43"/>
        <v>0</v>
      </c>
      <c r="AR206" s="167" t="s">
        <v>320</v>
      </c>
      <c r="AT206" s="167" t="s">
        <v>204</v>
      </c>
      <c r="AU206" s="167" t="s">
        <v>82</v>
      </c>
      <c r="AY206" s="16" t="s">
        <v>153</v>
      </c>
      <c r="BE206" s="168">
        <f t="shared" si="44"/>
        <v>0</v>
      </c>
      <c r="BF206" s="168">
        <f t="shared" si="45"/>
        <v>0</v>
      </c>
      <c r="BG206" s="168">
        <f t="shared" si="46"/>
        <v>0</v>
      </c>
      <c r="BH206" s="168">
        <f t="shared" si="47"/>
        <v>0</v>
      </c>
      <c r="BI206" s="168">
        <f t="shared" si="48"/>
        <v>0</v>
      </c>
      <c r="BJ206" s="16" t="s">
        <v>82</v>
      </c>
      <c r="BK206" s="168">
        <f t="shared" si="49"/>
        <v>0</v>
      </c>
      <c r="BL206" s="16" t="s">
        <v>234</v>
      </c>
      <c r="BM206" s="167" t="s">
        <v>921</v>
      </c>
    </row>
    <row r="207" spans="2:65" s="1" customFormat="1" ht="36" customHeight="1">
      <c r="B207" s="155"/>
      <c r="C207" s="193" t="s">
        <v>560</v>
      </c>
      <c r="D207" s="193" t="s">
        <v>204</v>
      </c>
      <c r="E207" s="194" t="s">
        <v>1938</v>
      </c>
      <c r="F207" s="195" t="s">
        <v>1939</v>
      </c>
      <c r="G207" s="196" t="s">
        <v>265</v>
      </c>
      <c r="H207" s="197">
        <v>8</v>
      </c>
      <c r="I207" s="198"/>
      <c r="J207" s="199">
        <f t="shared" si="40"/>
        <v>0</v>
      </c>
      <c r="K207" s="195" t="s">
        <v>1735</v>
      </c>
      <c r="L207" s="200"/>
      <c r="M207" s="201" t="s">
        <v>1</v>
      </c>
      <c r="N207" s="202" t="s">
        <v>36</v>
      </c>
      <c r="O207" s="54"/>
      <c r="P207" s="165">
        <f t="shared" si="41"/>
        <v>0</v>
      </c>
      <c r="Q207" s="165">
        <v>0</v>
      </c>
      <c r="R207" s="165">
        <f t="shared" si="42"/>
        <v>0</v>
      </c>
      <c r="S207" s="165">
        <v>0</v>
      </c>
      <c r="T207" s="166">
        <f t="shared" si="43"/>
        <v>0</v>
      </c>
      <c r="AR207" s="167" t="s">
        <v>320</v>
      </c>
      <c r="AT207" s="167" t="s">
        <v>204</v>
      </c>
      <c r="AU207" s="167" t="s">
        <v>82</v>
      </c>
      <c r="AY207" s="16" t="s">
        <v>153</v>
      </c>
      <c r="BE207" s="168">
        <f t="shared" si="44"/>
        <v>0</v>
      </c>
      <c r="BF207" s="168">
        <f t="shared" si="45"/>
        <v>0</v>
      </c>
      <c r="BG207" s="168">
        <f t="shared" si="46"/>
        <v>0</v>
      </c>
      <c r="BH207" s="168">
        <f t="shared" si="47"/>
        <v>0</v>
      </c>
      <c r="BI207" s="168">
        <f t="shared" si="48"/>
        <v>0</v>
      </c>
      <c r="BJ207" s="16" t="s">
        <v>82</v>
      </c>
      <c r="BK207" s="168">
        <f t="shared" si="49"/>
        <v>0</v>
      </c>
      <c r="BL207" s="16" t="s">
        <v>234</v>
      </c>
      <c r="BM207" s="167" t="s">
        <v>945</v>
      </c>
    </row>
    <row r="208" spans="2:65" s="1" customFormat="1" ht="24" customHeight="1">
      <c r="B208" s="155"/>
      <c r="C208" s="193" t="s">
        <v>568</v>
      </c>
      <c r="D208" s="193" t="s">
        <v>204</v>
      </c>
      <c r="E208" s="194" t="s">
        <v>1940</v>
      </c>
      <c r="F208" s="195" t="s">
        <v>1941</v>
      </c>
      <c r="G208" s="196" t="s">
        <v>265</v>
      </c>
      <c r="H208" s="197">
        <v>8</v>
      </c>
      <c r="I208" s="198"/>
      <c r="J208" s="199">
        <f t="shared" si="40"/>
        <v>0</v>
      </c>
      <c r="K208" s="195" t="s">
        <v>1735</v>
      </c>
      <c r="L208" s="200"/>
      <c r="M208" s="201" t="s">
        <v>1</v>
      </c>
      <c r="N208" s="202" t="s">
        <v>36</v>
      </c>
      <c r="O208" s="54"/>
      <c r="P208" s="165">
        <f t="shared" si="41"/>
        <v>0</v>
      </c>
      <c r="Q208" s="165">
        <v>0</v>
      </c>
      <c r="R208" s="165">
        <f t="shared" si="42"/>
        <v>0</v>
      </c>
      <c r="S208" s="165">
        <v>0</v>
      </c>
      <c r="T208" s="166">
        <f t="shared" si="43"/>
        <v>0</v>
      </c>
      <c r="AR208" s="167" t="s">
        <v>320</v>
      </c>
      <c r="AT208" s="167" t="s">
        <v>204</v>
      </c>
      <c r="AU208" s="167" t="s">
        <v>82</v>
      </c>
      <c r="AY208" s="16" t="s">
        <v>153</v>
      </c>
      <c r="BE208" s="168">
        <f t="shared" si="44"/>
        <v>0</v>
      </c>
      <c r="BF208" s="168">
        <f t="shared" si="45"/>
        <v>0</v>
      </c>
      <c r="BG208" s="168">
        <f t="shared" si="46"/>
        <v>0</v>
      </c>
      <c r="BH208" s="168">
        <f t="shared" si="47"/>
        <v>0</v>
      </c>
      <c r="BI208" s="168">
        <f t="shared" si="48"/>
        <v>0</v>
      </c>
      <c r="BJ208" s="16" t="s">
        <v>82</v>
      </c>
      <c r="BK208" s="168">
        <f t="shared" si="49"/>
        <v>0</v>
      </c>
      <c r="BL208" s="16" t="s">
        <v>234</v>
      </c>
      <c r="BM208" s="167" t="s">
        <v>986</v>
      </c>
    </row>
    <row r="209" spans="2:65" s="1" customFormat="1" ht="24" customHeight="1">
      <c r="B209" s="155"/>
      <c r="C209" s="193" t="s">
        <v>572</v>
      </c>
      <c r="D209" s="193" t="s">
        <v>204</v>
      </c>
      <c r="E209" s="194" t="s">
        <v>1942</v>
      </c>
      <c r="F209" s="195" t="s">
        <v>1943</v>
      </c>
      <c r="G209" s="196" t="s">
        <v>265</v>
      </c>
      <c r="H209" s="197">
        <v>1</v>
      </c>
      <c r="I209" s="198"/>
      <c r="J209" s="199">
        <f t="shared" si="40"/>
        <v>0</v>
      </c>
      <c r="K209" s="195" t="s">
        <v>1</v>
      </c>
      <c r="L209" s="200"/>
      <c r="M209" s="201" t="s">
        <v>1</v>
      </c>
      <c r="N209" s="202" t="s">
        <v>36</v>
      </c>
      <c r="O209" s="54"/>
      <c r="P209" s="165">
        <f t="shared" si="41"/>
        <v>0</v>
      </c>
      <c r="Q209" s="165">
        <v>0</v>
      </c>
      <c r="R209" s="165">
        <f t="shared" si="42"/>
        <v>0</v>
      </c>
      <c r="S209" s="165">
        <v>0</v>
      </c>
      <c r="T209" s="166">
        <f t="shared" si="43"/>
        <v>0</v>
      </c>
      <c r="AR209" s="167" t="s">
        <v>320</v>
      </c>
      <c r="AT209" s="167" t="s">
        <v>204</v>
      </c>
      <c r="AU209" s="167" t="s">
        <v>82</v>
      </c>
      <c r="AY209" s="16" t="s">
        <v>153</v>
      </c>
      <c r="BE209" s="168">
        <f t="shared" si="44"/>
        <v>0</v>
      </c>
      <c r="BF209" s="168">
        <f t="shared" si="45"/>
        <v>0</v>
      </c>
      <c r="BG209" s="168">
        <f t="shared" si="46"/>
        <v>0</v>
      </c>
      <c r="BH209" s="168">
        <f t="shared" si="47"/>
        <v>0</v>
      </c>
      <c r="BI209" s="168">
        <f t="shared" si="48"/>
        <v>0</v>
      </c>
      <c r="BJ209" s="16" t="s">
        <v>82</v>
      </c>
      <c r="BK209" s="168">
        <f t="shared" si="49"/>
        <v>0</v>
      </c>
      <c r="BL209" s="16" t="s">
        <v>234</v>
      </c>
      <c r="BM209" s="167" t="s">
        <v>996</v>
      </c>
    </row>
    <row r="210" spans="2:65" s="1" customFormat="1" ht="24" customHeight="1">
      <c r="B210" s="155"/>
      <c r="C210" s="193" t="s">
        <v>579</v>
      </c>
      <c r="D210" s="193" t="s">
        <v>204</v>
      </c>
      <c r="E210" s="194" t="s">
        <v>1944</v>
      </c>
      <c r="F210" s="195" t="s">
        <v>1945</v>
      </c>
      <c r="G210" s="196" t="s">
        <v>265</v>
      </c>
      <c r="H210" s="197">
        <v>1</v>
      </c>
      <c r="I210" s="198"/>
      <c r="J210" s="199">
        <f t="shared" si="40"/>
        <v>0</v>
      </c>
      <c r="K210" s="195" t="s">
        <v>1</v>
      </c>
      <c r="L210" s="200"/>
      <c r="M210" s="201" t="s">
        <v>1</v>
      </c>
      <c r="N210" s="202" t="s">
        <v>36</v>
      </c>
      <c r="O210" s="54"/>
      <c r="P210" s="165">
        <f t="shared" si="41"/>
        <v>0</v>
      </c>
      <c r="Q210" s="165">
        <v>0</v>
      </c>
      <c r="R210" s="165">
        <f t="shared" si="42"/>
        <v>0</v>
      </c>
      <c r="S210" s="165">
        <v>0</v>
      </c>
      <c r="T210" s="166">
        <f t="shared" si="43"/>
        <v>0</v>
      </c>
      <c r="AR210" s="167" t="s">
        <v>320</v>
      </c>
      <c r="AT210" s="167" t="s">
        <v>204</v>
      </c>
      <c r="AU210" s="167" t="s">
        <v>82</v>
      </c>
      <c r="AY210" s="16" t="s">
        <v>153</v>
      </c>
      <c r="BE210" s="168">
        <f t="shared" si="44"/>
        <v>0</v>
      </c>
      <c r="BF210" s="168">
        <f t="shared" si="45"/>
        <v>0</v>
      </c>
      <c r="BG210" s="168">
        <f t="shared" si="46"/>
        <v>0</v>
      </c>
      <c r="BH210" s="168">
        <f t="shared" si="47"/>
        <v>0</v>
      </c>
      <c r="BI210" s="168">
        <f t="shared" si="48"/>
        <v>0</v>
      </c>
      <c r="BJ210" s="16" t="s">
        <v>82</v>
      </c>
      <c r="BK210" s="168">
        <f t="shared" si="49"/>
        <v>0</v>
      </c>
      <c r="BL210" s="16" t="s">
        <v>234</v>
      </c>
      <c r="BM210" s="167" t="s">
        <v>1007</v>
      </c>
    </row>
    <row r="211" spans="2:65" s="1" customFormat="1" ht="24" customHeight="1">
      <c r="B211" s="155"/>
      <c r="C211" s="156" t="s">
        <v>585</v>
      </c>
      <c r="D211" s="156" t="s">
        <v>155</v>
      </c>
      <c r="E211" s="157" t="s">
        <v>1946</v>
      </c>
      <c r="F211" s="158" t="s">
        <v>1947</v>
      </c>
      <c r="G211" s="159" t="s">
        <v>871</v>
      </c>
      <c r="H211" s="160">
        <v>10</v>
      </c>
      <c r="I211" s="161"/>
      <c r="J211" s="162">
        <f t="shared" si="40"/>
        <v>0</v>
      </c>
      <c r="K211" s="158" t="s">
        <v>1750</v>
      </c>
      <c r="L211" s="31"/>
      <c r="M211" s="163" t="s">
        <v>1</v>
      </c>
      <c r="N211" s="164" t="s">
        <v>36</v>
      </c>
      <c r="O211" s="54"/>
      <c r="P211" s="165">
        <f t="shared" si="41"/>
        <v>0</v>
      </c>
      <c r="Q211" s="165">
        <v>0</v>
      </c>
      <c r="R211" s="165">
        <f t="shared" si="42"/>
        <v>0</v>
      </c>
      <c r="S211" s="165">
        <v>0</v>
      </c>
      <c r="T211" s="166">
        <f t="shared" si="43"/>
        <v>0</v>
      </c>
      <c r="AR211" s="167" t="s">
        <v>234</v>
      </c>
      <c r="AT211" s="167" t="s">
        <v>155</v>
      </c>
      <c r="AU211" s="167" t="s">
        <v>82</v>
      </c>
      <c r="AY211" s="16" t="s">
        <v>153</v>
      </c>
      <c r="BE211" s="168">
        <f t="shared" si="44"/>
        <v>0</v>
      </c>
      <c r="BF211" s="168">
        <f t="shared" si="45"/>
        <v>0</v>
      </c>
      <c r="BG211" s="168">
        <f t="shared" si="46"/>
        <v>0</v>
      </c>
      <c r="BH211" s="168">
        <f t="shared" si="47"/>
        <v>0</v>
      </c>
      <c r="BI211" s="168">
        <f t="shared" si="48"/>
        <v>0</v>
      </c>
      <c r="BJ211" s="16" t="s">
        <v>82</v>
      </c>
      <c r="BK211" s="168">
        <f t="shared" si="49"/>
        <v>0</v>
      </c>
      <c r="BL211" s="16" t="s">
        <v>234</v>
      </c>
      <c r="BM211" s="167" t="s">
        <v>1019</v>
      </c>
    </row>
    <row r="212" spans="2:65" s="1" customFormat="1" ht="24" customHeight="1">
      <c r="B212" s="155"/>
      <c r="C212" s="193" t="s">
        <v>590</v>
      </c>
      <c r="D212" s="193" t="s">
        <v>204</v>
      </c>
      <c r="E212" s="194" t="s">
        <v>1948</v>
      </c>
      <c r="F212" s="195" t="s">
        <v>1949</v>
      </c>
      <c r="G212" s="196" t="s">
        <v>265</v>
      </c>
      <c r="H212" s="197">
        <v>10</v>
      </c>
      <c r="I212" s="198"/>
      <c r="J212" s="199">
        <f t="shared" si="40"/>
        <v>0</v>
      </c>
      <c r="K212" s="195" t="s">
        <v>1750</v>
      </c>
      <c r="L212" s="200"/>
      <c r="M212" s="201" t="s">
        <v>1</v>
      </c>
      <c r="N212" s="202" t="s">
        <v>36</v>
      </c>
      <c r="O212" s="54"/>
      <c r="P212" s="165">
        <f t="shared" si="41"/>
        <v>0</v>
      </c>
      <c r="Q212" s="165">
        <v>0</v>
      </c>
      <c r="R212" s="165">
        <f t="shared" si="42"/>
        <v>0</v>
      </c>
      <c r="S212" s="165">
        <v>0</v>
      </c>
      <c r="T212" s="166">
        <f t="shared" si="43"/>
        <v>0</v>
      </c>
      <c r="AR212" s="167" t="s">
        <v>320</v>
      </c>
      <c r="AT212" s="167" t="s">
        <v>204</v>
      </c>
      <c r="AU212" s="167" t="s">
        <v>82</v>
      </c>
      <c r="AY212" s="16" t="s">
        <v>153</v>
      </c>
      <c r="BE212" s="168">
        <f t="shared" si="44"/>
        <v>0</v>
      </c>
      <c r="BF212" s="168">
        <f t="shared" si="45"/>
        <v>0</v>
      </c>
      <c r="BG212" s="168">
        <f t="shared" si="46"/>
        <v>0</v>
      </c>
      <c r="BH212" s="168">
        <f t="shared" si="47"/>
        <v>0</v>
      </c>
      <c r="BI212" s="168">
        <f t="shared" si="48"/>
        <v>0</v>
      </c>
      <c r="BJ212" s="16" t="s">
        <v>82</v>
      </c>
      <c r="BK212" s="168">
        <f t="shared" si="49"/>
        <v>0</v>
      </c>
      <c r="BL212" s="16" t="s">
        <v>234</v>
      </c>
      <c r="BM212" s="167" t="s">
        <v>1031</v>
      </c>
    </row>
    <row r="213" spans="2:65" s="1" customFormat="1" ht="16.5" customHeight="1">
      <c r="B213" s="155"/>
      <c r="C213" s="156" t="s">
        <v>595</v>
      </c>
      <c r="D213" s="156" t="s">
        <v>155</v>
      </c>
      <c r="E213" s="157" t="s">
        <v>1950</v>
      </c>
      <c r="F213" s="158" t="s">
        <v>1951</v>
      </c>
      <c r="G213" s="159" t="s">
        <v>265</v>
      </c>
      <c r="H213" s="160">
        <v>10</v>
      </c>
      <c r="I213" s="161"/>
      <c r="J213" s="162">
        <f t="shared" si="40"/>
        <v>0</v>
      </c>
      <c r="K213" s="158" t="s">
        <v>1750</v>
      </c>
      <c r="L213" s="31"/>
      <c r="M213" s="163" t="s">
        <v>1</v>
      </c>
      <c r="N213" s="164" t="s">
        <v>36</v>
      </c>
      <c r="O213" s="54"/>
      <c r="P213" s="165">
        <f t="shared" si="41"/>
        <v>0</v>
      </c>
      <c r="Q213" s="165">
        <v>0</v>
      </c>
      <c r="R213" s="165">
        <f t="shared" si="42"/>
        <v>0</v>
      </c>
      <c r="S213" s="165">
        <v>0</v>
      </c>
      <c r="T213" s="166">
        <f t="shared" si="43"/>
        <v>0</v>
      </c>
      <c r="AR213" s="167" t="s">
        <v>234</v>
      </c>
      <c r="AT213" s="167" t="s">
        <v>155</v>
      </c>
      <c r="AU213" s="167" t="s">
        <v>82</v>
      </c>
      <c r="AY213" s="16" t="s">
        <v>153</v>
      </c>
      <c r="BE213" s="168">
        <f t="shared" si="44"/>
        <v>0</v>
      </c>
      <c r="BF213" s="168">
        <f t="shared" si="45"/>
        <v>0</v>
      </c>
      <c r="BG213" s="168">
        <f t="shared" si="46"/>
        <v>0</v>
      </c>
      <c r="BH213" s="168">
        <f t="shared" si="47"/>
        <v>0</v>
      </c>
      <c r="BI213" s="168">
        <f t="shared" si="48"/>
        <v>0</v>
      </c>
      <c r="BJ213" s="16" t="s">
        <v>82</v>
      </c>
      <c r="BK213" s="168">
        <f t="shared" si="49"/>
        <v>0</v>
      </c>
      <c r="BL213" s="16" t="s">
        <v>234</v>
      </c>
      <c r="BM213" s="167" t="s">
        <v>1044</v>
      </c>
    </row>
    <row r="214" spans="2:65" s="1" customFormat="1" ht="36" customHeight="1">
      <c r="B214" s="155"/>
      <c r="C214" s="193" t="s">
        <v>1602</v>
      </c>
      <c r="D214" s="193" t="s">
        <v>204</v>
      </c>
      <c r="E214" s="194" t="s">
        <v>1952</v>
      </c>
      <c r="F214" s="195" t="s">
        <v>1953</v>
      </c>
      <c r="G214" s="196" t="s">
        <v>265</v>
      </c>
      <c r="H214" s="197">
        <v>8</v>
      </c>
      <c r="I214" s="198"/>
      <c r="J214" s="199">
        <f t="shared" si="40"/>
        <v>0</v>
      </c>
      <c r="K214" s="195" t="s">
        <v>1735</v>
      </c>
      <c r="L214" s="200"/>
      <c r="M214" s="201" t="s">
        <v>1</v>
      </c>
      <c r="N214" s="202" t="s">
        <v>36</v>
      </c>
      <c r="O214" s="54"/>
      <c r="P214" s="165">
        <f t="shared" si="41"/>
        <v>0</v>
      </c>
      <c r="Q214" s="165">
        <v>0</v>
      </c>
      <c r="R214" s="165">
        <f t="shared" si="42"/>
        <v>0</v>
      </c>
      <c r="S214" s="165">
        <v>0</v>
      </c>
      <c r="T214" s="166">
        <f t="shared" si="43"/>
        <v>0</v>
      </c>
      <c r="AR214" s="167" t="s">
        <v>320</v>
      </c>
      <c r="AT214" s="167" t="s">
        <v>204</v>
      </c>
      <c r="AU214" s="167" t="s">
        <v>82</v>
      </c>
      <c r="AY214" s="16" t="s">
        <v>153</v>
      </c>
      <c r="BE214" s="168">
        <f t="shared" si="44"/>
        <v>0</v>
      </c>
      <c r="BF214" s="168">
        <f t="shared" si="45"/>
        <v>0</v>
      </c>
      <c r="BG214" s="168">
        <f t="shared" si="46"/>
        <v>0</v>
      </c>
      <c r="BH214" s="168">
        <f t="shared" si="47"/>
        <v>0</v>
      </c>
      <c r="BI214" s="168">
        <f t="shared" si="48"/>
        <v>0</v>
      </c>
      <c r="BJ214" s="16" t="s">
        <v>82</v>
      </c>
      <c r="BK214" s="168">
        <f t="shared" si="49"/>
        <v>0</v>
      </c>
      <c r="BL214" s="16" t="s">
        <v>234</v>
      </c>
      <c r="BM214" s="167" t="s">
        <v>1054</v>
      </c>
    </row>
    <row r="215" spans="2:65" s="1" customFormat="1" ht="24" customHeight="1">
      <c r="B215" s="155"/>
      <c r="C215" s="193" t="s">
        <v>1606</v>
      </c>
      <c r="D215" s="193" t="s">
        <v>204</v>
      </c>
      <c r="E215" s="194" t="s">
        <v>1954</v>
      </c>
      <c r="F215" s="195" t="s">
        <v>1955</v>
      </c>
      <c r="G215" s="196" t="s">
        <v>265</v>
      </c>
      <c r="H215" s="197">
        <v>1</v>
      </c>
      <c r="I215" s="198"/>
      <c r="J215" s="199">
        <f t="shared" si="40"/>
        <v>0</v>
      </c>
      <c r="K215" s="195" t="s">
        <v>1735</v>
      </c>
      <c r="L215" s="200"/>
      <c r="M215" s="201" t="s">
        <v>1</v>
      </c>
      <c r="N215" s="202" t="s">
        <v>36</v>
      </c>
      <c r="O215" s="54"/>
      <c r="P215" s="165">
        <f t="shared" si="41"/>
        <v>0</v>
      </c>
      <c r="Q215" s="165">
        <v>0</v>
      </c>
      <c r="R215" s="165">
        <f t="shared" si="42"/>
        <v>0</v>
      </c>
      <c r="S215" s="165">
        <v>0</v>
      </c>
      <c r="T215" s="166">
        <f t="shared" si="43"/>
        <v>0</v>
      </c>
      <c r="AR215" s="167" t="s">
        <v>320</v>
      </c>
      <c r="AT215" s="167" t="s">
        <v>204</v>
      </c>
      <c r="AU215" s="167" t="s">
        <v>82</v>
      </c>
      <c r="AY215" s="16" t="s">
        <v>153</v>
      </c>
      <c r="BE215" s="168">
        <f t="shared" si="44"/>
        <v>0</v>
      </c>
      <c r="BF215" s="168">
        <f t="shared" si="45"/>
        <v>0</v>
      </c>
      <c r="BG215" s="168">
        <f t="shared" si="46"/>
        <v>0</v>
      </c>
      <c r="BH215" s="168">
        <f t="shared" si="47"/>
        <v>0</v>
      </c>
      <c r="BI215" s="168">
        <f t="shared" si="48"/>
        <v>0</v>
      </c>
      <c r="BJ215" s="16" t="s">
        <v>82</v>
      </c>
      <c r="BK215" s="168">
        <f t="shared" si="49"/>
        <v>0</v>
      </c>
      <c r="BL215" s="16" t="s">
        <v>234</v>
      </c>
      <c r="BM215" s="167" t="s">
        <v>1066</v>
      </c>
    </row>
    <row r="216" spans="2:65" s="1" customFormat="1" ht="24" customHeight="1">
      <c r="B216" s="155"/>
      <c r="C216" s="193" t="s">
        <v>599</v>
      </c>
      <c r="D216" s="193" t="s">
        <v>204</v>
      </c>
      <c r="E216" s="194" t="s">
        <v>1956</v>
      </c>
      <c r="F216" s="195" t="s">
        <v>1957</v>
      </c>
      <c r="G216" s="196" t="s">
        <v>265</v>
      </c>
      <c r="H216" s="197">
        <v>1</v>
      </c>
      <c r="I216" s="198"/>
      <c r="J216" s="199">
        <f t="shared" si="40"/>
        <v>0</v>
      </c>
      <c r="K216" s="195" t="s">
        <v>1</v>
      </c>
      <c r="L216" s="200"/>
      <c r="M216" s="201" t="s">
        <v>1</v>
      </c>
      <c r="N216" s="202" t="s">
        <v>36</v>
      </c>
      <c r="O216" s="54"/>
      <c r="P216" s="165">
        <f t="shared" si="41"/>
        <v>0</v>
      </c>
      <c r="Q216" s="165">
        <v>0</v>
      </c>
      <c r="R216" s="165">
        <f t="shared" si="42"/>
        <v>0</v>
      </c>
      <c r="S216" s="165">
        <v>0</v>
      </c>
      <c r="T216" s="166">
        <f t="shared" si="43"/>
        <v>0</v>
      </c>
      <c r="AR216" s="167" t="s">
        <v>320</v>
      </c>
      <c r="AT216" s="167" t="s">
        <v>204</v>
      </c>
      <c r="AU216" s="167" t="s">
        <v>82</v>
      </c>
      <c r="AY216" s="16" t="s">
        <v>153</v>
      </c>
      <c r="BE216" s="168">
        <f t="shared" si="44"/>
        <v>0</v>
      </c>
      <c r="BF216" s="168">
        <f t="shared" si="45"/>
        <v>0</v>
      </c>
      <c r="BG216" s="168">
        <f t="shared" si="46"/>
        <v>0</v>
      </c>
      <c r="BH216" s="168">
        <f t="shared" si="47"/>
        <v>0</v>
      </c>
      <c r="BI216" s="168">
        <f t="shared" si="48"/>
        <v>0</v>
      </c>
      <c r="BJ216" s="16" t="s">
        <v>82</v>
      </c>
      <c r="BK216" s="168">
        <f t="shared" si="49"/>
        <v>0</v>
      </c>
      <c r="BL216" s="16" t="s">
        <v>234</v>
      </c>
      <c r="BM216" s="167" t="s">
        <v>1077</v>
      </c>
    </row>
    <row r="217" spans="2:65" s="1" customFormat="1" ht="24" customHeight="1">
      <c r="B217" s="155"/>
      <c r="C217" s="156" t="s">
        <v>603</v>
      </c>
      <c r="D217" s="156" t="s">
        <v>155</v>
      </c>
      <c r="E217" s="157" t="s">
        <v>1958</v>
      </c>
      <c r="F217" s="158" t="s">
        <v>1959</v>
      </c>
      <c r="G217" s="159" t="s">
        <v>871</v>
      </c>
      <c r="H217" s="160">
        <v>1</v>
      </c>
      <c r="I217" s="161"/>
      <c r="J217" s="162">
        <f t="shared" si="40"/>
        <v>0</v>
      </c>
      <c r="K217" s="158" t="s">
        <v>1784</v>
      </c>
      <c r="L217" s="31"/>
      <c r="M217" s="163" t="s">
        <v>1</v>
      </c>
      <c r="N217" s="164" t="s">
        <v>36</v>
      </c>
      <c r="O217" s="54"/>
      <c r="P217" s="165">
        <f t="shared" si="41"/>
        <v>0</v>
      </c>
      <c r="Q217" s="165">
        <v>0</v>
      </c>
      <c r="R217" s="165">
        <f t="shared" si="42"/>
        <v>0</v>
      </c>
      <c r="S217" s="165">
        <v>0</v>
      </c>
      <c r="T217" s="166">
        <f t="shared" si="43"/>
        <v>0</v>
      </c>
      <c r="AR217" s="167" t="s">
        <v>234</v>
      </c>
      <c r="AT217" s="167" t="s">
        <v>155</v>
      </c>
      <c r="AU217" s="167" t="s">
        <v>82</v>
      </c>
      <c r="AY217" s="16" t="s">
        <v>153</v>
      </c>
      <c r="BE217" s="168">
        <f t="shared" si="44"/>
        <v>0</v>
      </c>
      <c r="BF217" s="168">
        <f t="shared" si="45"/>
        <v>0</v>
      </c>
      <c r="BG217" s="168">
        <f t="shared" si="46"/>
        <v>0</v>
      </c>
      <c r="BH217" s="168">
        <f t="shared" si="47"/>
        <v>0</v>
      </c>
      <c r="BI217" s="168">
        <f t="shared" si="48"/>
        <v>0</v>
      </c>
      <c r="BJ217" s="16" t="s">
        <v>82</v>
      </c>
      <c r="BK217" s="168">
        <f t="shared" si="49"/>
        <v>0</v>
      </c>
      <c r="BL217" s="16" t="s">
        <v>234</v>
      </c>
      <c r="BM217" s="167" t="s">
        <v>1088</v>
      </c>
    </row>
    <row r="218" spans="2:65" s="1" customFormat="1" ht="24" customHeight="1">
      <c r="B218" s="155"/>
      <c r="C218" s="193" t="s">
        <v>605</v>
      </c>
      <c r="D218" s="193" t="s">
        <v>204</v>
      </c>
      <c r="E218" s="194" t="s">
        <v>1960</v>
      </c>
      <c r="F218" s="195" t="s">
        <v>1961</v>
      </c>
      <c r="G218" s="196" t="s">
        <v>265</v>
      </c>
      <c r="H218" s="197">
        <v>1</v>
      </c>
      <c r="I218" s="198"/>
      <c r="J218" s="199">
        <f t="shared" si="40"/>
        <v>0</v>
      </c>
      <c r="K218" s="195" t="s">
        <v>1784</v>
      </c>
      <c r="L218" s="200"/>
      <c r="M218" s="201" t="s">
        <v>1</v>
      </c>
      <c r="N218" s="202" t="s">
        <v>36</v>
      </c>
      <c r="O218" s="54"/>
      <c r="P218" s="165">
        <f t="shared" si="41"/>
        <v>0</v>
      </c>
      <c r="Q218" s="165">
        <v>0</v>
      </c>
      <c r="R218" s="165">
        <f t="shared" si="42"/>
        <v>0</v>
      </c>
      <c r="S218" s="165">
        <v>0</v>
      </c>
      <c r="T218" s="166">
        <f t="shared" si="43"/>
        <v>0</v>
      </c>
      <c r="AR218" s="167" t="s">
        <v>320</v>
      </c>
      <c r="AT218" s="167" t="s">
        <v>204</v>
      </c>
      <c r="AU218" s="167" t="s">
        <v>82</v>
      </c>
      <c r="AY218" s="16" t="s">
        <v>153</v>
      </c>
      <c r="BE218" s="168">
        <f t="shared" si="44"/>
        <v>0</v>
      </c>
      <c r="BF218" s="168">
        <f t="shared" si="45"/>
        <v>0</v>
      </c>
      <c r="BG218" s="168">
        <f t="shared" si="46"/>
        <v>0</v>
      </c>
      <c r="BH218" s="168">
        <f t="shared" si="47"/>
        <v>0</v>
      </c>
      <c r="BI218" s="168">
        <f t="shared" si="48"/>
        <v>0</v>
      </c>
      <c r="BJ218" s="16" t="s">
        <v>82</v>
      </c>
      <c r="BK218" s="168">
        <f t="shared" si="49"/>
        <v>0</v>
      </c>
      <c r="BL218" s="16" t="s">
        <v>234</v>
      </c>
      <c r="BM218" s="167" t="s">
        <v>1098</v>
      </c>
    </row>
    <row r="219" spans="2:65" s="1" customFormat="1" ht="24" customHeight="1">
      <c r="B219" s="155"/>
      <c r="C219" s="156" t="s">
        <v>609</v>
      </c>
      <c r="D219" s="156" t="s">
        <v>155</v>
      </c>
      <c r="E219" s="157" t="s">
        <v>1962</v>
      </c>
      <c r="F219" s="158" t="s">
        <v>1963</v>
      </c>
      <c r="G219" s="159" t="s">
        <v>265</v>
      </c>
      <c r="H219" s="160">
        <v>1</v>
      </c>
      <c r="I219" s="161"/>
      <c r="J219" s="162">
        <f t="shared" si="40"/>
        <v>0</v>
      </c>
      <c r="K219" s="158" t="s">
        <v>1750</v>
      </c>
      <c r="L219" s="31"/>
      <c r="M219" s="163" t="s">
        <v>1</v>
      </c>
      <c r="N219" s="164" t="s">
        <v>36</v>
      </c>
      <c r="O219" s="54"/>
      <c r="P219" s="165">
        <f t="shared" si="41"/>
        <v>0</v>
      </c>
      <c r="Q219" s="165">
        <v>0</v>
      </c>
      <c r="R219" s="165">
        <f t="shared" si="42"/>
        <v>0</v>
      </c>
      <c r="S219" s="165">
        <v>0</v>
      </c>
      <c r="T219" s="166">
        <f t="shared" si="43"/>
        <v>0</v>
      </c>
      <c r="AR219" s="167" t="s">
        <v>234</v>
      </c>
      <c r="AT219" s="167" t="s">
        <v>155</v>
      </c>
      <c r="AU219" s="167" t="s">
        <v>82</v>
      </c>
      <c r="AY219" s="16" t="s">
        <v>153</v>
      </c>
      <c r="BE219" s="168">
        <f t="shared" si="44"/>
        <v>0</v>
      </c>
      <c r="BF219" s="168">
        <f t="shared" si="45"/>
        <v>0</v>
      </c>
      <c r="BG219" s="168">
        <f t="shared" si="46"/>
        <v>0</v>
      </c>
      <c r="BH219" s="168">
        <f t="shared" si="47"/>
        <v>0</v>
      </c>
      <c r="BI219" s="168">
        <f t="shared" si="48"/>
        <v>0</v>
      </c>
      <c r="BJ219" s="16" t="s">
        <v>82</v>
      </c>
      <c r="BK219" s="168">
        <f t="shared" si="49"/>
        <v>0</v>
      </c>
      <c r="BL219" s="16" t="s">
        <v>234</v>
      </c>
      <c r="BM219" s="167" t="s">
        <v>1108</v>
      </c>
    </row>
    <row r="220" spans="2:65" s="1" customFormat="1" ht="24" customHeight="1">
      <c r="B220" s="155"/>
      <c r="C220" s="193" t="s">
        <v>613</v>
      </c>
      <c r="D220" s="193" t="s">
        <v>204</v>
      </c>
      <c r="E220" s="194" t="s">
        <v>1964</v>
      </c>
      <c r="F220" s="195" t="s">
        <v>1965</v>
      </c>
      <c r="G220" s="196" t="s">
        <v>265</v>
      </c>
      <c r="H220" s="197">
        <v>1</v>
      </c>
      <c r="I220" s="198"/>
      <c r="J220" s="199">
        <f t="shared" si="40"/>
        <v>0</v>
      </c>
      <c r="K220" s="195" t="s">
        <v>1750</v>
      </c>
      <c r="L220" s="200"/>
      <c r="M220" s="201" t="s">
        <v>1</v>
      </c>
      <c r="N220" s="202" t="s">
        <v>36</v>
      </c>
      <c r="O220" s="54"/>
      <c r="P220" s="165">
        <f t="shared" si="41"/>
        <v>0</v>
      </c>
      <c r="Q220" s="165">
        <v>0</v>
      </c>
      <c r="R220" s="165">
        <f t="shared" si="42"/>
        <v>0</v>
      </c>
      <c r="S220" s="165">
        <v>0</v>
      </c>
      <c r="T220" s="166">
        <f t="shared" si="43"/>
        <v>0</v>
      </c>
      <c r="AR220" s="167" t="s">
        <v>320</v>
      </c>
      <c r="AT220" s="167" t="s">
        <v>204</v>
      </c>
      <c r="AU220" s="167" t="s">
        <v>82</v>
      </c>
      <c r="AY220" s="16" t="s">
        <v>153</v>
      </c>
      <c r="BE220" s="168">
        <f t="shared" si="44"/>
        <v>0</v>
      </c>
      <c r="BF220" s="168">
        <f t="shared" si="45"/>
        <v>0</v>
      </c>
      <c r="BG220" s="168">
        <f t="shared" si="46"/>
        <v>0</v>
      </c>
      <c r="BH220" s="168">
        <f t="shared" si="47"/>
        <v>0</v>
      </c>
      <c r="BI220" s="168">
        <f t="shared" si="48"/>
        <v>0</v>
      </c>
      <c r="BJ220" s="16" t="s">
        <v>82</v>
      </c>
      <c r="BK220" s="168">
        <f t="shared" si="49"/>
        <v>0</v>
      </c>
      <c r="BL220" s="16" t="s">
        <v>234</v>
      </c>
      <c r="BM220" s="167" t="s">
        <v>1117</v>
      </c>
    </row>
    <row r="221" spans="2:65" s="1" customFormat="1" ht="24" customHeight="1">
      <c r="B221" s="155"/>
      <c r="C221" s="156" t="s">
        <v>617</v>
      </c>
      <c r="D221" s="156" t="s">
        <v>155</v>
      </c>
      <c r="E221" s="157" t="s">
        <v>1966</v>
      </c>
      <c r="F221" s="158" t="s">
        <v>1967</v>
      </c>
      <c r="G221" s="159" t="s">
        <v>265</v>
      </c>
      <c r="H221" s="160">
        <v>10</v>
      </c>
      <c r="I221" s="161"/>
      <c r="J221" s="162">
        <f t="shared" si="40"/>
        <v>0</v>
      </c>
      <c r="K221" s="158" t="s">
        <v>1730</v>
      </c>
      <c r="L221" s="31"/>
      <c r="M221" s="163" t="s">
        <v>1</v>
      </c>
      <c r="N221" s="164" t="s">
        <v>36</v>
      </c>
      <c r="O221" s="54"/>
      <c r="P221" s="165">
        <f t="shared" si="41"/>
        <v>0</v>
      </c>
      <c r="Q221" s="165">
        <v>0</v>
      </c>
      <c r="R221" s="165">
        <f t="shared" si="42"/>
        <v>0</v>
      </c>
      <c r="S221" s="165">
        <v>0</v>
      </c>
      <c r="T221" s="166">
        <f t="shared" si="43"/>
        <v>0</v>
      </c>
      <c r="AR221" s="167" t="s">
        <v>234</v>
      </c>
      <c r="AT221" s="167" t="s">
        <v>155</v>
      </c>
      <c r="AU221" s="167" t="s">
        <v>82</v>
      </c>
      <c r="AY221" s="16" t="s">
        <v>153</v>
      </c>
      <c r="BE221" s="168">
        <f t="shared" si="44"/>
        <v>0</v>
      </c>
      <c r="BF221" s="168">
        <f t="shared" si="45"/>
        <v>0</v>
      </c>
      <c r="BG221" s="168">
        <f t="shared" si="46"/>
        <v>0</v>
      </c>
      <c r="BH221" s="168">
        <f t="shared" si="47"/>
        <v>0</v>
      </c>
      <c r="BI221" s="168">
        <f t="shared" si="48"/>
        <v>0</v>
      </c>
      <c r="BJ221" s="16" t="s">
        <v>82</v>
      </c>
      <c r="BK221" s="168">
        <f t="shared" si="49"/>
        <v>0</v>
      </c>
      <c r="BL221" s="16" t="s">
        <v>234</v>
      </c>
      <c r="BM221" s="167" t="s">
        <v>1126</v>
      </c>
    </row>
    <row r="222" spans="2:65" s="1" customFormat="1" ht="24" customHeight="1">
      <c r="B222" s="155"/>
      <c r="C222" s="193" t="s">
        <v>622</v>
      </c>
      <c r="D222" s="193" t="s">
        <v>204</v>
      </c>
      <c r="E222" s="194" t="s">
        <v>1968</v>
      </c>
      <c r="F222" s="195" t="s">
        <v>1969</v>
      </c>
      <c r="G222" s="196" t="s">
        <v>265</v>
      </c>
      <c r="H222" s="197">
        <v>9</v>
      </c>
      <c r="I222" s="198"/>
      <c r="J222" s="199">
        <f t="shared" si="40"/>
        <v>0</v>
      </c>
      <c r="K222" s="195" t="s">
        <v>1730</v>
      </c>
      <c r="L222" s="200"/>
      <c r="M222" s="201" t="s">
        <v>1</v>
      </c>
      <c r="N222" s="202" t="s">
        <v>36</v>
      </c>
      <c r="O222" s="54"/>
      <c r="P222" s="165">
        <f t="shared" si="41"/>
        <v>0</v>
      </c>
      <c r="Q222" s="165">
        <v>0</v>
      </c>
      <c r="R222" s="165">
        <f t="shared" si="42"/>
        <v>0</v>
      </c>
      <c r="S222" s="165">
        <v>0</v>
      </c>
      <c r="T222" s="166">
        <f t="shared" si="43"/>
        <v>0</v>
      </c>
      <c r="AR222" s="167" t="s">
        <v>320</v>
      </c>
      <c r="AT222" s="167" t="s">
        <v>204</v>
      </c>
      <c r="AU222" s="167" t="s">
        <v>82</v>
      </c>
      <c r="AY222" s="16" t="s">
        <v>153</v>
      </c>
      <c r="BE222" s="168">
        <f t="shared" si="44"/>
        <v>0</v>
      </c>
      <c r="BF222" s="168">
        <f t="shared" si="45"/>
        <v>0</v>
      </c>
      <c r="BG222" s="168">
        <f t="shared" si="46"/>
        <v>0</v>
      </c>
      <c r="BH222" s="168">
        <f t="shared" si="47"/>
        <v>0</v>
      </c>
      <c r="BI222" s="168">
        <f t="shared" si="48"/>
        <v>0</v>
      </c>
      <c r="BJ222" s="16" t="s">
        <v>82</v>
      </c>
      <c r="BK222" s="168">
        <f t="shared" si="49"/>
        <v>0</v>
      </c>
      <c r="BL222" s="16" t="s">
        <v>234</v>
      </c>
      <c r="BM222" s="167" t="s">
        <v>1135</v>
      </c>
    </row>
    <row r="223" spans="2:65" s="1" customFormat="1" ht="24" customHeight="1">
      <c r="B223" s="155"/>
      <c r="C223" s="193" t="s">
        <v>627</v>
      </c>
      <c r="D223" s="193" t="s">
        <v>204</v>
      </c>
      <c r="E223" s="194" t="s">
        <v>1970</v>
      </c>
      <c r="F223" s="195" t="s">
        <v>1971</v>
      </c>
      <c r="G223" s="196" t="s">
        <v>265</v>
      </c>
      <c r="H223" s="197">
        <v>1</v>
      </c>
      <c r="I223" s="198"/>
      <c r="J223" s="199">
        <f t="shared" si="40"/>
        <v>0</v>
      </c>
      <c r="K223" s="195" t="s">
        <v>1</v>
      </c>
      <c r="L223" s="200"/>
      <c r="M223" s="201" t="s">
        <v>1</v>
      </c>
      <c r="N223" s="202" t="s">
        <v>36</v>
      </c>
      <c r="O223" s="54"/>
      <c r="P223" s="165">
        <f t="shared" si="41"/>
        <v>0</v>
      </c>
      <c r="Q223" s="165">
        <v>0</v>
      </c>
      <c r="R223" s="165">
        <f t="shared" si="42"/>
        <v>0</v>
      </c>
      <c r="S223" s="165">
        <v>0</v>
      </c>
      <c r="T223" s="166">
        <f t="shared" si="43"/>
        <v>0</v>
      </c>
      <c r="AR223" s="167" t="s">
        <v>320</v>
      </c>
      <c r="AT223" s="167" t="s">
        <v>204</v>
      </c>
      <c r="AU223" s="167" t="s">
        <v>82</v>
      </c>
      <c r="AY223" s="16" t="s">
        <v>153</v>
      </c>
      <c r="BE223" s="168">
        <f t="shared" si="44"/>
        <v>0</v>
      </c>
      <c r="BF223" s="168">
        <f t="shared" si="45"/>
        <v>0</v>
      </c>
      <c r="BG223" s="168">
        <f t="shared" si="46"/>
        <v>0</v>
      </c>
      <c r="BH223" s="168">
        <f t="shared" si="47"/>
        <v>0</v>
      </c>
      <c r="BI223" s="168">
        <f t="shared" si="48"/>
        <v>0</v>
      </c>
      <c r="BJ223" s="16" t="s">
        <v>82</v>
      </c>
      <c r="BK223" s="168">
        <f t="shared" si="49"/>
        <v>0</v>
      </c>
      <c r="BL223" s="16" t="s">
        <v>234</v>
      </c>
      <c r="BM223" s="167" t="s">
        <v>1147</v>
      </c>
    </row>
    <row r="224" spans="2:65" s="1" customFormat="1" ht="24" customHeight="1">
      <c r="B224" s="155"/>
      <c r="C224" s="156" t="s">
        <v>631</v>
      </c>
      <c r="D224" s="156" t="s">
        <v>155</v>
      </c>
      <c r="E224" s="157" t="s">
        <v>1972</v>
      </c>
      <c r="F224" s="158" t="s">
        <v>1973</v>
      </c>
      <c r="G224" s="159" t="s">
        <v>265</v>
      </c>
      <c r="H224" s="160">
        <v>2</v>
      </c>
      <c r="I224" s="161"/>
      <c r="J224" s="162">
        <f t="shared" si="40"/>
        <v>0</v>
      </c>
      <c r="K224" s="158" t="s">
        <v>1750</v>
      </c>
      <c r="L224" s="31"/>
      <c r="M224" s="163" t="s">
        <v>1</v>
      </c>
      <c r="N224" s="164" t="s">
        <v>36</v>
      </c>
      <c r="O224" s="54"/>
      <c r="P224" s="165">
        <f t="shared" si="41"/>
        <v>0</v>
      </c>
      <c r="Q224" s="165">
        <v>0</v>
      </c>
      <c r="R224" s="165">
        <f t="shared" si="42"/>
        <v>0</v>
      </c>
      <c r="S224" s="165">
        <v>0</v>
      </c>
      <c r="T224" s="166">
        <f t="shared" si="43"/>
        <v>0</v>
      </c>
      <c r="AR224" s="167" t="s">
        <v>234</v>
      </c>
      <c r="AT224" s="167" t="s">
        <v>155</v>
      </c>
      <c r="AU224" s="167" t="s">
        <v>82</v>
      </c>
      <c r="AY224" s="16" t="s">
        <v>153</v>
      </c>
      <c r="BE224" s="168">
        <f t="shared" si="44"/>
        <v>0</v>
      </c>
      <c r="BF224" s="168">
        <f t="shared" si="45"/>
        <v>0</v>
      </c>
      <c r="BG224" s="168">
        <f t="shared" si="46"/>
        <v>0</v>
      </c>
      <c r="BH224" s="168">
        <f t="shared" si="47"/>
        <v>0</v>
      </c>
      <c r="BI224" s="168">
        <f t="shared" si="48"/>
        <v>0</v>
      </c>
      <c r="BJ224" s="16" t="s">
        <v>82</v>
      </c>
      <c r="BK224" s="168">
        <f t="shared" si="49"/>
        <v>0</v>
      </c>
      <c r="BL224" s="16" t="s">
        <v>234</v>
      </c>
      <c r="BM224" s="167" t="s">
        <v>1160</v>
      </c>
    </row>
    <row r="225" spans="2:65" s="1" customFormat="1" ht="24" customHeight="1">
      <c r="B225" s="155"/>
      <c r="C225" s="193" t="s">
        <v>635</v>
      </c>
      <c r="D225" s="193" t="s">
        <v>204</v>
      </c>
      <c r="E225" s="194" t="s">
        <v>1974</v>
      </c>
      <c r="F225" s="195" t="s">
        <v>1975</v>
      </c>
      <c r="G225" s="196" t="s">
        <v>265</v>
      </c>
      <c r="H225" s="197">
        <v>1</v>
      </c>
      <c r="I225" s="198"/>
      <c r="J225" s="199">
        <f t="shared" si="40"/>
        <v>0</v>
      </c>
      <c r="K225" s="195" t="s">
        <v>1750</v>
      </c>
      <c r="L225" s="200"/>
      <c r="M225" s="201" t="s">
        <v>1</v>
      </c>
      <c r="N225" s="202" t="s">
        <v>36</v>
      </c>
      <c r="O225" s="54"/>
      <c r="P225" s="165">
        <f t="shared" si="41"/>
        <v>0</v>
      </c>
      <c r="Q225" s="165">
        <v>0</v>
      </c>
      <c r="R225" s="165">
        <f t="shared" si="42"/>
        <v>0</v>
      </c>
      <c r="S225" s="165">
        <v>0</v>
      </c>
      <c r="T225" s="166">
        <f t="shared" si="43"/>
        <v>0</v>
      </c>
      <c r="AR225" s="167" t="s">
        <v>320</v>
      </c>
      <c r="AT225" s="167" t="s">
        <v>204</v>
      </c>
      <c r="AU225" s="167" t="s">
        <v>82</v>
      </c>
      <c r="AY225" s="16" t="s">
        <v>153</v>
      </c>
      <c r="BE225" s="168">
        <f t="shared" si="44"/>
        <v>0</v>
      </c>
      <c r="BF225" s="168">
        <f t="shared" si="45"/>
        <v>0</v>
      </c>
      <c r="BG225" s="168">
        <f t="shared" si="46"/>
        <v>0</v>
      </c>
      <c r="BH225" s="168">
        <f t="shared" si="47"/>
        <v>0</v>
      </c>
      <c r="BI225" s="168">
        <f t="shared" si="48"/>
        <v>0</v>
      </c>
      <c r="BJ225" s="16" t="s">
        <v>82</v>
      </c>
      <c r="BK225" s="168">
        <f t="shared" si="49"/>
        <v>0</v>
      </c>
      <c r="BL225" s="16" t="s">
        <v>234</v>
      </c>
      <c r="BM225" s="167" t="s">
        <v>1173</v>
      </c>
    </row>
    <row r="226" spans="2:65" s="1" customFormat="1" ht="36" customHeight="1">
      <c r="B226" s="155"/>
      <c r="C226" s="193" t="s">
        <v>640</v>
      </c>
      <c r="D226" s="193" t="s">
        <v>204</v>
      </c>
      <c r="E226" s="194" t="s">
        <v>1976</v>
      </c>
      <c r="F226" s="195" t="s">
        <v>1977</v>
      </c>
      <c r="G226" s="196" t="s">
        <v>265</v>
      </c>
      <c r="H226" s="197">
        <v>1</v>
      </c>
      <c r="I226" s="198"/>
      <c r="J226" s="199">
        <f t="shared" si="40"/>
        <v>0</v>
      </c>
      <c r="K226" s="195" t="s">
        <v>159</v>
      </c>
      <c r="L226" s="200"/>
      <c r="M226" s="201" t="s">
        <v>1</v>
      </c>
      <c r="N226" s="202" t="s">
        <v>36</v>
      </c>
      <c r="O226" s="54"/>
      <c r="P226" s="165">
        <f t="shared" si="41"/>
        <v>0</v>
      </c>
      <c r="Q226" s="165">
        <v>0</v>
      </c>
      <c r="R226" s="165">
        <f t="shared" si="42"/>
        <v>0</v>
      </c>
      <c r="S226" s="165">
        <v>0</v>
      </c>
      <c r="T226" s="166">
        <f t="shared" si="43"/>
        <v>0</v>
      </c>
      <c r="AR226" s="167" t="s">
        <v>320</v>
      </c>
      <c r="AT226" s="167" t="s">
        <v>204</v>
      </c>
      <c r="AU226" s="167" t="s">
        <v>82</v>
      </c>
      <c r="AY226" s="16" t="s">
        <v>153</v>
      </c>
      <c r="BE226" s="168">
        <f t="shared" si="44"/>
        <v>0</v>
      </c>
      <c r="BF226" s="168">
        <f t="shared" si="45"/>
        <v>0</v>
      </c>
      <c r="BG226" s="168">
        <f t="shared" si="46"/>
        <v>0</v>
      </c>
      <c r="BH226" s="168">
        <f t="shared" si="47"/>
        <v>0</v>
      </c>
      <c r="BI226" s="168">
        <f t="shared" si="48"/>
        <v>0</v>
      </c>
      <c r="BJ226" s="16" t="s">
        <v>82</v>
      </c>
      <c r="BK226" s="168">
        <f t="shared" si="49"/>
        <v>0</v>
      </c>
      <c r="BL226" s="16" t="s">
        <v>234</v>
      </c>
      <c r="BM226" s="167" t="s">
        <v>1187</v>
      </c>
    </row>
    <row r="227" spans="2:65" s="1" customFormat="1" ht="24" customHeight="1">
      <c r="B227" s="155"/>
      <c r="C227" s="156" t="s">
        <v>645</v>
      </c>
      <c r="D227" s="156" t="s">
        <v>155</v>
      </c>
      <c r="E227" s="157" t="s">
        <v>1978</v>
      </c>
      <c r="F227" s="158" t="s">
        <v>1979</v>
      </c>
      <c r="G227" s="159" t="s">
        <v>207</v>
      </c>
      <c r="H227" s="160">
        <v>0.47499999999999998</v>
      </c>
      <c r="I227" s="161"/>
      <c r="J227" s="162">
        <f t="shared" si="40"/>
        <v>0</v>
      </c>
      <c r="K227" s="158" t="s">
        <v>1735</v>
      </c>
      <c r="L227" s="31"/>
      <c r="M227" s="163" t="s">
        <v>1</v>
      </c>
      <c r="N227" s="164" t="s">
        <v>36</v>
      </c>
      <c r="O227" s="54"/>
      <c r="P227" s="165">
        <f t="shared" si="41"/>
        <v>0</v>
      </c>
      <c r="Q227" s="165">
        <v>0</v>
      </c>
      <c r="R227" s="165">
        <f t="shared" si="42"/>
        <v>0</v>
      </c>
      <c r="S227" s="165">
        <v>0</v>
      </c>
      <c r="T227" s="166">
        <f t="shared" si="43"/>
        <v>0</v>
      </c>
      <c r="AR227" s="167" t="s">
        <v>234</v>
      </c>
      <c r="AT227" s="167" t="s">
        <v>155</v>
      </c>
      <c r="AU227" s="167" t="s">
        <v>82</v>
      </c>
      <c r="AY227" s="16" t="s">
        <v>153</v>
      </c>
      <c r="BE227" s="168">
        <f t="shared" si="44"/>
        <v>0</v>
      </c>
      <c r="BF227" s="168">
        <f t="shared" si="45"/>
        <v>0</v>
      </c>
      <c r="BG227" s="168">
        <f t="shared" si="46"/>
        <v>0</v>
      </c>
      <c r="BH227" s="168">
        <f t="shared" si="47"/>
        <v>0</v>
      </c>
      <c r="BI227" s="168">
        <f t="shared" si="48"/>
        <v>0</v>
      </c>
      <c r="BJ227" s="16" t="s">
        <v>82</v>
      </c>
      <c r="BK227" s="168">
        <f t="shared" si="49"/>
        <v>0</v>
      </c>
      <c r="BL227" s="16" t="s">
        <v>234</v>
      </c>
      <c r="BM227" s="167" t="s">
        <v>1196</v>
      </c>
    </row>
    <row r="228" spans="2:65" s="11" customFormat="1" ht="22.9" customHeight="1">
      <c r="B228" s="142"/>
      <c r="D228" s="143" t="s">
        <v>69</v>
      </c>
      <c r="E228" s="153" t="s">
        <v>1290</v>
      </c>
      <c r="F228" s="153" t="s">
        <v>1291</v>
      </c>
      <c r="I228" s="145"/>
      <c r="J228" s="154">
        <f>BK228</f>
        <v>0</v>
      </c>
      <c r="L228" s="142"/>
      <c r="M228" s="147"/>
      <c r="N228" s="148"/>
      <c r="O228" s="148"/>
      <c r="P228" s="149">
        <f>SUM(P229:P237)</f>
        <v>0</v>
      </c>
      <c r="Q228" s="148"/>
      <c r="R228" s="149">
        <f>SUM(R229:R237)</f>
        <v>0</v>
      </c>
      <c r="S228" s="148"/>
      <c r="T228" s="150">
        <f>SUM(T229:T237)</f>
        <v>0</v>
      </c>
      <c r="AR228" s="143" t="s">
        <v>82</v>
      </c>
      <c r="AT228" s="151" t="s">
        <v>69</v>
      </c>
      <c r="AU228" s="151" t="s">
        <v>74</v>
      </c>
      <c r="AY228" s="143" t="s">
        <v>153</v>
      </c>
      <c r="BK228" s="152">
        <f>SUM(BK229:BK237)</f>
        <v>0</v>
      </c>
    </row>
    <row r="229" spans="2:65" s="1" customFormat="1" ht="16.5" customHeight="1">
      <c r="B229" s="155"/>
      <c r="C229" s="156" t="s">
        <v>649</v>
      </c>
      <c r="D229" s="156" t="s">
        <v>155</v>
      </c>
      <c r="E229" s="157" t="s">
        <v>1751</v>
      </c>
      <c r="F229" s="158" t="s">
        <v>1752</v>
      </c>
      <c r="G229" s="159" t="s">
        <v>323</v>
      </c>
      <c r="H229" s="160">
        <v>4</v>
      </c>
      <c r="I229" s="161"/>
      <c r="J229" s="162">
        <f t="shared" ref="J229:J237" si="50">ROUND(I229*H229,2)</f>
        <v>0</v>
      </c>
      <c r="K229" s="158" t="s">
        <v>1730</v>
      </c>
      <c r="L229" s="31"/>
      <c r="M229" s="163" t="s">
        <v>1</v>
      </c>
      <c r="N229" s="164" t="s">
        <v>36</v>
      </c>
      <c r="O229" s="54"/>
      <c r="P229" s="165">
        <f t="shared" ref="P229:P237" si="51">O229*H229</f>
        <v>0</v>
      </c>
      <c r="Q229" s="165">
        <v>0</v>
      </c>
      <c r="R229" s="165">
        <f t="shared" ref="R229:R237" si="52">Q229*H229</f>
        <v>0</v>
      </c>
      <c r="S229" s="165">
        <v>0</v>
      </c>
      <c r="T229" s="166">
        <f t="shared" ref="T229:T237" si="53">S229*H229</f>
        <v>0</v>
      </c>
      <c r="AR229" s="167" t="s">
        <v>234</v>
      </c>
      <c r="AT229" s="167" t="s">
        <v>155</v>
      </c>
      <c r="AU229" s="167" t="s">
        <v>82</v>
      </c>
      <c r="AY229" s="16" t="s">
        <v>153</v>
      </c>
      <c r="BE229" s="168">
        <f t="shared" ref="BE229:BE237" si="54">IF(N229="základná",J229,0)</f>
        <v>0</v>
      </c>
      <c r="BF229" s="168">
        <f t="shared" ref="BF229:BF237" si="55">IF(N229="znížená",J229,0)</f>
        <v>0</v>
      </c>
      <c r="BG229" s="168">
        <f t="shared" ref="BG229:BG237" si="56">IF(N229="zákl. prenesená",J229,0)</f>
        <v>0</v>
      </c>
      <c r="BH229" s="168">
        <f t="shared" ref="BH229:BH237" si="57">IF(N229="zníž. prenesená",J229,0)</f>
        <v>0</v>
      </c>
      <c r="BI229" s="168">
        <f t="shared" ref="BI229:BI237" si="58">IF(N229="nulová",J229,0)</f>
        <v>0</v>
      </c>
      <c r="BJ229" s="16" t="s">
        <v>82</v>
      </c>
      <c r="BK229" s="168">
        <f t="shared" ref="BK229:BK237" si="59">ROUND(I229*H229,2)</f>
        <v>0</v>
      </c>
      <c r="BL229" s="16" t="s">
        <v>234</v>
      </c>
      <c r="BM229" s="167" t="s">
        <v>1211</v>
      </c>
    </row>
    <row r="230" spans="2:65" s="1" customFormat="1" ht="24" customHeight="1">
      <c r="B230" s="155"/>
      <c r="C230" s="193" t="s">
        <v>653</v>
      </c>
      <c r="D230" s="193" t="s">
        <v>204</v>
      </c>
      <c r="E230" s="194" t="s">
        <v>1753</v>
      </c>
      <c r="F230" s="195" t="s">
        <v>1754</v>
      </c>
      <c r="G230" s="196" t="s">
        <v>265</v>
      </c>
      <c r="H230" s="197">
        <v>12</v>
      </c>
      <c r="I230" s="198"/>
      <c r="J230" s="199">
        <f t="shared" si="50"/>
        <v>0</v>
      </c>
      <c r="K230" s="195" t="s">
        <v>1</v>
      </c>
      <c r="L230" s="200"/>
      <c r="M230" s="201" t="s">
        <v>1</v>
      </c>
      <c r="N230" s="202" t="s">
        <v>36</v>
      </c>
      <c r="O230" s="54"/>
      <c r="P230" s="165">
        <f t="shared" si="51"/>
        <v>0</v>
      </c>
      <c r="Q230" s="165">
        <v>0</v>
      </c>
      <c r="R230" s="165">
        <f t="shared" si="52"/>
        <v>0</v>
      </c>
      <c r="S230" s="165">
        <v>0</v>
      </c>
      <c r="T230" s="166">
        <f t="shared" si="53"/>
        <v>0</v>
      </c>
      <c r="AR230" s="167" t="s">
        <v>320</v>
      </c>
      <c r="AT230" s="167" t="s">
        <v>204</v>
      </c>
      <c r="AU230" s="167" t="s">
        <v>82</v>
      </c>
      <c r="AY230" s="16" t="s">
        <v>153</v>
      </c>
      <c r="BE230" s="168">
        <f t="shared" si="54"/>
        <v>0</v>
      </c>
      <c r="BF230" s="168">
        <f t="shared" si="55"/>
        <v>0</v>
      </c>
      <c r="BG230" s="168">
        <f t="shared" si="56"/>
        <v>0</v>
      </c>
      <c r="BH230" s="168">
        <f t="shared" si="57"/>
        <v>0</v>
      </c>
      <c r="BI230" s="168">
        <f t="shared" si="58"/>
        <v>0</v>
      </c>
      <c r="BJ230" s="16" t="s">
        <v>82</v>
      </c>
      <c r="BK230" s="168">
        <f t="shared" si="59"/>
        <v>0</v>
      </c>
      <c r="BL230" s="16" t="s">
        <v>234</v>
      </c>
      <c r="BM230" s="167" t="s">
        <v>1222</v>
      </c>
    </row>
    <row r="231" spans="2:65" s="1" customFormat="1" ht="24" customHeight="1">
      <c r="B231" s="155"/>
      <c r="C231" s="156" t="s">
        <v>657</v>
      </c>
      <c r="D231" s="156" t="s">
        <v>155</v>
      </c>
      <c r="E231" s="157" t="s">
        <v>1980</v>
      </c>
      <c r="F231" s="158" t="s">
        <v>1981</v>
      </c>
      <c r="G231" s="159" t="s">
        <v>323</v>
      </c>
      <c r="H231" s="160">
        <v>2</v>
      </c>
      <c r="I231" s="161"/>
      <c r="J231" s="162">
        <f t="shared" si="50"/>
        <v>0</v>
      </c>
      <c r="K231" s="158" t="s">
        <v>159</v>
      </c>
      <c r="L231" s="31"/>
      <c r="M231" s="163" t="s">
        <v>1</v>
      </c>
      <c r="N231" s="164" t="s">
        <v>36</v>
      </c>
      <c r="O231" s="54"/>
      <c r="P231" s="165">
        <f t="shared" si="51"/>
        <v>0</v>
      </c>
      <c r="Q231" s="165">
        <v>0</v>
      </c>
      <c r="R231" s="165">
        <f t="shared" si="52"/>
        <v>0</v>
      </c>
      <c r="S231" s="165">
        <v>0</v>
      </c>
      <c r="T231" s="166">
        <f t="shared" si="53"/>
        <v>0</v>
      </c>
      <c r="AR231" s="167" t="s">
        <v>234</v>
      </c>
      <c r="AT231" s="167" t="s">
        <v>155</v>
      </c>
      <c r="AU231" s="167" t="s">
        <v>82</v>
      </c>
      <c r="AY231" s="16" t="s">
        <v>153</v>
      </c>
      <c r="BE231" s="168">
        <f t="shared" si="54"/>
        <v>0</v>
      </c>
      <c r="BF231" s="168">
        <f t="shared" si="55"/>
        <v>0</v>
      </c>
      <c r="BG231" s="168">
        <f t="shared" si="56"/>
        <v>0</v>
      </c>
      <c r="BH231" s="168">
        <f t="shared" si="57"/>
        <v>0</v>
      </c>
      <c r="BI231" s="168">
        <f t="shared" si="58"/>
        <v>0</v>
      </c>
      <c r="BJ231" s="16" t="s">
        <v>82</v>
      </c>
      <c r="BK231" s="168">
        <f t="shared" si="59"/>
        <v>0</v>
      </c>
      <c r="BL231" s="16" t="s">
        <v>234</v>
      </c>
      <c r="BM231" s="167" t="s">
        <v>1231</v>
      </c>
    </row>
    <row r="232" spans="2:65" s="1" customFormat="1" ht="24" customHeight="1">
      <c r="B232" s="155"/>
      <c r="C232" s="193" t="s">
        <v>663</v>
      </c>
      <c r="D232" s="193" t="s">
        <v>204</v>
      </c>
      <c r="E232" s="194" t="s">
        <v>1982</v>
      </c>
      <c r="F232" s="195" t="s">
        <v>1983</v>
      </c>
      <c r="G232" s="196" t="s">
        <v>265</v>
      </c>
      <c r="H232" s="197">
        <v>6</v>
      </c>
      <c r="I232" s="198"/>
      <c r="J232" s="199">
        <f t="shared" si="50"/>
        <v>0</v>
      </c>
      <c r="K232" s="195" t="s">
        <v>1750</v>
      </c>
      <c r="L232" s="200"/>
      <c r="M232" s="201" t="s">
        <v>1</v>
      </c>
      <c r="N232" s="202" t="s">
        <v>36</v>
      </c>
      <c r="O232" s="54"/>
      <c r="P232" s="165">
        <f t="shared" si="51"/>
        <v>0</v>
      </c>
      <c r="Q232" s="165">
        <v>0</v>
      </c>
      <c r="R232" s="165">
        <f t="shared" si="52"/>
        <v>0</v>
      </c>
      <c r="S232" s="165">
        <v>0</v>
      </c>
      <c r="T232" s="166">
        <f t="shared" si="53"/>
        <v>0</v>
      </c>
      <c r="AR232" s="167" t="s">
        <v>320</v>
      </c>
      <c r="AT232" s="167" t="s">
        <v>204</v>
      </c>
      <c r="AU232" s="167" t="s">
        <v>82</v>
      </c>
      <c r="AY232" s="16" t="s">
        <v>153</v>
      </c>
      <c r="BE232" s="168">
        <f t="shared" si="54"/>
        <v>0</v>
      </c>
      <c r="BF232" s="168">
        <f t="shared" si="55"/>
        <v>0</v>
      </c>
      <c r="BG232" s="168">
        <f t="shared" si="56"/>
        <v>0</v>
      </c>
      <c r="BH232" s="168">
        <f t="shared" si="57"/>
        <v>0</v>
      </c>
      <c r="BI232" s="168">
        <f t="shared" si="58"/>
        <v>0</v>
      </c>
      <c r="BJ232" s="16" t="s">
        <v>82</v>
      </c>
      <c r="BK232" s="168">
        <f t="shared" si="59"/>
        <v>0</v>
      </c>
      <c r="BL232" s="16" t="s">
        <v>234</v>
      </c>
      <c r="BM232" s="167" t="s">
        <v>1240</v>
      </c>
    </row>
    <row r="233" spans="2:65" s="1" customFormat="1" ht="36" customHeight="1">
      <c r="B233" s="155"/>
      <c r="C233" s="193" t="s">
        <v>668</v>
      </c>
      <c r="D233" s="193" t="s">
        <v>204</v>
      </c>
      <c r="E233" s="194" t="s">
        <v>1984</v>
      </c>
      <c r="F233" s="195" t="s">
        <v>1985</v>
      </c>
      <c r="G233" s="196" t="s">
        <v>265</v>
      </c>
      <c r="H233" s="197">
        <v>6</v>
      </c>
      <c r="I233" s="198"/>
      <c r="J233" s="199">
        <f t="shared" si="50"/>
        <v>0</v>
      </c>
      <c r="K233" s="195" t="s">
        <v>159</v>
      </c>
      <c r="L233" s="200"/>
      <c r="M233" s="201" t="s">
        <v>1</v>
      </c>
      <c r="N233" s="202" t="s">
        <v>36</v>
      </c>
      <c r="O233" s="54"/>
      <c r="P233" s="165">
        <f t="shared" si="51"/>
        <v>0</v>
      </c>
      <c r="Q233" s="165">
        <v>0</v>
      </c>
      <c r="R233" s="165">
        <f t="shared" si="52"/>
        <v>0</v>
      </c>
      <c r="S233" s="165">
        <v>0</v>
      </c>
      <c r="T233" s="166">
        <f t="shared" si="53"/>
        <v>0</v>
      </c>
      <c r="AR233" s="167" t="s">
        <v>320</v>
      </c>
      <c r="AT233" s="167" t="s">
        <v>204</v>
      </c>
      <c r="AU233" s="167" t="s">
        <v>82</v>
      </c>
      <c r="AY233" s="16" t="s">
        <v>153</v>
      </c>
      <c r="BE233" s="168">
        <f t="shared" si="54"/>
        <v>0</v>
      </c>
      <c r="BF233" s="168">
        <f t="shared" si="55"/>
        <v>0</v>
      </c>
      <c r="BG233" s="168">
        <f t="shared" si="56"/>
        <v>0</v>
      </c>
      <c r="BH233" s="168">
        <f t="shared" si="57"/>
        <v>0</v>
      </c>
      <c r="BI233" s="168">
        <f t="shared" si="58"/>
        <v>0</v>
      </c>
      <c r="BJ233" s="16" t="s">
        <v>82</v>
      </c>
      <c r="BK233" s="168">
        <f t="shared" si="59"/>
        <v>0</v>
      </c>
      <c r="BL233" s="16" t="s">
        <v>234</v>
      </c>
      <c r="BM233" s="167" t="s">
        <v>1248</v>
      </c>
    </row>
    <row r="234" spans="2:65" s="1" customFormat="1" ht="16.5" customHeight="1">
      <c r="B234" s="155"/>
      <c r="C234" s="156" t="s">
        <v>673</v>
      </c>
      <c r="D234" s="156" t="s">
        <v>155</v>
      </c>
      <c r="E234" s="157" t="s">
        <v>1986</v>
      </c>
      <c r="F234" s="158" t="s">
        <v>1987</v>
      </c>
      <c r="G234" s="159" t="s">
        <v>265</v>
      </c>
      <c r="H234" s="160">
        <v>2</v>
      </c>
      <c r="I234" s="161"/>
      <c r="J234" s="162">
        <f t="shared" si="50"/>
        <v>0</v>
      </c>
      <c r="K234" s="158" t="s">
        <v>1730</v>
      </c>
      <c r="L234" s="31"/>
      <c r="M234" s="163" t="s">
        <v>1</v>
      </c>
      <c r="N234" s="164" t="s">
        <v>36</v>
      </c>
      <c r="O234" s="54"/>
      <c r="P234" s="165">
        <f t="shared" si="51"/>
        <v>0</v>
      </c>
      <c r="Q234" s="165">
        <v>0</v>
      </c>
      <c r="R234" s="165">
        <f t="shared" si="52"/>
        <v>0</v>
      </c>
      <c r="S234" s="165">
        <v>0</v>
      </c>
      <c r="T234" s="166">
        <f t="shared" si="53"/>
        <v>0</v>
      </c>
      <c r="AR234" s="167" t="s">
        <v>234</v>
      </c>
      <c r="AT234" s="167" t="s">
        <v>155</v>
      </c>
      <c r="AU234" s="167" t="s">
        <v>82</v>
      </c>
      <c r="AY234" s="16" t="s">
        <v>153</v>
      </c>
      <c r="BE234" s="168">
        <f t="shared" si="54"/>
        <v>0</v>
      </c>
      <c r="BF234" s="168">
        <f t="shared" si="55"/>
        <v>0</v>
      </c>
      <c r="BG234" s="168">
        <f t="shared" si="56"/>
        <v>0</v>
      </c>
      <c r="BH234" s="168">
        <f t="shared" si="57"/>
        <v>0</v>
      </c>
      <c r="BI234" s="168">
        <f t="shared" si="58"/>
        <v>0</v>
      </c>
      <c r="BJ234" s="16" t="s">
        <v>82</v>
      </c>
      <c r="BK234" s="168">
        <f t="shared" si="59"/>
        <v>0</v>
      </c>
      <c r="BL234" s="16" t="s">
        <v>234</v>
      </c>
      <c r="BM234" s="167" t="s">
        <v>1257</v>
      </c>
    </row>
    <row r="235" spans="2:65" s="1" customFormat="1" ht="16.5" customHeight="1">
      <c r="B235" s="155"/>
      <c r="C235" s="193" t="s">
        <v>678</v>
      </c>
      <c r="D235" s="193" t="s">
        <v>204</v>
      </c>
      <c r="E235" s="194" t="s">
        <v>1988</v>
      </c>
      <c r="F235" s="195" t="s">
        <v>1989</v>
      </c>
      <c r="G235" s="196" t="s">
        <v>265</v>
      </c>
      <c r="H235" s="197">
        <v>1</v>
      </c>
      <c r="I235" s="198"/>
      <c r="J235" s="199">
        <f t="shared" si="50"/>
        <v>0</v>
      </c>
      <c r="K235" s="195" t="s">
        <v>1</v>
      </c>
      <c r="L235" s="200"/>
      <c r="M235" s="201" t="s">
        <v>1</v>
      </c>
      <c r="N235" s="202" t="s">
        <v>36</v>
      </c>
      <c r="O235" s="54"/>
      <c r="P235" s="165">
        <f t="shared" si="51"/>
        <v>0</v>
      </c>
      <c r="Q235" s="165">
        <v>0</v>
      </c>
      <c r="R235" s="165">
        <f t="shared" si="52"/>
        <v>0</v>
      </c>
      <c r="S235" s="165">
        <v>0</v>
      </c>
      <c r="T235" s="166">
        <f t="shared" si="53"/>
        <v>0</v>
      </c>
      <c r="AR235" s="167" t="s">
        <v>320</v>
      </c>
      <c r="AT235" s="167" t="s">
        <v>204</v>
      </c>
      <c r="AU235" s="167" t="s">
        <v>82</v>
      </c>
      <c r="AY235" s="16" t="s">
        <v>153</v>
      </c>
      <c r="BE235" s="168">
        <f t="shared" si="54"/>
        <v>0</v>
      </c>
      <c r="BF235" s="168">
        <f t="shared" si="55"/>
        <v>0</v>
      </c>
      <c r="BG235" s="168">
        <f t="shared" si="56"/>
        <v>0</v>
      </c>
      <c r="BH235" s="168">
        <f t="shared" si="57"/>
        <v>0</v>
      </c>
      <c r="BI235" s="168">
        <f t="shared" si="58"/>
        <v>0</v>
      </c>
      <c r="BJ235" s="16" t="s">
        <v>82</v>
      </c>
      <c r="BK235" s="168">
        <f t="shared" si="59"/>
        <v>0</v>
      </c>
      <c r="BL235" s="16" t="s">
        <v>234</v>
      </c>
      <c r="BM235" s="167" t="s">
        <v>1266</v>
      </c>
    </row>
    <row r="236" spans="2:65" s="1" customFormat="1" ht="16.5" customHeight="1">
      <c r="B236" s="155"/>
      <c r="C236" s="193" t="s">
        <v>683</v>
      </c>
      <c r="D236" s="193" t="s">
        <v>204</v>
      </c>
      <c r="E236" s="194" t="s">
        <v>1990</v>
      </c>
      <c r="F236" s="195" t="s">
        <v>1991</v>
      </c>
      <c r="G236" s="196" t="s">
        <v>265</v>
      </c>
      <c r="H236" s="197">
        <v>1</v>
      </c>
      <c r="I236" s="198"/>
      <c r="J236" s="199">
        <f t="shared" si="50"/>
        <v>0</v>
      </c>
      <c r="K236" s="195" t="s">
        <v>1</v>
      </c>
      <c r="L236" s="200"/>
      <c r="M236" s="201" t="s">
        <v>1</v>
      </c>
      <c r="N236" s="202" t="s">
        <v>36</v>
      </c>
      <c r="O236" s="54"/>
      <c r="P236" s="165">
        <f t="shared" si="51"/>
        <v>0</v>
      </c>
      <c r="Q236" s="165">
        <v>0</v>
      </c>
      <c r="R236" s="165">
        <f t="shared" si="52"/>
        <v>0</v>
      </c>
      <c r="S236" s="165">
        <v>0</v>
      </c>
      <c r="T236" s="166">
        <f t="shared" si="53"/>
        <v>0</v>
      </c>
      <c r="AR236" s="167" t="s">
        <v>320</v>
      </c>
      <c r="AT236" s="167" t="s">
        <v>204</v>
      </c>
      <c r="AU236" s="167" t="s">
        <v>82</v>
      </c>
      <c r="AY236" s="16" t="s">
        <v>153</v>
      </c>
      <c r="BE236" s="168">
        <f t="shared" si="54"/>
        <v>0</v>
      </c>
      <c r="BF236" s="168">
        <f t="shared" si="55"/>
        <v>0</v>
      </c>
      <c r="BG236" s="168">
        <f t="shared" si="56"/>
        <v>0</v>
      </c>
      <c r="BH236" s="168">
        <f t="shared" si="57"/>
        <v>0</v>
      </c>
      <c r="BI236" s="168">
        <f t="shared" si="58"/>
        <v>0</v>
      </c>
      <c r="BJ236" s="16" t="s">
        <v>82</v>
      </c>
      <c r="BK236" s="168">
        <f t="shared" si="59"/>
        <v>0</v>
      </c>
      <c r="BL236" s="16" t="s">
        <v>234</v>
      </c>
      <c r="BM236" s="167" t="s">
        <v>1274</v>
      </c>
    </row>
    <row r="237" spans="2:65" s="1" customFormat="1" ht="24" customHeight="1">
      <c r="B237" s="155"/>
      <c r="C237" s="156" t="s">
        <v>687</v>
      </c>
      <c r="D237" s="156" t="s">
        <v>155</v>
      </c>
      <c r="E237" s="157" t="s">
        <v>1992</v>
      </c>
      <c r="F237" s="158" t="s">
        <v>1468</v>
      </c>
      <c r="G237" s="159" t="s">
        <v>207</v>
      </c>
      <c r="H237" s="160">
        <v>1E-3</v>
      </c>
      <c r="I237" s="161"/>
      <c r="J237" s="162">
        <f t="shared" si="50"/>
        <v>0</v>
      </c>
      <c r="K237" s="158" t="s">
        <v>1735</v>
      </c>
      <c r="L237" s="31"/>
      <c r="M237" s="209" t="s">
        <v>1</v>
      </c>
      <c r="N237" s="210" t="s">
        <v>36</v>
      </c>
      <c r="O237" s="211"/>
      <c r="P237" s="212">
        <f t="shared" si="51"/>
        <v>0</v>
      </c>
      <c r="Q237" s="212">
        <v>0</v>
      </c>
      <c r="R237" s="212">
        <f t="shared" si="52"/>
        <v>0</v>
      </c>
      <c r="S237" s="212">
        <v>0</v>
      </c>
      <c r="T237" s="213">
        <f t="shared" si="53"/>
        <v>0</v>
      </c>
      <c r="AR237" s="167" t="s">
        <v>234</v>
      </c>
      <c r="AT237" s="167" t="s">
        <v>155</v>
      </c>
      <c r="AU237" s="167" t="s">
        <v>82</v>
      </c>
      <c r="AY237" s="16" t="s">
        <v>153</v>
      </c>
      <c r="BE237" s="168">
        <f t="shared" si="54"/>
        <v>0</v>
      </c>
      <c r="BF237" s="168">
        <f t="shared" si="55"/>
        <v>0</v>
      </c>
      <c r="BG237" s="168">
        <f t="shared" si="56"/>
        <v>0</v>
      </c>
      <c r="BH237" s="168">
        <f t="shared" si="57"/>
        <v>0</v>
      </c>
      <c r="BI237" s="168">
        <f t="shared" si="58"/>
        <v>0</v>
      </c>
      <c r="BJ237" s="16" t="s">
        <v>82</v>
      </c>
      <c r="BK237" s="168">
        <f t="shared" si="59"/>
        <v>0</v>
      </c>
      <c r="BL237" s="16" t="s">
        <v>234</v>
      </c>
      <c r="BM237" s="167" t="s">
        <v>1282</v>
      </c>
    </row>
    <row r="238" spans="2:65" s="1" customFormat="1" ht="6.95" customHeight="1">
      <c r="B238" s="43"/>
      <c r="C238" s="44"/>
      <c r="D238" s="44"/>
      <c r="E238" s="44"/>
      <c r="F238" s="44"/>
      <c r="G238" s="44"/>
      <c r="H238" s="44"/>
      <c r="I238" s="116"/>
      <c r="J238" s="44"/>
      <c r="K238" s="44"/>
      <c r="L238" s="31"/>
    </row>
  </sheetData>
  <autoFilter ref="C125:K237"/>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8.xml><?xml version="1.0" encoding="utf-8"?>
<worksheet xmlns="http://schemas.openxmlformats.org/spreadsheetml/2006/main" xmlns:r="http://schemas.openxmlformats.org/officeDocument/2006/relationships">
  <sheetPr>
    <pageSetUpPr fitToPage="1"/>
  </sheetPr>
  <dimension ref="B2:BM211"/>
  <sheetViews>
    <sheetView showGridLines="0" workbookViewId="0">
      <selection activeCell="J12" sqref="J12"/>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5" t="s">
        <v>5</v>
      </c>
      <c r="M2" s="226"/>
      <c r="N2" s="226"/>
      <c r="O2" s="226"/>
      <c r="P2" s="226"/>
      <c r="Q2" s="226"/>
      <c r="R2" s="226"/>
      <c r="S2" s="226"/>
      <c r="T2" s="226"/>
      <c r="U2" s="226"/>
      <c r="V2" s="226"/>
      <c r="AT2" s="16" t="s">
        <v>100</v>
      </c>
    </row>
    <row r="3" spans="2:46" ht="6.95" customHeight="1">
      <c r="B3" s="17"/>
      <c r="C3" s="18"/>
      <c r="D3" s="18"/>
      <c r="E3" s="18"/>
      <c r="F3" s="18"/>
      <c r="G3" s="18"/>
      <c r="H3" s="18"/>
      <c r="I3" s="93"/>
      <c r="J3" s="18"/>
      <c r="K3" s="18"/>
      <c r="L3" s="19"/>
      <c r="AT3" s="16" t="s">
        <v>70</v>
      </c>
    </row>
    <row r="4" spans="2:46" ht="24.95" customHeight="1">
      <c r="B4" s="19"/>
      <c r="D4" s="20" t="s">
        <v>104</v>
      </c>
      <c r="L4" s="19"/>
      <c r="M4" s="94" t="s">
        <v>9</v>
      </c>
      <c r="AT4" s="16" t="s">
        <v>3</v>
      </c>
    </row>
    <row r="5" spans="2:46" ht="6.95" customHeight="1">
      <c r="B5" s="19"/>
      <c r="L5" s="19"/>
    </row>
    <row r="6" spans="2:46" ht="12" customHeight="1">
      <c r="B6" s="19"/>
      <c r="D6" s="26" t="s">
        <v>14</v>
      </c>
      <c r="L6" s="19"/>
    </row>
    <row r="7" spans="2:46" ht="16.5" customHeight="1">
      <c r="B7" s="19"/>
      <c r="E7" s="257" t="str">
        <f>'Rekapitulácia stavby'!K6</f>
        <v>Obnova a nadstavba Materskej školy Hrubá Borša</v>
      </c>
      <c r="F7" s="258"/>
      <c r="G7" s="258"/>
      <c r="H7" s="258"/>
      <c r="L7" s="19"/>
    </row>
    <row r="8" spans="2:46" s="1" customFormat="1" ht="12" customHeight="1">
      <c r="B8" s="31"/>
      <c r="D8" s="26" t="s">
        <v>105</v>
      </c>
      <c r="I8" s="95"/>
      <c r="L8" s="31"/>
    </row>
    <row r="9" spans="2:46" s="1" customFormat="1" ht="36.950000000000003" customHeight="1">
      <c r="B9" s="31"/>
      <c r="E9" s="233" t="s">
        <v>1993</v>
      </c>
      <c r="F9" s="259"/>
      <c r="G9" s="259"/>
      <c r="H9" s="259"/>
      <c r="I9" s="95"/>
      <c r="L9" s="31"/>
    </row>
    <row r="10" spans="2:46" s="1" customFormat="1" ht="11.25">
      <c r="B10" s="31"/>
      <c r="I10" s="95"/>
      <c r="L10" s="31"/>
    </row>
    <row r="11" spans="2:46" s="1" customFormat="1" ht="12" customHeight="1">
      <c r="B11" s="31"/>
      <c r="D11" s="26" t="s">
        <v>16</v>
      </c>
      <c r="F11" s="24" t="s">
        <v>1</v>
      </c>
      <c r="I11" s="96" t="s">
        <v>17</v>
      </c>
      <c r="J11" s="24" t="s">
        <v>1</v>
      </c>
      <c r="L11" s="31"/>
    </row>
    <row r="12" spans="2:46" s="1" customFormat="1" ht="12" customHeight="1">
      <c r="B12" s="31"/>
      <c r="D12" s="26" t="s">
        <v>18</v>
      </c>
      <c r="F12" s="24" t="s">
        <v>19</v>
      </c>
      <c r="I12" s="96" t="s">
        <v>20</v>
      </c>
      <c r="J12" s="51"/>
      <c r="L12" s="31"/>
    </row>
    <row r="13" spans="2:46" s="1" customFormat="1" ht="10.9" customHeight="1">
      <c r="B13" s="31"/>
      <c r="I13" s="95"/>
      <c r="L13" s="31"/>
    </row>
    <row r="14" spans="2:46" s="1" customFormat="1" ht="12" customHeight="1">
      <c r="B14" s="31"/>
      <c r="D14" s="26" t="s">
        <v>21</v>
      </c>
      <c r="I14" s="96" t="s">
        <v>22</v>
      </c>
      <c r="J14" s="24" t="str">
        <f>IF('Rekapitulácia stavby'!AN10="","",'Rekapitulácia stavby'!AN10)</f>
        <v/>
      </c>
      <c r="L14" s="31"/>
    </row>
    <row r="15" spans="2:46" s="1" customFormat="1" ht="18" customHeight="1">
      <c r="B15" s="31"/>
      <c r="E15" s="24" t="str">
        <f>IF('Rekapitulácia stavby'!E11="","",'Rekapitulácia stavby'!E11)</f>
        <v xml:space="preserve"> </v>
      </c>
      <c r="I15" s="96" t="s">
        <v>23</v>
      </c>
      <c r="J15" s="24" t="str">
        <f>IF('Rekapitulácia stavby'!AN11="","",'Rekapitulácia stavby'!AN11)</f>
        <v/>
      </c>
      <c r="L15" s="31"/>
    </row>
    <row r="16" spans="2:46" s="1" customFormat="1" ht="6.95" customHeight="1">
      <c r="B16" s="31"/>
      <c r="I16" s="95"/>
      <c r="L16" s="31"/>
    </row>
    <row r="17" spans="2:12" s="1" customFormat="1" ht="12" customHeight="1">
      <c r="B17" s="31"/>
      <c r="D17" s="26" t="s">
        <v>24</v>
      </c>
      <c r="I17" s="96" t="s">
        <v>22</v>
      </c>
      <c r="J17" s="27" t="str">
        <f>'Rekapitulácia stavby'!AN13</f>
        <v>Vyplň údaj</v>
      </c>
      <c r="L17" s="31"/>
    </row>
    <row r="18" spans="2:12" s="1" customFormat="1" ht="18" customHeight="1">
      <c r="B18" s="31"/>
      <c r="E18" s="260" t="str">
        <f>'Rekapitulácia stavby'!E14</f>
        <v>Vyplň údaj</v>
      </c>
      <c r="F18" s="236"/>
      <c r="G18" s="236"/>
      <c r="H18" s="236"/>
      <c r="I18" s="96" t="s">
        <v>23</v>
      </c>
      <c r="J18" s="27" t="str">
        <f>'Rekapitulácia stavby'!AN14</f>
        <v>Vyplň údaj</v>
      </c>
      <c r="L18" s="31"/>
    </row>
    <row r="19" spans="2:12" s="1" customFormat="1" ht="6.95" customHeight="1">
      <c r="B19" s="31"/>
      <c r="I19" s="95"/>
      <c r="L19" s="31"/>
    </row>
    <row r="20" spans="2:12" s="1" customFormat="1" ht="12" customHeight="1">
      <c r="B20" s="31"/>
      <c r="D20" s="26" t="s">
        <v>26</v>
      </c>
      <c r="I20" s="96" t="s">
        <v>22</v>
      </c>
      <c r="J20" s="24" t="str">
        <f>IF('Rekapitulácia stavby'!AN16="","",'Rekapitulácia stavby'!AN16)</f>
        <v/>
      </c>
      <c r="L20" s="31"/>
    </row>
    <row r="21" spans="2:12" s="1" customFormat="1" ht="18" customHeight="1">
      <c r="B21" s="31"/>
      <c r="E21" s="24" t="str">
        <f>IF('Rekapitulácia stavby'!E17="","",'Rekapitulácia stavby'!E17)</f>
        <v xml:space="preserve"> </v>
      </c>
      <c r="I21" s="96" t="s">
        <v>23</v>
      </c>
      <c r="J21" s="24" t="str">
        <f>IF('Rekapitulácia stavby'!AN17="","",'Rekapitulácia stavby'!AN17)</f>
        <v/>
      </c>
      <c r="L21" s="31"/>
    </row>
    <row r="22" spans="2:12" s="1" customFormat="1" ht="6.95" customHeight="1">
      <c r="B22" s="31"/>
      <c r="I22" s="95"/>
      <c r="L22" s="31"/>
    </row>
    <row r="23" spans="2:12" s="1" customFormat="1" ht="12" customHeight="1">
      <c r="B23" s="31"/>
      <c r="D23" s="26" t="s">
        <v>28</v>
      </c>
      <c r="I23" s="96" t="s">
        <v>22</v>
      </c>
      <c r="J23" s="24" t="str">
        <f>IF('Rekapitulácia stavby'!AN19="","",'Rekapitulácia stavby'!AN19)</f>
        <v/>
      </c>
      <c r="L23" s="31"/>
    </row>
    <row r="24" spans="2:12" s="1" customFormat="1" ht="18" customHeight="1">
      <c r="B24" s="31"/>
      <c r="E24" s="24" t="str">
        <f>IF('Rekapitulácia stavby'!E20="","",'Rekapitulácia stavby'!E20)</f>
        <v xml:space="preserve"> </v>
      </c>
      <c r="I24" s="96" t="s">
        <v>23</v>
      </c>
      <c r="J24" s="24" t="str">
        <f>IF('Rekapitulácia stavby'!AN20="","",'Rekapitulácia stavby'!AN20)</f>
        <v/>
      </c>
      <c r="L24" s="31"/>
    </row>
    <row r="25" spans="2:12" s="1" customFormat="1" ht="6.95" customHeight="1">
      <c r="B25" s="31"/>
      <c r="I25" s="95"/>
      <c r="L25" s="31"/>
    </row>
    <row r="26" spans="2:12" s="1" customFormat="1" ht="12" customHeight="1">
      <c r="B26" s="31"/>
      <c r="D26" s="26" t="s">
        <v>29</v>
      </c>
      <c r="I26" s="95"/>
      <c r="L26" s="31"/>
    </row>
    <row r="27" spans="2:12" s="7" customFormat="1" ht="16.5" customHeight="1">
      <c r="B27" s="97"/>
      <c r="E27" s="240" t="s">
        <v>1</v>
      </c>
      <c r="F27" s="240"/>
      <c r="G27" s="240"/>
      <c r="H27" s="240"/>
      <c r="I27" s="98"/>
      <c r="L27" s="97"/>
    </row>
    <row r="28" spans="2:12" s="1" customFormat="1" ht="6.95" customHeight="1">
      <c r="B28" s="31"/>
      <c r="I28" s="95"/>
      <c r="L28" s="31"/>
    </row>
    <row r="29" spans="2:12" s="1" customFormat="1" ht="6.95" customHeight="1">
      <c r="B29" s="31"/>
      <c r="D29" s="52"/>
      <c r="E29" s="52"/>
      <c r="F29" s="52"/>
      <c r="G29" s="52"/>
      <c r="H29" s="52"/>
      <c r="I29" s="99"/>
      <c r="J29" s="52"/>
      <c r="K29" s="52"/>
      <c r="L29" s="31"/>
    </row>
    <row r="30" spans="2:12" s="1" customFormat="1" ht="25.35" customHeight="1">
      <c r="B30" s="31"/>
      <c r="D30" s="100" t="s">
        <v>30</v>
      </c>
      <c r="I30" s="95"/>
      <c r="J30" s="65">
        <f>ROUND(J126, 2)</f>
        <v>0</v>
      </c>
      <c r="L30" s="31"/>
    </row>
    <row r="31" spans="2:12" s="1" customFormat="1" ht="6.95" customHeight="1">
      <c r="B31" s="31"/>
      <c r="D31" s="52"/>
      <c r="E31" s="52"/>
      <c r="F31" s="52"/>
      <c r="G31" s="52"/>
      <c r="H31" s="52"/>
      <c r="I31" s="99"/>
      <c r="J31" s="52"/>
      <c r="K31" s="52"/>
      <c r="L31" s="31"/>
    </row>
    <row r="32" spans="2:12" s="1" customFormat="1" ht="14.45" customHeight="1">
      <c r="B32" s="31"/>
      <c r="F32" s="34" t="s">
        <v>32</v>
      </c>
      <c r="I32" s="101" t="s">
        <v>31</v>
      </c>
      <c r="J32" s="34" t="s">
        <v>33</v>
      </c>
      <c r="L32" s="31"/>
    </row>
    <row r="33" spans="2:12" s="1" customFormat="1" ht="14.45" customHeight="1">
      <c r="B33" s="31"/>
      <c r="D33" s="102" t="s">
        <v>34</v>
      </c>
      <c r="E33" s="26" t="s">
        <v>35</v>
      </c>
      <c r="F33" s="103">
        <f>ROUND((SUM(BE126:BE210)),  2)</f>
        <v>0</v>
      </c>
      <c r="I33" s="104">
        <v>0.2</v>
      </c>
      <c r="J33" s="103">
        <f>ROUND(((SUM(BE126:BE210))*I33),  2)</f>
        <v>0</v>
      </c>
      <c r="L33" s="31"/>
    </row>
    <row r="34" spans="2:12" s="1" customFormat="1" ht="14.45" customHeight="1">
      <c r="B34" s="31"/>
      <c r="E34" s="26" t="s">
        <v>36</v>
      </c>
      <c r="F34" s="103">
        <f>ROUND((SUM(BF126:BF210)),  2)</f>
        <v>0</v>
      </c>
      <c r="I34" s="104">
        <v>0.2</v>
      </c>
      <c r="J34" s="103">
        <f>ROUND(((SUM(BF126:BF210))*I34),  2)</f>
        <v>0</v>
      </c>
      <c r="L34" s="31"/>
    </row>
    <row r="35" spans="2:12" s="1" customFormat="1" ht="14.45" hidden="1" customHeight="1">
      <c r="B35" s="31"/>
      <c r="E35" s="26" t="s">
        <v>37</v>
      </c>
      <c r="F35" s="103">
        <f>ROUND((SUM(BG126:BG210)),  2)</f>
        <v>0</v>
      </c>
      <c r="I35" s="104">
        <v>0.2</v>
      </c>
      <c r="J35" s="103">
        <f>0</f>
        <v>0</v>
      </c>
      <c r="L35" s="31"/>
    </row>
    <row r="36" spans="2:12" s="1" customFormat="1" ht="14.45" hidden="1" customHeight="1">
      <c r="B36" s="31"/>
      <c r="E36" s="26" t="s">
        <v>38</v>
      </c>
      <c r="F36" s="103">
        <f>ROUND((SUM(BH126:BH210)),  2)</f>
        <v>0</v>
      </c>
      <c r="I36" s="104">
        <v>0.2</v>
      </c>
      <c r="J36" s="103">
        <f>0</f>
        <v>0</v>
      </c>
      <c r="L36" s="31"/>
    </row>
    <row r="37" spans="2:12" s="1" customFormat="1" ht="14.45" hidden="1" customHeight="1">
      <c r="B37" s="31"/>
      <c r="E37" s="26" t="s">
        <v>39</v>
      </c>
      <c r="F37" s="103">
        <f>ROUND((SUM(BI126:BI210)),  2)</f>
        <v>0</v>
      </c>
      <c r="I37" s="104">
        <v>0</v>
      </c>
      <c r="J37" s="103">
        <f>0</f>
        <v>0</v>
      </c>
      <c r="L37" s="31"/>
    </row>
    <row r="38" spans="2:12" s="1" customFormat="1" ht="6.95" customHeight="1">
      <c r="B38" s="31"/>
      <c r="I38" s="95"/>
      <c r="L38" s="31"/>
    </row>
    <row r="39" spans="2:12" s="1" customFormat="1" ht="25.35" customHeight="1">
      <c r="B39" s="31"/>
      <c r="C39" s="105"/>
      <c r="D39" s="106" t="s">
        <v>40</v>
      </c>
      <c r="E39" s="56"/>
      <c r="F39" s="56"/>
      <c r="G39" s="107" t="s">
        <v>41</v>
      </c>
      <c r="H39" s="108" t="s">
        <v>42</v>
      </c>
      <c r="I39" s="109"/>
      <c r="J39" s="110">
        <f>SUM(J30:J37)</f>
        <v>0</v>
      </c>
      <c r="K39" s="111"/>
      <c r="L39" s="31"/>
    </row>
    <row r="40" spans="2:12" s="1" customFormat="1" ht="14.45" customHeight="1">
      <c r="B40" s="31"/>
      <c r="I40" s="95"/>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43</v>
      </c>
      <c r="E50" s="41"/>
      <c r="F50" s="41"/>
      <c r="G50" s="40" t="s">
        <v>44</v>
      </c>
      <c r="H50" s="41"/>
      <c r="I50" s="112"/>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45</v>
      </c>
      <c r="E61" s="33"/>
      <c r="F61" s="113" t="s">
        <v>46</v>
      </c>
      <c r="G61" s="42" t="s">
        <v>45</v>
      </c>
      <c r="H61" s="33"/>
      <c r="I61" s="114"/>
      <c r="J61" s="115" t="s">
        <v>46</v>
      </c>
      <c r="K61" s="33"/>
      <c r="L61" s="31"/>
    </row>
    <row r="62" spans="2:12" ht="11.25">
      <c r="B62" s="19"/>
      <c r="L62" s="19"/>
    </row>
    <row r="63" spans="2:12" ht="11.25">
      <c r="B63" s="19"/>
      <c r="L63" s="19"/>
    </row>
    <row r="64" spans="2:12" ht="11.25">
      <c r="B64" s="19"/>
      <c r="L64" s="19"/>
    </row>
    <row r="65" spans="2:12" s="1" customFormat="1" ht="12.75">
      <c r="B65" s="31"/>
      <c r="D65" s="40" t="s">
        <v>47</v>
      </c>
      <c r="E65" s="41"/>
      <c r="F65" s="41"/>
      <c r="G65" s="40" t="s">
        <v>48</v>
      </c>
      <c r="H65" s="41"/>
      <c r="I65" s="112"/>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45</v>
      </c>
      <c r="E76" s="33"/>
      <c r="F76" s="113" t="s">
        <v>46</v>
      </c>
      <c r="G76" s="42" t="s">
        <v>45</v>
      </c>
      <c r="H76" s="33"/>
      <c r="I76" s="114"/>
      <c r="J76" s="115" t="s">
        <v>46</v>
      </c>
      <c r="K76" s="33"/>
      <c r="L76" s="31"/>
    </row>
    <row r="77" spans="2:12" s="1" customFormat="1" ht="14.45" customHeight="1">
      <c r="B77" s="43"/>
      <c r="C77" s="44"/>
      <c r="D77" s="44"/>
      <c r="E77" s="44"/>
      <c r="F77" s="44"/>
      <c r="G77" s="44"/>
      <c r="H77" s="44"/>
      <c r="I77" s="116"/>
      <c r="J77" s="44"/>
      <c r="K77" s="44"/>
      <c r="L77" s="31"/>
    </row>
    <row r="81" spans="2:47" s="1" customFormat="1" ht="6.95" customHeight="1">
      <c r="B81" s="45"/>
      <c r="C81" s="46"/>
      <c r="D81" s="46"/>
      <c r="E81" s="46"/>
      <c r="F81" s="46"/>
      <c r="G81" s="46"/>
      <c r="H81" s="46"/>
      <c r="I81" s="117"/>
      <c r="J81" s="46"/>
      <c r="K81" s="46"/>
      <c r="L81" s="31"/>
    </row>
    <row r="82" spans="2:47" s="1" customFormat="1" ht="24.95" customHeight="1">
      <c r="B82" s="31"/>
      <c r="C82" s="20" t="s">
        <v>109</v>
      </c>
      <c r="I82" s="95"/>
      <c r="L82" s="31"/>
    </row>
    <row r="83" spans="2:47" s="1" customFormat="1" ht="6.95" customHeight="1">
      <c r="B83" s="31"/>
      <c r="I83" s="95"/>
      <c r="L83" s="31"/>
    </row>
    <row r="84" spans="2:47" s="1" customFormat="1" ht="12" customHeight="1">
      <c r="B84" s="31"/>
      <c r="C84" s="26" t="s">
        <v>14</v>
      </c>
      <c r="I84" s="95"/>
      <c r="L84" s="31"/>
    </row>
    <row r="85" spans="2:47" s="1" customFormat="1" ht="16.5" customHeight="1">
      <c r="B85" s="31"/>
      <c r="E85" s="257" t="str">
        <f>E7</f>
        <v>Obnova a nadstavba Materskej školy Hrubá Borša</v>
      </c>
      <c r="F85" s="258"/>
      <c r="G85" s="258"/>
      <c r="H85" s="258"/>
      <c r="I85" s="95"/>
      <c r="L85" s="31"/>
    </row>
    <row r="86" spans="2:47" s="1" customFormat="1" ht="12" customHeight="1">
      <c r="B86" s="31"/>
      <c r="C86" s="26" t="s">
        <v>105</v>
      </c>
      <c r="I86" s="95"/>
      <c r="L86" s="31"/>
    </row>
    <row r="87" spans="2:47" s="1" customFormat="1" ht="16.5" customHeight="1">
      <c r="B87" s="31"/>
      <c r="E87" s="233" t="str">
        <f>E9</f>
        <v>6 - Vykurovanie</v>
      </c>
      <c r="F87" s="259"/>
      <c r="G87" s="259"/>
      <c r="H87" s="259"/>
      <c r="I87" s="95"/>
      <c r="L87" s="31"/>
    </row>
    <row r="88" spans="2:47" s="1" customFormat="1" ht="6.95" customHeight="1">
      <c r="B88" s="31"/>
      <c r="I88" s="95"/>
      <c r="L88" s="31"/>
    </row>
    <row r="89" spans="2:47" s="1" customFormat="1" ht="12" customHeight="1">
      <c r="B89" s="31"/>
      <c r="C89" s="26" t="s">
        <v>18</v>
      </c>
      <c r="F89" s="24" t="str">
        <f>F12</f>
        <v xml:space="preserve"> </v>
      </c>
      <c r="I89" s="96" t="s">
        <v>20</v>
      </c>
      <c r="J89" s="51" t="str">
        <f>IF(J12="","",J12)</f>
        <v/>
      </c>
      <c r="L89" s="31"/>
    </row>
    <row r="90" spans="2:47" s="1" customFormat="1" ht="6.95" customHeight="1">
      <c r="B90" s="31"/>
      <c r="I90" s="95"/>
      <c r="L90" s="31"/>
    </row>
    <row r="91" spans="2:47" s="1" customFormat="1" ht="15.2" customHeight="1">
      <c r="B91" s="31"/>
      <c r="C91" s="26" t="s">
        <v>21</v>
      </c>
      <c r="F91" s="24" t="str">
        <f>E15</f>
        <v xml:space="preserve"> </v>
      </c>
      <c r="I91" s="96" t="s">
        <v>26</v>
      </c>
      <c r="J91" s="29" t="str">
        <f>E21</f>
        <v xml:space="preserve"> </v>
      </c>
      <c r="L91" s="31"/>
    </row>
    <row r="92" spans="2:47" s="1" customFormat="1" ht="15.2" customHeight="1">
      <c r="B92" s="31"/>
      <c r="C92" s="26" t="s">
        <v>24</v>
      </c>
      <c r="F92" s="24" t="str">
        <f>IF(E18="","",E18)</f>
        <v>Vyplň údaj</v>
      </c>
      <c r="I92" s="96" t="s">
        <v>28</v>
      </c>
      <c r="J92" s="29" t="str">
        <f>E24</f>
        <v xml:space="preserve"> </v>
      </c>
      <c r="L92" s="31"/>
    </row>
    <row r="93" spans="2:47" s="1" customFormat="1" ht="10.35" customHeight="1">
      <c r="B93" s="31"/>
      <c r="I93" s="95"/>
      <c r="L93" s="31"/>
    </row>
    <row r="94" spans="2:47" s="1" customFormat="1" ht="29.25" customHeight="1">
      <c r="B94" s="31"/>
      <c r="C94" s="118" t="s">
        <v>110</v>
      </c>
      <c r="D94" s="105"/>
      <c r="E94" s="105"/>
      <c r="F94" s="105"/>
      <c r="G94" s="105"/>
      <c r="H94" s="105"/>
      <c r="I94" s="119"/>
      <c r="J94" s="120" t="s">
        <v>111</v>
      </c>
      <c r="K94" s="105"/>
      <c r="L94" s="31"/>
    </row>
    <row r="95" spans="2:47" s="1" customFormat="1" ht="10.35" customHeight="1">
      <c r="B95" s="31"/>
      <c r="I95" s="95"/>
      <c r="L95" s="31"/>
    </row>
    <row r="96" spans="2:47" s="1" customFormat="1" ht="22.9" customHeight="1">
      <c r="B96" s="31"/>
      <c r="C96" s="121" t="s">
        <v>112</v>
      </c>
      <c r="I96" s="95"/>
      <c r="J96" s="65">
        <f>J126</f>
        <v>0</v>
      </c>
      <c r="L96" s="31"/>
      <c r="AU96" s="16" t="s">
        <v>113</v>
      </c>
    </row>
    <row r="97" spans="2:12" s="8" customFormat="1" ht="24.95" customHeight="1">
      <c r="B97" s="122"/>
      <c r="D97" s="123" t="s">
        <v>114</v>
      </c>
      <c r="E97" s="124"/>
      <c r="F97" s="124"/>
      <c r="G97" s="124"/>
      <c r="H97" s="124"/>
      <c r="I97" s="125"/>
      <c r="J97" s="126">
        <f>J127</f>
        <v>0</v>
      </c>
      <c r="L97" s="122"/>
    </row>
    <row r="98" spans="2:12" s="9" customFormat="1" ht="19.899999999999999" customHeight="1">
      <c r="B98" s="127"/>
      <c r="D98" s="128" t="s">
        <v>122</v>
      </c>
      <c r="E98" s="129"/>
      <c r="F98" s="129"/>
      <c r="G98" s="129"/>
      <c r="H98" s="129"/>
      <c r="I98" s="130"/>
      <c r="J98" s="131">
        <f>J128</f>
        <v>0</v>
      </c>
      <c r="L98" s="127"/>
    </row>
    <row r="99" spans="2:12" s="8" customFormat="1" ht="24.95" customHeight="1">
      <c r="B99" s="122"/>
      <c r="D99" s="123" t="s">
        <v>123</v>
      </c>
      <c r="E99" s="124"/>
      <c r="F99" s="124"/>
      <c r="G99" s="124"/>
      <c r="H99" s="124"/>
      <c r="I99" s="125"/>
      <c r="J99" s="126">
        <f>J130</f>
        <v>0</v>
      </c>
      <c r="L99" s="122"/>
    </row>
    <row r="100" spans="2:12" s="9" customFormat="1" ht="19.899999999999999" customHeight="1">
      <c r="B100" s="127"/>
      <c r="D100" s="128" t="s">
        <v>126</v>
      </c>
      <c r="E100" s="129"/>
      <c r="F100" s="129"/>
      <c r="G100" s="129"/>
      <c r="H100" s="129"/>
      <c r="I100" s="130"/>
      <c r="J100" s="131">
        <f>J131</f>
        <v>0</v>
      </c>
      <c r="L100" s="127"/>
    </row>
    <row r="101" spans="2:12" s="9" customFormat="1" ht="19.899999999999999" customHeight="1">
      <c r="B101" s="127"/>
      <c r="D101" s="128" t="s">
        <v>1994</v>
      </c>
      <c r="E101" s="129"/>
      <c r="F101" s="129"/>
      <c r="G101" s="129"/>
      <c r="H101" s="129"/>
      <c r="I101" s="130"/>
      <c r="J101" s="131">
        <f>J138</f>
        <v>0</v>
      </c>
      <c r="L101" s="127"/>
    </row>
    <row r="102" spans="2:12" s="9" customFormat="1" ht="19.899999999999999" customHeight="1">
      <c r="B102" s="127"/>
      <c r="D102" s="128" t="s">
        <v>1995</v>
      </c>
      <c r="E102" s="129"/>
      <c r="F102" s="129"/>
      <c r="G102" s="129"/>
      <c r="H102" s="129"/>
      <c r="I102" s="130"/>
      <c r="J102" s="131">
        <f>J155</f>
        <v>0</v>
      </c>
      <c r="L102" s="127"/>
    </row>
    <row r="103" spans="2:12" s="9" customFormat="1" ht="19.899999999999999" customHeight="1">
      <c r="B103" s="127"/>
      <c r="D103" s="128" t="s">
        <v>1996</v>
      </c>
      <c r="E103" s="129"/>
      <c r="F103" s="129"/>
      <c r="G103" s="129"/>
      <c r="H103" s="129"/>
      <c r="I103" s="130"/>
      <c r="J103" s="131">
        <f>J173</f>
        <v>0</v>
      </c>
      <c r="L103" s="127"/>
    </row>
    <row r="104" spans="2:12" s="9" customFormat="1" ht="19.899999999999999" customHeight="1">
      <c r="B104" s="127"/>
      <c r="D104" s="128" t="s">
        <v>1997</v>
      </c>
      <c r="E104" s="129"/>
      <c r="F104" s="129"/>
      <c r="G104" s="129"/>
      <c r="H104" s="129"/>
      <c r="I104" s="130"/>
      <c r="J104" s="131">
        <f>J191</f>
        <v>0</v>
      </c>
      <c r="L104" s="127"/>
    </row>
    <row r="105" spans="2:12" s="9" customFormat="1" ht="19.899999999999999" customHeight="1">
      <c r="B105" s="127"/>
      <c r="D105" s="128" t="s">
        <v>133</v>
      </c>
      <c r="E105" s="129"/>
      <c r="F105" s="129"/>
      <c r="G105" s="129"/>
      <c r="H105" s="129"/>
      <c r="I105" s="130"/>
      <c r="J105" s="131">
        <f>J204</f>
        <v>0</v>
      </c>
      <c r="L105" s="127"/>
    </row>
    <row r="106" spans="2:12" s="8" customFormat="1" ht="24.95" customHeight="1">
      <c r="B106" s="122"/>
      <c r="D106" s="123" t="s">
        <v>1727</v>
      </c>
      <c r="E106" s="124"/>
      <c r="F106" s="124"/>
      <c r="G106" s="124"/>
      <c r="H106" s="124"/>
      <c r="I106" s="125"/>
      <c r="J106" s="126">
        <f>J208</f>
        <v>0</v>
      </c>
      <c r="L106" s="122"/>
    </row>
    <row r="107" spans="2:12" s="1" customFormat="1" ht="21.75" customHeight="1">
      <c r="B107" s="31"/>
      <c r="I107" s="95"/>
      <c r="L107" s="31"/>
    </row>
    <row r="108" spans="2:12" s="1" customFormat="1" ht="6.95" customHeight="1">
      <c r="B108" s="43"/>
      <c r="C108" s="44"/>
      <c r="D108" s="44"/>
      <c r="E108" s="44"/>
      <c r="F108" s="44"/>
      <c r="G108" s="44"/>
      <c r="H108" s="44"/>
      <c r="I108" s="116"/>
      <c r="J108" s="44"/>
      <c r="K108" s="44"/>
      <c r="L108" s="31"/>
    </row>
    <row r="112" spans="2:12" s="1" customFormat="1" ht="6.95" customHeight="1">
      <c r="B112" s="45"/>
      <c r="C112" s="46"/>
      <c r="D112" s="46"/>
      <c r="E112" s="46"/>
      <c r="F112" s="46"/>
      <c r="G112" s="46"/>
      <c r="H112" s="46"/>
      <c r="I112" s="117"/>
      <c r="J112" s="46"/>
      <c r="K112" s="46"/>
      <c r="L112" s="31"/>
    </row>
    <row r="113" spans="2:63" s="1" customFormat="1" ht="24.95" customHeight="1">
      <c r="B113" s="31"/>
      <c r="C113" s="20" t="s">
        <v>139</v>
      </c>
      <c r="I113" s="95"/>
      <c r="L113" s="31"/>
    </row>
    <row r="114" spans="2:63" s="1" customFormat="1" ht="6.95" customHeight="1">
      <c r="B114" s="31"/>
      <c r="I114" s="95"/>
      <c r="L114" s="31"/>
    </row>
    <row r="115" spans="2:63" s="1" customFormat="1" ht="12" customHeight="1">
      <c r="B115" s="31"/>
      <c r="C115" s="26" t="s">
        <v>14</v>
      </c>
      <c r="I115" s="95"/>
      <c r="L115" s="31"/>
    </row>
    <row r="116" spans="2:63" s="1" customFormat="1" ht="16.5" customHeight="1">
      <c r="B116" s="31"/>
      <c r="E116" s="257" t="str">
        <f>E7</f>
        <v>Obnova a nadstavba Materskej školy Hrubá Borša</v>
      </c>
      <c r="F116" s="258"/>
      <c r="G116" s="258"/>
      <c r="H116" s="258"/>
      <c r="I116" s="95"/>
      <c r="L116" s="31"/>
    </row>
    <row r="117" spans="2:63" s="1" customFormat="1" ht="12" customHeight="1">
      <c r="B117" s="31"/>
      <c r="C117" s="26" t="s">
        <v>105</v>
      </c>
      <c r="I117" s="95"/>
      <c r="L117" s="31"/>
    </row>
    <row r="118" spans="2:63" s="1" customFormat="1" ht="16.5" customHeight="1">
      <c r="B118" s="31"/>
      <c r="E118" s="233" t="str">
        <f>E9</f>
        <v>6 - Vykurovanie</v>
      </c>
      <c r="F118" s="259"/>
      <c r="G118" s="259"/>
      <c r="H118" s="259"/>
      <c r="I118" s="95"/>
      <c r="L118" s="31"/>
    </row>
    <row r="119" spans="2:63" s="1" customFormat="1" ht="6.95" customHeight="1">
      <c r="B119" s="31"/>
      <c r="I119" s="95"/>
      <c r="L119" s="31"/>
    </row>
    <row r="120" spans="2:63" s="1" customFormat="1" ht="12" customHeight="1">
      <c r="B120" s="31"/>
      <c r="C120" s="26" t="s">
        <v>18</v>
      </c>
      <c r="F120" s="24" t="str">
        <f>F12</f>
        <v xml:space="preserve"> </v>
      </c>
      <c r="I120" s="96" t="s">
        <v>20</v>
      </c>
      <c r="J120" s="51" t="str">
        <f>IF(J12="","",J12)</f>
        <v/>
      </c>
      <c r="L120" s="31"/>
    </row>
    <row r="121" spans="2:63" s="1" customFormat="1" ht="6.95" customHeight="1">
      <c r="B121" s="31"/>
      <c r="I121" s="95"/>
      <c r="L121" s="31"/>
    </row>
    <row r="122" spans="2:63" s="1" customFormat="1" ht="15.2" customHeight="1">
      <c r="B122" s="31"/>
      <c r="C122" s="26" t="s">
        <v>21</v>
      </c>
      <c r="F122" s="24" t="str">
        <f>E15</f>
        <v xml:space="preserve"> </v>
      </c>
      <c r="I122" s="96" t="s">
        <v>26</v>
      </c>
      <c r="J122" s="29" t="str">
        <f>E21</f>
        <v xml:space="preserve"> </v>
      </c>
      <c r="L122" s="31"/>
    </row>
    <row r="123" spans="2:63" s="1" customFormat="1" ht="15.2" customHeight="1">
      <c r="B123" s="31"/>
      <c r="C123" s="26" t="s">
        <v>24</v>
      </c>
      <c r="F123" s="24" t="str">
        <f>IF(E18="","",E18)</f>
        <v>Vyplň údaj</v>
      </c>
      <c r="I123" s="96" t="s">
        <v>28</v>
      </c>
      <c r="J123" s="29" t="str">
        <f>E24</f>
        <v xml:space="preserve"> </v>
      </c>
      <c r="L123" s="31"/>
    </row>
    <row r="124" spans="2:63" s="1" customFormat="1" ht="10.35" customHeight="1">
      <c r="B124" s="31"/>
      <c r="I124" s="95"/>
      <c r="L124" s="31"/>
    </row>
    <row r="125" spans="2:63" s="10" customFormat="1" ht="29.25" customHeight="1">
      <c r="B125" s="132"/>
      <c r="C125" s="133" t="s">
        <v>140</v>
      </c>
      <c r="D125" s="134" t="s">
        <v>55</v>
      </c>
      <c r="E125" s="134" t="s">
        <v>51</v>
      </c>
      <c r="F125" s="134" t="s">
        <v>52</v>
      </c>
      <c r="G125" s="134" t="s">
        <v>141</v>
      </c>
      <c r="H125" s="134" t="s">
        <v>142</v>
      </c>
      <c r="I125" s="135" t="s">
        <v>143</v>
      </c>
      <c r="J125" s="136" t="s">
        <v>111</v>
      </c>
      <c r="K125" s="137" t="s">
        <v>144</v>
      </c>
      <c r="L125" s="132"/>
      <c r="M125" s="58" t="s">
        <v>1</v>
      </c>
      <c r="N125" s="59" t="s">
        <v>34</v>
      </c>
      <c r="O125" s="59" t="s">
        <v>145</v>
      </c>
      <c r="P125" s="59" t="s">
        <v>146</v>
      </c>
      <c r="Q125" s="59" t="s">
        <v>147</v>
      </c>
      <c r="R125" s="59" t="s">
        <v>148</v>
      </c>
      <c r="S125" s="59" t="s">
        <v>149</v>
      </c>
      <c r="T125" s="60" t="s">
        <v>150</v>
      </c>
    </row>
    <row r="126" spans="2:63" s="1" customFormat="1" ht="22.9" customHeight="1">
      <c r="B126" s="31"/>
      <c r="C126" s="63" t="s">
        <v>112</v>
      </c>
      <c r="I126" s="95"/>
      <c r="J126" s="138">
        <f>BK126</f>
        <v>0</v>
      </c>
      <c r="L126" s="31"/>
      <c r="M126" s="61"/>
      <c r="N126" s="52"/>
      <c r="O126" s="52"/>
      <c r="P126" s="139">
        <f>P127+P130+P208</f>
        <v>0</v>
      </c>
      <c r="Q126" s="52"/>
      <c r="R126" s="139">
        <f>R127+R130+R208</f>
        <v>0</v>
      </c>
      <c r="S126" s="52"/>
      <c r="T126" s="140">
        <f>T127+T130+T208</f>
        <v>0</v>
      </c>
      <c r="AT126" s="16" t="s">
        <v>69</v>
      </c>
      <c r="AU126" s="16" t="s">
        <v>113</v>
      </c>
      <c r="BK126" s="141">
        <f>BK127+BK130+BK208</f>
        <v>0</v>
      </c>
    </row>
    <row r="127" spans="2:63" s="11" customFormat="1" ht="25.9" customHeight="1">
      <c r="B127" s="142"/>
      <c r="D127" s="143" t="s">
        <v>69</v>
      </c>
      <c r="E127" s="144" t="s">
        <v>151</v>
      </c>
      <c r="F127" s="144" t="s">
        <v>152</v>
      </c>
      <c r="I127" s="145"/>
      <c r="J127" s="146">
        <f>BK127</f>
        <v>0</v>
      </c>
      <c r="L127" s="142"/>
      <c r="M127" s="147"/>
      <c r="N127" s="148"/>
      <c r="O127" s="148"/>
      <c r="P127" s="149">
        <f>P128</f>
        <v>0</v>
      </c>
      <c r="Q127" s="148"/>
      <c r="R127" s="149">
        <f>R128</f>
        <v>0</v>
      </c>
      <c r="S127" s="148"/>
      <c r="T127" s="150">
        <f>T128</f>
        <v>0</v>
      </c>
      <c r="AR127" s="143" t="s">
        <v>74</v>
      </c>
      <c r="AT127" s="151" t="s">
        <v>69</v>
      </c>
      <c r="AU127" s="151" t="s">
        <v>70</v>
      </c>
      <c r="AY127" s="143" t="s">
        <v>153</v>
      </c>
      <c r="BK127" s="152">
        <f>BK128</f>
        <v>0</v>
      </c>
    </row>
    <row r="128" spans="2:63" s="11" customFormat="1" ht="22.9" customHeight="1">
      <c r="B128" s="142"/>
      <c r="D128" s="143" t="s">
        <v>69</v>
      </c>
      <c r="E128" s="153" t="s">
        <v>678</v>
      </c>
      <c r="F128" s="153" t="s">
        <v>712</v>
      </c>
      <c r="I128" s="145"/>
      <c r="J128" s="154">
        <f>BK128</f>
        <v>0</v>
      </c>
      <c r="L128" s="142"/>
      <c r="M128" s="147"/>
      <c r="N128" s="148"/>
      <c r="O128" s="148"/>
      <c r="P128" s="149">
        <f>P129</f>
        <v>0</v>
      </c>
      <c r="Q128" s="148"/>
      <c r="R128" s="149">
        <f>R129</f>
        <v>0</v>
      </c>
      <c r="S128" s="148"/>
      <c r="T128" s="150">
        <f>T129</f>
        <v>0</v>
      </c>
      <c r="AR128" s="143" t="s">
        <v>74</v>
      </c>
      <c r="AT128" s="151" t="s">
        <v>69</v>
      </c>
      <c r="AU128" s="151" t="s">
        <v>74</v>
      </c>
      <c r="AY128" s="143" t="s">
        <v>153</v>
      </c>
      <c r="BK128" s="152">
        <f>BK129</f>
        <v>0</v>
      </c>
    </row>
    <row r="129" spans="2:65" s="1" customFormat="1" ht="24" customHeight="1">
      <c r="B129" s="155"/>
      <c r="C129" s="156" t="s">
        <v>74</v>
      </c>
      <c r="D129" s="156" t="s">
        <v>155</v>
      </c>
      <c r="E129" s="157" t="s">
        <v>1998</v>
      </c>
      <c r="F129" s="158" t="s">
        <v>1999</v>
      </c>
      <c r="G129" s="159" t="s">
        <v>207</v>
      </c>
      <c r="H129" s="160">
        <v>0.5</v>
      </c>
      <c r="I129" s="161"/>
      <c r="J129" s="162">
        <f>ROUND(I129*H129,2)</f>
        <v>0</v>
      </c>
      <c r="K129" s="158" t="s">
        <v>1</v>
      </c>
      <c r="L129" s="31"/>
      <c r="M129" s="163" t="s">
        <v>1</v>
      </c>
      <c r="N129" s="164" t="s">
        <v>36</v>
      </c>
      <c r="O129" s="54"/>
      <c r="P129" s="165">
        <f>O129*H129</f>
        <v>0</v>
      </c>
      <c r="Q129" s="165">
        <v>0</v>
      </c>
      <c r="R129" s="165">
        <f>Q129*H129</f>
        <v>0</v>
      </c>
      <c r="S129" s="165">
        <v>0</v>
      </c>
      <c r="T129" s="166">
        <f>S129*H129</f>
        <v>0</v>
      </c>
      <c r="AR129" s="167" t="s">
        <v>92</v>
      </c>
      <c r="AT129" s="167" t="s">
        <v>155</v>
      </c>
      <c r="AU129" s="167" t="s">
        <v>82</v>
      </c>
      <c r="AY129" s="16" t="s">
        <v>153</v>
      </c>
      <c r="BE129" s="168">
        <f>IF(N129="základná",J129,0)</f>
        <v>0</v>
      </c>
      <c r="BF129" s="168">
        <f>IF(N129="znížená",J129,0)</f>
        <v>0</v>
      </c>
      <c r="BG129" s="168">
        <f>IF(N129="zákl. prenesená",J129,0)</f>
        <v>0</v>
      </c>
      <c r="BH129" s="168">
        <f>IF(N129="zníž. prenesená",J129,0)</f>
        <v>0</v>
      </c>
      <c r="BI129" s="168">
        <f>IF(N129="nulová",J129,0)</f>
        <v>0</v>
      </c>
      <c r="BJ129" s="16" t="s">
        <v>82</v>
      </c>
      <c r="BK129" s="168">
        <f>ROUND(I129*H129,2)</f>
        <v>0</v>
      </c>
      <c r="BL129" s="16" t="s">
        <v>92</v>
      </c>
      <c r="BM129" s="167" t="s">
        <v>82</v>
      </c>
    </row>
    <row r="130" spans="2:65" s="11" customFormat="1" ht="25.9" customHeight="1">
      <c r="B130" s="142"/>
      <c r="D130" s="143" t="s">
        <v>69</v>
      </c>
      <c r="E130" s="144" t="s">
        <v>717</v>
      </c>
      <c r="F130" s="144" t="s">
        <v>718</v>
      </c>
      <c r="I130" s="145"/>
      <c r="J130" s="146">
        <f>BK130</f>
        <v>0</v>
      </c>
      <c r="L130" s="142"/>
      <c r="M130" s="147"/>
      <c r="N130" s="148"/>
      <c r="O130" s="148"/>
      <c r="P130" s="149">
        <f>P131+P138+P155+P173+P191+P204</f>
        <v>0</v>
      </c>
      <c r="Q130" s="148"/>
      <c r="R130" s="149">
        <f>R131+R138+R155+R173+R191+R204</f>
        <v>0</v>
      </c>
      <c r="S130" s="148"/>
      <c r="T130" s="150">
        <f>T131+T138+T155+T173+T191+T204</f>
        <v>0</v>
      </c>
      <c r="AR130" s="143" t="s">
        <v>82</v>
      </c>
      <c r="AT130" s="151" t="s">
        <v>69</v>
      </c>
      <c r="AU130" s="151" t="s">
        <v>70</v>
      </c>
      <c r="AY130" s="143" t="s">
        <v>153</v>
      </c>
      <c r="BK130" s="152">
        <f>BK131+BK138+BK155+BK173+BK191+BK204</f>
        <v>0</v>
      </c>
    </row>
    <row r="131" spans="2:65" s="11" customFormat="1" ht="22.9" customHeight="1">
      <c r="B131" s="142"/>
      <c r="D131" s="143" t="s">
        <v>69</v>
      </c>
      <c r="E131" s="153" t="s">
        <v>779</v>
      </c>
      <c r="F131" s="153" t="s">
        <v>780</v>
      </c>
      <c r="I131" s="145"/>
      <c r="J131" s="154">
        <f>BK131</f>
        <v>0</v>
      </c>
      <c r="L131" s="142"/>
      <c r="M131" s="147"/>
      <c r="N131" s="148"/>
      <c r="O131" s="148"/>
      <c r="P131" s="149">
        <f>SUM(P132:P137)</f>
        <v>0</v>
      </c>
      <c r="Q131" s="148"/>
      <c r="R131" s="149">
        <f>SUM(R132:R137)</f>
        <v>0</v>
      </c>
      <c r="S131" s="148"/>
      <c r="T131" s="150">
        <f>SUM(T132:T137)</f>
        <v>0</v>
      </c>
      <c r="AR131" s="143" t="s">
        <v>82</v>
      </c>
      <c r="AT131" s="151" t="s">
        <v>69</v>
      </c>
      <c r="AU131" s="151" t="s">
        <v>74</v>
      </c>
      <c r="AY131" s="143" t="s">
        <v>153</v>
      </c>
      <c r="BK131" s="152">
        <f>SUM(BK132:BK137)</f>
        <v>0</v>
      </c>
    </row>
    <row r="132" spans="2:65" s="1" customFormat="1" ht="16.5" customHeight="1">
      <c r="B132" s="155"/>
      <c r="C132" s="156" t="s">
        <v>82</v>
      </c>
      <c r="D132" s="156" t="s">
        <v>155</v>
      </c>
      <c r="E132" s="157" t="s">
        <v>2000</v>
      </c>
      <c r="F132" s="158" t="s">
        <v>2001</v>
      </c>
      <c r="G132" s="159" t="s">
        <v>168</v>
      </c>
      <c r="H132" s="160">
        <v>267</v>
      </c>
      <c r="I132" s="161"/>
      <c r="J132" s="162">
        <f t="shared" ref="J132:J137" si="0">ROUND(I132*H132,2)</f>
        <v>0</v>
      </c>
      <c r="K132" s="158" t="s">
        <v>1</v>
      </c>
      <c r="L132" s="31"/>
      <c r="M132" s="163" t="s">
        <v>1</v>
      </c>
      <c r="N132" s="164" t="s">
        <v>36</v>
      </c>
      <c r="O132" s="54"/>
      <c r="P132" s="165">
        <f t="shared" ref="P132:P137" si="1">O132*H132</f>
        <v>0</v>
      </c>
      <c r="Q132" s="165">
        <v>0</v>
      </c>
      <c r="R132" s="165">
        <f t="shared" ref="R132:R137" si="2">Q132*H132</f>
        <v>0</v>
      </c>
      <c r="S132" s="165">
        <v>0</v>
      </c>
      <c r="T132" s="166">
        <f t="shared" ref="T132:T137" si="3">S132*H132</f>
        <v>0</v>
      </c>
      <c r="AR132" s="167" t="s">
        <v>234</v>
      </c>
      <c r="AT132" s="167" t="s">
        <v>155</v>
      </c>
      <c r="AU132" s="167" t="s">
        <v>82</v>
      </c>
      <c r="AY132" s="16" t="s">
        <v>153</v>
      </c>
      <c r="BE132" s="168">
        <f t="shared" ref="BE132:BE137" si="4">IF(N132="základná",J132,0)</f>
        <v>0</v>
      </c>
      <c r="BF132" s="168">
        <f t="shared" ref="BF132:BF137" si="5">IF(N132="znížená",J132,0)</f>
        <v>0</v>
      </c>
      <c r="BG132" s="168">
        <f t="shared" ref="BG132:BG137" si="6">IF(N132="zákl. prenesená",J132,0)</f>
        <v>0</v>
      </c>
      <c r="BH132" s="168">
        <f t="shared" ref="BH132:BH137" si="7">IF(N132="zníž. prenesená",J132,0)</f>
        <v>0</v>
      </c>
      <c r="BI132" s="168">
        <f t="shared" ref="BI132:BI137" si="8">IF(N132="nulová",J132,0)</f>
        <v>0</v>
      </c>
      <c r="BJ132" s="16" t="s">
        <v>82</v>
      </c>
      <c r="BK132" s="168">
        <f t="shared" ref="BK132:BK137" si="9">ROUND(I132*H132,2)</f>
        <v>0</v>
      </c>
      <c r="BL132" s="16" t="s">
        <v>234</v>
      </c>
      <c r="BM132" s="167" t="s">
        <v>92</v>
      </c>
    </row>
    <row r="133" spans="2:65" s="1" customFormat="1" ht="24" customHeight="1">
      <c r="B133" s="155"/>
      <c r="C133" s="193" t="s">
        <v>89</v>
      </c>
      <c r="D133" s="193" t="s">
        <v>204</v>
      </c>
      <c r="E133" s="194" t="s">
        <v>2002</v>
      </c>
      <c r="F133" s="195" t="s">
        <v>2003</v>
      </c>
      <c r="G133" s="196" t="s">
        <v>168</v>
      </c>
      <c r="H133" s="197">
        <v>107</v>
      </c>
      <c r="I133" s="198"/>
      <c r="J133" s="199">
        <f t="shared" si="0"/>
        <v>0</v>
      </c>
      <c r="K133" s="195" t="s">
        <v>1750</v>
      </c>
      <c r="L133" s="200"/>
      <c r="M133" s="201" t="s">
        <v>1</v>
      </c>
      <c r="N133" s="202" t="s">
        <v>36</v>
      </c>
      <c r="O133" s="54"/>
      <c r="P133" s="165">
        <f t="shared" si="1"/>
        <v>0</v>
      </c>
      <c r="Q133" s="165">
        <v>0</v>
      </c>
      <c r="R133" s="165">
        <f t="shared" si="2"/>
        <v>0</v>
      </c>
      <c r="S133" s="165">
        <v>0</v>
      </c>
      <c r="T133" s="166">
        <f t="shared" si="3"/>
        <v>0</v>
      </c>
      <c r="AR133" s="167" t="s">
        <v>320</v>
      </c>
      <c r="AT133" s="167" t="s">
        <v>204</v>
      </c>
      <c r="AU133" s="167" t="s">
        <v>82</v>
      </c>
      <c r="AY133" s="16" t="s">
        <v>153</v>
      </c>
      <c r="BE133" s="168">
        <f t="shared" si="4"/>
        <v>0</v>
      </c>
      <c r="BF133" s="168">
        <f t="shared" si="5"/>
        <v>0</v>
      </c>
      <c r="BG133" s="168">
        <f t="shared" si="6"/>
        <v>0</v>
      </c>
      <c r="BH133" s="168">
        <f t="shared" si="7"/>
        <v>0</v>
      </c>
      <c r="BI133" s="168">
        <f t="shared" si="8"/>
        <v>0</v>
      </c>
      <c r="BJ133" s="16" t="s">
        <v>82</v>
      </c>
      <c r="BK133" s="168">
        <f t="shared" si="9"/>
        <v>0</v>
      </c>
      <c r="BL133" s="16" t="s">
        <v>234</v>
      </c>
      <c r="BM133" s="167" t="s">
        <v>98</v>
      </c>
    </row>
    <row r="134" spans="2:65" s="1" customFormat="1" ht="24" customHeight="1">
      <c r="B134" s="155"/>
      <c r="C134" s="193" t="s">
        <v>92</v>
      </c>
      <c r="D134" s="193" t="s">
        <v>204</v>
      </c>
      <c r="E134" s="194" t="s">
        <v>1801</v>
      </c>
      <c r="F134" s="195" t="s">
        <v>1802</v>
      </c>
      <c r="G134" s="196" t="s">
        <v>168</v>
      </c>
      <c r="H134" s="197">
        <v>43</v>
      </c>
      <c r="I134" s="198"/>
      <c r="J134" s="199">
        <f t="shared" si="0"/>
        <v>0</v>
      </c>
      <c r="K134" s="195" t="s">
        <v>159</v>
      </c>
      <c r="L134" s="200"/>
      <c r="M134" s="201" t="s">
        <v>1</v>
      </c>
      <c r="N134" s="202" t="s">
        <v>36</v>
      </c>
      <c r="O134" s="54"/>
      <c r="P134" s="165">
        <f t="shared" si="1"/>
        <v>0</v>
      </c>
      <c r="Q134" s="165">
        <v>0</v>
      </c>
      <c r="R134" s="165">
        <f t="shared" si="2"/>
        <v>0</v>
      </c>
      <c r="S134" s="165">
        <v>0</v>
      </c>
      <c r="T134" s="166">
        <f t="shared" si="3"/>
        <v>0</v>
      </c>
      <c r="AR134" s="167" t="s">
        <v>320</v>
      </c>
      <c r="AT134" s="167" t="s">
        <v>204</v>
      </c>
      <c r="AU134" s="167" t="s">
        <v>82</v>
      </c>
      <c r="AY134" s="16" t="s">
        <v>153</v>
      </c>
      <c r="BE134" s="168">
        <f t="shared" si="4"/>
        <v>0</v>
      </c>
      <c r="BF134" s="168">
        <f t="shared" si="5"/>
        <v>0</v>
      </c>
      <c r="BG134" s="168">
        <f t="shared" si="6"/>
        <v>0</v>
      </c>
      <c r="BH134" s="168">
        <f t="shared" si="7"/>
        <v>0</v>
      </c>
      <c r="BI134" s="168">
        <f t="shared" si="8"/>
        <v>0</v>
      </c>
      <c r="BJ134" s="16" t="s">
        <v>82</v>
      </c>
      <c r="BK134" s="168">
        <f t="shared" si="9"/>
        <v>0</v>
      </c>
      <c r="BL134" s="16" t="s">
        <v>234</v>
      </c>
      <c r="BM134" s="167" t="s">
        <v>190</v>
      </c>
    </row>
    <row r="135" spans="2:65" s="1" customFormat="1" ht="24" customHeight="1">
      <c r="B135" s="155"/>
      <c r="C135" s="193" t="s">
        <v>95</v>
      </c>
      <c r="D135" s="193" t="s">
        <v>204</v>
      </c>
      <c r="E135" s="194" t="s">
        <v>1803</v>
      </c>
      <c r="F135" s="195" t="s">
        <v>1804</v>
      </c>
      <c r="G135" s="196" t="s">
        <v>168</v>
      </c>
      <c r="H135" s="197">
        <v>53</v>
      </c>
      <c r="I135" s="198"/>
      <c r="J135" s="199">
        <f t="shared" si="0"/>
        <v>0</v>
      </c>
      <c r="K135" s="195" t="s">
        <v>1750</v>
      </c>
      <c r="L135" s="200"/>
      <c r="M135" s="201" t="s">
        <v>1</v>
      </c>
      <c r="N135" s="202" t="s">
        <v>36</v>
      </c>
      <c r="O135" s="54"/>
      <c r="P135" s="165">
        <f t="shared" si="1"/>
        <v>0</v>
      </c>
      <c r="Q135" s="165">
        <v>0</v>
      </c>
      <c r="R135" s="165">
        <f t="shared" si="2"/>
        <v>0</v>
      </c>
      <c r="S135" s="165">
        <v>0</v>
      </c>
      <c r="T135" s="166">
        <f t="shared" si="3"/>
        <v>0</v>
      </c>
      <c r="AR135" s="167" t="s">
        <v>320</v>
      </c>
      <c r="AT135" s="167" t="s">
        <v>204</v>
      </c>
      <c r="AU135" s="167" t="s">
        <v>82</v>
      </c>
      <c r="AY135" s="16" t="s">
        <v>153</v>
      </c>
      <c r="BE135" s="168">
        <f t="shared" si="4"/>
        <v>0</v>
      </c>
      <c r="BF135" s="168">
        <f t="shared" si="5"/>
        <v>0</v>
      </c>
      <c r="BG135" s="168">
        <f t="shared" si="6"/>
        <v>0</v>
      </c>
      <c r="BH135" s="168">
        <f t="shared" si="7"/>
        <v>0</v>
      </c>
      <c r="BI135" s="168">
        <f t="shared" si="8"/>
        <v>0</v>
      </c>
      <c r="BJ135" s="16" t="s">
        <v>82</v>
      </c>
      <c r="BK135" s="168">
        <f t="shared" si="9"/>
        <v>0</v>
      </c>
      <c r="BL135" s="16" t="s">
        <v>234</v>
      </c>
      <c r="BM135" s="167" t="s">
        <v>203</v>
      </c>
    </row>
    <row r="136" spans="2:65" s="1" customFormat="1" ht="24" customHeight="1">
      <c r="B136" s="155"/>
      <c r="C136" s="193" t="s">
        <v>98</v>
      </c>
      <c r="D136" s="193" t="s">
        <v>204</v>
      </c>
      <c r="E136" s="194" t="s">
        <v>1805</v>
      </c>
      <c r="F136" s="195" t="s">
        <v>1806</v>
      </c>
      <c r="G136" s="196" t="s">
        <v>168</v>
      </c>
      <c r="H136" s="197">
        <v>64</v>
      </c>
      <c r="I136" s="198"/>
      <c r="J136" s="199">
        <f t="shared" si="0"/>
        <v>0</v>
      </c>
      <c r="K136" s="195" t="s">
        <v>1750</v>
      </c>
      <c r="L136" s="200"/>
      <c r="M136" s="201" t="s">
        <v>1</v>
      </c>
      <c r="N136" s="202" t="s">
        <v>36</v>
      </c>
      <c r="O136" s="54"/>
      <c r="P136" s="165">
        <f t="shared" si="1"/>
        <v>0</v>
      </c>
      <c r="Q136" s="165">
        <v>0</v>
      </c>
      <c r="R136" s="165">
        <f t="shared" si="2"/>
        <v>0</v>
      </c>
      <c r="S136" s="165">
        <v>0</v>
      </c>
      <c r="T136" s="166">
        <f t="shared" si="3"/>
        <v>0</v>
      </c>
      <c r="AR136" s="167" t="s">
        <v>320</v>
      </c>
      <c r="AT136" s="167" t="s">
        <v>204</v>
      </c>
      <c r="AU136" s="167" t="s">
        <v>82</v>
      </c>
      <c r="AY136" s="16" t="s">
        <v>153</v>
      </c>
      <c r="BE136" s="168">
        <f t="shared" si="4"/>
        <v>0</v>
      </c>
      <c r="BF136" s="168">
        <f t="shared" si="5"/>
        <v>0</v>
      </c>
      <c r="BG136" s="168">
        <f t="shared" si="6"/>
        <v>0</v>
      </c>
      <c r="BH136" s="168">
        <f t="shared" si="7"/>
        <v>0</v>
      </c>
      <c r="BI136" s="168">
        <f t="shared" si="8"/>
        <v>0</v>
      </c>
      <c r="BJ136" s="16" t="s">
        <v>82</v>
      </c>
      <c r="BK136" s="168">
        <f t="shared" si="9"/>
        <v>0</v>
      </c>
      <c r="BL136" s="16" t="s">
        <v>234</v>
      </c>
      <c r="BM136" s="167" t="s">
        <v>215</v>
      </c>
    </row>
    <row r="137" spans="2:65" s="1" customFormat="1" ht="24" customHeight="1">
      <c r="B137" s="155"/>
      <c r="C137" s="156" t="s">
        <v>101</v>
      </c>
      <c r="D137" s="156" t="s">
        <v>155</v>
      </c>
      <c r="E137" s="157" t="s">
        <v>1807</v>
      </c>
      <c r="F137" s="158" t="s">
        <v>1808</v>
      </c>
      <c r="G137" s="159" t="s">
        <v>207</v>
      </c>
      <c r="H137" s="160">
        <v>0.02</v>
      </c>
      <c r="I137" s="161"/>
      <c r="J137" s="162">
        <f t="shared" si="0"/>
        <v>0</v>
      </c>
      <c r="K137" s="158" t="s">
        <v>1735</v>
      </c>
      <c r="L137" s="31"/>
      <c r="M137" s="163" t="s">
        <v>1</v>
      </c>
      <c r="N137" s="164" t="s">
        <v>36</v>
      </c>
      <c r="O137" s="54"/>
      <c r="P137" s="165">
        <f t="shared" si="1"/>
        <v>0</v>
      </c>
      <c r="Q137" s="165">
        <v>0</v>
      </c>
      <c r="R137" s="165">
        <f t="shared" si="2"/>
        <v>0</v>
      </c>
      <c r="S137" s="165">
        <v>0</v>
      </c>
      <c r="T137" s="166">
        <f t="shared" si="3"/>
        <v>0</v>
      </c>
      <c r="AR137" s="167" t="s">
        <v>234</v>
      </c>
      <c r="AT137" s="167" t="s">
        <v>155</v>
      </c>
      <c r="AU137" s="167" t="s">
        <v>82</v>
      </c>
      <c r="AY137" s="16" t="s">
        <v>153</v>
      </c>
      <c r="BE137" s="168">
        <f t="shared" si="4"/>
        <v>0</v>
      </c>
      <c r="BF137" s="168">
        <f t="shared" si="5"/>
        <v>0</v>
      </c>
      <c r="BG137" s="168">
        <f t="shared" si="6"/>
        <v>0</v>
      </c>
      <c r="BH137" s="168">
        <f t="shared" si="7"/>
        <v>0</v>
      </c>
      <c r="BI137" s="168">
        <f t="shared" si="8"/>
        <v>0</v>
      </c>
      <c r="BJ137" s="16" t="s">
        <v>82</v>
      </c>
      <c r="BK137" s="168">
        <f t="shared" si="9"/>
        <v>0</v>
      </c>
      <c r="BL137" s="16" t="s">
        <v>234</v>
      </c>
      <c r="BM137" s="167" t="s">
        <v>225</v>
      </c>
    </row>
    <row r="138" spans="2:65" s="11" customFormat="1" ht="22.9" customHeight="1">
      <c r="B138" s="142"/>
      <c r="D138" s="143" t="s">
        <v>69</v>
      </c>
      <c r="E138" s="153" t="s">
        <v>2004</v>
      </c>
      <c r="F138" s="153" t="s">
        <v>2005</v>
      </c>
      <c r="I138" s="145"/>
      <c r="J138" s="154">
        <f>BK138</f>
        <v>0</v>
      </c>
      <c r="L138" s="142"/>
      <c r="M138" s="147"/>
      <c r="N138" s="148"/>
      <c r="O138" s="148"/>
      <c r="P138" s="149">
        <f>SUM(P139:P154)</f>
        <v>0</v>
      </c>
      <c r="Q138" s="148"/>
      <c r="R138" s="149">
        <f>SUM(R139:R154)</f>
        <v>0</v>
      </c>
      <c r="S138" s="148"/>
      <c r="T138" s="150">
        <f>SUM(T139:T154)</f>
        <v>0</v>
      </c>
      <c r="AR138" s="143" t="s">
        <v>82</v>
      </c>
      <c r="AT138" s="151" t="s">
        <v>69</v>
      </c>
      <c r="AU138" s="151" t="s">
        <v>74</v>
      </c>
      <c r="AY138" s="143" t="s">
        <v>153</v>
      </c>
      <c r="BK138" s="152">
        <f>SUM(BK139:BK154)</f>
        <v>0</v>
      </c>
    </row>
    <row r="139" spans="2:65" s="1" customFormat="1" ht="24" customHeight="1">
      <c r="B139" s="155"/>
      <c r="C139" s="156" t="s">
        <v>190</v>
      </c>
      <c r="D139" s="156" t="s">
        <v>155</v>
      </c>
      <c r="E139" s="157" t="s">
        <v>2006</v>
      </c>
      <c r="F139" s="158" t="s">
        <v>2007</v>
      </c>
      <c r="G139" s="159" t="s">
        <v>168</v>
      </c>
      <c r="H139" s="160">
        <v>267</v>
      </c>
      <c r="I139" s="161"/>
      <c r="J139" s="162">
        <f t="shared" ref="J139:J154" si="10">ROUND(I139*H139,2)</f>
        <v>0</v>
      </c>
      <c r="K139" s="158" t="s">
        <v>1</v>
      </c>
      <c r="L139" s="31"/>
      <c r="M139" s="163" t="s">
        <v>1</v>
      </c>
      <c r="N139" s="164" t="s">
        <v>36</v>
      </c>
      <c r="O139" s="54"/>
      <c r="P139" s="165">
        <f t="shared" ref="P139:P154" si="11">O139*H139</f>
        <v>0</v>
      </c>
      <c r="Q139" s="165">
        <v>0</v>
      </c>
      <c r="R139" s="165">
        <f t="shared" ref="R139:R154" si="12">Q139*H139</f>
        <v>0</v>
      </c>
      <c r="S139" s="165">
        <v>0</v>
      </c>
      <c r="T139" s="166">
        <f t="shared" ref="T139:T154" si="13">S139*H139</f>
        <v>0</v>
      </c>
      <c r="AR139" s="167" t="s">
        <v>234</v>
      </c>
      <c r="AT139" s="167" t="s">
        <v>155</v>
      </c>
      <c r="AU139" s="167" t="s">
        <v>82</v>
      </c>
      <c r="AY139" s="16" t="s">
        <v>153</v>
      </c>
      <c r="BE139" s="168">
        <f t="shared" ref="BE139:BE154" si="14">IF(N139="základná",J139,0)</f>
        <v>0</v>
      </c>
      <c r="BF139" s="168">
        <f t="shared" ref="BF139:BF154" si="15">IF(N139="znížená",J139,0)</f>
        <v>0</v>
      </c>
      <c r="BG139" s="168">
        <f t="shared" ref="BG139:BG154" si="16">IF(N139="zákl. prenesená",J139,0)</f>
        <v>0</v>
      </c>
      <c r="BH139" s="168">
        <f t="shared" ref="BH139:BH154" si="17">IF(N139="zníž. prenesená",J139,0)</f>
        <v>0</v>
      </c>
      <c r="BI139" s="168">
        <f t="shared" ref="BI139:BI154" si="18">IF(N139="nulová",J139,0)</f>
        <v>0</v>
      </c>
      <c r="BJ139" s="16" t="s">
        <v>82</v>
      </c>
      <c r="BK139" s="168">
        <f t="shared" ref="BK139:BK154" si="19">ROUND(I139*H139,2)</f>
        <v>0</v>
      </c>
      <c r="BL139" s="16" t="s">
        <v>234</v>
      </c>
      <c r="BM139" s="167" t="s">
        <v>234</v>
      </c>
    </row>
    <row r="140" spans="2:65" s="1" customFormat="1" ht="24" customHeight="1">
      <c r="B140" s="155"/>
      <c r="C140" s="156" t="s">
        <v>196</v>
      </c>
      <c r="D140" s="156" t="s">
        <v>155</v>
      </c>
      <c r="E140" s="157" t="s">
        <v>2008</v>
      </c>
      <c r="F140" s="158" t="s">
        <v>2009</v>
      </c>
      <c r="G140" s="159" t="s">
        <v>168</v>
      </c>
      <c r="H140" s="160">
        <v>2</v>
      </c>
      <c r="I140" s="161"/>
      <c r="J140" s="162">
        <f t="shared" si="10"/>
        <v>0</v>
      </c>
      <c r="K140" s="158" t="s">
        <v>159</v>
      </c>
      <c r="L140" s="31"/>
      <c r="M140" s="163" t="s">
        <v>1</v>
      </c>
      <c r="N140" s="164" t="s">
        <v>36</v>
      </c>
      <c r="O140" s="54"/>
      <c r="P140" s="165">
        <f t="shared" si="11"/>
        <v>0</v>
      </c>
      <c r="Q140" s="165">
        <v>0</v>
      </c>
      <c r="R140" s="165">
        <f t="shared" si="12"/>
        <v>0</v>
      </c>
      <c r="S140" s="165">
        <v>0</v>
      </c>
      <c r="T140" s="166">
        <f t="shared" si="13"/>
        <v>0</v>
      </c>
      <c r="AR140" s="167" t="s">
        <v>234</v>
      </c>
      <c r="AT140" s="167" t="s">
        <v>155</v>
      </c>
      <c r="AU140" s="167" t="s">
        <v>82</v>
      </c>
      <c r="AY140" s="16" t="s">
        <v>153</v>
      </c>
      <c r="BE140" s="168">
        <f t="shared" si="14"/>
        <v>0</v>
      </c>
      <c r="BF140" s="168">
        <f t="shared" si="15"/>
        <v>0</v>
      </c>
      <c r="BG140" s="168">
        <f t="shared" si="16"/>
        <v>0</v>
      </c>
      <c r="BH140" s="168">
        <f t="shared" si="17"/>
        <v>0</v>
      </c>
      <c r="BI140" s="168">
        <f t="shared" si="18"/>
        <v>0</v>
      </c>
      <c r="BJ140" s="16" t="s">
        <v>82</v>
      </c>
      <c r="BK140" s="168">
        <f t="shared" si="19"/>
        <v>0</v>
      </c>
      <c r="BL140" s="16" t="s">
        <v>234</v>
      </c>
      <c r="BM140" s="167" t="s">
        <v>248</v>
      </c>
    </row>
    <row r="141" spans="2:65" s="1" customFormat="1" ht="24" customHeight="1">
      <c r="B141" s="155"/>
      <c r="C141" s="156" t="s">
        <v>203</v>
      </c>
      <c r="D141" s="156" t="s">
        <v>155</v>
      </c>
      <c r="E141" s="157" t="s">
        <v>2010</v>
      </c>
      <c r="F141" s="158" t="s">
        <v>2011</v>
      </c>
      <c r="G141" s="159" t="s">
        <v>168</v>
      </c>
      <c r="H141" s="160">
        <v>107</v>
      </c>
      <c r="I141" s="161"/>
      <c r="J141" s="162">
        <f t="shared" si="10"/>
        <v>0</v>
      </c>
      <c r="K141" s="158" t="s">
        <v>159</v>
      </c>
      <c r="L141" s="31"/>
      <c r="M141" s="163" t="s">
        <v>1</v>
      </c>
      <c r="N141" s="164" t="s">
        <v>36</v>
      </c>
      <c r="O141" s="54"/>
      <c r="P141" s="165">
        <f t="shared" si="11"/>
        <v>0</v>
      </c>
      <c r="Q141" s="165">
        <v>0</v>
      </c>
      <c r="R141" s="165">
        <f t="shared" si="12"/>
        <v>0</v>
      </c>
      <c r="S141" s="165">
        <v>0</v>
      </c>
      <c r="T141" s="166">
        <f t="shared" si="13"/>
        <v>0</v>
      </c>
      <c r="AR141" s="167" t="s">
        <v>234</v>
      </c>
      <c r="AT141" s="167" t="s">
        <v>155</v>
      </c>
      <c r="AU141" s="167" t="s">
        <v>82</v>
      </c>
      <c r="AY141" s="16" t="s">
        <v>153</v>
      </c>
      <c r="BE141" s="168">
        <f t="shared" si="14"/>
        <v>0</v>
      </c>
      <c r="BF141" s="168">
        <f t="shared" si="15"/>
        <v>0</v>
      </c>
      <c r="BG141" s="168">
        <f t="shared" si="16"/>
        <v>0</v>
      </c>
      <c r="BH141" s="168">
        <f t="shared" si="17"/>
        <v>0</v>
      </c>
      <c r="BI141" s="168">
        <f t="shared" si="18"/>
        <v>0</v>
      </c>
      <c r="BJ141" s="16" t="s">
        <v>82</v>
      </c>
      <c r="BK141" s="168">
        <f t="shared" si="19"/>
        <v>0</v>
      </c>
      <c r="BL141" s="16" t="s">
        <v>234</v>
      </c>
      <c r="BM141" s="167" t="s">
        <v>7</v>
      </c>
    </row>
    <row r="142" spans="2:65" s="1" customFormat="1" ht="24" customHeight="1">
      <c r="B142" s="155"/>
      <c r="C142" s="193" t="s">
        <v>210</v>
      </c>
      <c r="D142" s="193" t="s">
        <v>204</v>
      </c>
      <c r="E142" s="194" t="s">
        <v>2012</v>
      </c>
      <c r="F142" s="195" t="s">
        <v>2013</v>
      </c>
      <c r="G142" s="196" t="s">
        <v>168</v>
      </c>
      <c r="H142" s="197">
        <v>107</v>
      </c>
      <c r="I142" s="198"/>
      <c r="J142" s="199">
        <f t="shared" si="10"/>
        <v>0</v>
      </c>
      <c r="K142" s="195" t="s">
        <v>159</v>
      </c>
      <c r="L142" s="200"/>
      <c r="M142" s="201" t="s">
        <v>1</v>
      </c>
      <c r="N142" s="202" t="s">
        <v>36</v>
      </c>
      <c r="O142" s="54"/>
      <c r="P142" s="165">
        <f t="shared" si="11"/>
        <v>0</v>
      </c>
      <c r="Q142" s="165">
        <v>0</v>
      </c>
      <c r="R142" s="165">
        <f t="shared" si="12"/>
        <v>0</v>
      </c>
      <c r="S142" s="165">
        <v>0</v>
      </c>
      <c r="T142" s="166">
        <f t="shared" si="13"/>
        <v>0</v>
      </c>
      <c r="AR142" s="167" t="s">
        <v>320</v>
      </c>
      <c r="AT142" s="167" t="s">
        <v>204</v>
      </c>
      <c r="AU142" s="167" t="s">
        <v>82</v>
      </c>
      <c r="AY142" s="16" t="s">
        <v>153</v>
      </c>
      <c r="BE142" s="168">
        <f t="shared" si="14"/>
        <v>0</v>
      </c>
      <c r="BF142" s="168">
        <f t="shared" si="15"/>
        <v>0</v>
      </c>
      <c r="BG142" s="168">
        <f t="shared" si="16"/>
        <v>0</v>
      </c>
      <c r="BH142" s="168">
        <f t="shared" si="17"/>
        <v>0</v>
      </c>
      <c r="BI142" s="168">
        <f t="shared" si="18"/>
        <v>0</v>
      </c>
      <c r="BJ142" s="16" t="s">
        <v>82</v>
      </c>
      <c r="BK142" s="168">
        <f t="shared" si="19"/>
        <v>0</v>
      </c>
      <c r="BL142" s="16" t="s">
        <v>234</v>
      </c>
      <c r="BM142" s="167" t="s">
        <v>271</v>
      </c>
    </row>
    <row r="143" spans="2:65" s="1" customFormat="1" ht="24" customHeight="1">
      <c r="B143" s="155"/>
      <c r="C143" s="193" t="s">
        <v>215</v>
      </c>
      <c r="D143" s="193" t="s">
        <v>204</v>
      </c>
      <c r="E143" s="194" t="s">
        <v>2014</v>
      </c>
      <c r="F143" s="195" t="s">
        <v>2015</v>
      </c>
      <c r="G143" s="196" t="s">
        <v>265</v>
      </c>
      <c r="H143" s="197">
        <v>107</v>
      </c>
      <c r="I143" s="198"/>
      <c r="J143" s="199">
        <f t="shared" si="10"/>
        <v>0</v>
      </c>
      <c r="K143" s="195" t="s">
        <v>159</v>
      </c>
      <c r="L143" s="200"/>
      <c r="M143" s="201" t="s">
        <v>1</v>
      </c>
      <c r="N143" s="202" t="s">
        <v>36</v>
      </c>
      <c r="O143" s="54"/>
      <c r="P143" s="165">
        <f t="shared" si="11"/>
        <v>0</v>
      </c>
      <c r="Q143" s="165">
        <v>0</v>
      </c>
      <c r="R143" s="165">
        <f t="shared" si="12"/>
        <v>0</v>
      </c>
      <c r="S143" s="165">
        <v>0</v>
      </c>
      <c r="T143" s="166">
        <f t="shared" si="13"/>
        <v>0</v>
      </c>
      <c r="AR143" s="167" t="s">
        <v>320</v>
      </c>
      <c r="AT143" s="167" t="s">
        <v>204</v>
      </c>
      <c r="AU143" s="167" t="s">
        <v>82</v>
      </c>
      <c r="AY143" s="16" t="s">
        <v>153</v>
      </c>
      <c r="BE143" s="168">
        <f t="shared" si="14"/>
        <v>0</v>
      </c>
      <c r="BF143" s="168">
        <f t="shared" si="15"/>
        <v>0</v>
      </c>
      <c r="BG143" s="168">
        <f t="shared" si="16"/>
        <v>0</v>
      </c>
      <c r="BH143" s="168">
        <f t="shared" si="17"/>
        <v>0</v>
      </c>
      <c r="BI143" s="168">
        <f t="shared" si="18"/>
        <v>0</v>
      </c>
      <c r="BJ143" s="16" t="s">
        <v>82</v>
      </c>
      <c r="BK143" s="168">
        <f t="shared" si="19"/>
        <v>0</v>
      </c>
      <c r="BL143" s="16" t="s">
        <v>234</v>
      </c>
      <c r="BM143" s="167" t="s">
        <v>281</v>
      </c>
    </row>
    <row r="144" spans="2:65" s="1" customFormat="1" ht="24" customHeight="1">
      <c r="B144" s="155"/>
      <c r="C144" s="156" t="s">
        <v>220</v>
      </c>
      <c r="D144" s="156" t="s">
        <v>155</v>
      </c>
      <c r="E144" s="157" t="s">
        <v>2016</v>
      </c>
      <c r="F144" s="158" t="s">
        <v>2017</v>
      </c>
      <c r="G144" s="159" t="s">
        <v>168</v>
      </c>
      <c r="H144" s="160">
        <v>43</v>
      </c>
      <c r="I144" s="161"/>
      <c r="J144" s="162">
        <f t="shared" si="10"/>
        <v>0</v>
      </c>
      <c r="K144" s="158" t="s">
        <v>159</v>
      </c>
      <c r="L144" s="31"/>
      <c r="M144" s="163" t="s">
        <v>1</v>
      </c>
      <c r="N144" s="164" t="s">
        <v>36</v>
      </c>
      <c r="O144" s="54"/>
      <c r="P144" s="165">
        <f t="shared" si="11"/>
        <v>0</v>
      </c>
      <c r="Q144" s="165">
        <v>0</v>
      </c>
      <c r="R144" s="165">
        <f t="shared" si="12"/>
        <v>0</v>
      </c>
      <c r="S144" s="165">
        <v>0</v>
      </c>
      <c r="T144" s="166">
        <f t="shared" si="13"/>
        <v>0</v>
      </c>
      <c r="AR144" s="167" t="s">
        <v>234</v>
      </c>
      <c r="AT144" s="167" t="s">
        <v>155</v>
      </c>
      <c r="AU144" s="167" t="s">
        <v>82</v>
      </c>
      <c r="AY144" s="16" t="s">
        <v>153</v>
      </c>
      <c r="BE144" s="168">
        <f t="shared" si="14"/>
        <v>0</v>
      </c>
      <c r="BF144" s="168">
        <f t="shared" si="15"/>
        <v>0</v>
      </c>
      <c r="BG144" s="168">
        <f t="shared" si="16"/>
        <v>0</v>
      </c>
      <c r="BH144" s="168">
        <f t="shared" si="17"/>
        <v>0</v>
      </c>
      <c r="BI144" s="168">
        <f t="shared" si="18"/>
        <v>0</v>
      </c>
      <c r="BJ144" s="16" t="s">
        <v>82</v>
      </c>
      <c r="BK144" s="168">
        <f t="shared" si="19"/>
        <v>0</v>
      </c>
      <c r="BL144" s="16" t="s">
        <v>234</v>
      </c>
      <c r="BM144" s="167" t="s">
        <v>291</v>
      </c>
    </row>
    <row r="145" spans="2:65" s="1" customFormat="1" ht="24" customHeight="1">
      <c r="B145" s="155"/>
      <c r="C145" s="193" t="s">
        <v>225</v>
      </c>
      <c r="D145" s="193" t="s">
        <v>204</v>
      </c>
      <c r="E145" s="194" t="s">
        <v>2018</v>
      </c>
      <c r="F145" s="195" t="s">
        <v>2019</v>
      </c>
      <c r="G145" s="196" t="s">
        <v>168</v>
      </c>
      <c r="H145" s="197">
        <v>43</v>
      </c>
      <c r="I145" s="198"/>
      <c r="J145" s="199">
        <f t="shared" si="10"/>
        <v>0</v>
      </c>
      <c r="K145" s="195" t="s">
        <v>159</v>
      </c>
      <c r="L145" s="200"/>
      <c r="M145" s="201" t="s">
        <v>1</v>
      </c>
      <c r="N145" s="202" t="s">
        <v>36</v>
      </c>
      <c r="O145" s="54"/>
      <c r="P145" s="165">
        <f t="shared" si="11"/>
        <v>0</v>
      </c>
      <c r="Q145" s="165">
        <v>0</v>
      </c>
      <c r="R145" s="165">
        <f t="shared" si="12"/>
        <v>0</v>
      </c>
      <c r="S145" s="165">
        <v>0</v>
      </c>
      <c r="T145" s="166">
        <f t="shared" si="13"/>
        <v>0</v>
      </c>
      <c r="AR145" s="167" t="s">
        <v>320</v>
      </c>
      <c r="AT145" s="167" t="s">
        <v>204</v>
      </c>
      <c r="AU145" s="167" t="s">
        <v>82</v>
      </c>
      <c r="AY145" s="16" t="s">
        <v>153</v>
      </c>
      <c r="BE145" s="168">
        <f t="shared" si="14"/>
        <v>0</v>
      </c>
      <c r="BF145" s="168">
        <f t="shared" si="15"/>
        <v>0</v>
      </c>
      <c r="BG145" s="168">
        <f t="shared" si="16"/>
        <v>0</v>
      </c>
      <c r="BH145" s="168">
        <f t="shared" si="17"/>
        <v>0</v>
      </c>
      <c r="BI145" s="168">
        <f t="shared" si="18"/>
        <v>0</v>
      </c>
      <c r="BJ145" s="16" t="s">
        <v>82</v>
      </c>
      <c r="BK145" s="168">
        <f t="shared" si="19"/>
        <v>0</v>
      </c>
      <c r="BL145" s="16" t="s">
        <v>234</v>
      </c>
      <c r="BM145" s="167" t="s">
        <v>300</v>
      </c>
    </row>
    <row r="146" spans="2:65" s="1" customFormat="1" ht="24" customHeight="1">
      <c r="B146" s="155"/>
      <c r="C146" s="193" t="s">
        <v>230</v>
      </c>
      <c r="D146" s="193" t="s">
        <v>204</v>
      </c>
      <c r="E146" s="194" t="s">
        <v>2020</v>
      </c>
      <c r="F146" s="195" t="s">
        <v>2021</v>
      </c>
      <c r="G146" s="196" t="s">
        <v>265</v>
      </c>
      <c r="H146" s="197">
        <v>43</v>
      </c>
      <c r="I146" s="198"/>
      <c r="J146" s="199">
        <f t="shared" si="10"/>
        <v>0</v>
      </c>
      <c r="K146" s="195" t="s">
        <v>159</v>
      </c>
      <c r="L146" s="200"/>
      <c r="M146" s="201" t="s">
        <v>1</v>
      </c>
      <c r="N146" s="202" t="s">
        <v>36</v>
      </c>
      <c r="O146" s="54"/>
      <c r="P146" s="165">
        <f t="shared" si="11"/>
        <v>0</v>
      </c>
      <c r="Q146" s="165">
        <v>0</v>
      </c>
      <c r="R146" s="165">
        <f t="shared" si="12"/>
        <v>0</v>
      </c>
      <c r="S146" s="165">
        <v>0</v>
      </c>
      <c r="T146" s="166">
        <f t="shared" si="13"/>
        <v>0</v>
      </c>
      <c r="AR146" s="167" t="s">
        <v>320</v>
      </c>
      <c r="AT146" s="167" t="s">
        <v>204</v>
      </c>
      <c r="AU146" s="167" t="s">
        <v>82</v>
      </c>
      <c r="AY146" s="16" t="s">
        <v>153</v>
      </c>
      <c r="BE146" s="168">
        <f t="shared" si="14"/>
        <v>0</v>
      </c>
      <c r="BF146" s="168">
        <f t="shared" si="15"/>
        <v>0</v>
      </c>
      <c r="BG146" s="168">
        <f t="shared" si="16"/>
        <v>0</v>
      </c>
      <c r="BH146" s="168">
        <f t="shared" si="17"/>
        <v>0</v>
      </c>
      <c r="BI146" s="168">
        <f t="shared" si="18"/>
        <v>0</v>
      </c>
      <c r="BJ146" s="16" t="s">
        <v>82</v>
      </c>
      <c r="BK146" s="168">
        <f t="shared" si="19"/>
        <v>0</v>
      </c>
      <c r="BL146" s="16" t="s">
        <v>234</v>
      </c>
      <c r="BM146" s="167" t="s">
        <v>309</v>
      </c>
    </row>
    <row r="147" spans="2:65" s="1" customFormat="1" ht="24" customHeight="1">
      <c r="B147" s="155"/>
      <c r="C147" s="156" t="s">
        <v>234</v>
      </c>
      <c r="D147" s="156" t="s">
        <v>155</v>
      </c>
      <c r="E147" s="157" t="s">
        <v>2022</v>
      </c>
      <c r="F147" s="158" t="s">
        <v>2023</v>
      </c>
      <c r="G147" s="159" t="s">
        <v>168</v>
      </c>
      <c r="H147" s="160">
        <v>53</v>
      </c>
      <c r="I147" s="161"/>
      <c r="J147" s="162">
        <f t="shared" si="10"/>
        <v>0</v>
      </c>
      <c r="K147" s="158" t="s">
        <v>159</v>
      </c>
      <c r="L147" s="31"/>
      <c r="M147" s="163" t="s">
        <v>1</v>
      </c>
      <c r="N147" s="164" t="s">
        <v>36</v>
      </c>
      <c r="O147" s="54"/>
      <c r="P147" s="165">
        <f t="shared" si="11"/>
        <v>0</v>
      </c>
      <c r="Q147" s="165">
        <v>0</v>
      </c>
      <c r="R147" s="165">
        <f t="shared" si="12"/>
        <v>0</v>
      </c>
      <c r="S147" s="165">
        <v>0</v>
      </c>
      <c r="T147" s="166">
        <f t="shared" si="13"/>
        <v>0</v>
      </c>
      <c r="AR147" s="167" t="s">
        <v>234</v>
      </c>
      <c r="AT147" s="167" t="s">
        <v>155</v>
      </c>
      <c r="AU147" s="167" t="s">
        <v>82</v>
      </c>
      <c r="AY147" s="16" t="s">
        <v>153</v>
      </c>
      <c r="BE147" s="168">
        <f t="shared" si="14"/>
        <v>0</v>
      </c>
      <c r="BF147" s="168">
        <f t="shared" si="15"/>
        <v>0</v>
      </c>
      <c r="BG147" s="168">
        <f t="shared" si="16"/>
        <v>0</v>
      </c>
      <c r="BH147" s="168">
        <f t="shared" si="17"/>
        <v>0</v>
      </c>
      <c r="BI147" s="168">
        <f t="shared" si="18"/>
        <v>0</v>
      </c>
      <c r="BJ147" s="16" t="s">
        <v>82</v>
      </c>
      <c r="BK147" s="168">
        <f t="shared" si="19"/>
        <v>0</v>
      </c>
      <c r="BL147" s="16" t="s">
        <v>234</v>
      </c>
      <c r="BM147" s="167" t="s">
        <v>320</v>
      </c>
    </row>
    <row r="148" spans="2:65" s="1" customFormat="1" ht="24" customHeight="1">
      <c r="B148" s="155"/>
      <c r="C148" s="193" t="s">
        <v>240</v>
      </c>
      <c r="D148" s="193" t="s">
        <v>204</v>
      </c>
      <c r="E148" s="194" t="s">
        <v>2024</v>
      </c>
      <c r="F148" s="195" t="s">
        <v>2025</v>
      </c>
      <c r="G148" s="196" t="s">
        <v>168</v>
      </c>
      <c r="H148" s="197">
        <v>53</v>
      </c>
      <c r="I148" s="198"/>
      <c r="J148" s="199">
        <f t="shared" si="10"/>
        <v>0</v>
      </c>
      <c r="K148" s="195" t="s">
        <v>159</v>
      </c>
      <c r="L148" s="200"/>
      <c r="M148" s="201" t="s">
        <v>1</v>
      </c>
      <c r="N148" s="202" t="s">
        <v>36</v>
      </c>
      <c r="O148" s="54"/>
      <c r="P148" s="165">
        <f t="shared" si="11"/>
        <v>0</v>
      </c>
      <c r="Q148" s="165">
        <v>0</v>
      </c>
      <c r="R148" s="165">
        <f t="shared" si="12"/>
        <v>0</v>
      </c>
      <c r="S148" s="165">
        <v>0</v>
      </c>
      <c r="T148" s="166">
        <f t="shared" si="13"/>
        <v>0</v>
      </c>
      <c r="AR148" s="167" t="s">
        <v>320</v>
      </c>
      <c r="AT148" s="167" t="s">
        <v>204</v>
      </c>
      <c r="AU148" s="167" t="s">
        <v>82</v>
      </c>
      <c r="AY148" s="16" t="s">
        <v>153</v>
      </c>
      <c r="BE148" s="168">
        <f t="shared" si="14"/>
        <v>0</v>
      </c>
      <c r="BF148" s="168">
        <f t="shared" si="15"/>
        <v>0</v>
      </c>
      <c r="BG148" s="168">
        <f t="shared" si="16"/>
        <v>0</v>
      </c>
      <c r="BH148" s="168">
        <f t="shared" si="17"/>
        <v>0</v>
      </c>
      <c r="BI148" s="168">
        <f t="shared" si="18"/>
        <v>0</v>
      </c>
      <c r="BJ148" s="16" t="s">
        <v>82</v>
      </c>
      <c r="BK148" s="168">
        <f t="shared" si="19"/>
        <v>0</v>
      </c>
      <c r="BL148" s="16" t="s">
        <v>234</v>
      </c>
      <c r="BM148" s="167" t="s">
        <v>332</v>
      </c>
    </row>
    <row r="149" spans="2:65" s="1" customFormat="1" ht="24" customHeight="1">
      <c r="B149" s="155"/>
      <c r="C149" s="193" t="s">
        <v>248</v>
      </c>
      <c r="D149" s="193" t="s">
        <v>204</v>
      </c>
      <c r="E149" s="194" t="s">
        <v>2026</v>
      </c>
      <c r="F149" s="195" t="s">
        <v>2027</v>
      </c>
      <c r="G149" s="196" t="s">
        <v>265</v>
      </c>
      <c r="H149" s="197">
        <v>53</v>
      </c>
      <c r="I149" s="198"/>
      <c r="J149" s="199">
        <f t="shared" si="10"/>
        <v>0</v>
      </c>
      <c r="K149" s="195" t="s">
        <v>159</v>
      </c>
      <c r="L149" s="200"/>
      <c r="M149" s="201" t="s">
        <v>1</v>
      </c>
      <c r="N149" s="202" t="s">
        <v>36</v>
      </c>
      <c r="O149" s="54"/>
      <c r="P149" s="165">
        <f t="shared" si="11"/>
        <v>0</v>
      </c>
      <c r="Q149" s="165">
        <v>0</v>
      </c>
      <c r="R149" s="165">
        <f t="shared" si="12"/>
        <v>0</v>
      </c>
      <c r="S149" s="165">
        <v>0</v>
      </c>
      <c r="T149" s="166">
        <f t="shared" si="13"/>
        <v>0</v>
      </c>
      <c r="AR149" s="167" t="s">
        <v>320</v>
      </c>
      <c r="AT149" s="167" t="s">
        <v>204</v>
      </c>
      <c r="AU149" s="167" t="s">
        <v>82</v>
      </c>
      <c r="AY149" s="16" t="s">
        <v>153</v>
      </c>
      <c r="BE149" s="168">
        <f t="shared" si="14"/>
        <v>0</v>
      </c>
      <c r="BF149" s="168">
        <f t="shared" si="15"/>
        <v>0</v>
      </c>
      <c r="BG149" s="168">
        <f t="shared" si="16"/>
        <v>0</v>
      </c>
      <c r="BH149" s="168">
        <f t="shared" si="17"/>
        <v>0</v>
      </c>
      <c r="BI149" s="168">
        <f t="shared" si="18"/>
        <v>0</v>
      </c>
      <c r="BJ149" s="16" t="s">
        <v>82</v>
      </c>
      <c r="BK149" s="168">
        <f t="shared" si="19"/>
        <v>0</v>
      </c>
      <c r="BL149" s="16" t="s">
        <v>234</v>
      </c>
      <c r="BM149" s="167" t="s">
        <v>341</v>
      </c>
    </row>
    <row r="150" spans="2:65" s="1" customFormat="1" ht="24" customHeight="1">
      <c r="B150" s="155"/>
      <c r="C150" s="156" t="s">
        <v>255</v>
      </c>
      <c r="D150" s="156" t="s">
        <v>155</v>
      </c>
      <c r="E150" s="157" t="s">
        <v>2028</v>
      </c>
      <c r="F150" s="158" t="s">
        <v>2029</v>
      </c>
      <c r="G150" s="159" t="s">
        <v>168</v>
      </c>
      <c r="H150" s="160">
        <v>64</v>
      </c>
      <c r="I150" s="161"/>
      <c r="J150" s="162">
        <f t="shared" si="10"/>
        <v>0</v>
      </c>
      <c r="K150" s="158" t="s">
        <v>159</v>
      </c>
      <c r="L150" s="31"/>
      <c r="M150" s="163" t="s">
        <v>1</v>
      </c>
      <c r="N150" s="164" t="s">
        <v>36</v>
      </c>
      <c r="O150" s="54"/>
      <c r="P150" s="165">
        <f t="shared" si="11"/>
        <v>0</v>
      </c>
      <c r="Q150" s="165">
        <v>0</v>
      </c>
      <c r="R150" s="165">
        <f t="shared" si="12"/>
        <v>0</v>
      </c>
      <c r="S150" s="165">
        <v>0</v>
      </c>
      <c r="T150" s="166">
        <f t="shared" si="13"/>
        <v>0</v>
      </c>
      <c r="AR150" s="167" t="s">
        <v>234</v>
      </c>
      <c r="AT150" s="167" t="s">
        <v>155</v>
      </c>
      <c r="AU150" s="167" t="s">
        <v>82</v>
      </c>
      <c r="AY150" s="16" t="s">
        <v>153</v>
      </c>
      <c r="BE150" s="168">
        <f t="shared" si="14"/>
        <v>0</v>
      </c>
      <c r="BF150" s="168">
        <f t="shared" si="15"/>
        <v>0</v>
      </c>
      <c r="BG150" s="168">
        <f t="shared" si="16"/>
        <v>0</v>
      </c>
      <c r="BH150" s="168">
        <f t="shared" si="17"/>
        <v>0</v>
      </c>
      <c r="BI150" s="168">
        <f t="shared" si="18"/>
        <v>0</v>
      </c>
      <c r="BJ150" s="16" t="s">
        <v>82</v>
      </c>
      <c r="BK150" s="168">
        <f t="shared" si="19"/>
        <v>0</v>
      </c>
      <c r="BL150" s="16" t="s">
        <v>234</v>
      </c>
      <c r="BM150" s="167" t="s">
        <v>365</v>
      </c>
    </row>
    <row r="151" spans="2:65" s="1" customFormat="1" ht="24" customHeight="1">
      <c r="B151" s="155"/>
      <c r="C151" s="193" t="s">
        <v>7</v>
      </c>
      <c r="D151" s="193" t="s">
        <v>204</v>
      </c>
      <c r="E151" s="194" t="s">
        <v>2030</v>
      </c>
      <c r="F151" s="195" t="s">
        <v>2031</v>
      </c>
      <c r="G151" s="196" t="s">
        <v>168</v>
      </c>
      <c r="H151" s="197">
        <v>64</v>
      </c>
      <c r="I151" s="198"/>
      <c r="J151" s="199">
        <f t="shared" si="10"/>
        <v>0</v>
      </c>
      <c r="K151" s="195" t="s">
        <v>159</v>
      </c>
      <c r="L151" s="200"/>
      <c r="M151" s="201" t="s">
        <v>1</v>
      </c>
      <c r="N151" s="202" t="s">
        <v>36</v>
      </c>
      <c r="O151" s="54"/>
      <c r="P151" s="165">
        <f t="shared" si="11"/>
        <v>0</v>
      </c>
      <c r="Q151" s="165">
        <v>0</v>
      </c>
      <c r="R151" s="165">
        <f t="shared" si="12"/>
        <v>0</v>
      </c>
      <c r="S151" s="165">
        <v>0</v>
      </c>
      <c r="T151" s="166">
        <f t="shared" si="13"/>
        <v>0</v>
      </c>
      <c r="AR151" s="167" t="s">
        <v>320</v>
      </c>
      <c r="AT151" s="167" t="s">
        <v>204</v>
      </c>
      <c r="AU151" s="167" t="s">
        <v>82</v>
      </c>
      <c r="AY151" s="16" t="s">
        <v>153</v>
      </c>
      <c r="BE151" s="168">
        <f t="shared" si="14"/>
        <v>0</v>
      </c>
      <c r="BF151" s="168">
        <f t="shared" si="15"/>
        <v>0</v>
      </c>
      <c r="BG151" s="168">
        <f t="shared" si="16"/>
        <v>0</v>
      </c>
      <c r="BH151" s="168">
        <f t="shared" si="17"/>
        <v>0</v>
      </c>
      <c r="BI151" s="168">
        <f t="shared" si="18"/>
        <v>0</v>
      </c>
      <c r="BJ151" s="16" t="s">
        <v>82</v>
      </c>
      <c r="BK151" s="168">
        <f t="shared" si="19"/>
        <v>0</v>
      </c>
      <c r="BL151" s="16" t="s">
        <v>234</v>
      </c>
      <c r="BM151" s="167" t="s">
        <v>375</v>
      </c>
    </row>
    <row r="152" spans="2:65" s="1" customFormat="1" ht="24" customHeight="1">
      <c r="B152" s="155"/>
      <c r="C152" s="193" t="s">
        <v>267</v>
      </c>
      <c r="D152" s="193" t="s">
        <v>204</v>
      </c>
      <c r="E152" s="194" t="s">
        <v>2032</v>
      </c>
      <c r="F152" s="195" t="s">
        <v>2033</v>
      </c>
      <c r="G152" s="196" t="s">
        <v>265</v>
      </c>
      <c r="H152" s="197">
        <v>64</v>
      </c>
      <c r="I152" s="198"/>
      <c r="J152" s="199">
        <f t="shared" si="10"/>
        <v>0</v>
      </c>
      <c r="K152" s="195" t="s">
        <v>159</v>
      </c>
      <c r="L152" s="200"/>
      <c r="M152" s="201" t="s">
        <v>1</v>
      </c>
      <c r="N152" s="202" t="s">
        <v>36</v>
      </c>
      <c r="O152" s="54"/>
      <c r="P152" s="165">
        <f t="shared" si="11"/>
        <v>0</v>
      </c>
      <c r="Q152" s="165">
        <v>0</v>
      </c>
      <c r="R152" s="165">
        <f t="shared" si="12"/>
        <v>0</v>
      </c>
      <c r="S152" s="165">
        <v>0</v>
      </c>
      <c r="T152" s="166">
        <f t="shared" si="13"/>
        <v>0</v>
      </c>
      <c r="AR152" s="167" t="s">
        <v>320</v>
      </c>
      <c r="AT152" s="167" t="s">
        <v>204</v>
      </c>
      <c r="AU152" s="167" t="s">
        <v>82</v>
      </c>
      <c r="AY152" s="16" t="s">
        <v>153</v>
      </c>
      <c r="BE152" s="168">
        <f t="shared" si="14"/>
        <v>0</v>
      </c>
      <c r="BF152" s="168">
        <f t="shared" si="15"/>
        <v>0</v>
      </c>
      <c r="BG152" s="168">
        <f t="shared" si="16"/>
        <v>0</v>
      </c>
      <c r="BH152" s="168">
        <f t="shared" si="17"/>
        <v>0</v>
      </c>
      <c r="BI152" s="168">
        <f t="shared" si="18"/>
        <v>0</v>
      </c>
      <c r="BJ152" s="16" t="s">
        <v>82</v>
      </c>
      <c r="BK152" s="168">
        <f t="shared" si="19"/>
        <v>0</v>
      </c>
      <c r="BL152" s="16" t="s">
        <v>234</v>
      </c>
      <c r="BM152" s="167" t="s">
        <v>385</v>
      </c>
    </row>
    <row r="153" spans="2:65" s="1" customFormat="1" ht="16.5" customHeight="1">
      <c r="B153" s="155"/>
      <c r="C153" s="156" t="s">
        <v>271</v>
      </c>
      <c r="D153" s="156" t="s">
        <v>155</v>
      </c>
      <c r="E153" s="157" t="s">
        <v>2034</v>
      </c>
      <c r="F153" s="158" t="s">
        <v>2035</v>
      </c>
      <c r="G153" s="159" t="s">
        <v>168</v>
      </c>
      <c r="H153" s="160">
        <v>267</v>
      </c>
      <c r="I153" s="161"/>
      <c r="J153" s="162">
        <f t="shared" si="10"/>
        <v>0</v>
      </c>
      <c r="K153" s="158" t="s">
        <v>159</v>
      </c>
      <c r="L153" s="31"/>
      <c r="M153" s="163" t="s">
        <v>1</v>
      </c>
      <c r="N153" s="164" t="s">
        <v>36</v>
      </c>
      <c r="O153" s="54"/>
      <c r="P153" s="165">
        <f t="shared" si="11"/>
        <v>0</v>
      </c>
      <c r="Q153" s="165">
        <v>0</v>
      </c>
      <c r="R153" s="165">
        <f t="shared" si="12"/>
        <v>0</v>
      </c>
      <c r="S153" s="165">
        <v>0</v>
      </c>
      <c r="T153" s="166">
        <f t="shared" si="13"/>
        <v>0</v>
      </c>
      <c r="AR153" s="167" t="s">
        <v>234</v>
      </c>
      <c r="AT153" s="167" t="s">
        <v>155</v>
      </c>
      <c r="AU153" s="167" t="s">
        <v>82</v>
      </c>
      <c r="AY153" s="16" t="s">
        <v>153</v>
      </c>
      <c r="BE153" s="168">
        <f t="shared" si="14"/>
        <v>0</v>
      </c>
      <c r="BF153" s="168">
        <f t="shared" si="15"/>
        <v>0</v>
      </c>
      <c r="BG153" s="168">
        <f t="shared" si="16"/>
        <v>0</v>
      </c>
      <c r="BH153" s="168">
        <f t="shared" si="17"/>
        <v>0</v>
      </c>
      <c r="BI153" s="168">
        <f t="shared" si="18"/>
        <v>0</v>
      </c>
      <c r="BJ153" s="16" t="s">
        <v>82</v>
      </c>
      <c r="BK153" s="168">
        <f t="shared" si="19"/>
        <v>0</v>
      </c>
      <c r="BL153" s="16" t="s">
        <v>234</v>
      </c>
      <c r="BM153" s="167" t="s">
        <v>396</v>
      </c>
    </row>
    <row r="154" spans="2:65" s="1" customFormat="1" ht="24" customHeight="1">
      <c r="B154" s="155"/>
      <c r="C154" s="156" t="s">
        <v>276</v>
      </c>
      <c r="D154" s="156" t="s">
        <v>155</v>
      </c>
      <c r="E154" s="157" t="s">
        <v>2036</v>
      </c>
      <c r="F154" s="158" t="s">
        <v>2037</v>
      </c>
      <c r="G154" s="159" t="s">
        <v>207</v>
      </c>
      <c r="H154" s="160">
        <v>0.10299999999999999</v>
      </c>
      <c r="I154" s="161"/>
      <c r="J154" s="162">
        <f t="shared" si="10"/>
        <v>0</v>
      </c>
      <c r="K154" s="158" t="s">
        <v>1735</v>
      </c>
      <c r="L154" s="31"/>
      <c r="M154" s="163" t="s">
        <v>1</v>
      </c>
      <c r="N154" s="164" t="s">
        <v>36</v>
      </c>
      <c r="O154" s="54"/>
      <c r="P154" s="165">
        <f t="shared" si="11"/>
        <v>0</v>
      </c>
      <c r="Q154" s="165">
        <v>0</v>
      </c>
      <c r="R154" s="165">
        <f t="shared" si="12"/>
        <v>0</v>
      </c>
      <c r="S154" s="165">
        <v>0</v>
      </c>
      <c r="T154" s="166">
        <f t="shared" si="13"/>
        <v>0</v>
      </c>
      <c r="AR154" s="167" t="s">
        <v>234</v>
      </c>
      <c r="AT154" s="167" t="s">
        <v>155</v>
      </c>
      <c r="AU154" s="167" t="s">
        <v>82</v>
      </c>
      <c r="AY154" s="16" t="s">
        <v>153</v>
      </c>
      <c r="BE154" s="168">
        <f t="shared" si="14"/>
        <v>0</v>
      </c>
      <c r="BF154" s="168">
        <f t="shared" si="15"/>
        <v>0</v>
      </c>
      <c r="BG154" s="168">
        <f t="shared" si="16"/>
        <v>0</v>
      </c>
      <c r="BH154" s="168">
        <f t="shared" si="17"/>
        <v>0</v>
      </c>
      <c r="BI154" s="168">
        <f t="shared" si="18"/>
        <v>0</v>
      </c>
      <c r="BJ154" s="16" t="s">
        <v>82</v>
      </c>
      <c r="BK154" s="168">
        <f t="shared" si="19"/>
        <v>0</v>
      </c>
      <c r="BL154" s="16" t="s">
        <v>234</v>
      </c>
      <c r="BM154" s="167" t="s">
        <v>407</v>
      </c>
    </row>
    <row r="155" spans="2:65" s="11" customFormat="1" ht="22.9" customHeight="1">
      <c r="B155" s="142"/>
      <c r="D155" s="143" t="s">
        <v>69</v>
      </c>
      <c r="E155" s="153" t="s">
        <v>2038</v>
      </c>
      <c r="F155" s="153" t="s">
        <v>2039</v>
      </c>
      <c r="I155" s="145"/>
      <c r="J155" s="154">
        <f>BK155</f>
        <v>0</v>
      </c>
      <c r="L155" s="142"/>
      <c r="M155" s="147"/>
      <c r="N155" s="148"/>
      <c r="O155" s="148"/>
      <c r="P155" s="149">
        <f>SUM(P156:P172)</f>
        <v>0</v>
      </c>
      <c r="Q155" s="148"/>
      <c r="R155" s="149">
        <f>SUM(R156:R172)</f>
        <v>0</v>
      </c>
      <c r="S155" s="148"/>
      <c r="T155" s="150">
        <f>SUM(T156:T172)</f>
        <v>0</v>
      </c>
      <c r="AR155" s="143" t="s">
        <v>82</v>
      </c>
      <c r="AT155" s="151" t="s">
        <v>69</v>
      </c>
      <c r="AU155" s="151" t="s">
        <v>74</v>
      </c>
      <c r="AY155" s="143" t="s">
        <v>153</v>
      </c>
      <c r="BK155" s="152">
        <f>SUM(BK156:BK172)</f>
        <v>0</v>
      </c>
    </row>
    <row r="156" spans="2:65" s="1" customFormat="1" ht="24" customHeight="1">
      <c r="B156" s="155"/>
      <c r="C156" s="156" t="s">
        <v>281</v>
      </c>
      <c r="D156" s="156" t="s">
        <v>155</v>
      </c>
      <c r="E156" s="157" t="s">
        <v>2040</v>
      </c>
      <c r="F156" s="158" t="s">
        <v>2041</v>
      </c>
      <c r="G156" s="159" t="s">
        <v>265</v>
      </c>
      <c r="H156" s="160">
        <v>22</v>
      </c>
      <c r="I156" s="161"/>
      <c r="J156" s="162">
        <f t="shared" ref="J156:J172" si="20">ROUND(I156*H156,2)</f>
        <v>0</v>
      </c>
      <c r="K156" s="158" t="s">
        <v>1735</v>
      </c>
      <c r="L156" s="31"/>
      <c r="M156" s="163" t="s">
        <v>1</v>
      </c>
      <c r="N156" s="164" t="s">
        <v>36</v>
      </c>
      <c r="O156" s="54"/>
      <c r="P156" s="165">
        <f t="shared" ref="P156:P172" si="21">O156*H156</f>
        <v>0</v>
      </c>
      <c r="Q156" s="165">
        <v>0</v>
      </c>
      <c r="R156" s="165">
        <f t="shared" ref="R156:R172" si="22">Q156*H156</f>
        <v>0</v>
      </c>
      <c r="S156" s="165">
        <v>0</v>
      </c>
      <c r="T156" s="166">
        <f t="shared" ref="T156:T172" si="23">S156*H156</f>
        <v>0</v>
      </c>
      <c r="AR156" s="167" t="s">
        <v>234</v>
      </c>
      <c r="AT156" s="167" t="s">
        <v>155</v>
      </c>
      <c r="AU156" s="167" t="s">
        <v>82</v>
      </c>
      <c r="AY156" s="16" t="s">
        <v>153</v>
      </c>
      <c r="BE156" s="168">
        <f t="shared" ref="BE156:BE172" si="24">IF(N156="základná",J156,0)</f>
        <v>0</v>
      </c>
      <c r="BF156" s="168">
        <f t="shared" ref="BF156:BF172" si="25">IF(N156="znížená",J156,0)</f>
        <v>0</v>
      </c>
      <c r="BG156" s="168">
        <f t="shared" ref="BG156:BG172" si="26">IF(N156="zákl. prenesená",J156,0)</f>
        <v>0</v>
      </c>
      <c r="BH156" s="168">
        <f t="shared" ref="BH156:BH172" si="27">IF(N156="zníž. prenesená",J156,0)</f>
        <v>0</v>
      </c>
      <c r="BI156" s="168">
        <f t="shared" ref="BI156:BI172" si="28">IF(N156="nulová",J156,0)</f>
        <v>0</v>
      </c>
      <c r="BJ156" s="16" t="s">
        <v>82</v>
      </c>
      <c r="BK156" s="168">
        <f t="shared" ref="BK156:BK172" si="29">ROUND(I156*H156,2)</f>
        <v>0</v>
      </c>
      <c r="BL156" s="16" t="s">
        <v>234</v>
      </c>
      <c r="BM156" s="167" t="s">
        <v>418</v>
      </c>
    </row>
    <row r="157" spans="2:65" s="1" customFormat="1" ht="24" customHeight="1">
      <c r="B157" s="155"/>
      <c r="C157" s="193" t="s">
        <v>286</v>
      </c>
      <c r="D157" s="193" t="s">
        <v>204</v>
      </c>
      <c r="E157" s="194" t="s">
        <v>2042</v>
      </c>
      <c r="F157" s="195" t="s">
        <v>2043</v>
      </c>
      <c r="G157" s="196" t="s">
        <v>265</v>
      </c>
      <c r="H157" s="197">
        <v>22</v>
      </c>
      <c r="I157" s="198"/>
      <c r="J157" s="199">
        <f t="shared" si="20"/>
        <v>0</v>
      </c>
      <c r="K157" s="195" t="s">
        <v>1735</v>
      </c>
      <c r="L157" s="200"/>
      <c r="M157" s="201" t="s">
        <v>1</v>
      </c>
      <c r="N157" s="202" t="s">
        <v>36</v>
      </c>
      <c r="O157" s="54"/>
      <c r="P157" s="165">
        <f t="shared" si="21"/>
        <v>0</v>
      </c>
      <c r="Q157" s="165">
        <v>0</v>
      </c>
      <c r="R157" s="165">
        <f t="shared" si="22"/>
        <v>0</v>
      </c>
      <c r="S157" s="165">
        <v>0</v>
      </c>
      <c r="T157" s="166">
        <f t="shared" si="23"/>
        <v>0</v>
      </c>
      <c r="AR157" s="167" t="s">
        <v>320</v>
      </c>
      <c r="AT157" s="167" t="s">
        <v>204</v>
      </c>
      <c r="AU157" s="167" t="s">
        <v>82</v>
      </c>
      <c r="AY157" s="16" t="s">
        <v>153</v>
      </c>
      <c r="BE157" s="168">
        <f t="shared" si="24"/>
        <v>0</v>
      </c>
      <c r="BF157" s="168">
        <f t="shared" si="25"/>
        <v>0</v>
      </c>
      <c r="BG157" s="168">
        <f t="shared" si="26"/>
        <v>0</v>
      </c>
      <c r="BH157" s="168">
        <f t="shared" si="27"/>
        <v>0</v>
      </c>
      <c r="BI157" s="168">
        <f t="shared" si="28"/>
        <v>0</v>
      </c>
      <c r="BJ157" s="16" t="s">
        <v>82</v>
      </c>
      <c r="BK157" s="168">
        <f t="shared" si="29"/>
        <v>0</v>
      </c>
      <c r="BL157" s="16" t="s">
        <v>234</v>
      </c>
      <c r="BM157" s="167" t="s">
        <v>427</v>
      </c>
    </row>
    <row r="158" spans="2:65" s="1" customFormat="1" ht="24" customHeight="1">
      <c r="B158" s="155"/>
      <c r="C158" s="156" t="s">
        <v>291</v>
      </c>
      <c r="D158" s="156" t="s">
        <v>155</v>
      </c>
      <c r="E158" s="157" t="s">
        <v>2044</v>
      </c>
      <c r="F158" s="158" t="s">
        <v>2045</v>
      </c>
      <c r="G158" s="159" t="s">
        <v>265</v>
      </c>
      <c r="H158" s="160">
        <v>1</v>
      </c>
      <c r="I158" s="161"/>
      <c r="J158" s="162">
        <f t="shared" si="20"/>
        <v>0</v>
      </c>
      <c r="K158" s="158" t="s">
        <v>1750</v>
      </c>
      <c r="L158" s="31"/>
      <c r="M158" s="163" t="s">
        <v>1</v>
      </c>
      <c r="N158" s="164" t="s">
        <v>36</v>
      </c>
      <c r="O158" s="54"/>
      <c r="P158" s="165">
        <f t="shared" si="21"/>
        <v>0</v>
      </c>
      <c r="Q158" s="165">
        <v>0</v>
      </c>
      <c r="R158" s="165">
        <f t="shared" si="22"/>
        <v>0</v>
      </c>
      <c r="S158" s="165">
        <v>0</v>
      </c>
      <c r="T158" s="166">
        <f t="shared" si="23"/>
        <v>0</v>
      </c>
      <c r="AR158" s="167" t="s">
        <v>234</v>
      </c>
      <c r="AT158" s="167" t="s">
        <v>155</v>
      </c>
      <c r="AU158" s="167" t="s">
        <v>82</v>
      </c>
      <c r="AY158" s="16" t="s">
        <v>153</v>
      </c>
      <c r="BE158" s="168">
        <f t="shared" si="24"/>
        <v>0</v>
      </c>
      <c r="BF158" s="168">
        <f t="shared" si="25"/>
        <v>0</v>
      </c>
      <c r="BG158" s="168">
        <f t="shared" si="26"/>
        <v>0</v>
      </c>
      <c r="BH158" s="168">
        <f t="shared" si="27"/>
        <v>0</v>
      </c>
      <c r="BI158" s="168">
        <f t="shared" si="28"/>
        <v>0</v>
      </c>
      <c r="BJ158" s="16" t="s">
        <v>82</v>
      </c>
      <c r="BK158" s="168">
        <f t="shared" si="29"/>
        <v>0</v>
      </c>
      <c r="BL158" s="16" t="s">
        <v>234</v>
      </c>
      <c r="BM158" s="167" t="s">
        <v>442</v>
      </c>
    </row>
    <row r="159" spans="2:65" s="1" customFormat="1" ht="24" customHeight="1">
      <c r="B159" s="155"/>
      <c r="C159" s="193" t="s">
        <v>296</v>
      </c>
      <c r="D159" s="193" t="s">
        <v>204</v>
      </c>
      <c r="E159" s="194" t="s">
        <v>2046</v>
      </c>
      <c r="F159" s="195" t="s">
        <v>2047</v>
      </c>
      <c r="G159" s="196" t="s">
        <v>265</v>
      </c>
      <c r="H159" s="197">
        <v>1</v>
      </c>
      <c r="I159" s="198"/>
      <c r="J159" s="199">
        <f t="shared" si="20"/>
        <v>0</v>
      </c>
      <c r="K159" s="195" t="s">
        <v>1750</v>
      </c>
      <c r="L159" s="200"/>
      <c r="M159" s="201" t="s">
        <v>1</v>
      </c>
      <c r="N159" s="202" t="s">
        <v>36</v>
      </c>
      <c r="O159" s="54"/>
      <c r="P159" s="165">
        <f t="shared" si="21"/>
        <v>0</v>
      </c>
      <c r="Q159" s="165">
        <v>0</v>
      </c>
      <c r="R159" s="165">
        <f t="shared" si="22"/>
        <v>0</v>
      </c>
      <c r="S159" s="165">
        <v>0</v>
      </c>
      <c r="T159" s="166">
        <f t="shared" si="23"/>
        <v>0</v>
      </c>
      <c r="AR159" s="167" t="s">
        <v>320</v>
      </c>
      <c r="AT159" s="167" t="s">
        <v>204</v>
      </c>
      <c r="AU159" s="167" t="s">
        <v>82</v>
      </c>
      <c r="AY159" s="16" t="s">
        <v>153</v>
      </c>
      <c r="BE159" s="168">
        <f t="shared" si="24"/>
        <v>0</v>
      </c>
      <c r="BF159" s="168">
        <f t="shared" si="25"/>
        <v>0</v>
      </c>
      <c r="BG159" s="168">
        <f t="shared" si="26"/>
        <v>0</v>
      </c>
      <c r="BH159" s="168">
        <f t="shared" si="27"/>
        <v>0</v>
      </c>
      <c r="BI159" s="168">
        <f t="shared" si="28"/>
        <v>0</v>
      </c>
      <c r="BJ159" s="16" t="s">
        <v>82</v>
      </c>
      <c r="BK159" s="168">
        <f t="shared" si="29"/>
        <v>0</v>
      </c>
      <c r="BL159" s="16" t="s">
        <v>234</v>
      </c>
      <c r="BM159" s="167" t="s">
        <v>452</v>
      </c>
    </row>
    <row r="160" spans="2:65" s="1" customFormat="1" ht="24" customHeight="1">
      <c r="B160" s="155"/>
      <c r="C160" s="156" t="s">
        <v>300</v>
      </c>
      <c r="D160" s="156" t="s">
        <v>155</v>
      </c>
      <c r="E160" s="157" t="s">
        <v>2048</v>
      </c>
      <c r="F160" s="158" t="s">
        <v>2049</v>
      </c>
      <c r="G160" s="159" t="s">
        <v>265</v>
      </c>
      <c r="H160" s="160">
        <v>22</v>
      </c>
      <c r="I160" s="161"/>
      <c r="J160" s="162">
        <f t="shared" si="20"/>
        <v>0</v>
      </c>
      <c r="K160" s="158" t="s">
        <v>1</v>
      </c>
      <c r="L160" s="31"/>
      <c r="M160" s="163" t="s">
        <v>1</v>
      </c>
      <c r="N160" s="164" t="s">
        <v>36</v>
      </c>
      <c r="O160" s="54"/>
      <c r="P160" s="165">
        <f t="shared" si="21"/>
        <v>0</v>
      </c>
      <c r="Q160" s="165">
        <v>0</v>
      </c>
      <c r="R160" s="165">
        <f t="shared" si="22"/>
        <v>0</v>
      </c>
      <c r="S160" s="165">
        <v>0</v>
      </c>
      <c r="T160" s="166">
        <f t="shared" si="23"/>
        <v>0</v>
      </c>
      <c r="AR160" s="167" t="s">
        <v>234</v>
      </c>
      <c r="AT160" s="167" t="s">
        <v>155</v>
      </c>
      <c r="AU160" s="167" t="s">
        <v>82</v>
      </c>
      <c r="AY160" s="16" t="s">
        <v>153</v>
      </c>
      <c r="BE160" s="168">
        <f t="shared" si="24"/>
        <v>0</v>
      </c>
      <c r="BF160" s="168">
        <f t="shared" si="25"/>
        <v>0</v>
      </c>
      <c r="BG160" s="168">
        <f t="shared" si="26"/>
        <v>0</v>
      </c>
      <c r="BH160" s="168">
        <f t="shared" si="27"/>
        <v>0</v>
      </c>
      <c r="BI160" s="168">
        <f t="shared" si="28"/>
        <v>0</v>
      </c>
      <c r="BJ160" s="16" t="s">
        <v>82</v>
      </c>
      <c r="BK160" s="168">
        <f t="shared" si="29"/>
        <v>0</v>
      </c>
      <c r="BL160" s="16" t="s">
        <v>234</v>
      </c>
      <c r="BM160" s="167" t="s">
        <v>463</v>
      </c>
    </row>
    <row r="161" spans="2:65" s="1" customFormat="1" ht="60" customHeight="1">
      <c r="B161" s="155"/>
      <c r="C161" s="193" t="s">
        <v>304</v>
      </c>
      <c r="D161" s="193" t="s">
        <v>204</v>
      </c>
      <c r="E161" s="194" t="s">
        <v>2050</v>
      </c>
      <c r="F161" s="195" t="s">
        <v>2051</v>
      </c>
      <c r="G161" s="196" t="s">
        <v>265</v>
      </c>
      <c r="H161" s="197">
        <v>22</v>
      </c>
      <c r="I161" s="198"/>
      <c r="J161" s="199">
        <f t="shared" si="20"/>
        <v>0</v>
      </c>
      <c r="K161" s="195" t="s">
        <v>1</v>
      </c>
      <c r="L161" s="200"/>
      <c r="M161" s="201" t="s">
        <v>1</v>
      </c>
      <c r="N161" s="202" t="s">
        <v>36</v>
      </c>
      <c r="O161" s="54"/>
      <c r="P161" s="165">
        <f t="shared" si="21"/>
        <v>0</v>
      </c>
      <c r="Q161" s="165">
        <v>0</v>
      </c>
      <c r="R161" s="165">
        <f t="shared" si="22"/>
        <v>0</v>
      </c>
      <c r="S161" s="165">
        <v>0</v>
      </c>
      <c r="T161" s="166">
        <f t="shared" si="23"/>
        <v>0</v>
      </c>
      <c r="AR161" s="167" t="s">
        <v>320</v>
      </c>
      <c r="AT161" s="167" t="s">
        <v>204</v>
      </c>
      <c r="AU161" s="167" t="s">
        <v>82</v>
      </c>
      <c r="AY161" s="16" t="s">
        <v>153</v>
      </c>
      <c r="BE161" s="168">
        <f t="shared" si="24"/>
        <v>0</v>
      </c>
      <c r="BF161" s="168">
        <f t="shared" si="25"/>
        <v>0</v>
      </c>
      <c r="BG161" s="168">
        <f t="shared" si="26"/>
        <v>0</v>
      </c>
      <c r="BH161" s="168">
        <f t="shared" si="27"/>
        <v>0</v>
      </c>
      <c r="BI161" s="168">
        <f t="shared" si="28"/>
        <v>0</v>
      </c>
      <c r="BJ161" s="16" t="s">
        <v>82</v>
      </c>
      <c r="BK161" s="168">
        <f t="shared" si="29"/>
        <v>0</v>
      </c>
      <c r="BL161" s="16" t="s">
        <v>234</v>
      </c>
      <c r="BM161" s="167" t="s">
        <v>473</v>
      </c>
    </row>
    <row r="162" spans="2:65" s="1" customFormat="1" ht="24" customHeight="1">
      <c r="B162" s="155"/>
      <c r="C162" s="156" t="s">
        <v>309</v>
      </c>
      <c r="D162" s="156" t="s">
        <v>155</v>
      </c>
      <c r="E162" s="157" t="s">
        <v>2052</v>
      </c>
      <c r="F162" s="158" t="s">
        <v>2053</v>
      </c>
      <c r="G162" s="159" t="s">
        <v>871</v>
      </c>
      <c r="H162" s="160">
        <v>22</v>
      </c>
      <c r="I162" s="161"/>
      <c r="J162" s="162">
        <f t="shared" si="20"/>
        <v>0</v>
      </c>
      <c r="K162" s="158" t="s">
        <v>1</v>
      </c>
      <c r="L162" s="31"/>
      <c r="M162" s="163" t="s">
        <v>1</v>
      </c>
      <c r="N162" s="164" t="s">
        <v>36</v>
      </c>
      <c r="O162" s="54"/>
      <c r="P162" s="165">
        <f t="shared" si="21"/>
        <v>0</v>
      </c>
      <c r="Q162" s="165">
        <v>0</v>
      </c>
      <c r="R162" s="165">
        <f t="shared" si="22"/>
        <v>0</v>
      </c>
      <c r="S162" s="165">
        <v>0</v>
      </c>
      <c r="T162" s="166">
        <f t="shared" si="23"/>
        <v>0</v>
      </c>
      <c r="AR162" s="167" t="s">
        <v>234</v>
      </c>
      <c r="AT162" s="167" t="s">
        <v>155</v>
      </c>
      <c r="AU162" s="167" t="s">
        <v>82</v>
      </c>
      <c r="AY162" s="16" t="s">
        <v>153</v>
      </c>
      <c r="BE162" s="168">
        <f t="shared" si="24"/>
        <v>0</v>
      </c>
      <c r="BF162" s="168">
        <f t="shared" si="25"/>
        <v>0</v>
      </c>
      <c r="BG162" s="168">
        <f t="shared" si="26"/>
        <v>0</v>
      </c>
      <c r="BH162" s="168">
        <f t="shared" si="27"/>
        <v>0</v>
      </c>
      <c r="BI162" s="168">
        <f t="shared" si="28"/>
        <v>0</v>
      </c>
      <c r="BJ162" s="16" t="s">
        <v>82</v>
      </c>
      <c r="BK162" s="168">
        <f t="shared" si="29"/>
        <v>0</v>
      </c>
      <c r="BL162" s="16" t="s">
        <v>234</v>
      </c>
      <c r="BM162" s="167" t="s">
        <v>482</v>
      </c>
    </row>
    <row r="163" spans="2:65" s="1" customFormat="1" ht="16.5" customHeight="1">
      <c r="B163" s="155"/>
      <c r="C163" s="193" t="s">
        <v>315</v>
      </c>
      <c r="D163" s="193" t="s">
        <v>204</v>
      </c>
      <c r="E163" s="194" t="s">
        <v>2054</v>
      </c>
      <c r="F163" s="195" t="s">
        <v>2055</v>
      </c>
      <c r="G163" s="196" t="s">
        <v>265</v>
      </c>
      <c r="H163" s="197">
        <v>22</v>
      </c>
      <c r="I163" s="198"/>
      <c r="J163" s="199">
        <f t="shared" si="20"/>
        <v>0</v>
      </c>
      <c r="K163" s="195" t="s">
        <v>1</v>
      </c>
      <c r="L163" s="200"/>
      <c r="M163" s="201" t="s">
        <v>1</v>
      </c>
      <c r="N163" s="202" t="s">
        <v>36</v>
      </c>
      <c r="O163" s="54"/>
      <c r="P163" s="165">
        <f t="shared" si="21"/>
        <v>0</v>
      </c>
      <c r="Q163" s="165">
        <v>0</v>
      </c>
      <c r="R163" s="165">
        <f t="shared" si="22"/>
        <v>0</v>
      </c>
      <c r="S163" s="165">
        <v>0</v>
      </c>
      <c r="T163" s="166">
        <f t="shared" si="23"/>
        <v>0</v>
      </c>
      <c r="AR163" s="167" t="s">
        <v>320</v>
      </c>
      <c r="AT163" s="167" t="s">
        <v>204</v>
      </c>
      <c r="AU163" s="167" t="s">
        <v>82</v>
      </c>
      <c r="AY163" s="16" t="s">
        <v>153</v>
      </c>
      <c r="BE163" s="168">
        <f t="shared" si="24"/>
        <v>0</v>
      </c>
      <c r="BF163" s="168">
        <f t="shared" si="25"/>
        <v>0</v>
      </c>
      <c r="BG163" s="168">
        <f t="shared" si="26"/>
        <v>0</v>
      </c>
      <c r="BH163" s="168">
        <f t="shared" si="27"/>
        <v>0</v>
      </c>
      <c r="BI163" s="168">
        <f t="shared" si="28"/>
        <v>0</v>
      </c>
      <c r="BJ163" s="16" t="s">
        <v>82</v>
      </c>
      <c r="BK163" s="168">
        <f t="shared" si="29"/>
        <v>0</v>
      </c>
      <c r="BL163" s="16" t="s">
        <v>234</v>
      </c>
      <c r="BM163" s="167" t="s">
        <v>496</v>
      </c>
    </row>
    <row r="164" spans="2:65" s="1" customFormat="1" ht="24" customHeight="1">
      <c r="B164" s="155"/>
      <c r="C164" s="156" t="s">
        <v>320</v>
      </c>
      <c r="D164" s="156" t="s">
        <v>155</v>
      </c>
      <c r="E164" s="157" t="s">
        <v>2056</v>
      </c>
      <c r="F164" s="158" t="s">
        <v>2057</v>
      </c>
      <c r="G164" s="159" t="s">
        <v>265</v>
      </c>
      <c r="H164" s="160">
        <v>1</v>
      </c>
      <c r="I164" s="161"/>
      <c r="J164" s="162">
        <f t="shared" si="20"/>
        <v>0</v>
      </c>
      <c r="K164" s="158" t="s">
        <v>1735</v>
      </c>
      <c r="L164" s="31"/>
      <c r="M164" s="163" t="s">
        <v>1</v>
      </c>
      <c r="N164" s="164" t="s">
        <v>36</v>
      </c>
      <c r="O164" s="54"/>
      <c r="P164" s="165">
        <f t="shared" si="21"/>
        <v>0</v>
      </c>
      <c r="Q164" s="165">
        <v>0</v>
      </c>
      <c r="R164" s="165">
        <f t="shared" si="22"/>
        <v>0</v>
      </c>
      <c r="S164" s="165">
        <v>0</v>
      </c>
      <c r="T164" s="166">
        <f t="shared" si="23"/>
        <v>0</v>
      </c>
      <c r="AR164" s="167" t="s">
        <v>234</v>
      </c>
      <c r="AT164" s="167" t="s">
        <v>155</v>
      </c>
      <c r="AU164" s="167" t="s">
        <v>82</v>
      </c>
      <c r="AY164" s="16" t="s">
        <v>153</v>
      </c>
      <c r="BE164" s="168">
        <f t="shared" si="24"/>
        <v>0</v>
      </c>
      <c r="BF164" s="168">
        <f t="shared" si="25"/>
        <v>0</v>
      </c>
      <c r="BG164" s="168">
        <f t="shared" si="26"/>
        <v>0</v>
      </c>
      <c r="BH164" s="168">
        <f t="shared" si="27"/>
        <v>0</v>
      </c>
      <c r="BI164" s="168">
        <f t="shared" si="28"/>
        <v>0</v>
      </c>
      <c r="BJ164" s="16" t="s">
        <v>82</v>
      </c>
      <c r="BK164" s="168">
        <f t="shared" si="29"/>
        <v>0</v>
      </c>
      <c r="BL164" s="16" t="s">
        <v>234</v>
      </c>
      <c r="BM164" s="167" t="s">
        <v>507</v>
      </c>
    </row>
    <row r="165" spans="2:65" s="1" customFormat="1" ht="24" customHeight="1">
      <c r="B165" s="155"/>
      <c r="C165" s="156" t="s">
        <v>327</v>
      </c>
      <c r="D165" s="156" t="s">
        <v>155</v>
      </c>
      <c r="E165" s="157" t="s">
        <v>2058</v>
      </c>
      <c r="F165" s="158" t="s">
        <v>2059</v>
      </c>
      <c r="G165" s="159" t="s">
        <v>265</v>
      </c>
      <c r="H165" s="160">
        <v>1</v>
      </c>
      <c r="I165" s="161"/>
      <c r="J165" s="162">
        <f t="shared" si="20"/>
        <v>0</v>
      </c>
      <c r="K165" s="158" t="s">
        <v>1</v>
      </c>
      <c r="L165" s="31"/>
      <c r="M165" s="163" t="s">
        <v>1</v>
      </c>
      <c r="N165" s="164" t="s">
        <v>36</v>
      </c>
      <c r="O165" s="54"/>
      <c r="P165" s="165">
        <f t="shared" si="21"/>
        <v>0</v>
      </c>
      <c r="Q165" s="165">
        <v>0</v>
      </c>
      <c r="R165" s="165">
        <f t="shared" si="22"/>
        <v>0</v>
      </c>
      <c r="S165" s="165">
        <v>0</v>
      </c>
      <c r="T165" s="166">
        <f t="shared" si="23"/>
        <v>0</v>
      </c>
      <c r="AR165" s="167" t="s">
        <v>234</v>
      </c>
      <c r="AT165" s="167" t="s">
        <v>155</v>
      </c>
      <c r="AU165" s="167" t="s">
        <v>82</v>
      </c>
      <c r="AY165" s="16" t="s">
        <v>153</v>
      </c>
      <c r="BE165" s="168">
        <f t="shared" si="24"/>
        <v>0</v>
      </c>
      <c r="BF165" s="168">
        <f t="shared" si="25"/>
        <v>0</v>
      </c>
      <c r="BG165" s="168">
        <f t="shared" si="26"/>
        <v>0</v>
      </c>
      <c r="BH165" s="168">
        <f t="shared" si="27"/>
        <v>0</v>
      </c>
      <c r="BI165" s="168">
        <f t="shared" si="28"/>
        <v>0</v>
      </c>
      <c r="BJ165" s="16" t="s">
        <v>82</v>
      </c>
      <c r="BK165" s="168">
        <f t="shared" si="29"/>
        <v>0</v>
      </c>
      <c r="BL165" s="16" t="s">
        <v>234</v>
      </c>
      <c r="BM165" s="167" t="s">
        <v>523</v>
      </c>
    </row>
    <row r="166" spans="2:65" s="1" customFormat="1" ht="16.5" customHeight="1">
      <c r="B166" s="155"/>
      <c r="C166" s="193" t="s">
        <v>332</v>
      </c>
      <c r="D166" s="193" t="s">
        <v>204</v>
      </c>
      <c r="E166" s="194" t="s">
        <v>2060</v>
      </c>
      <c r="F166" s="195" t="s">
        <v>2061</v>
      </c>
      <c r="G166" s="196" t="s">
        <v>265</v>
      </c>
      <c r="H166" s="197">
        <v>1</v>
      </c>
      <c r="I166" s="198"/>
      <c r="J166" s="199">
        <f t="shared" si="20"/>
        <v>0</v>
      </c>
      <c r="K166" s="195" t="s">
        <v>1</v>
      </c>
      <c r="L166" s="200"/>
      <c r="M166" s="201" t="s">
        <v>1</v>
      </c>
      <c r="N166" s="202" t="s">
        <v>36</v>
      </c>
      <c r="O166" s="54"/>
      <c r="P166" s="165">
        <f t="shared" si="21"/>
        <v>0</v>
      </c>
      <c r="Q166" s="165">
        <v>0</v>
      </c>
      <c r="R166" s="165">
        <f t="shared" si="22"/>
        <v>0</v>
      </c>
      <c r="S166" s="165">
        <v>0</v>
      </c>
      <c r="T166" s="166">
        <f t="shared" si="23"/>
        <v>0</v>
      </c>
      <c r="AR166" s="167" t="s">
        <v>320</v>
      </c>
      <c r="AT166" s="167" t="s">
        <v>204</v>
      </c>
      <c r="AU166" s="167" t="s">
        <v>82</v>
      </c>
      <c r="AY166" s="16" t="s">
        <v>153</v>
      </c>
      <c r="BE166" s="168">
        <f t="shared" si="24"/>
        <v>0</v>
      </c>
      <c r="BF166" s="168">
        <f t="shared" si="25"/>
        <v>0</v>
      </c>
      <c r="BG166" s="168">
        <f t="shared" si="26"/>
        <v>0</v>
      </c>
      <c r="BH166" s="168">
        <f t="shared" si="27"/>
        <v>0</v>
      </c>
      <c r="BI166" s="168">
        <f t="shared" si="28"/>
        <v>0</v>
      </c>
      <c r="BJ166" s="16" t="s">
        <v>82</v>
      </c>
      <c r="BK166" s="168">
        <f t="shared" si="29"/>
        <v>0</v>
      </c>
      <c r="BL166" s="16" t="s">
        <v>234</v>
      </c>
      <c r="BM166" s="167" t="s">
        <v>535</v>
      </c>
    </row>
    <row r="167" spans="2:65" s="1" customFormat="1" ht="16.5" customHeight="1">
      <c r="B167" s="155"/>
      <c r="C167" s="156" t="s">
        <v>337</v>
      </c>
      <c r="D167" s="156" t="s">
        <v>155</v>
      </c>
      <c r="E167" s="157" t="s">
        <v>2062</v>
      </c>
      <c r="F167" s="158" t="s">
        <v>2063</v>
      </c>
      <c r="G167" s="159" t="s">
        <v>265</v>
      </c>
      <c r="H167" s="160">
        <v>1</v>
      </c>
      <c r="I167" s="161"/>
      <c r="J167" s="162">
        <f t="shared" si="20"/>
        <v>0</v>
      </c>
      <c r="K167" s="158" t="s">
        <v>159</v>
      </c>
      <c r="L167" s="31"/>
      <c r="M167" s="163" t="s">
        <v>1</v>
      </c>
      <c r="N167" s="164" t="s">
        <v>36</v>
      </c>
      <c r="O167" s="54"/>
      <c r="P167" s="165">
        <f t="shared" si="21"/>
        <v>0</v>
      </c>
      <c r="Q167" s="165">
        <v>0</v>
      </c>
      <c r="R167" s="165">
        <f t="shared" si="22"/>
        <v>0</v>
      </c>
      <c r="S167" s="165">
        <v>0</v>
      </c>
      <c r="T167" s="166">
        <f t="shared" si="23"/>
        <v>0</v>
      </c>
      <c r="AR167" s="167" t="s">
        <v>234</v>
      </c>
      <c r="AT167" s="167" t="s">
        <v>155</v>
      </c>
      <c r="AU167" s="167" t="s">
        <v>82</v>
      </c>
      <c r="AY167" s="16" t="s">
        <v>153</v>
      </c>
      <c r="BE167" s="168">
        <f t="shared" si="24"/>
        <v>0</v>
      </c>
      <c r="BF167" s="168">
        <f t="shared" si="25"/>
        <v>0</v>
      </c>
      <c r="BG167" s="168">
        <f t="shared" si="26"/>
        <v>0</v>
      </c>
      <c r="BH167" s="168">
        <f t="shared" si="27"/>
        <v>0</v>
      </c>
      <c r="BI167" s="168">
        <f t="shared" si="28"/>
        <v>0</v>
      </c>
      <c r="BJ167" s="16" t="s">
        <v>82</v>
      </c>
      <c r="BK167" s="168">
        <f t="shared" si="29"/>
        <v>0</v>
      </c>
      <c r="BL167" s="16" t="s">
        <v>234</v>
      </c>
      <c r="BM167" s="167" t="s">
        <v>544</v>
      </c>
    </row>
    <row r="168" spans="2:65" s="1" customFormat="1" ht="24" customHeight="1">
      <c r="B168" s="155"/>
      <c r="C168" s="193" t="s">
        <v>341</v>
      </c>
      <c r="D168" s="193" t="s">
        <v>204</v>
      </c>
      <c r="E168" s="194" t="s">
        <v>2064</v>
      </c>
      <c r="F168" s="195" t="s">
        <v>2065</v>
      </c>
      <c r="G168" s="196" t="s">
        <v>265</v>
      </c>
      <c r="H168" s="197">
        <v>1</v>
      </c>
      <c r="I168" s="198"/>
      <c r="J168" s="199">
        <f t="shared" si="20"/>
        <v>0</v>
      </c>
      <c r="K168" s="195" t="s">
        <v>159</v>
      </c>
      <c r="L168" s="200"/>
      <c r="M168" s="201" t="s">
        <v>1</v>
      </c>
      <c r="N168" s="202" t="s">
        <v>36</v>
      </c>
      <c r="O168" s="54"/>
      <c r="P168" s="165">
        <f t="shared" si="21"/>
        <v>0</v>
      </c>
      <c r="Q168" s="165">
        <v>0</v>
      </c>
      <c r="R168" s="165">
        <f t="shared" si="22"/>
        <v>0</v>
      </c>
      <c r="S168" s="165">
        <v>0</v>
      </c>
      <c r="T168" s="166">
        <f t="shared" si="23"/>
        <v>0</v>
      </c>
      <c r="AR168" s="167" t="s">
        <v>320</v>
      </c>
      <c r="AT168" s="167" t="s">
        <v>204</v>
      </c>
      <c r="AU168" s="167" t="s">
        <v>82</v>
      </c>
      <c r="AY168" s="16" t="s">
        <v>153</v>
      </c>
      <c r="BE168" s="168">
        <f t="shared" si="24"/>
        <v>0</v>
      </c>
      <c r="BF168" s="168">
        <f t="shared" si="25"/>
        <v>0</v>
      </c>
      <c r="BG168" s="168">
        <f t="shared" si="26"/>
        <v>0</v>
      </c>
      <c r="BH168" s="168">
        <f t="shared" si="27"/>
        <v>0</v>
      </c>
      <c r="BI168" s="168">
        <f t="shared" si="28"/>
        <v>0</v>
      </c>
      <c r="BJ168" s="16" t="s">
        <v>82</v>
      </c>
      <c r="BK168" s="168">
        <f t="shared" si="29"/>
        <v>0</v>
      </c>
      <c r="BL168" s="16" t="s">
        <v>234</v>
      </c>
      <c r="BM168" s="167" t="s">
        <v>560</v>
      </c>
    </row>
    <row r="169" spans="2:65" s="1" customFormat="1" ht="24" customHeight="1">
      <c r="B169" s="155"/>
      <c r="C169" s="156" t="s">
        <v>347</v>
      </c>
      <c r="D169" s="156" t="s">
        <v>155</v>
      </c>
      <c r="E169" s="157" t="s">
        <v>2066</v>
      </c>
      <c r="F169" s="158" t="s">
        <v>2067</v>
      </c>
      <c r="G169" s="159" t="s">
        <v>265</v>
      </c>
      <c r="H169" s="160">
        <v>4</v>
      </c>
      <c r="I169" s="161"/>
      <c r="J169" s="162">
        <f t="shared" si="20"/>
        <v>0</v>
      </c>
      <c r="K169" s="158" t="s">
        <v>159</v>
      </c>
      <c r="L169" s="31"/>
      <c r="M169" s="163" t="s">
        <v>1</v>
      </c>
      <c r="N169" s="164" t="s">
        <v>36</v>
      </c>
      <c r="O169" s="54"/>
      <c r="P169" s="165">
        <f t="shared" si="21"/>
        <v>0</v>
      </c>
      <c r="Q169" s="165">
        <v>0</v>
      </c>
      <c r="R169" s="165">
        <f t="shared" si="22"/>
        <v>0</v>
      </c>
      <c r="S169" s="165">
        <v>0</v>
      </c>
      <c r="T169" s="166">
        <f t="shared" si="23"/>
        <v>0</v>
      </c>
      <c r="AR169" s="167" t="s">
        <v>234</v>
      </c>
      <c r="AT169" s="167" t="s">
        <v>155</v>
      </c>
      <c r="AU169" s="167" t="s">
        <v>82</v>
      </c>
      <c r="AY169" s="16" t="s">
        <v>153</v>
      </c>
      <c r="BE169" s="168">
        <f t="shared" si="24"/>
        <v>0</v>
      </c>
      <c r="BF169" s="168">
        <f t="shared" si="25"/>
        <v>0</v>
      </c>
      <c r="BG169" s="168">
        <f t="shared" si="26"/>
        <v>0</v>
      </c>
      <c r="BH169" s="168">
        <f t="shared" si="27"/>
        <v>0</v>
      </c>
      <c r="BI169" s="168">
        <f t="shared" si="28"/>
        <v>0</v>
      </c>
      <c r="BJ169" s="16" t="s">
        <v>82</v>
      </c>
      <c r="BK169" s="168">
        <f t="shared" si="29"/>
        <v>0</v>
      </c>
      <c r="BL169" s="16" t="s">
        <v>234</v>
      </c>
      <c r="BM169" s="167" t="s">
        <v>572</v>
      </c>
    </row>
    <row r="170" spans="2:65" s="1" customFormat="1" ht="24" customHeight="1">
      <c r="B170" s="155"/>
      <c r="C170" s="193" t="s">
        <v>365</v>
      </c>
      <c r="D170" s="193" t="s">
        <v>204</v>
      </c>
      <c r="E170" s="194" t="s">
        <v>2068</v>
      </c>
      <c r="F170" s="195" t="s">
        <v>2069</v>
      </c>
      <c r="G170" s="196" t="s">
        <v>265</v>
      </c>
      <c r="H170" s="197">
        <v>4</v>
      </c>
      <c r="I170" s="198"/>
      <c r="J170" s="199">
        <f t="shared" si="20"/>
        <v>0</v>
      </c>
      <c r="K170" s="195" t="s">
        <v>159</v>
      </c>
      <c r="L170" s="200"/>
      <c r="M170" s="201" t="s">
        <v>1</v>
      </c>
      <c r="N170" s="202" t="s">
        <v>36</v>
      </c>
      <c r="O170" s="54"/>
      <c r="P170" s="165">
        <f t="shared" si="21"/>
        <v>0</v>
      </c>
      <c r="Q170" s="165">
        <v>0</v>
      </c>
      <c r="R170" s="165">
        <f t="shared" si="22"/>
        <v>0</v>
      </c>
      <c r="S170" s="165">
        <v>0</v>
      </c>
      <c r="T170" s="166">
        <f t="shared" si="23"/>
        <v>0</v>
      </c>
      <c r="AR170" s="167" t="s">
        <v>320</v>
      </c>
      <c r="AT170" s="167" t="s">
        <v>204</v>
      </c>
      <c r="AU170" s="167" t="s">
        <v>82</v>
      </c>
      <c r="AY170" s="16" t="s">
        <v>153</v>
      </c>
      <c r="BE170" s="168">
        <f t="shared" si="24"/>
        <v>0</v>
      </c>
      <c r="BF170" s="168">
        <f t="shared" si="25"/>
        <v>0</v>
      </c>
      <c r="BG170" s="168">
        <f t="shared" si="26"/>
        <v>0</v>
      </c>
      <c r="BH170" s="168">
        <f t="shared" si="27"/>
        <v>0</v>
      </c>
      <c r="BI170" s="168">
        <f t="shared" si="28"/>
        <v>0</v>
      </c>
      <c r="BJ170" s="16" t="s">
        <v>82</v>
      </c>
      <c r="BK170" s="168">
        <f t="shared" si="29"/>
        <v>0</v>
      </c>
      <c r="BL170" s="16" t="s">
        <v>234</v>
      </c>
      <c r="BM170" s="167" t="s">
        <v>585</v>
      </c>
    </row>
    <row r="171" spans="2:65" s="1" customFormat="1" ht="16.5" customHeight="1">
      <c r="B171" s="155"/>
      <c r="C171" s="156" t="s">
        <v>371</v>
      </c>
      <c r="D171" s="156" t="s">
        <v>155</v>
      </c>
      <c r="E171" s="157" t="s">
        <v>2070</v>
      </c>
      <c r="F171" s="158" t="s">
        <v>2071</v>
      </c>
      <c r="G171" s="159" t="s">
        <v>265</v>
      </c>
      <c r="H171" s="160">
        <v>1</v>
      </c>
      <c r="I171" s="161"/>
      <c r="J171" s="162">
        <f t="shared" si="20"/>
        <v>0</v>
      </c>
      <c r="K171" s="158" t="s">
        <v>1735</v>
      </c>
      <c r="L171" s="31"/>
      <c r="M171" s="163" t="s">
        <v>1</v>
      </c>
      <c r="N171" s="164" t="s">
        <v>36</v>
      </c>
      <c r="O171" s="54"/>
      <c r="P171" s="165">
        <f t="shared" si="21"/>
        <v>0</v>
      </c>
      <c r="Q171" s="165">
        <v>0</v>
      </c>
      <c r="R171" s="165">
        <f t="shared" si="22"/>
        <v>0</v>
      </c>
      <c r="S171" s="165">
        <v>0</v>
      </c>
      <c r="T171" s="166">
        <f t="shared" si="23"/>
        <v>0</v>
      </c>
      <c r="AR171" s="167" t="s">
        <v>234</v>
      </c>
      <c r="AT171" s="167" t="s">
        <v>155</v>
      </c>
      <c r="AU171" s="167" t="s">
        <v>82</v>
      </c>
      <c r="AY171" s="16" t="s">
        <v>153</v>
      </c>
      <c r="BE171" s="168">
        <f t="shared" si="24"/>
        <v>0</v>
      </c>
      <c r="BF171" s="168">
        <f t="shared" si="25"/>
        <v>0</v>
      </c>
      <c r="BG171" s="168">
        <f t="shared" si="26"/>
        <v>0</v>
      </c>
      <c r="BH171" s="168">
        <f t="shared" si="27"/>
        <v>0</v>
      </c>
      <c r="BI171" s="168">
        <f t="shared" si="28"/>
        <v>0</v>
      </c>
      <c r="BJ171" s="16" t="s">
        <v>82</v>
      </c>
      <c r="BK171" s="168">
        <f t="shared" si="29"/>
        <v>0</v>
      </c>
      <c r="BL171" s="16" t="s">
        <v>234</v>
      </c>
      <c r="BM171" s="167" t="s">
        <v>595</v>
      </c>
    </row>
    <row r="172" spans="2:65" s="1" customFormat="1" ht="16.5" customHeight="1">
      <c r="B172" s="155"/>
      <c r="C172" s="156" t="s">
        <v>375</v>
      </c>
      <c r="D172" s="156" t="s">
        <v>155</v>
      </c>
      <c r="E172" s="157" t="s">
        <v>2072</v>
      </c>
      <c r="F172" s="158" t="s">
        <v>2073</v>
      </c>
      <c r="G172" s="159" t="s">
        <v>207</v>
      </c>
      <c r="H172" s="160">
        <v>0.03</v>
      </c>
      <c r="I172" s="161"/>
      <c r="J172" s="162">
        <f t="shared" si="20"/>
        <v>0</v>
      </c>
      <c r="K172" s="158" t="s">
        <v>1735</v>
      </c>
      <c r="L172" s="31"/>
      <c r="M172" s="163" t="s">
        <v>1</v>
      </c>
      <c r="N172" s="164" t="s">
        <v>36</v>
      </c>
      <c r="O172" s="54"/>
      <c r="P172" s="165">
        <f t="shared" si="21"/>
        <v>0</v>
      </c>
      <c r="Q172" s="165">
        <v>0</v>
      </c>
      <c r="R172" s="165">
        <f t="shared" si="22"/>
        <v>0</v>
      </c>
      <c r="S172" s="165">
        <v>0</v>
      </c>
      <c r="T172" s="166">
        <f t="shared" si="23"/>
        <v>0</v>
      </c>
      <c r="AR172" s="167" t="s">
        <v>234</v>
      </c>
      <c r="AT172" s="167" t="s">
        <v>155</v>
      </c>
      <c r="AU172" s="167" t="s">
        <v>82</v>
      </c>
      <c r="AY172" s="16" t="s">
        <v>153</v>
      </c>
      <c r="BE172" s="168">
        <f t="shared" si="24"/>
        <v>0</v>
      </c>
      <c r="BF172" s="168">
        <f t="shared" si="25"/>
        <v>0</v>
      </c>
      <c r="BG172" s="168">
        <f t="shared" si="26"/>
        <v>0</v>
      </c>
      <c r="BH172" s="168">
        <f t="shared" si="27"/>
        <v>0</v>
      </c>
      <c r="BI172" s="168">
        <f t="shared" si="28"/>
        <v>0</v>
      </c>
      <c r="BJ172" s="16" t="s">
        <v>82</v>
      </c>
      <c r="BK172" s="168">
        <f t="shared" si="29"/>
        <v>0</v>
      </c>
      <c r="BL172" s="16" t="s">
        <v>234</v>
      </c>
      <c r="BM172" s="167" t="s">
        <v>1606</v>
      </c>
    </row>
    <row r="173" spans="2:65" s="11" customFormat="1" ht="22.9" customHeight="1">
      <c r="B173" s="142"/>
      <c r="D173" s="143" t="s">
        <v>69</v>
      </c>
      <c r="E173" s="153" t="s">
        <v>2074</v>
      </c>
      <c r="F173" s="153" t="s">
        <v>2075</v>
      </c>
      <c r="I173" s="145"/>
      <c r="J173" s="154">
        <f>BK173</f>
        <v>0</v>
      </c>
      <c r="L173" s="142"/>
      <c r="M173" s="147"/>
      <c r="N173" s="148"/>
      <c r="O173" s="148"/>
      <c r="P173" s="149">
        <f>SUM(P174:P190)</f>
        <v>0</v>
      </c>
      <c r="Q173" s="148"/>
      <c r="R173" s="149">
        <f>SUM(R174:R190)</f>
        <v>0</v>
      </c>
      <c r="S173" s="148"/>
      <c r="T173" s="150">
        <f>SUM(T174:T190)</f>
        <v>0</v>
      </c>
      <c r="AR173" s="143" t="s">
        <v>82</v>
      </c>
      <c r="AT173" s="151" t="s">
        <v>69</v>
      </c>
      <c r="AU173" s="151" t="s">
        <v>74</v>
      </c>
      <c r="AY173" s="143" t="s">
        <v>153</v>
      </c>
      <c r="BK173" s="152">
        <f>SUM(BK174:BK190)</f>
        <v>0</v>
      </c>
    </row>
    <row r="174" spans="2:65" s="1" customFormat="1" ht="16.5" customHeight="1">
      <c r="B174" s="155"/>
      <c r="C174" s="156" t="s">
        <v>380</v>
      </c>
      <c r="D174" s="156" t="s">
        <v>155</v>
      </c>
      <c r="E174" s="157" t="s">
        <v>2076</v>
      </c>
      <c r="F174" s="158" t="s">
        <v>2077</v>
      </c>
      <c r="G174" s="159" t="s">
        <v>265</v>
      </c>
      <c r="H174" s="160">
        <v>1</v>
      </c>
      <c r="I174" s="161"/>
      <c r="J174" s="162">
        <f t="shared" ref="J174:J190" si="30">ROUND(I174*H174,2)</f>
        <v>0</v>
      </c>
      <c r="K174" s="158" t="s">
        <v>1</v>
      </c>
      <c r="L174" s="31"/>
      <c r="M174" s="163" t="s">
        <v>1</v>
      </c>
      <c r="N174" s="164" t="s">
        <v>36</v>
      </c>
      <c r="O174" s="54"/>
      <c r="P174" s="165">
        <f t="shared" ref="P174:P190" si="31">O174*H174</f>
        <v>0</v>
      </c>
      <c r="Q174" s="165">
        <v>0</v>
      </c>
      <c r="R174" s="165">
        <f t="shared" ref="R174:R190" si="32">Q174*H174</f>
        <v>0</v>
      </c>
      <c r="S174" s="165">
        <v>0</v>
      </c>
      <c r="T174" s="166">
        <f t="shared" ref="T174:T190" si="33">S174*H174</f>
        <v>0</v>
      </c>
      <c r="AR174" s="167" t="s">
        <v>234</v>
      </c>
      <c r="AT174" s="167" t="s">
        <v>155</v>
      </c>
      <c r="AU174" s="167" t="s">
        <v>82</v>
      </c>
      <c r="AY174" s="16" t="s">
        <v>153</v>
      </c>
      <c r="BE174" s="168">
        <f t="shared" ref="BE174:BE190" si="34">IF(N174="základná",J174,0)</f>
        <v>0</v>
      </c>
      <c r="BF174" s="168">
        <f t="shared" ref="BF174:BF190" si="35">IF(N174="znížená",J174,0)</f>
        <v>0</v>
      </c>
      <c r="BG174" s="168">
        <f t="shared" ref="BG174:BG190" si="36">IF(N174="zákl. prenesená",J174,0)</f>
        <v>0</v>
      </c>
      <c r="BH174" s="168">
        <f t="shared" ref="BH174:BH190" si="37">IF(N174="zníž. prenesená",J174,0)</f>
        <v>0</v>
      </c>
      <c r="BI174" s="168">
        <f t="shared" ref="BI174:BI190" si="38">IF(N174="nulová",J174,0)</f>
        <v>0</v>
      </c>
      <c r="BJ174" s="16" t="s">
        <v>82</v>
      </c>
      <c r="BK174" s="168">
        <f t="shared" ref="BK174:BK190" si="39">ROUND(I174*H174,2)</f>
        <v>0</v>
      </c>
      <c r="BL174" s="16" t="s">
        <v>234</v>
      </c>
      <c r="BM174" s="167" t="s">
        <v>603</v>
      </c>
    </row>
    <row r="175" spans="2:65" s="1" customFormat="1" ht="24" customHeight="1">
      <c r="B175" s="155"/>
      <c r="C175" s="156" t="s">
        <v>385</v>
      </c>
      <c r="D175" s="156" t="s">
        <v>155</v>
      </c>
      <c r="E175" s="157" t="s">
        <v>2078</v>
      </c>
      <c r="F175" s="158" t="s">
        <v>2079</v>
      </c>
      <c r="G175" s="159" t="s">
        <v>265</v>
      </c>
      <c r="H175" s="160">
        <v>1</v>
      </c>
      <c r="I175" s="161"/>
      <c r="J175" s="162">
        <f t="shared" si="30"/>
        <v>0</v>
      </c>
      <c r="K175" s="158" t="s">
        <v>1735</v>
      </c>
      <c r="L175" s="31"/>
      <c r="M175" s="163" t="s">
        <v>1</v>
      </c>
      <c r="N175" s="164" t="s">
        <v>36</v>
      </c>
      <c r="O175" s="54"/>
      <c r="P175" s="165">
        <f t="shared" si="31"/>
        <v>0</v>
      </c>
      <c r="Q175" s="165">
        <v>0</v>
      </c>
      <c r="R175" s="165">
        <f t="shared" si="32"/>
        <v>0</v>
      </c>
      <c r="S175" s="165">
        <v>0</v>
      </c>
      <c r="T175" s="166">
        <f t="shared" si="33"/>
        <v>0</v>
      </c>
      <c r="AR175" s="167" t="s">
        <v>234</v>
      </c>
      <c r="AT175" s="167" t="s">
        <v>155</v>
      </c>
      <c r="AU175" s="167" t="s">
        <v>82</v>
      </c>
      <c r="AY175" s="16" t="s">
        <v>153</v>
      </c>
      <c r="BE175" s="168">
        <f t="shared" si="34"/>
        <v>0</v>
      </c>
      <c r="BF175" s="168">
        <f t="shared" si="35"/>
        <v>0</v>
      </c>
      <c r="BG175" s="168">
        <f t="shared" si="36"/>
        <v>0</v>
      </c>
      <c r="BH175" s="168">
        <f t="shared" si="37"/>
        <v>0</v>
      </c>
      <c r="BI175" s="168">
        <f t="shared" si="38"/>
        <v>0</v>
      </c>
      <c r="BJ175" s="16" t="s">
        <v>82</v>
      </c>
      <c r="BK175" s="168">
        <f t="shared" si="39"/>
        <v>0</v>
      </c>
      <c r="BL175" s="16" t="s">
        <v>234</v>
      </c>
      <c r="BM175" s="167" t="s">
        <v>609</v>
      </c>
    </row>
    <row r="176" spans="2:65" s="1" customFormat="1" ht="24" customHeight="1">
      <c r="B176" s="155"/>
      <c r="C176" s="156" t="s">
        <v>391</v>
      </c>
      <c r="D176" s="156" t="s">
        <v>155</v>
      </c>
      <c r="E176" s="157" t="s">
        <v>2080</v>
      </c>
      <c r="F176" s="158" t="s">
        <v>2081</v>
      </c>
      <c r="G176" s="159" t="s">
        <v>265</v>
      </c>
      <c r="H176" s="160">
        <v>1</v>
      </c>
      <c r="I176" s="161"/>
      <c r="J176" s="162">
        <f t="shared" si="30"/>
        <v>0</v>
      </c>
      <c r="K176" s="158" t="s">
        <v>1735</v>
      </c>
      <c r="L176" s="31"/>
      <c r="M176" s="163" t="s">
        <v>1</v>
      </c>
      <c r="N176" s="164" t="s">
        <v>36</v>
      </c>
      <c r="O176" s="54"/>
      <c r="P176" s="165">
        <f t="shared" si="31"/>
        <v>0</v>
      </c>
      <c r="Q176" s="165">
        <v>0</v>
      </c>
      <c r="R176" s="165">
        <f t="shared" si="32"/>
        <v>0</v>
      </c>
      <c r="S176" s="165">
        <v>0</v>
      </c>
      <c r="T176" s="166">
        <f t="shared" si="33"/>
        <v>0</v>
      </c>
      <c r="AR176" s="167" t="s">
        <v>234</v>
      </c>
      <c r="AT176" s="167" t="s">
        <v>155</v>
      </c>
      <c r="AU176" s="167" t="s">
        <v>82</v>
      </c>
      <c r="AY176" s="16" t="s">
        <v>153</v>
      </c>
      <c r="BE176" s="168">
        <f t="shared" si="34"/>
        <v>0</v>
      </c>
      <c r="BF176" s="168">
        <f t="shared" si="35"/>
        <v>0</v>
      </c>
      <c r="BG176" s="168">
        <f t="shared" si="36"/>
        <v>0</v>
      </c>
      <c r="BH176" s="168">
        <f t="shared" si="37"/>
        <v>0</v>
      </c>
      <c r="BI176" s="168">
        <f t="shared" si="38"/>
        <v>0</v>
      </c>
      <c r="BJ176" s="16" t="s">
        <v>82</v>
      </c>
      <c r="BK176" s="168">
        <f t="shared" si="39"/>
        <v>0</v>
      </c>
      <c r="BL176" s="16" t="s">
        <v>234</v>
      </c>
      <c r="BM176" s="167" t="s">
        <v>617</v>
      </c>
    </row>
    <row r="177" spans="2:65" s="1" customFormat="1" ht="16.5" customHeight="1">
      <c r="B177" s="155"/>
      <c r="C177" s="193" t="s">
        <v>396</v>
      </c>
      <c r="D177" s="193" t="s">
        <v>204</v>
      </c>
      <c r="E177" s="194" t="s">
        <v>2082</v>
      </c>
      <c r="F177" s="195" t="s">
        <v>2083</v>
      </c>
      <c r="G177" s="196" t="s">
        <v>265</v>
      </c>
      <c r="H177" s="197">
        <v>1</v>
      </c>
      <c r="I177" s="198"/>
      <c r="J177" s="199">
        <f t="shared" si="30"/>
        <v>0</v>
      </c>
      <c r="K177" s="195" t="s">
        <v>1</v>
      </c>
      <c r="L177" s="200"/>
      <c r="M177" s="201" t="s">
        <v>1</v>
      </c>
      <c r="N177" s="202" t="s">
        <v>36</v>
      </c>
      <c r="O177" s="54"/>
      <c r="P177" s="165">
        <f t="shared" si="31"/>
        <v>0</v>
      </c>
      <c r="Q177" s="165">
        <v>0</v>
      </c>
      <c r="R177" s="165">
        <f t="shared" si="32"/>
        <v>0</v>
      </c>
      <c r="S177" s="165">
        <v>0</v>
      </c>
      <c r="T177" s="166">
        <f t="shared" si="33"/>
        <v>0</v>
      </c>
      <c r="AR177" s="167" t="s">
        <v>320</v>
      </c>
      <c r="AT177" s="167" t="s">
        <v>204</v>
      </c>
      <c r="AU177" s="167" t="s">
        <v>82</v>
      </c>
      <c r="AY177" s="16" t="s">
        <v>153</v>
      </c>
      <c r="BE177" s="168">
        <f t="shared" si="34"/>
        <v>0</v>
      </c>
      <c r="BF177" s="168">
        <f t="shared" si="35"/>
        <v>0</v>
      </c>
      <c r="BG177" s="168">
        <f t="shared" si="36"/>
        <v>0</v>
      </c>
      <c r="BH177" s="168">
        <f t="shared" si="37"/>
        <v>0</v>
      </c>
      <c r="BI177" s="168">
        <f t="shared" si="38"/>
        <v>0</v>
      </c>
      <c r="BJ177" s="16" t="s">
        <v>82</v>
      </c>
      <c r="BK177" s="168">
        <f t="shared" si="39"/>
        <v>0</v>
      </c>
      <c r="BL177" s="16" t="s">
        <v>234</v>
      </c>
      <c r="BM177" s="167" t="s">
        <v>627</v>
      </c>
    </row>
    <row r="178" spans="2:65" s="1" customFormat="1" ht="16.5" customHeight="1">
      <c r="B178" s="155"/>
      <c r="C178" s="193" t="s">
        <v>401</v>
      </c>
      <c r="D178" s="193" t="s">
        <v>204</v>
      </c>
      <c r="E178" s="194" t="s">
        <v>2084</v>
      </c>
      <c r="F178" s="195" t="s">
        <v>2085</v>
      </c>
      <c r="G178" s="196" t="s">
        <v>265</v>
      </c>
      <c r="H178" s="197">
        <v>1</v>
      </c>
      <c r="I178" s="198"/>
      <c r="J178" s="199">
        <f t="shared" si="30"/>
        <v>0</v>
      </c>
      <c r="K178" s="195" t="s">
        <v>1</v>
      </c>
      <c r="L178" s="200"/>
      <c r="M178" s="201" t="s">
        <v>1</v>
      </c>
      <c r="N178" s="202" t="s">
        <v>36</v>
      </c>
      <c r="O178" s="54"/>
      <c r="P178" s="165">
        <f t="shared" si="31"/>
        <v>0</v>
      </c>
      <c r="Q178" s="165">
        <v>0</v>
      </c>
      <c r="R178" s="165">
        <f t="shared" si="32"/>
        <v>0</v>
      </c>
      <c r="S178" s="165">
        <v>0</v>
      </c>
      <c r="T178" s="166">
        <f t="shared" si="33"/>
        <v>0</v>
      </c>
      <c r="AR178" s="167" t="s">
        <v>320</v>
      </c>
      <c r="AT178" s="167" t="s">
        <v>204</v>
      </c>
      <c r="AU178" s="167" t="s">
        <v>82</v>
      </c>
      <c r="AY178" s="16" t="s">
        <v>153</v>
      </c>
      <c r="BE178" s="168">
        <f t="shared" si="34"/>
        <v>0</v>
      </c>
      <c r="BF178" s="168">
        <f t="shared" si="35"/>
        <v>0</v>
      </c>
      <c r="BG178" s="168">
        <f t="shared" si="36"/>
        <v>0</v>
      </c>
      <c r="BH178" s="168">
        <f t="shared" si="37"/>
        <v>0</v>
      </c>
      <c r="BI178" s="168">
        <f t="shared" si="38"/>
        <v>0</v>
      </c>
      <c r="BJ178" s="16" t="s">
        <v>82</v>
      </c>
      <c r="BK178" s="168">
        <f t="shared" si="39"/>
        <v>0</v>
      </c>
      <c r="BL178" s="16" t="s">
        <v>234</v>
      </c>
      <c r="BM178" s="167" t="s">
        <v>635</v>
      </c>
    </row>
    <row r="179" spans="2:65" s="1" customFormat="1" ht="16.5" customHeight="1">
      <c r="B179" s="155"/>
      <c r="C179" s="193" t="s">
        <v>407</v>
      </c>
      <c r="D179" s="193" t="s">
        <v>204</v>
      </c>
      <c r="E179" s="194" t="s">
        <v>2086</v>
      </c>
      <c r="F179" s="195" t="s">
        <v>2087</v>
      </c>
      <c r="G179" s="196" t="s">
        <v>265</v>
      </c>
      <c r="H179" s="197">
        <v>1</v>
      </c>
      <c r="I179" s="198"/>
      <c r="J179" s="199">
        <f t="shared" si="30"/>
        <v>0</v>
      </c>
      <c r="K179" s="195" t="s">
        <v>1</v>
      </c>
      <c r="L179" s="200"/>
      <c r="M179" s="201" t="s">
        <v>1</v>
      </c>
      <c r="N179" s="202" t="s">
        <v>36</v>
      </c>
      <c r="O179" s="54"/>
      <c r="P179" s="165">
        <f t="shared" si="31"/>
        <v>0</v>
      </c>
      <c r="Q179" s="165">
        <v>0</v>
      </c>
      <c r="R179" s="165">
        <f t="shared" si="32"/>
        <v>0</v>
      </c>
      <c r="S179" s="165">
        <v>0</v>
      </c>
      <c r="T179" s="166">
        <f t="shared" si="33"/>
        <v>0</v>
      </c>
      <c r="AR179" s="167" t="s">
        <v>320</v>
      </c>
      <c r="AT179" s="167" t="s">
        <v>204</v>
      </c>
      <c r="AU179" s="167" t="s">
        <v>82</v>
      </c>
      <c r="AY179" s="16" t="s">
        <v>153</v>
      </c>
      <c r="BE179" s="168">
        <f t="shared" si="34"/>
        <v>0</v>
      </c>
      <c r="BF179" s="168">
        <f t="shared" si="35"/>
        <v>0</v>
      </c>
      <c r="BG179" s="168">
        <f t="shared" si="36"/>
        <v>0</v>
      </c>
      <c r="BH179" s="168">
        <f t="shared" si="37"/>
        <v>0</v>
      </c>
      <c r="BI179" s="168">
        <f t="shared" si="38"/>
        <v>0</v>
      </c>
      <c r="BJ179" s="16" t="s">
        <v>82</v>
      </c>
      <c r="BK179" s="168">
        <f t="shared" si="39"/>
        <v>0</v>
      </c>
      <c r="BL179" s="16" t="s">
        <v>234</v>
      </c>
      <c r="BM179" s="167" t="s">
        <v>645</v>
      </c>
    </row>
    <row r="180" spans="2:65" s="1" customFormat="1" ht="16.5" customHeight="1">
      <c r="B180" s="155"/>
      <c r="C180" s="193" t="s">
        <v>413</v>
      </c>
      <c r="D180" s="193" t="s">
        <v>204</v>
      </c>
      <c r="E180" s="194" t="s">
        <v>2088</v>
      </c>
      <c r="F180" s="195" t="s">
        <v>2089</v>
      </c>
      <c r="G180" s="196" t="s">
        <v>265</v>
      </c>
      <c r="H180" s="197">
        <v>1</v>
      </c>
      <c r="I180" s="198"/>
      <c r="J180" s="199">
        <f t="shared" si="30"/>
        <v>0</v>
      </c>
      <c r="K180" s="195" t="s">
        <v>1</v>
      </c>
      <c r="L180" s="200"/>
      <c r="M180" s="201" t="s">
        <v>1</v>
      </c>
      <c r="N180" s="202" t="s">
        <v>36</v>
      </c>
      <c r="O180" s="54"/>
      <c r="P180" s="165">
        <f t="shared" si="31"/>
        <v>0</v>
      </c>
      <c r="Q180" s="165">
        <v>0</v>
      </c>
      <c r="R180" s="165">
        <f t="shared" si="32"/>
        <v>0</v>
      </c>
      <c r="S180" s="165">
        <v>0</v>
      </c>
      <c r="T180" s="166">
        <f t="shared" si="33"/>
        <v>0</v>
      </c>
      <c r="AR180" s="167" t="s">
        <v>320</v>
      </c>
      <c r="AT180" s="167" t="s">
        <v>204</v>
      </c>
      <c r="AU180" s="167" t="s">
        <v>82</v>
      </c>
      <c r="AY180" s="16" t="s">
        <v>153</v>
      </c>
      <c r="BE180" s="168">
        <f t="shared" si="34"/>
        <v>0</v>
      </c>
      <c r="BF180" s="168">
        <f t="shared" si="35"/>
        <v>0</v>
      </c>
      <c r="BG180" s="168">
        <f t="shared" si="36"/>
        <v>0</v>
      </c>
      <c r="BH180" s="168">
        <f t="shared" si="37"/>
        <v>0</v>
      </c>
      <c r="BI180" s="168">
        <f t="shared" si="38"/>
        <v>0</v>
      </c>
      <c r="BJ180" s="16" t="s">
        <v>82</v>
      </c>
      <c r="BK180" s="168">
        <f t="shared" si="39"/>
        <v>0</v>
      </c>
      <c r="BL180" s="16" t="s">
        <v>234</v>
      </c>
      <c r="BM180" s="167" t="s">
        <v>653</v>
      </c>
    </row>
    <row r="181" spans="2:65" s="1" customFormat="1" ht="16.5" customHeight="1">
      <c r="B181" s="155"/>
      <c r="C181" s="193" t="s">
        <v>418</v>
      </c>
      <c r="D181" s="193" t="s">
        <v>204</v>
      </c>
      <c r="E181" s="194" t="s">
        <v>2090</v>
      </c>
      <c r="F181" s="195" t="s">
        <v>2091</v>
      </c>
      <c r="G181" s="196" t="s">
        <v>265</v>
      </c>
      <c r="H181" s="197">
        <v>2</v>
      </c>
      <c r="I181" s="198"/>
      <c r="J181" s="199">
        <f t="shared" si="30"/>
        <v>0</v>
      </c>
      <c r="K181" s="195" t="s">
        <v>1</v>
      </c>
      <c r="L181" s="200"/>
      <c r="M181" s="201" t="s">
        <v>1</v>
      </c>
      <c r="N181" s="202" t="s">
        <v>36</v>
      </c>
      <c r="O181" s="54"/>
      <c r="P181" s="165">
        <f t="shared" si="31"/>
        <v>0</v>
      </c>
      <c r="Q181" s="165">
        <v>0</v>
      </c>
      <c r="R181" s="165">
        <f t="shared" si="32"/>
        <v>0</v>
      </c>
      <c r="S181" s="165">
        <v>0</v>
      </c>
      <c r="T181" s="166">
        <f t="shared" si="33"/>
        <v>0</v>
      </c>
      <c r="AR181" s="167" t="s">
        <v>320</v>
      </c>
      <c r="AT181" s="167" t="s">
        <v>204</v>
      </c>
      <c r="AU181" s="167" t="s">
        <v>82</v>
      </c>
      <c r="AY181" s="16" t="s">
        <v>153</v>
      </c>
      <c r="BE181" s="168">
        <f t="shared" si="34"/>
        <v>0</v>
      </c>
      <c r="BF181" s="168">
        <f t="shared" si="35"/>
        <v>0</v>
      </c>
      <c r="BG181" s="168">
        <f t="shared" si="36"/>
        <v>0</v>
      </c>
      <c r="BH181" s="168">
        <f t="shared" si="37"/>
        <v>0</v>
      </c>
      <c r="BI181" s="168">
        <f t="shared" si="38"/>
        <v>0</v>
      </c>
      <c r="BJ181" s="16" t="s">
        <v>82</v>
      </c>
      <c r="BK181" s="168">
        <f t="shared" si="39"/>
        <v>0</v>
      </c>
      <c r="BL181" s="16" t="s">
        <v>234</v>
      </c>
      <c r="BM181" s="167" t="s">
        <v>663</v>
      </c>
    </row>
    <row r="182" spans="2:65" s="1" customFormat="1" ht="16.5" customHeight="1">
      <c r="B182" s="155"/>
      <c r="C182" s="193" t="s">
        <v>423</v>
      </c>
      <c r="D182" s="193" t="s">
        <v>204</v>
      </c>
      <c r="E182" s="194" t="s">
        <v>2092</v>
      </c>
      <c r="F182" s="195" t="s">
        <v>2093</v>
      </c>
      <c r="G182" s="196" t="s">
        <v>265</v>
      </c>
      <c r="H182" s="197">
        <v>1</v>
      </c>
      <c r="I182" s="198"/>
      <c r="J182" s="199">
        <f t="shared" si="30"/>
        <v>0</v>
      </c>
      <c r="K182" s="195" t="s">
        <v>1</v>
      </c>
      <c r="L182" s="200"/>
      <c r="M182" s="201" t="s">
        <v>1</v>
      </c>
      <c r="N182" s="202" t="s">
        <v>36</v>
      </c>
      <c r="O182" s="54"/>
      <c r="P182" s="165">
        <f t="shared" si="31"/>
        <v>0</v>
      </c>
      <c r="Q182" s="165">
        <v>0</v>
      </c>
      <c r="R182" s="165">
        <f t="shared" si="32"/>
        <v>0</v>
      </c>
      <c r="S182" s="165">
        <v>0</v>
      </c>
      <c r="T182" s="166">
        <f t="shared" si="33"/>
        <v>0</v>
      </c>
      <c r="AR182" s="167" t="s">
        <v>320</v>
      </c>
      <c r="AT182" s="167" t="s">
        <v>204</v>
      </c>
      <c r="AU182" s="167" t="s">
        <v>82</v>
      </c>
      <c r="AY182" s="16" t="s">
        <v>153</v>
      </c>
      <c r="BE182" s="168">
        <f t="shared" si="34"/>
        <v>0</v>
      </c>
      <c r="BF182" s="168">
        <f t="shared" si="35"/>
        <v>0</v>
      </c>
      <c r="BG182" s="168">
        <f t="shared" si="36"/>
        <v>0</v>
      </c>
      <c r="BH182" s="168">
        <f t="shared" si="37"/>
        <v>0</v>
      </c>
      <c r="BI182" s="168">
        <f t="shared" si="38"/>
        <v>0</v>
      </c>
      <c r="BJ182" s="16" t="s">
        <v>82</v>
      </c>
      <c r="BK182" s="168">
        <f t="shared" si="39"/>
        <v>0</v>
      </c>
      <c r="BL182" s="16" t="s">
        <v>234</v>
      </c>
      <c r="BM182" s="167" t="s">
        <v>673</v>
      </c>
    </row>
    <row r="183" spans="2:65" s="1" customFormat="1" ht="16.5" customHeight="1">
      <c r="B183" s="155"/>
      <c r="C183" s="193" t="s">
        <v>427</v>
      </c>
      <c r="D183" s="193" t="s">
        <v>204</v>
      </c>
      <c r="E183" s="194" t="s">
        <v>2094</v>
      </c>
      <c r="F183" s="195" t="s">
        <v>2095</v>
      </c>
      <c r="G183" s="196" t="s">
        <v>265</v>
      </c>
      <c r="H183" s="197">
        <v>1</v>
      </c>
      <c r="I183" s="198"/>
      <c r="J183" s="199">
        <f t="shared" si="30"/>
        <v>0</v>
      </c>
      <c r="K183" s="195" t="s">
        <v>1</v>
      </c>
      <c r="L183" s="200"/>
      <c r="M183" s="201" t="s">
        <v>1</v>
      </c>
      <c r="N183" s="202" t="s">
        <v>36</v>
      </c>
      <c r="O183" s="54"/>
      <c r="P183" s="165">
        <f t="shared" si="31"/>
        <v>0</v>
      </c>
      <c r="Q183" s="165">
        <v>0</v>
      </c>
      <c r="R183" s="165">
        <f t="shared" si="32"/>
        <v>0</v>
      </c>
      <c r="S183" s="165">
        <v>0</v>
      </c>
      <c r="T183" s="166">
        <f t="shared" si="33"/>
        <v>0</v>
      </c>
      <c r="AR183" s="167" t="s">
        <v>320</v>
      </c>
      <c r="AT183" s="167" t="s">
        <v>204</v>
      </c>
      <c r="AU183" s="167" t="s">
        <v>82</v>
      </c>
      <c r="AY183" s="16" t="s">
        <v>153</v>
      </c>
      <c r="BE183" s="168">
        <f t="shared" si="34"/>
        <v>0</v>
      </c>
      <c r="BF183" s="168">
        <f t="shared" si="35"/>
        <v>0</v>
      </c>
      <c r="BG183" s="168">
        <f t="shared" si="36"/>
        <v>0</v>
      </c>
      <c r="BH183" s="168">
        <f t="shared" si="37"/>
        <v>0</v>
      </c>
      <c r="BI183" s="168">
        <f t="shared" si="38"/>
        <v>0</v>
      </c>
      <c r="BJ183" s="16" t="s">
        <v>82</v>
      </c>
      <c r="BK183" s="168">
        <f t="shared" si="39"/>
        <v>0</v>
      </c>
      <c r="BL183" s="16" t="s">
        <v>234</v>
      </c>
      <c r="BM183" s="167" t="s">
        <v>683</v>
      </c>
    </row>
    <row r="184" spans="2:65" s="1" customFormat="1" ht="24" customHeight="1">
      <c r="B184" s="155"/>
      <c r="C184" s="156" t="s">
        <v>435</v>
      </c>
      <c r="D184" s="156" t="s">
        <v>155</v>
      </c>
      <c r="E184" s="157" t="s">
        <v>2096</v>
      </c>
      <c r="F184" s="158" t="s">
        <v>2097</v>
      </c>
      <c r="G184" s="159" t="s">
        <v>871</v>
      </c>
      <c r="H184" s="160">
        <v>1</v>
      </c>
      <c r="I184" s="161"/>
      <c r="J184" s="162">
        <f t="shared" si="30"/>
        <v>0</v>
      </c>
      <c r="K184" s="158" t="s">
        <v>159</v>
      </c>
      <c r="L184" s="31"/>
      <c r="M184" s="163" t="s">
        <v>1</v>
      </c>
      <c r="N184" s="164" t="s">
        <v>36</v>
      </c>
      <c r="O184" s="54"/>
      <c r="P184" s="165">
        <f t="shared" si="31"/>
        <v>0</v>
      </c>
      <c r="Q184" s="165">
        <v>0</v>
      </c>
      <c r="R184" s="165">
        <f t="shared" si="32"/>
        <v>0</v>
      </c>
      <c r="S184" s="165">
        <v>0</v>
      </c>
      <c r="T184" s="166">
        <f t="shared" si="33"/>
        <v>0</v>
      </c>
      <c r="AR184" s="167" t="s">
        <v>234</v>
      </c>
      <c r="AT184" s="167" t="s">
        <v>155</v>
      </c>
      <c r="AU184" s="167" t="s">
        <v>82</v>
      </c>
      <c r="AY184" s="16" t="s">
        <v>153</v>
      </c>
      <c r="BE184" s="168">
        <f t="shared" si="34"/>
        <v>0</v>
      </c>
      <c r="BF184" s="168">
        <f t="shared" si="35"/>
        <v>0</v>
      </c>
      <c r="BG184" s="168">
        <f t="shared" si="36"/>
        <v>0</v>
      </c>
      <c r="BH184" s="168">
        <f t="shared" si="37"/>
        <v>0</v>
      </c>
      <c r="BI184" s="168">
        <f t="shared" si="38"/>
        <v>0</v>
      </c>
      <c r="BJ184" s="16" t="s">
        <v>82</v>
      </c>
      <c r="BK184" s="168">
        <f t="shared" si="39"/>
        <v>0</v>
      </c>
      <c r="BL184" s="16" t="s">
        <v>234</v>
      </c>
      <c r="BM184" s="167" t="s">
        <v>691</v>
      </c>
    </row>
    <row r="185" spans="2:65" s="1" customFormat="1" ht="16.5" customHeight="1">
      <c r="B185" s="155"/>
      <c r="C185" s="156" t="s">
        <v>442</v>
      </c>
      <c r="D185" s="156" t="s">
        <v>155</v>
      </c>
      <c r="E185" s="157" t="s">
        <v>2098</v>
      </c>
      <c r="F185" s="158" t="s">
        <v>2099</v>
      </c>
      <c r="G185" s="159" t="s">
        <v>871</v>
      </c>
      <c r="H185" s="160">
        <v>1</v>
      </c>
      <c r="I185" s="161"/>
      <c r="J185" s="162">
        <f t="shared" si="30"/>
        <v>0</v>
      </c>
      <c r="K185" s="158" t="s">
        <v>1735</v>
      </c>
      <c r="L185" s="31"/>
      <c r="M185" s="163" t="s">
        <v>1</v>
      </c>
      <c r="N185" s="164" t="s">
        <v>36</v>
      </c>
      <c r="O185" s="54"/>
      <c r="P185" s="165">
        <f t="shared" si="31"/>
        <v>0</v>
      </c>
      <c r="Q185" s="165">
        <v>0</v>
      </c>
      <c r="R185" s="165">
        <f t="shared" si="32"/>
        <v>0</v>
      </c>
      <c r="S185" s="165">
        <v>0</v>
      </c>
      <c r="T185" s="166">
        <f t="shared" si="33"/>
        <v>0</v>
      </c>
      <c r="AR185" s="167" t="s">
        <v>234</v>
      </c>
      <c r="AT185" s="167" t="s">
        <v>155</v>
      </c>
      <c r="AU185" s="167" t="s">
        <v>82</v>
      </c>
      <c r="AY185" s="16" t="s">
        <v>153</v>
      </c>
      <c r="BE185" s="168">
        <f t="shared" si="34"/>
        <v>0</v>
      </c>
      <c r="BF185" s="168">
        <f t="shared" si="35"/>
        <v>0</v>
      </c>
      <c r="BG185" s="168">
        <f t="shared" si="36"/>
        <v>0</v>
      </c>
      <c r="BH185" s="168">
        <f t="shared" si="37"/>
        <v>0</v>
      </c>
      <c r="BI185" s="168">
        <f t="shared" si="38"/>
        <v>0</v>
      </c>
      <c r="BJ185" s="16" t="s">
        <v>82</v>
      </c>
      <c r="BK185" s="168">
        <f t="shared" si="39"/>
        <v>0</v>
      </c>
      <c r="BL185" s="16" t="s">
        <v>234</v>
      </c>
      <c r="BM185" s="167" t="s">
        <v>700</v>
      </c>
    </row>
    <row r="186" spans="2:65" s="1" customFormat="1" ht="16.5" customHeight="1">
      <c r="B186" s="155"/>
      <c r="C186" s="193" t="s">
        <v>447</v>
      </c>
      <c r="D186" s="193" t="s">
        <v>204</v>
      </c>
      <c r="E186" s="194" t="s">
        <v>2100</v>
      </c>
      <c r="F186" s="195" t="s">
        <v>2101</v>
      </c>
      <c r="G186" s="196" t="s">
        <v>265</v>
      </c>
      <c r="H186" s="197">
        <v>8</v>
      </c>
      <c r="I186" s="198"/>
      <c r="J186" s="199">
        <f t="shared" si="30"/>
        <v>0</v>
      </c>
      <c r="K186" s="195" t="s">
        <v>1</v>
      </c>
      <c r="L186" s="200"/>
      <c r="M186" s="201" t="s">
        <v>1</v>
      </c>
      <c r="N186" s="202" t="s">
        <v>36</v>
      </c>
      <c r="O186" s="54"/>
      <c r="P186" s="165">
        <f t="shared" si="31"/>
        <v>0</v>
      </c>
      <c r="Q186" s="165">
        <v>0</v>
      </c>
      <c r="R186" s="165">
        <f t="shared" si="32"/>
        <v>0</v>
      </c>
      <c r="S186" s="165">
        <v>0</v>
      </c>
      <c r="T186" s="166">
        <f t="shared" si="33"/>
        <v>0</v>
      </c>
      <c r="AR186" s="167" t="s">
        <v>320</v>
      </c>
      <c r="AT186" s="167" t="s">
        <v>204</v>
      </c>
      <c r="AU186" s="167" t="s">
        <v>82</v>
      </c>
      <c r="AY186" s="16" t="s">
        <v>153</v>
      </c>
      <c r="BE186" s="168">
        <f t="shared" si="34"/>
        <v>0</v>
      </c>
      <c r="BF186" s="168">
        <f t="shared" si="35"/>
        <v>0</v>
      </c>
      <c r="BG186" s="168">
        <f t="shared" si="36"/>
        <v>0</v>
      </c>
      <c r="BH186" s="168">
        <f t="shared" si="37"/>
        <v>0</v>
      </c>
      <c r="BI186" s="168">
        <f t="shared" si="38"/>
        <v>0</v>
      </c>
      <c r="BJ186" s="16" t="s">
        <v>82</v>
      </c>
      <c r="BK186" s="168">
        <f t="shared" si="39"/>
        <v>0</v>
      </c>
      <c r="BL186" s="16" t="s">
        <v>234</v>
      </c>
      <c r="BM186" s="167" t="s">
        <v>708</v>
      </c>
    </row>
    <row r="187" spans="2:65" s="1" customFormat="1" ht="24" customHeight="1">
      <c r="B187" s="155"/>
      <c r="C187" s="193" t="s">
        <v>452</v>
      </c>
      <c r="D187" s="193" t="s">
        <v>204</v>
      </c>
      <c r="E187" s="194" t="s">
        <v>2102</v>
      </c>
      <c r="F187" s="195" t="s">
        <v>2103</v>
      </c>
      <c r="G187" s="196" t="s">
        <v>265</v>
      </c>
      <c r="H187" s="197">
        <v>1</v>
      </c>
      <c r="I187" s="198"/>
      <c r="J187" s="199">
        <f t="shared" si="30"/>
        <v>0</v>
      </c>
      <c r="K187" s="195" t="s">
        <v>1</v>
      </c>
      <c r="L187" s="200"/>
      <c r="M187" s="201" t="s">
        <v>1</v>
      </c>
      <c r="N187" s="202" t="s">
        <v>36</v>
      </c>
      <c r="O187" s="54"/>
      <c r="P187" s="165">
        <f t="shared" si="31"/>
        <v>0</v>
      </c>
      <c r="Q187" s="165">
        <v>0</v>
      </c>
      <c r="R187" s="165">
        <f t="shared" si="32"/>
        <v>0</v>
      </c>
      <c r="S187" s="165">
        <v>0</v>
      </c>
      <c r="T187" s="166">
        <f t="shared" si="33"/>
        <v>0</v>
      </c>
      <c r="AR187" s="167" t="s">
        <v>320</v>
      </c>
      <c r="AT187" s="167" t="s">
        <v>204</v>
      </c>
      <c r="AU187" s="167" t="s">
        <v>82</v>
      </c>
      <c r="AY187" s="16" t="s">
        <v>153</v>
      </c>
      <c r="BE187" s="168">
        <f t="shared" si="34"/>
        <v>0</v>
      </c>
      <c r="BF187" s="168">
        <f t="shared" si="35"/>
        <v>0</v>
      </c>
      <c r="BG187" s="168">
        <f t="shared" si="36"/>
        <v>0</v>
      </c>
      <c r="BH187" s="168">
        <f t="shared" si="37"/>
        <v>0</v>
      </c>
      <c r="BI187" s="168">
        <f t="shared" si="38"/>
        <v>0</v>
      </c>
      <c r="BJ187" s="16" t="s">
        <v>82</v>
      </c>
      <c r="BK187" s="168">
        <f t="shared" si="39"/>
        <v>0</v>
      </c>
      <c r="BL187" s="16" t="s">
        <v>234</v>
      </c>
      <c r="BM187" s="167" t="s">
        <v>721</v>
      </c>
    </row>
    <row r="188" spans="2:65" s="1" customFormat="1" ht="16.5" customHeight="1">
      <c r="B188" s="155"/>
      <c r="C188" s="193" t="s">
        <v>458</v>
      </c>
      <c r="D188" s="193" t="s">
        <v>204</v>
      </c>
      <c r="E188" s="194" t="s">
        <v>2104</v>
      </c>
      <c r="F188" s="195" t="s">
        <v>2105</v>
      </c>
      <c r="G188" s="196" t="s">
        <v>265</v>
      </c>
      <c r="H188" s="197">
        <v>1</v>
      </c>
      <c r="I188" s="198"/>
      <c r="J188" s="199">
        <f t="shared" si="30"/>
        <v>0</v>
      </c>
      <c r="K188" s="195" t="s">
        <v>1</v>
      </c>
      <c r="L188" s="200"/>
      <c r="M188" s="201" t="s">
        <v>1</v>
      </c>
      <c r="N188" s="202" t="s">
        <v>36</v>
      </c>
      <c r="O188" s="54"/>
      <c r="P188" s="165">
        <f t="shared" si="31"/>
        <v>0</v>
      </c>
      <c r="Q188" s="165">
        <v>0</v>
      </c>
      <c r="R188" s="165">
        <f t="shared" si="32"/>
        <v>0</v>
      </c>
      <c r="S188" s="165">
        <v>0</v>
      </c>
      <c r="T188" s="166">
        <f t="shared" si="33"/>
        <v>0</v>
      </c>
      <c r="AR188" s="167" t="s">
        <v>320</v>
      </c>
      <c r="AT188" s="167" t="s">
        <v>204</v>
      </c>
      <c r="AU188" s="167" t="s">
        <v>82</v>
      </c>
      <c r="AY188" s="16" t="s">
        <v>153</v>
      </c>
      <c r="BE188" s="168">
        <f t="shared" si="34"/>
        <v>0</v>
      </c>
      <c r="BF188" s="168">
        <f t="shared" si="35"/>
        <v>0</v>
      </c>
      <c r="BG188" s="168">
        <f t="shared" si="36"/>
        <v>0</v>
      </c>
      <c r="BH188" s="168">
        <f t="shared" si="37"/>
        <v>0</v>
      </c>
      <c r="BI188" s="168">
        <f t="shared" si="38"/>
        <v>0</v>
      </c>
      <c r="BJ188" s="16" t="s">
        <v>82</v>
      </c>
      <c r="BK188" s="168">
        <f t="shared" si="39"/>
        <v>0</v>
      </c>
      <c r="BL188" s="16" t="s">
        <v>234</v>
      </c>
      <c r="BM188" s="167" t="s">
        <v>732</v>
      </c>
    </row>
    <row r="189" spans="2:65" s="1" customFormat="1" ht="16.5" customHeight="1">
      <c r="B189" s="155"/>
      <c r="C189" s="193" t="s">
        <v>463</v>
      </c>
      <c r="D189" s="193" t="s">
        <v>204</v>
      </c>
      <c r="E189" s="194" t="s">
        <v>2106</v>
      </c>
      <c r="F189" s="195" t="s">
        <v>2107</v>
      </c>
      <c r="G189" s="196" t="s">
        <v>265</v>
      </c>
      <c r="H189" s="197">
        <v>1</v>
      </c>
      <c r="I189" s="198"/>
      <c r="J189" s="199">
        <f t="shared" si="30"/>
        <v>0</v>
      </c>
      <c r="K189" s="195" t="s">
        <v>1</v>
      </c>
      <c r="L189" s="200"/>
      <c r="M189" s="201" t="s">
        <v>1</v>
      </c>
      <c r="N189" s="202" t="s">
        <v>36</v>
      </c>
      <c r="O189" s="54"/>
      <c r="P189" s="165">
        <f t="shared" si="31"/>
        <v>0</v>
      </c>
      <c r="Q189" s="165">
        <v>0</v>
      </c>
      <c r="R189" s="165">
        <f t="shared" si="32"/>
        <v>0</v>
      </c>
      <c r="S189" s="165">
        <v>0</v>
      </c>
      <c r="T189" s="166">
        <f t="shared" si="33"/>
        <v>0</v>
      </c>
      <c r="AR189" s="167" t="s">
        <v>320</v>
      </c>
      <c r="AT189" s="167" t="s">
        <v>204</v>
      </c>
      <c r="AU189" s="167" t="s">
        <v>82</v>
      </c>
      <c r="AY189" s="16" t="s">
        <v>153</v>
      </c>
      <c r="BE189" s="168">
        <f t="shared" si="34"/>
        <v>0</v>
      </c>
      <c r="BF189" s="168">
        <f t="shared" si="35"/>
        <v>0</v>
      </c>
      <c r="BG189" s="168">
        <f t="shared" si="36"/>
        <v>0</v>
      </c>
      <c r="BH189" s="168">
        <f t="shared" si="37"/>
        <v>0</v>
      </c>
      <c r="BI189" s="168">
        <f t="shared" si="38"/>
        <v>0</v>
      </c>
      <c r="BJ189" s="16" t="s">
        <v>82</v>
      </c>
      <c r="BK189" s="168">
        <f t="shared" si="39"/>
        <v>0</v>
      </c>
      <c r="BL189" s="16" t="s">
        <v>234</v>
      </c>
      <c r="BM189" s="167" t="s">
        <v>742</v>
      </c>
    </row>
    <row r="190" spans="2:65" s="1" customFormat="1" ht="24" customHeight="1">
      <c r="B190" s="155"/>
      <c r="C190" s="156" t="s">
        <v>468</v>
      </c>
      <c r="D190" s="156" t="s">
        <v>155</v>
      </c>
      <c r="E190" s="157" t="s">
        <v>2108</v>
      </c>
      <c r="F190" s="158" t="s">
        <v>2109</v>
      </c>
      <c r="G190" s="159" t="s">
        <v>207</v>
      </c>
      <c r="H190" s="160">
        <v>1</v>
      </c>
      <c r="I190" s="161"/>
      <c r="J190" s="162">
        <f t="shared" si="30"/>
        <v>0</v>
      </c>
      <c r="K190" s="158" t="s">
        <v>1735</v>
      </c>
      <c r="L190" s="31"/>
      <c r="M190" s="163" t="s">
        <v>1</v>
      </c>
      <c r="N190" s="164" t="s">
        <v>36</v>
      </c>
      <c r="O190" s="54"/>
      <c r="P190" s="165">
        <f t="shared" si="31"/>
        <v>0</v>
      </c>
      <c r="Q190" s="165">
        <v>0</v>
      </c>
      <c r="R190" s="165">
        <f t="shared" si="32"/>
        <v>0</v>
      </c>
      <c r="S190" s="165">
        <v>0</v>
      </c>
      <c r="T190" s="166">
        <f t="shared" si="33"/>
        <v>0</v>
      </c>
      <c r="AR190" s="167" t="s">
        <v>234</v>
      </c>
      <c r="AT190" s="167" t="s">
        <v>155</v>
      </c>
      <c r="AU190" s="167" t="s">
        <v>82</v>
      </c>
      <c r="AY190" s="16" t="s">
        <v>153</v>
      </c>
      <c r="BE190" s="168">
        <f t="shared" si="34"/>
        <v>0</v>
      </c>
      <c r="BF190" s="168">
        <f t="shared" si="35"/>
        <v>0</v>
      </c>
      <c r="BG190" s="168">
        <f t="shared" si="36"/>
        <v>0</v>
      </c>
      <c r="BH190" s="168">
        <f t="shared" si="37"/>
        <v>0</v>
      </c>
      <c r="BI190" s="168">
        <f t="shared" si="38"/>
        <v>0</v>
      </c>
      <c r="BJ190" s="16" t="s">
        <v>82</v>
      </c>
      <c r="BK190" s="168">
        <f t="shared" si="39"/>
        <v>0</v>
      </c>
      <c r="BL190" s="16" t="s">
        <v>234</v>
      </c>
      <c r="BM190" s="167" t="s">
        <v>752</v>
      </c>
    </row>
    <row r="191" spans="2:65" s="11" customFormat="1" ht="22.9" customHeight="1">
      <c r="B191" s="142"/>
      <c r="D191" s="143" t="s">
        <v>69</v>
      </c>
      <c r="E191" s="153" t="s">
        <v>2110</v>
      </c>
      <c r="F191" s="153" t="s">
        <v>2111</v>
      </c>
      <c r="I191" s="145"/>
      <c r="J191" s="154">
        <f>BK191</f>
        <v>0</v>
      </c>
      <c r="L191" s="142"/>
      <c r="M191" s="147"/>
      <c r="N191" s="148"/>
      <c r="O191" s="148"/>
      <c r="P191" s="149">
        <f>SUM(P192:P203)</f>
        <v>0</v>
      </c>
      <c r="Q191" s="148"/>
      <c r="R191" s="149">
        <f>SUM(R192:R203)</f>
        <v>0</v>
      </c>
      <c r="S191" s="148"/>
      <c r="T191" s="150">
        <f>SUM(T192:T203)</f>
        <v>0</v>
      </c>
      <c r="AR191" s="143" t="s">
        <v>82</v>
      </c>
      <c r="AT191" s="151" t="s">
        <v>69</v>
      </c>
      <c r="AU191" s="151" t="s">
        <v>74</v>
      </c>
      <c r="AY191" s="143" t="s">
        <v>153</v>
      </c>
      <c r="BK191" s="152">
        <f>SUM(BK192:BK203)</f>
        <v>0</v>
      </c>
    </row>
    <row r="192" spans="2:65" s="1" customFormat="1" ht="24" customHeight="1">
      <c r="B192" s="155"/>
      <c r="C192" s="156" t="s">
        <v>473</v>
      </c>
      <c r="D192" s="156" t="s">
        <v>155</v>
      </c>
      <c r="E192" s="157" t="s">
        <v>2112</v>
      </c>
      <c r="F192" s="158" t="s">
        <v>2113</v>
      </c>
      <c r="G192" s="159" t="s">
        <v>265</v>
      </c>
      <c r="H192" s="160">
        <v>22</v>
      </c>
      <c r="I192" s="161"/>
      <c r="J192" s="162">
        <f t="shared" ref="J192:J203" si="40">ROUND(I192*H192,2)</f>
        <v>0</v>
      </c>
      <c r="K192" s="158" t="s">
        <v>1</v>
      </c>
      <c r="L192" s="31"/>
      <c r="M192" s="163" t="s">
        <v>1</v>
      </c>
      <c r="N192" s="164" t="s">
        <v>36</v>
      </c>
      <c r="O192" s="54"/>
      <c r="P192" s="165">
        <f t="shared" ref="P192:P203" si="41">O192*H192</f>
        <v>0</v>
      </c>
      <c r="Q192" s="165">
        <v>0</v>
      </c>
      <c r="R192" s="165">
        <f t="shared" ref="R192:R203" si="42">Q192*H192</f>
        <v>0</v>
      </c>
      <c r="S192" s="165">
        <v>0</v>
      </c>
      <c r="T192" s="166">
        <f t="shared" ref="T192:T203" si="43">S192*H192</f>
        <v>0</v>
      </c>
      <c r="AR192" s="167" t="s">
        <v>234</v>
      </c>
      <c r="AT192" s="167" t="s">
        <v>155</v>
      </c>
      <c r="AU192" s="167" t="s">
        <v>82</v>
      </c>
      <c r="AY192" s="16" t="s">
        <v>153</v>
      </c>
      <c r="BE192" s="168">
        <f t="shared" ref="BE192:BE203" si="44">IF(N192="základná",J192,0)</f>
        <v>0</v>
      </c>
      <c r="BF192" s="168">
        <f t="shared" ref="BF192:BF203" si="45">IF(N192="znížená",J192,0)</f>
        <v>0</v>
      </c>
      <c r="BG192" s="168">
        <f t="shared" ref="BG192:BG203" si="46">IF(N192="zákl. prenesená",J192,0)</f>
        <v>0</v>
      </c>
      <c r="BH192" s="168">
        <f t="shared" ref="BH192:BH203" si="47">IF(N192="zníž. prenesená",J192,0)</f>
        <v>0</v>
      </c>
      <c r="BI192" s="168">
        <f t="shared" ref="BI192:BI203" si="48">IF(N192="nulová",J192,0)</f>
        <v>0</v>
      </c>
      <c r="BJ192" s="16" t="s">
        <v>82</v>
      </c>
      <c r="BK192" s="168">
        <f t="shared" ref="BK192:BK203" si="49">ROUND(I192*H192,2)</f>
        <v>0</v>
      </c>
      <c r="BL192" s="16" t="s">
        <v>234</v>
      </c>
      <c r="BM192" s="167" t="s">
        <v>764</v>
      </c>
    </row>
    <row r="193" spans="2:65" s="1" customFormat="1" ht="24" customHeight="1">
      <c r="B193" s="155"/>
      <c r="C193" s="156" t="s">
        <v>478</v>
      </c>
      <c r="D193" s="156" t="s">
        <v>155</v>
      </c>
      <c r="E193" s="157" t="s">
        <v>2114</v>
      </c>
      <c r="F193" s="158" t="s">
        <v>2115</v>
      </c>
      <c r="G193" s="159" t="s">
        <v>265</v>
      </c>
      <c r="H193" s="160">
        <v>22</v>
      </c>
      <c r="I193" s="161"/>
      <c r="J193" s="162">
        <f t="shared" si="40"/>
        <v>0</v>
      </c>
      <c r="K193" s="158" t="s">
        <v>1735</v>
      </c>
      <c r="L193" s="31"/>
      <c r="M193" s="163" t="s">
        <v>1</v>
      </c>
      <c r="N193" s="164" t="s">
        <v>36</v>
      </c>
      <c r="O193" s="54"/>
      <c r="P193" s="165">
        <f t="shared" si="41"/>
        <v>0</v>
      </c>
      <c r="Q193" s="165">
        <v>0</v>
      </c>
      <c r="R193" s="165">
        <f t="shared" si="42"/>
        <v>0</v>
      </c>
      <c r="S193" s="165">
        <v>0</v>
      </c>
      <c r="T193" s="166">
        <f t="shared" si="43"/>
        <v>0</v>
      </c>
      <c r="AR193" s="167" t="s">
        <v>234</v>
      </c>
      <c r="AT193" s="167" t="s">
        <v>155</v>
      </c>
      <c r="AU193" s="167" t="s">
        <v>82</v>
      </c>
      <c r="AY193" s="16" t="s">
        <v>153</v>
      </c>
      <c r="BE193" s="168">
        <f t="shared" si="44"/>
        <v>0</v>
      </c>
      <c r="BF193" s="168">
        <f t="shared" si="45"/>
        <v>0</v>
      </c>
      <c r="BG193" s="168">
        <f t="shared" si="46"/>
        <v>0</v>
      </c>
      <c r="BH193" s="168">
        <f t="shared" si="47"/>
        <v>0</v>
      </c>
      <c r="BI193" s="168">
        <f t="shared" si="48"/>
        <v>0</v>
      </c>
      <c r="BJ193" s="16" t="s">
        <v>82</v>
      </c>
      <c r="BK193" s="168">
        <f t="shared" si="49"/>
        <v>0</v>
      </c>
      <c r="BL193" s="16" t="s">
        <v>234</v>
      </c>
      <c r="BM193" s="167" t="s">
        <v>775</v>
      </c>
    </row>
    <row r="194" spans="2:65" s="1" customFormat="1" ht="36" customHeight="1">
      <c r="B194" s="155"/>
      <c r="C194" s="193" t="s">
        <v>482</v>
      </c>
      <c r="D194" s="193" t="s">
        <v>204</v>
      </c>
      <c r="E194" s="194" t="s">
        <v>2116</v>
      </c>
      <c r="F194" s="195" t="s">
        <v>2117</v>
      </c>
      <c r="G194" s="196" t="s">
        <v>265</v>
      </c>
      <c r="H194" s="197">
        <v>2</v>
      </c>
      <c r="I194" s="198"/>
      <c r="J194" s="199">
        <f t="shared" si="40"/>
        <v>0</v>
      </c>
      <c r="K194" s="195" t="s">
        <v>1</v>
      </c>
      <c r="L194" s="200"/>
      <c r="M194" s="201" t="s">
        <v>1</v>
      </c>
      <c r="N194" s="202" t="s">
        <v>36</v>
      </c>
      <c r="O194" s="54"/>
      <c r="P194" s="165">
        <f t="shared" si="41"/>
        <v>0</v>
      </c>
      <c r="Q194" s="165">
        <v>0</v>
      </c>
      <c r="R194" s="165">
        <f t="shared" si="42"/>
        <v>0</v>
      </c>
      <c r="S194" s="165">
        <v>0</v>
      </c>
      <c r="T194" s="166">
        <f t="shared" si="43"/>
        <v>0</v>
      </c>
      <c r="AR194" s="167" t="s">
        <v>320</v>
      </c>
      <c r="AT194" s="167" t="s">
        <v>204</v>
      </c>
      <c r="AU194" s="167" t="s">
        <v>82</v>
      </c>
      <c r="AY194" s="16" t="s">
        <v>153</v>
      </c>
      <c r="BE194" s="168">
        <f t="shared" si="44"/>
        <v>0</v>
      </c>
      <c r="BF194" s="168">
        <f t="shared" si="45"/>
        <v>0</v>
      </c>
      <c r="BG194" s="168">
        <f t="shared" si="46"/>
        <v>0</v>
      </c>
      <c r="BH194" s="168">
        <f t="shared" si="47"/>
        <v>0</v>
      </c>
      <c r="BI194" s="168">
        <f t="shared" si="48"/>
        <v>0</v>
      </c>
      <c r="BJ194" s="16" t="s">
        <v>82</v>
      </c>
      <c r="BK194" s="168">
        <f t="shared" si="49"/>
        <v>0</v>
      </c>
      <c r="BL194" s="16" t="s">
        <v>234</v>
      </c>
      <c r="BM194" s="167" t="s">
        <v>785</v>
      </c>
    </row>
    <row r="195" spans="2:65" s="1" customFormat="1" ht="36" customHeight="1">
      <c r="B195" s="155"/>
      <c r="C195" s="193" t="s">
        <v>489</v>
      </c>
      <c r="D195" s="193" t="s">
        <v>204</v>
      </c>
      <c r="E195" s="194" t="s">
        <v>2118</v>
      </c>
      <c r="F195" s="195" t="s">
        <v>2119</v>
      </c>
      <c r="G195" s="196" t="s">
        <v>265</v>
      </c>
      <c r="H195" s="197">
        <v>3</v>
      </c>
      <c r="I195" s="198"/>
      <c r="J195" s="199">
        <f t="shared" si="40"/>
        <v>0</v>
      </c>
      <c r="K195" s="195" t="s">
        <v>1</v>
      </c>
      <c r="L195" s="200"/>
      <c r="M195" s="201" t="s">
        <v>1</v>
      </c>
      <c r="N195" s="202" t="s">
        <v>36</v>
      </c>
      <c r="O195" s="54"/>
      <c r="P195" s="165">
        <f t="shared" si="41"/>
        <v>0</v>
      </c>
      <c r="Q195" s="165">
        <v>0</v>
      </c>
      <c r="R195" s="165">
        <f t="shared" si="42"/>
        <v>0</v>
      </c>
      <c r="S195" s="165">
        <v>0</v>
      </c>
      <c r="T195" s="166">
        <f t="shared" si="43"/>
        <v>0</v>
      </c>
      <c r="AR195" s="167" t="s">
        <v>320</v>
      </c>
      <c r="AT195" s="167" t="s">
        <v>204</v>
      </c>
      <c r="AU195" s="167" t="s">
        <v>82</v>
      </c>
      <c r="AY195" s="16" t="s">
        <v>153</v>
      </c>
      <c r="BE195" s="168">
        <f t="shared" si="44"/>
        <v>0</v>
      </c>
      <c r="BF195" s="168">
        <f t="shared" si="45"/>
        <v>0</v>
      </c>
      <c r="BG195" s="168">
        <f t="shared" si="46"/>
        <v>0</v>
      </c>
      <c r="BH195" s="168">
        <f t="shared" si="47"/>
        <v>0</v>
      </c>
      <c r="BI195" s="168">
        <f t="shared" si="48"/>
        <v>0</v>
      </c>
      <c r="BJ195" s="16" t="s">
        <v>82</v>
      </c>
      <c r="BK195" s="168">
        <f t="shared" si="49"/>
        <v>0</v>
      </c>
      <c r="BL195" s="16" t="s">
        <v>234</v>
      </c>
      <c r="BM195" s="167" t="s">
        <v>796</v>
      </c>
    </row>
    <row r="196" spans="2:65" s="1" customFormat="1" ht="36" customHeight="1">
      <c r="B196" s="155"/>
      <c r="C196" s="193" t="s">
        <v>496</v>
      </c>
      <c r="D196" s="193" t="s">
        <v>204</v>
      </c>
      <c r="E196" s="194" t="s">
        <v>2120</v>
      </c>
      <c r="F196" s="195" t="s">
        <v>2121</v>
      </c>
      <c r="G196" s="196" t="s">
        <v>265</v>
      </c>
      <c r="H196" s="197">
        <v>10</v>
      </c>
      <c r="I196" s="198"/>
      <c r="J196" s="199">
        <f t="shared" si="40"/>
        <v>0</v>
      </c>
      <c r="K196" s="195" t="s">
        <v>1</v>
      </c>
      <c r="L196" s="200"/>
      <c r="M196" s="201" t="s">
        <v>1</v>
      </c>
      <c r="N196" s="202" t="s">
        <v>36</v>
      </c>
      <c r="O196" s="54"/>
      <c r="P196" s="165">
        <f t="shared" si="41"/>
        <v>0</v>
      </c>
      <c r="Q196" s="165">
        <v>0</v>
      </c>
      <c r="R196" s="165">
        <f t="shared" si="42"/>
        <v>0</v>
      </c>
      <c r="S196" s="165">
        <v>0</v>
      </c>
      <c r="T196" s="166">
        <f t="shared" si="43"/>
        <v>0</v>
      </c>
      <c r="AR196" s="167" t="s">
        <v>320</v>
      </c>
      <c r="AT196" s="167" t="s">
        <v>204</v>
      </c>
      <c r="AU196" s="167" t="s">
        <v>82</v>
      </c>
      <c r="AY196" s="16" t="s">
        <v>153</v>
      </c>
      <c r="BE196" s="168">
        <f t="shared" si="44"/>
        <v>0</v>
      </c>
      <c r="BF196" s="168">
        <f t="shared" si="45"/>
        <v>0</v>
      </c>
      <c r="BG196" s="168">
        <f t="shared" si="46"/>
        <v>0</v>
      </c>
      <c r="BH196" s="168">
        <f t="shared" si="47"/>
        <v>0</v>
      </c>
      <c r="BI196" s="168">
        <f t="shared" si="48"/>
        <v>0</v>
      </c>
      <c r="BJ196" s="16" t="s">
        <v>82</v>
      </c>
      <c r="BK196" s="168">
        <f t="shared" si="49"/>
        <v>0</v>
      </c>
      <c r="BL196" s="16" t="s">
        <v>234</v>
      </c>
      <c r="BM196" s="167" t="s">
        <v>809</v>
      </c>
    </row>
    <row r="197" spans="2:65" s="1" customFormat="1" ht="36" customHeight="1">
      <c r="B197" s="155"/>
      <c r="C197" s="193" t="s">
        <v>501</v>
      </c>
      <c r="D197" s="193" t="s">
        <v>204</v>
      </c>
      <c r="E197" s="194" t="s">
        <v>2122</v>
      </c>
      <c r="F197" s="195" t="s">
        <v>2123</v>
      </c>
      <c r="G197" s="196" t="s">
        <v>265</v>
      </c>
      <c r="H197" s="197">
        <v>6</v>
      </c>
      <c r="I197" s="198"/>
      <c r="J197" s="199">
        <f t="shared" si="40"/>
        <v>0</v>
      </c>
      <c r="K197" s="195" t="s">
        <v>1</v>
      </c>
      <c r="L197" s="200"/>
      <c r="M197" s="201" t="s">
        <v>1</v>
      </c>
      <c r="N197" s="202" t="s">
        <v>36</v>
      </c>
      <c r="O197" s="54"/>
      <c r="P197" s="165">
        <f t="shared" si="41"/>
        <v>0</v>
      </c>
      <c r="Q197" s="165">
        <v>0</v>
      </c>
      <c r="R197" s="165">
        <f t="shared" si="42"/>
        <v>0</v>
      </c>
      <c r="S197" s="165">
        <v>0</v>
      </c>
      <c r="T197" s="166">
        <f t="shared" si="43"/>
        <v>0</v>
      </c>
      <c r="AR197" s="167" t="s">
        <v>320</v>
      </c>
      <c r="AT197" s="167" t="s">
        <v>204</v>
      </c>
      <c r="AU197" s="167" t="s">
        <v>82</v>
      </c>
      <c r="AY197" s="16" t="s">
        <v>153</v>
      </c>
      <c r="BE197" s="168">
        <f t="shared" si="44"/>
        <v>0</v>
      </c>
      <c r="BF197" s="168">
        <f t="shared" si="45"/>
        <v>0</v>
      </c>
      <c r="BG197" s="168">
        <f t="shared" si="46"/>
        <v>0</v>
      </c>
      <c r="BH197" s="168">
        <f t="shared" si="47"/>
        <v>0</v>
      </c>
      <c r="BI197" s="168">
        <f t="shared" si="48"/>
        <v>0</v>
      </c>
      <c r="BJ197" s="16" t="s">
        <v>82</v>
      </c>
      <c r="BK197" s="168">
        <f t="shared" si="49"/>
        <v>0</v>
      </c>
      <c r="BL197" s="16" t="s">
        <v>234</v>
      </c>
      <c r="BM197" s="167" t="s">
        <v>821</v>
      </c>
    </row>
    <row r="198" spans="2:65" s="1" customFormat="1" ht="36" customHeight="1">
      <c r="B198" s="155"/>
      <c r="C198" s="193" t="s">
        <v>507</v>
      </c>
      <c r="D198" s="193" t="s">
        <v>204</v>
      </c>
      <c r="E198" s="194" t="s">
        <v>2124</v>
      </c>
      <c r="F198" s="195" t="s">
        <v>2125</v>
      </c>
      <c r="G198" s="196" t="s">
        <v>265</v>
      </c>
      <c r="H198" s="197">
        <v>1</v>
      </c>
      <c r="I198" s="198"/>
      <c r="J198" s="199">
        <f t="shared" si="40"/>
        <v>0</v>
      </c>
      <c r="K198" s="195" t="s">
        <v>1</v>
      </c>
      <c r="L198" s="200"/>
      <c r="M198" s="201" t="s">
        <v>1</v>
      </c>
      <c r="N198" s="202" t="s">
        <v>36</v>
      </c>
      <c r="O198" s="54"/>
      <c r="P198" s="165">
        <f t="shared" si="41"/>
        <v>0</v>
      </c>
      <c r="Q198" s="165">
        <v>0</v>
      </c>
      <c r="R198" s="165">
        <f t="shared" si="42"/>
        <v>0</v>
      </c>
      <c r="S198" s="165">
        <v>0</v>
      </c>
      <c r="T198" s="166">
        <f t="shared" si="43"/>
        <v>0</v>
      </c>
      <c r="AR198" s="167" t="s">
        <v>320</v>
      </c>
      <c r="AT198" s="167" t="s">
        <v>204</v>
      </c>
      <c r="AU198" s="167" t="s">
        <v>82</v>
      </c>
      <c r="AY198" s="16" t="s">
        <v>153</v>
      </c>
      <c r="BE198" s="168">
        <f t="shared" si="44"/>
        <v>0</v>
      </c>
      <c r="BF198" s="168">
        <f t="shared" si="45"/>
        <v>0</v>
      </c>
      <c r="BG198" s="168">
        <f t="shared" si="46"/>
        <v>0</v>
      </c>
      <c r="BH198" s="168">
        <f t="shared" si="47"/>
        <v>0</v>
      </c>
      <c r="BI198" s="168">
        <f t="shared" si="48"/>
        <v>0</v>
      </c>
      <c r="BJ198" s="16" t="s">
        <v>82</v>
      </c>
      <c r="BK198" s="168">
        <f t="shared" si="49"/>
        <v>0</v>
      </c>
      <c r="BL198" s="16" t="s">
        <v>234</v>
      </c>
      <c r="BM198" s="167" t="s">
        <v>830</v>
      </c>
    </row>
    <row r="199" spans="2:65" s="1" customFormat="1" ht="24" customHeight="1">
      <c r="B199" s="155"/>
      <c r="C199" s="156" t="s">
        <v>513</v>
      </c>
      <c r="D199" s="156" t="s">
        <v>155</v>
      </c>
      <c r="E199" s="157" t="s">
        <v>2126</v>
      </c>
      <c r="F199" s="158" t="s">
        <v>2127</v>
      </c>
      <c r="G199" s="159" t="s">
        <v>158</v>
      </c>
      <c r="H199" s="160">
        <v>50</v>
      </c>
      <c r="I199" s="161"/>
      <c r="J199" s="162">
        <f t="shared" si="40"/>
        <v>0</v>
      </c>
      <c r="K199" s="158" t="s">
        <v>1</v>
      </c>
      <c r="L199" s="31"/>
      <c r="M199" s="163" t="s">
        <v>1</v>
      </c>
      <c r="N199" s="164" t="s">
        <v>36</v>
      </c>
      <c r="O199" s="54"/>
      <c r="P199" s="165">
        <f t="shared" si="41"/>
        <v>0</v>
      </c>
      <c r="Q199" s="165">
        <v>0</v>
      </c>
      <c r="R199" s="165">
        <f t="shared" si="42"/>
        <v>0</v>
      </c>
      <c r="S199" s="165">
        <v>0</v>
      </c>
      <c r="T199" s="166">
        <f t="shared" si="43"/>
        <v>0</v>
      </c>
      <c r="AR199" s="167" t="s">
        <v>234</v>
      </c>
      <c r="AT199" s="167" t="s">
        <v>155</v>
      </c>
      <c r="AU199" s="167" t="s">
        <v>82</v>
      </c>
      <c r="AY199" s="16" t="s">
        <v>153</v>
      </c>
      <c r="BE199" s="168">
        <f t="shared" si="44"/>
        <v>0</v>
      </c>
      <c r="BF199" s="168">
        <f t="shared" si="45"/>
        <v>0</v>
      </c>
      <c r="BG199" s="168">
        <f t="shared" si="46"/>
        <v>0</v>
      </c>
      <c r="BH199" s="168">
        <f t="shared" si="47"/>
        <v>0</v>
      </c>
      <c r="BI199" s="168">
        <f t="shared" si="48"/>
        <v>0</v>
      </c>
      <c r="BJ199" s="16" t="s">
        <v>82</v>
      </c>
      <c r="BK199" s="168">
        <f t="shared" si="49"/>
        <v>0</v>
      </c>
      <c r="BL199" s="16" t="s">
        <v>234</v>
      </c>
      <c r="BM199" s="167" t="s">
        <v>842</v>
      </c>
    </row>
    <row r="200" spans="2:65" s="1" customFormat="1" ht="24" customHeight="1">
      <c r="B200" s="155"/>
      <c r="C200" s="156" t="s">
        <v>523</v>
      </c>
      <c r="D200" s="156" t="s">
        <v>155</v>
      </c>
      <c r="E200" s="157" t="s">
        <v>2128</v>
      </c>
      <c r="F200" s="158" t="s">
        <v>2129</v>
      </c>
      <c r="G200" s="159" t="s">
        <v>265</v>
      </c>
      <c r="H200" s="160">
        <v>22</v>
      </c>
      <c r="I200" s="161"/>
      <c r="J200" s="162">
        <f t="shared" si="40"/>
        <v>0</v>
      </c>
      <c r="K200" s="158" t="s">
        <v>1</v>
      </c>
      <c r="L200" s="31"/>
      <c r="M200" s="163" t="s">
        <v>1</v>
      </c>
      <c r="N200" s="164" t="s">
        <v>36</v>
      </c>
      <c r="O200" s="54"/>
      <c r="P200" s="165">
        <f t="shared" si="41"/>
        <v>0</v>
      </c>
      <c r="Q200" s="165">
        <v>0</v>
      </c>
      <c r="R200" s="165">
        <f t="shared" si="42"/>
        <v>0</v>
      </c>
      <c r="S200" s="165">
        <v>0</v>
      </c>
      <c r="T200" s="166">
        <f t="shared" si="43"/>
        <v>0</v>
      </c>
      <c r="AR200" s="167" t="s">
        <v>234</v>
      </c>
      <c r="AT200" s="167" t="s">
        <v>155</v>
      </c>
      <c r="AU200" s="167" t="s">
        <v>82</v>
      </c>
      <c r="AY200" s="16" t="s">
        <v>153</v>
      </c>
      <c r="BE200" s="168">
        <f t="shared" si="44"/>
        <v>0</v>
      </c>
      <c r="BF200" s="168">
        <f t="shared" si="45"/>
        <v>0</v>
      </c>
      <c r="BG200" s="168">
        <f t="shared" si="46"/>
        <v>0</v>
      </c>
      <c r="BH200" s="168">
        <f t="shared" si="47"/>
        <v>0</v>
      </c>
      <c r="BI200" s="168">
        <f t="shared" si="48"/>
        <v>0</v>
      </c>
      <c r="BJ200" s="16" t="s">
        <v>82</v>
      </c>
      <c r="BK200" s="168">
        <f t="shared" si="49"/>
        <v>0</v>
      </c>
      <c r="BL200" s="16" t="s">
        <v>234</v>
      </c>
      <c r="BM200" s="167" t="s">
        <v>854</v>
      </c>
    </row>
    <row r="201" spans="2:65" s="1" customFormat="1" ht="24" customHeight="1">
      <c r="B201" s="155"/>
      <c r="C201" s="156" t="s">
        <v>529</v>
      </c>
      <c r="D201" s="156" t="s">
        <v>155</v>
      </c>
      <c r="E201" s="157" t="s">
        <v>2130</v>
      </c>
      <c r="F201" s="158" t="s">
        <v>2131</v>
      </c>
      <c r="G201" s="159" t="s">
        <v>158</v>
      </c>
      <c r="H201" s="160">
        <v>100</v>
      </c>
      <c r="I201" s="161"/>
      <c r="J201" s="162">
        <f t="shared" si="40"/>
        <v>0</v>
      </c>
      <c r="K201" s="158" t="s">
        <v>1</v>
      </c>
      <c r="L201" s="31"/>
      <c r="M201" s="163" t="s">
        <v>1</v>
      </c>
      <c r="N201" s="164" t="s">
        <v>36</v>
      </c>
      <c r="O201" s="54"/>
      <c r="P201" s="165">
        <f t="shared" si="41"/>
        <v>0</v>
      </c>
      <c r="Q201" s="165">
        <v>0</v>
      </c>
      <c r="R201" s="165">
        <f t="shared" si="42"/>
        <v>0</v>
      </c>
      <c r="S201" s="165">
        <v>0</v>
      </c>
      <c r="T201" s="166">
        <f t="shared" si="43"/>
        <v>0</v>
      </c>
      <c r="AR201" s="167" t="s">
        <v>234</v>
      </c>
      <c r="AT201" s="167" t="s">
        <v>155</v>
      </c>
      <c r="AU201" s="167" t="s">
        <v>82</v>
      </c>
      <c r="AY201" s="16" t="s">
        <v>153</v>
      </c>
      <c r="BE201" s="168">
        <f t="shared" si="44"/>
        <v>0</v>
      </c>
      <c r="BF201" s="168">
        <f t="shared" si="45"/>
        <v>0</v>
      </c>
      <c r="BG201" s="168">
        <f t="shared" si="46"/>
        <v>0</v>
      </c>
      <c r="BH201" s="168">
        <f t="shared" si="47"/>
        <v>0</v>
      </c>
      <c r="BI201" s="168">
        <f t="shared" si="48"/>
        <v>0</v>
      </c>
      <c r="BJ201" s="16" t="s">
        <v>82</v>
      </c>
      <c r="BK201" s="168">
        <f t="shared" si="49"/>
        <v>0</v>
      </c>
      <c r="BL201" s="16" t="s">
        <v>234</v>
      </c>
      <c r="BM201" s="167" t="s">
        <v>868</v>
      </c>
    </row>
    <row r="202" spans="2:65" s="1" customFormat="1" ht="24" customHeight="1">
      <c r="B202" s="155"/>
      <c r="C202" s="156" t="s">
        <v>535</v>
      </c>
      <c r="D202" s="156" t="s">
        <v>155</v>
      </c>
      <c r="E202" s="157" t="s">
        <v>2132</v>
      </c>
      <c r="F202" s="158" t="s">
        <v>2133</v>
      </c>
      <c r="G202" s="159" t="s">
        <v>158</v>
      </c>
      <c r="H202" s="160">
        <v>100</v>
      </c>
      <c r="I202" s="161"/>
      <c r="J202" s="162">
        <f t="shared" si="40"/>
        <v>0</v>
      </c>
      <c r="K202" s="158" t="s">
        <v>1735</v>
      </c>
      <c r="L202" s="31"/>
      <c r="M202" s="163" t="s">
        <v>1</v>
      </c>
      <c r="N202" s="164" t="s">
        <v>36</v>
      </c>
      <c r="O202" s="54"/>
      <c r="P202" s="165">
        <f t="shared" si="41"/>
        <v>0</v>
      </c>
      <c r="Q202" s="165">
        <v>0</v>
      </c>
      <c r="R202" s="165">
        <f t="shared" si="42"/>
        <v>0</v>
      </c>
      <c r="S202" s="165">
        <v>0</v>
      </c>
      <c r="T202" s="166">
        <f t="shared" si="43"/>
        <v>0</v>
      </c>
      <c r="AR202" s="167" t="s">
        <v>234</v>
      </c>
      <c r="AT202" s="167" t="s">
        <v>155</v>
      </c>
      <c r="AU202" s="167" t="s">
        <v>82</v>
      </c>
      <c r="AY202" s="16" t="s">
        <v>153</v>
      </c>
      <c r="BE202" s="168">
        <f t="shared" si="44"/>
        <v>0</v>
      </c>
      <c r="BF202" s="168">
        <f t="shared" si="45"/>
        <v>0</v>
      </c>
      <c r="BG202" s="168">
        <f t="shared" si="46"/>
        <v>0</v>
      </c>
      <c r="BH202" s="168">
        <f t="shared" si="47"/>
        <v>0</v>
      </c>
      <c r="BI202" s="168">
        <f t="shared" si="48"/>
        <v>0</v>
      </c>
      <c r="BJ202" s="16" t="s">
        <v>82</v>
      </c>
      <c r="BK202" s="168">
        <f t="shared" si="49"/>
        <v>0</v>
      </c>
      <c r="BL202" s="16" t="s">
        <v>234</v>
      </c>
      <c r="BM202" s="167" t="s">
        <v>877</v>
      </c>
    </row>
    <row r="203" spans="2:65" s="1" customFormat="1" ht="24" customHeight="1">
      <c r="B203" s="155"/>
      <c r="C203" s="156" t="s">
        <v>540</v>
      </c>
      <c r="D203" s="156" t="s">
        <v>155</v>
      </c>
      <c r="E203" s="157" t="s">
        <v>2134</v>
      </c>
      <c r="F203" s="158" t="s">
        <v>2135</v>
      </c>
      <c r="G203" s="159" t="s">
        <v>207</v>
      </c>
      <c r="H203" s="160">
        <v>0.67900000000000005</v>
      </c>
      <c r="I203" s="161"/>
      <c r="J203" s="162">
        <f t="shared" si="40"/>
        <v>0</v>
      </c>
      <c r="K203" s="158" t="s">
        <v>1735</v>
      </c>
      <c r="L203" s="31"/>
      <c r="M203" s="163" t="s">
        <v>1</v>
      </c>
      <c r="N203" s="164" t="s">
        <v>36</v>
      </c>
      <c r="O203" s="54"/>
      <c r="P203" s="165">
        <f t="shared" si="41"/>
        <v>0</v>
      </c>
      <c r="Q203" s="165">
        <v>0</v>
      </c>
      <c r="R203" s="165">
        <f t="shared" si="42"/>
        <v>0</v>
      </c>
      <c r="S203" s="165">
        <v>0</v>
      </c>
      <c r="T203" s="166">
        <f t="shared" si="43"/>
        <v>0</v>
      </c>
      <c r="AR203" s="167" t="s">
        <v>234</v>
      </c>
      <c r="AT203" s="167" t="s">
        <v>155</v>
      </c>
      <c r="AU203" s="167" t="s">
        <v>82</v>
      </c>
      <c r="AY203" s="16" t="s">
        <v>153</v>
      </c>
      <c r="BE203" s="168">
        <f t="shared" si="44"/>
        <v>0</v>
      </c>
      <c r="BF203" s="168">
        <f t="shared" si="45"/>
        <v>0</v>
      </c>
      <c r="BG203" s="168">
        <f t="shared" si="46"/>
        <v>0</v>
      </c>
      <c r="BH203" s="168">
        <f t="shared" si="47"/>
        <v>0</v>
      </c>
      <c r="BI203" s="168">
        <f t="shared" si="48"/>
        <v>0</v>
      </c>
      <c r="BJ203" s="16" t="s">
        <v>82</v>
      </c>
      <c r="BK203" s="168">
        <f t="shared" si="49"/>
        <v>0</v>
      </c>
      <c r="BL203" s="16" t="s">
        <v>234</v>
      </c>
      <c r="BM203" s="167" t="s">
        <v>900</v>
      </c>
    </row>
    <row r="204" spans="2:65" s="11" customFormat="1" ht="22.9" customHeight="1">
      <c r="B204" s="142"/>
      <c r="D204" s="143" t="s">
        <v>69</v>
      </c>
      <c r="E204" s="153" t="s">
        <v>1290</v>
      </c>
      <c r="F204" s="153" t="s">
        <v>1291</v>
      </c>
      <c r="I204" s="145"/>
      <c r="J204" s="154">
        <f>BK204</f>
        <v>0</v>
      </c>
      <c r="L204" s="142"/>
      <c r="M204" s="147"/>
      <c r="N204" s="148"/>
      <c r="O204" s="148"/>
      <c r="P204" s="149">
        <f>SUM(P205:P207)</f>
        <v>0</v>
      </c>
      <c r="Q204" s="148"/>
      <c r="R204" s="149">
        <f>SUM(R205:R207)</f>
        <v>0</v>
      </c>
      <c r="S204" s="148"/>
      <c r="T204" s="150">
        <f>SUM(T205:T207)</f>
        <v>0</v>
      </c>
      <c r="AR204" s="143" t="s">
        <v>82</v>
      </c>
      <c r="AT204" s="151" t="s">
        <v>69</v>
      </c>
      <c r="AU204" s="151" t="s">
        <v>74</v>
      </c>
      <c r="AY204" s="143" t="s">
        <v>153</v>
      </c>
      <c r="BK204" s="152">
        <f>SUM(BK205:BK207)</f>
        <v>0</v>
      </c>
    </row>
    <row r="205" spans="2:65" s="1" customFormat="1" ht="16.5" customHeight="1">
      <c r="B205" s="155"/>
      <c r="C205" s="156" t="s">
        <v>544</v>
      </c>
      <c r="D205" s="156" t="s">
        <v>155</v>
      </c>
      <c r="E205" s="157" t="s">
        <v>1751</v>
      </c>
      <c r="F205" s="158" t="s">
        <v>1752</v>
      </c>
      <c r="G205" s="159" t="s">
        <v>323</v>
      </c>
      <c r="H205" s="160">
        <v>3</v>
      </c>
      <c r="I205" s="161"/>
      <c r="J205" s="162">
        <f>ROUND(I205*H205,2)</f>
        <v>0</v>
      </c>
      <c r="K205" s="158" t="s">
        <v>1730</v>
      </c>
      <c r="L205" s="31"/>
      <c r="M205" s="163" t="s">
        <v>1</v>
      </c>
      <c r="N205" s="164" t="s">
        <v>36</v>
      </c>
      <c r="O205" s="54"/>
      <c r="P205" s="165">
        <f>O205*H205</f>
        <v>0</v>
      </c>
      <c r="Q205" s="165">
        <v>0</v>
      </c>
      <c r="R205" s="165">
        <f>Q205*H205</f>
        <v>0</v>
      </c>
      <c r="S205" s="165">
        <v>0</v>
      </c>
      <c r="T205" s="166">
        <f>S205*H205</f>
        <v>0</v>
      </c>
      <c r="AR205" s="167" t="s">
        <v>234</v>
      </c>
      <c r="AT205" s="167" t="s">
        <v>155</v>
      </c>
      <c r="AU205" s="167" t="s">
        <v>82</v>
      </c>
      <c r="AY205" s="16" t="s">
        <v>153</v>
      </c>
      <c r="BE205" s="168">
        <f>IF(N205="základná",J205,0)</f>
        <v>0</v>
      </c>
      <c r="BF205" s="168">
        <f>IF(N205="znížená",J205,0)</f>
        <v>0</v>
      </c>
      <c r="BG205" s="168">
        <f>IF(N205="zákl. prenesená",J205,0)</f>
        <v>0</v>
      </c>
      <c r="BH205" s="168">
        <f>IF(N205="zníž. prenesená",J205,0)</f>
        <v>0</v>
      </c>
      <c r="BI205" s="168">
        <f>IF(N205="nulová",J205,0)</f>
        <v>0</v>
      </c>
      <c r="BJ205" s="16" t="s">
        <v>82</v>
      </c>
      <c r="BK205" s="168">
        <f>ROUND(I205*H205,2)</f>
        <v>0</v>
      </c>
      <c r="BL205" s="16" t="s">
        <v>234</v>
      </c>
      <c r="BM205" s="167" t="s">
        <v>911</v>
      </c>
    </row>
    <row r="206" spans="2:65" s="1" customFormat="1" ht="24" customHeight="1">
      <c r="B206" s="155"/>
      <c r="C206" s="193" t="s">
        <v>555</v>
      </c>
      <c r="D206" s="193" t="s">
        <v>204</v>
      </c>
      <c r="E206" s="194" t="s">
        <v>1753</v>
      </c>
      <c r="F206" s="195" t="s">
        <v>1754</v>
      </c>
      <c r="G206" s="196" t="s">
        <v>265</v>
      </c>
      <c r="H206" s="197">
        <v>6</v>
      </c>
      <c r="I206" s="198"/>
      <c r="J206" s="199">
        <f>ROUND(I206*H206,2)</f>
        <v>0</v>
      </c>
      <c r="K206" s="195" t="s">
        <v>1</v>
      </c>
      <c r="L206" s="200"/>
      <c r="M206" s="201" t="s">
        <v>1</v>
      </c>
      <c r="N206" s="202" t="s">
        <v>36</v>
      </c>
      <c r="O206" s="54"/>
      <c r="P206" s="165">
        <f>O206*H206</f>
        <v>0</v>
      </c>
      <c r="Q206" s="165">
        <v>0</v>
      </c>
      <c r="R206" s="165">
        <f>Q206*H206</f>
        <v>0</v>
      </c>
      <c r="S206" s="165">
        <v>0</v>
      </c>
      <c r="T206" s="166">
        <f>S206*H206</f>
        <v>0</v>
      </c>
      <c r="AR206" s="167" t="s">
        <v>320</v>
      </c>
      <c r="AT206" s="167" t="s">
        <v>204</v>
      </c>
      <c r="AU206" s="167" t="s">
        <v>82</v>
      </c>
      <c r="AY206" s="16" t="s">
        <v>153</v>
      </c>
      <c r="BE206" s="168">
        <f>IF(N206="základná",J206,0)</f>
        <v>0</v>
      </c>
      <c r="BF206" s="168">
        <f>IF(N206="znížená",J206,0)</f>
        <v>0</v>
      </c>
      <c r="BG206" s="168">
        <f>IF(N206="zákl. prenesená",J206,0)</f>
        <v>0</v>
      </c>
      <c r="BH206" s="168">
        <f>IF(N206="zníž. prenesená",J206,0)</f>
        <v>0</v>
      </c>
      <c r="BI206" s="168">
        <f>IF(N206="nulová",J206,0)</f>
        <v>0</v>
      </c>
      <c r="BJ206" s="16" t="s">
        <v>82</v>
      </c>
      <c r="BK206" s="168">
        <f>ROUND(I206*H206,2)</f>
        <v>0</v>
      </c>
      <c r="BL206" s="16" t="s">
        <v>234</v>
      </c>
      <c r="BM206" s="167" t="s">
        <v>921</v>
      </c>
    </row>
    <row r="207" spans="2:65" s="1" customFormat="1" ht="24" customHeight="1">
      <c r="B207" s="155"/>
      <c r="C207" s="156" t="s">
        <v>560</v>
      </c>
      <c r="D207" s="156" t="s">
        <v>155</v>
      </c>
      <c r="E207" s="157" t="s">
        <v>1992</v>
      </c>
      <c r="F207" s="158" t="s">
        <v>1468</v>
      </c>
      <c r="G207" s="159" t="s">
        <v>207</v>
      </c>
      <c r="H207" s="160">
        <v>2E-3</v>
      </c>
      <c r="I207" s="161"/>
      <c r="J207" s="162">
        <f>ROUND(I207*H207,2)</f>
        <v>0</v>
      </c>
      <c r="K207" s="158" t="s">
        <v>1735</v>
      </c>
      <c r="L207" s="31"/>
      <c r="M207" s="163" t="s">
        <v>1</v>
      </c>
      <c r="N207" s="164" t="s">
        <v>36</v>
      </c>
      <c r="O207" s="54"/>
      <c r="P207" s="165">
        <f>O207*H207</f>
        <v>0</v>
      </c>
      <c r="Q207" s="165">
        <v>0</v>
      </c>
      <c r="R207" s="165">
        <f>Q207*H207</f>
        <v>0</v>
      </c>
      <c r="S207" s="165">
        <v>0</v>
      </c>
      <c r="T207" s="166">
        <f>S207*H207</f>
        <v>0</v>
      </c>
      <c r="AR207" s="167" t="s">
        <v>234</v>
      </c>
      <c r="AT207" s="167" t="s">
        <v>155</v>
      </c>
      <c r="AU207" s="167" t="s">
        <v>82</v>
      </c>
      <c r="AY207" s="16" t="s">
        <v>153</v>
      </c>
      <c r="BE207" s="168">
        <f>IF(N207="základná",J207,0)</f>
        <v>0</v>
      </c>
      <c r="BF207" s="168">
        <f>IF(N207="znížená",J207,0)</f>
        <v>0</v>
      </c>
      <c r="BG207" s="168">
        <f>IF(N207="zákl. prenesená",J207,0)</f>
        <v>0</v>
      </c>
      <c r="BH207" s="168">
        <f>IF(N207="zníž. prenesená",J207,0)</f>
        <v>0</v>
      </c>
      <c r="BI207" s="168">
        <f>IF(N207="nulová",J207,0)</f>
        <v>0</v>
      </c>
      <c r="BJ207" s="16" t="s">
        <v>82</v>
      </c>
      <c r="BK207" s="168">
        <f>ROUND(I207*H207,2)</f>
        <v>0</v>
      </c>
      <c r="BL207" s="16" t="s">
        <v>234</v>
      </c>
      <c r="BM207" s="167" t="s">
        <v>945</v>
      </c>
    </row>
    <row r="208" spans="2:65" s="11" customFormat="1" ht="25.9" customHeight="1">
      <c r="B208" s="142"/>
      <c r="D208" s="143" t="s">
        <v>69</v>
      </c>
      <c r="E208" s="144" t="s">
        <v>1775</v>
      </c>
      <c r="F208" s="144" t="s">
        <v>1776</v>
      </c>
      <c r="I208" s="145"/>
      <c r="J208" s="146">
        <f>BK208</f>
        <v>0</v>
      </c>
      <c r="L208" s="142"/>
      <c r="M208" s="147"/>
      <c r="N208" s="148"/>
      <c r="O208" s="148"/>
      <c r="P208" s="149">
        <f>SUM(P209:P210)</f>
        <v>0</v>
      </c>
      <c r="Q208" s="148"/>
      <c r="R208" s="149">
        <f>SUM(R209:R210)</f>
        <v>0</v>
      </c>
      <c r="S208" s="148"/>
      <c r="T208" s="150">
        <f>SUM(T209:T210)</f>
        <v>0</v>
      </c>
      <c r="AR208" s="143" t="s">
        <v>92</v>
      </c>
      <c r="AT208" s="151" t="s">
        <v>69</v>
      </c>
      <c r="AU208" s="151" t="s">
        <v>70</v>
      </c>
      <c r="AY208" s="143" t="s">
        <v>153</v>
      </c>
      <c r="BK208" s="152">
        <f>SUM(BK209:BK210)</f>
        <v>0</v>
      </c>
    </row>
    <row r="209" spans="2:65" s="1" customFormat="1" ht="36" customHeight="1">
      <c r="B209" s="155"/>
      <c r="C209" s="156" t="s">
        <v>568</v>
      </c>
      <c r="D209" s="156" t="s">
        <v>155</v>
      </c>
      <c r="E209" s="157" t="s">
        <v>1777</v>
      </c>
      <c r="F209" s="158" t="s">
        <v>2136</v>
      </c>
      <c r="G209" s="159" t="s">
        <v>1779</v>
      </c>
      <c r="H209" s="160">
        <v>24</v>
      </c>
      <c r="I209" s="161"/>
      <c r="J209" s="162">
        <f>ROUND(I209*H209,2)</f>
        <v>0</v>
      </c>
      <c r="K209" s="158" t="s">
        <v>1</v>
      </c>
      <c r="L209" s="31"/>
      <c r="M209" s="163" t="s">
        <v>1</v>
      </c>
      <c r="N209" s="164" t="s">
        <v>36</v>
      </c>
      <c r="O209" s="54"/>
      <c r="P209" s="165">
        <f>O209*H209</f>
        <v>0</v>
      </c>
      <c r="Q209" s="165">
        <v>0</v>
      </c>
      <c r="R209" s="165">
        <f>Q209*H209</f>
        <v>0</v>
      </c>
      <c r="S209" s="165">
        <v>0</v>
      </c>
      <c r="T209" s="166">
        <f>S209*H209</f>
        <v>0</v>
      </c>
      <c r="AR209" s="167" t="s">
        <v>1780</v>
      </c>
      <c r="AT209" s="167" t="s">
        <v>155</v>
      </c>
      <c r="AU209" s="167" t="s">
        <v>74</v>
      </c>
      <c r="AY209" s="16" t="s">
        <v>153</v>
      </c>
      <c r="BE209" s="168">
        <f>IF(N209="základná",J209,0)</f>
        <v>0</v>
      </c>
      <c r="BF209" s="168">
        <f>IF(N209="znížená",J209,0)</f>
        <v>0</v>
      </c>
      <c r="BG209" s="168">
        <f>IF(N209="zákl. prenesená",J209,0)</f>
        <v>0</v>
      </c>
      <c r="BH209" s="168">
        <f>IF(N209="zníž. prenesená",J209,0)</f>
        <v>0</v>
      </c>
      <c r="BI209" s="168">
        <f>IF(N209="nulová",J209,0)</f>
        <v>0</v>
      </c>
      <c r="BJ209" s="16" t="s">
        <v>82</v>
      </c>
      <c r="BK209" s="168">
        <f>ROUND(I209*H209,2)</f>
        <v>0</v>
      </c>
      <c r="BL209" s="16" t="s">
        <v>1780</v>
      </c>
      <c r="BM209" s="167" t="s">
        <v>986</v>
      </c>
    </row>
    <row r="210" spans="2:65" s="1" customFormat="1" ht="36" customHeight="1">
      <c r="B210" s="155"/>
      <c r="C210" s="156" t="s">
        <v>572</v>
      </c>
      <c r="D210" s="156" t="s">
        <v>155</v>
      </c>
      <c r="E210" s="157" t="s">
        <v>1781</v>
      </c>
      <c r="F210" s="158" t="s">
        <v>2137</v>
      </c>
      <c r="G210" s="159" t="s">
        <v>1783</v>
      </c>
      <c r="H210" s="160">
        <v>1</v>
      </c>
      <c r="I210" s="161"/>
      <c r="J210" s="162">
        <f>ROUND(I210*H210,2)</f>
        <v>0</v>
      </c>
      <c r="K210" s="158" t="s">
        <v>1</v>
      </c>
      <c r="L210" s="31"/>
      <c r="M210" s="209" t="s">
        <v>1</v>
      </c>
      <c r="N210" s="210" t="s">
        <v>36</v>
      </c>
      <c r="O210" s="211"/>
      <c r="P210" s="212">
        <f>O210*H210</f>
        <v>0</v>
      </c>
      <c r="Q210" s="212">
        <v>0</v>
      </c>
      <c r="R210" s="212">
        <f>Q210*H210</f>
        <v>0</v>
      </c>
      <c r="S210" s="212">
        <v>0</v>
      </c>
      <c r="T210" s="213">
        <f>S210*H210</f>
        <v>0</v>
      </c>
      <c r="AR210" s="167" t="s">
        <v>1780</v>
      </c>
      <c r="AT210" s="167" t="s">
        <v>155</v>
      </c>
      <c r="AU210" s="167" t="s">
        <v>74</v>
      </c>
      <c r="AY210" s="16" t="s">
        <v>153</v>
      </c>
      <c r="BE210" s="168">
        <f>IF(N210="základná",J210,0)</f>
        <v>0</v>
      </c>
      <c r="BF210" s="168">
        <f>IF(N210="znížená",J210,0)</f>
        <v>0</v>
      </c>
      <c r="BG210" s="168">
        <f>IF(N210="zákl. prenesená",J210,0)</f>
        <v>0</v>
      </c>
      <c r="BH210" s="168">
        <f>IF(N210="zníž. prenesená",J210,0)</f>
        <v>0</v>
      </c>
      <c r="BI210" s="168">
        <f>IF(N210="nulová",J210,0)</f>
        <v>0</v>
      </c>
      <c r="BJ210" s="16" t="s">
        <v>82</v>
      </c>
      <c r="BK210" s="168">
        <f>ROUND(I210*H210,2)</f>
        <v>0</v>
      </c>
      <c r="BL210" s="16" t="s">
        <v>1780</v>
      </c>
      <c r="BM210" s="167" t="s">
        <v>996</v>
      </c>
    </row>
    <row r="211" spans="2:65" s="1" customFormat="1" ht="6.95" customHeight="1">
      <c r="B211" s="43"/>
      <c r="C211" s="44"/>
      <c r="D211" s="44"/>
      <c r="E211" s="44"/>
      <c r="F211" s="44"/>
      <c r="G211" s="44"/>
      <c r="H211" s="44"/>
      <c r="I211" s="116"/>
      <c r="J211" s="44"/>
      <c r="K211" s="44"/>
      <c r="L211" s="31"/>
    </row>
  </sheetData>
  <autoFilter ref="C125:K210"/>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9.xml><?xml version="1.0" encoding="utf-8"?>
<worksheet xmlns="http://schemas.openxmlformats.org/spreadsheetml/2006/main" xmlns:r="http://schemas.openxmlformats.org/officeDocument/2006/relationships">
  <sheetPr>
    <pageSetUpPr fitToPage="1"/>
  </sheetPr>
  <dimension ref="B2:BM452"/>
  <sheetViews>
    <sheetView showGridLines="0" topLeftCell="A4" workbookViewId="0">
      <selection activeCell="J12" sqref="J12"/>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0" width="20.1640625" customWidth="1"/>
    <col min="11" max="11" width="20.16406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25" t="s">
        <v>5</v>
      </c>
      <c r="M2" s="226"/>
      <c r="N2" s="226"/>
      <c r="O2" s="226"/>
      <c r="P2" s="226"/>
      <c r="Q2" s="226"/>
      <c r="R2" s="226"/>
      <c r="S2" s="226"/>
      <c r="T2" s="226"/>
      <c r="U2" s="226"/>
      <c r="V2" s="226"/>
      <c r="AT2" s="16" t="s">
        <v>103</v>
      </c>
    </row>
    <row r="3" spans="2:46" ht="6.95" customHeight="1">
      <c r="B3" s="17"/>
      <c r="C3" s="18"/>
      <c r="D3" s="18"/>
      <c r="E3" s="18"/>
      <c r="F3" s="18"/>
      <c r="G3" s="18"/>
      <c r="H3" s="18"/>
      <c r="I3" s="93"/>
      <c r="J3" s="18"/>
      <c r="K3" s="18"/>
      <c r="L3" s="19"/>
      <c r="AT3" s="16" t="s">
        <v>70</v>
      </c>
    </row>
    <row r="4" spans="2:46" ht="24.95" customHeight="1">
      <c r="B4" s="19"/>
      <c r="D4" s="20" t="s">
        <v>104</v>
      </c>
      <c r="L4" s="19"/>
      <c r="M4" s="94" t="s">
        <v>9</v>
      </c>
      <c r="AT4" s="16" t="s">
        <v>3</v>
      </c>
    </row>
    <row r="5" spans="2:46" ht="6.95" customHeight="1">
      <c r="B5" s="19"/>
      <c r="L5" s="19"/>
    </row>
    <row r="6" spans="2:46" ht="12" customHeight="1">
      <c r="B6" s="19"/>
      <c r="D6" s="26" t="s">
        <v>14</v>
      </c>
      <c r="L6" s="19"/>
    </row>
    <row r="7" spans="2:46" ht="16.5" customHeight="1">
      <c r="B7" s="19"/>
      <c r="E7" s="257" t="str">
        <f>'Rekapitulácia stavby'!K6</f>
        <v>Obnova a nadstavba Materskej školy Hrubá Borša</v>
      </c>
      <c r="F7" s="258"/>
      <c r="G7" s="258"/>
      <c r="H7" s="258"/>
      <c r="L7" s="19"/>
    </row>
    <row r="8" spans="2:46" s="1" customFormat="1" ht="12" customHeight="1">
      <c r="B8" s="31"/>
      <c r="D8" s="26" t="s">
        <v>105</v>
      </c>
      <c r="I8" s="95"/>
      <c r="L8" s="31"/>
    </row>
    <row r="9" spans="2:46" s="1" customFormat="1" ht="36.950000000000003" customHeight="1">
      <c r="B9" s="31"/>
      <c r="E9" s="233" t="s">
        <v>2138</v>
      </c>
      <c r="F9" s="259"/>
      <c r="G9" s="259"/>
      <c r="H9" s="259"/>
      <c r="I9" s="95"/>
      <c r="L9" s="31"/>
    </row>
    <row r="10" spans="2:46" s="1" customFormat="1" ht="11.25">
      <c r="B10" s="31"/>
      <c r="I10" s="95"/>
      <c r="L10" s="31"/>
    </row>
    <row r="11" spans="2:46" s="1" customFormat="1" ht="12" customHeight="1">
      <c r="B11" s="31"/>
      <c r="D11" s="26" t="s">
        <v>16</v>
      </c>
      <c r="F11" s="24" t="s">
        <v>1</v>
      </c>
      <c r="I11" s="96" t="s">
        <v>17</v>
      </c>
      <c r="J11" s="24" t="s">
        <v>1</v>
      </c>
      <c r="L11" s="31"/>
    </row>
    <row r="12" spans="2:46" s="1" customFormat="1" ht="12" customHeight="1">
      <c r="B12" s="31"/>
      <c r="D12" s="26" t="s">
        <v>18</v>
      </c>
      <c r="F12" s="24" t="s">
        <v>19</v>
      </c>
      <c r="I12" s="96" t="s">
        <v>20</v>
      </c>
      <c r="J12" s="51"/>
      <c r="L12" s="31"/>
    </row>
    <row r="13" spans="2:46" s="1" customFormat="1" ht="10.9" customHeight="1">
      <c r="B13" s="31"/>
      <c r="I13" s="95"/>
      <c r="L13" s="31"/>
    </row>
    <row r="14" spans="2:46" s="1" customFormat="1" ht="12" customHeight="1">
      <c r="B14" s="31"/>
      <c r="D14" s="26" t="s">
        <v>21</v>
      </c>
      <c r="I14" s="96" t="s">
        <v>22</v>
      </c>
      <c r="J14" s="24" t="str">
        <f>IF('Rekapitulácia stavby'!AN10="","",'Rekapitulácia stavby'!AN10)</f>
        <v/>
      </c>
      <c r="L14" s="31"/>
    </row>
    <row r="15" spans="2:46" s="1" customFormat="1" ht="18" customHeight="1">
      <c r="B15" s="31"/>
      <c r="E15" s="24" t="str">
        <f>IF('Rekapitulácia stavby'!E11="","",'Rekapitulácia stavby'!E11)</f>
        <v xml:space="preserve"> </v>
      </c>
      <c r="I15" s="96" t="s">
        <v>23</v>
      </c>
      <c r="J15" s="24" t="str">
        <f>IF('Rekapitulácia stavby'!AN11="","",'Rekapitulácia stavby'!AN11)</f>
        <v/>
      </c>
      <c r="L15" s="31"/>
    </row>
    <row r="16" spans="2:46" s="1" customFormat="1" ht="6.95" customHeight="1">
      <c r="B16" s="31"/>
      <c r="I16" s="95"/>
      <c r="L16" s="31"/>
    </row>
    <row r="17" spans="2:12" s="1" customFormat="1" ht="12" customHeight="1">
      <c r="B17" s="31"/>
      <c r="D17" s="26" t="s">
        <v>24</v>
      </c>
      <c r="I17" s="96" t="s">
        <v>22</v>
      </c>
      <c r="J17" s="27" t="str">
        <f>'Rekapitulácia stavby'!AN13</f>
        <v>Vyplň údaj</v>
      </c>
      <c r="L17" s="31"/>
    </row>
    <row r="18" spans="2:12" s="1" customFormat="1" ht="18" customHeight="1">
      <c r="B18" s="31"/>
      <c r="E18" s="260" t="str">
        <f>'Rekapitulácia stavby'!E14</f>
        <v>Vyplň údaj</v>
      </c>
      <c r="F18" s="236"/>
      <c r="G18" s="236"/>
      <c r="H18" s="236"/>
      <c r="I18" s="96" t="s">
        <v>23</v>
      </c>
      <c r="J18" s="27" t="str">
        <f>'Rekapitulácia stavby'!AN14</f>
        <v>Vyplň údaj</v>
      </c>
      <c r="L18" s="31"/>
    </row>
    <row r="19" spans="2:12" s="1" customFormat="1" ht="6.95" customHeight="1">
      <c r="B19" s="31"/>
      <c r="I19" s="95"/>
      <c r="L19" s="31"/>
    </row>
    <row r="20" spans="2:12" s="1" customFormat="1" ht="12" customHeight="1">
      <c r="B20" s="31"/>
      <c r="D20" s="26" t="s">
        <v>26</v>
      </c>
      <c r="I20" s="96" t="s">
        <v>22</v>
      </c>
      <c r="J20" s="24" t="str">
        <f>IF('Rekapitulácia stavby'!AN16="","",'Rekapitulácia stavby'!AN16)</f>
        <v/>
      </c>
      <c r="L20" s="31"/>
    </row>
    <row r="21" spans="2:12" s="1" customFormat="1" ht="18" customHeight="1">
      <c r="B21" s="31"/>
      <c r="E21" s="24" t="str">
        <f>IF('Rekapitulácia stavby'!E17="","",'Rekapitulácia stavby'!E17)</f>
        <v xml:space="preserve"> </v>
      </c>
      <c r="I21" s="96" t="s">
        <v>23</v>
      </c>
      <c r="J21" s="24" t="str">
        <f>IF('Rekapitulácia stavby'!AN17="","",'Rekapitulácia stavby'!AN17)</f>
        <v/>
      </c>
      <c r="L21" s="31"/>
    </row>
    <row r="22" spans="2:12" s="1" customFormat="1" ht="6.95" customHeight="1">
      <c r="B22" s="31"/>
      <c r="I22" s="95"/>
      <c r="L22" s="31"/>
    </row>
    <row r="23" spans="2:12" s="1" customFormat="1" ht="12" customHeight="1">
      <c r="B23" s="31"/>
      <c r="D23" s="26" t="s">
        <v>28</v>
      </c>
      <c r="I23" s="96" t="s">
        <v>22</v>
      </c>
      <c r="J23" s="24" t="str">
        <f>IF('Rekapitulácia stavby'!AN19="","",'Rekapitulácia stavby'!AN19)</f>
        <v/>
      </c>
      <c r="L23" s="31"/>
    </row>
    <row r="24" spans="2:12" s="1" customFormat="1" ht="18" customHeight="1">
      <c r="B24" s="31"/>
      <c r="E24" s="24" t="str">
        <f>IF('Rekapitulácia stavby'!E20="","",'Rekapitulácia stavby'!E20)</f>
        <v xml:space="preserve"> </v>
      </c>
      <c r="I24" s="96" t="s">
        <v>23</v>
      </c>
      <c r="J24" s="24" t="str">
        <f>IF('Rekapitulácia stavby'!AN20="","",'Rekapitulácia stavby'!AN20)</f>
        <v/>
      </c>
      <c r="L24" s="31"/>
    </row>
    <row r="25" spans="2:12" s="1" customFormat="1" ht="6.95" customHeight="1">
      <c r="B25" s="31"/>
      <c r="I25" s="95"/>
      <c r="L25" s="31"/>
    </row>
    <row r="26" spans="2:12" s="1" customFormat="1" ht="12" customHeight="1">
      <c r="B26" s="31"/>
      <c r="D26" s="26" t="s">
        <v>29</v>
      </c>
      <c r="I26" s="95"/>
      <c r="L26" s="31"/>
    </row>
    <row r="27" spans="2:12" s="7" customFormat="1" ht="16.5" customHeight="1">
      <c r="B27" s="97"/>
      <c r="E27" s="240" t="s">
        <v>1</v>
      </c>
      <c r="F27" s="240"/>
      <c r="G27" s="240"/>
      <c r="H27" s="240"/>
      <c r="I27" s="98"/>
      <c r="L27" s="97"/>
    </row>
    <row r="28" spans="2:12" s="1" customFormat="1" ht="6.95" customHeight="1">
      <c r="B28" s="31"/>
      <c r="I28" s="95"/>
      <c r="L28" s="31"/>
    </row>
    <row r="29" spans="2:12" s="1" customFormat="1" ht="6.95" customHeight="1">
      <c r="B29" s="31"/>
      <c r="D29" s="52"/>
      <c r="E29" s="52"/>
      <c r="F29" s="52"/>
      <c r="G29" s="52"/>
      <c r="H29" s="52"/>
      <c r="I29" s="99"/>
      <c r="J29" s="52"/>
      <c r="K29" s="52"/>
      <c r="L29" s="31"/>
    </row>
    <row r="30" spans="2:12" s="1" customFormat="1" ht="25.35" customHeight="1">
      <c r="B30" s="31"/>
      <c r="D30" s="100" t="s">
        <v>30</v>
      </c>
      <c r="I30" s="95"/>
      <c r="J30" s="65">
        <f>ROUND(J135, 2)</f>
        <v>0</v>
      </c>
      <c r="L30" s="31"/>
    </row>
    <row r="31" spans="2:12" s="1" customFormat="1" ht="6.95" customHeight="1">
      <c r="B31" s="31"/>
      <c r="D31" s="52"/>
      <c r="E31" s="52"/>
      <c r="F31" s="52"/>
      <c r="G31" s="52"/>
      <c r="H31" s="52"/>
      <c r="I31" s="99"/>
      <c r="J31" s="52"/>
      <c r="K31" s="52"/>
      <c r="L31" s="31"/>
    </row>
    <row r="32" spans="2:12" s="1" customFormat="1" ht="14.45" customHeight="1">
      <c r="B32" s="31"/>
      <c r="F32" s="34" t="s">
        <v>32</v>
      </c>
      <c r="I32" s="101" t="s">
        <v>31</v>
      </c>
      <c r="J32" s="34" t="s">
        <v>33</v>
      </c>
      <c r="L32" s="31"/>
    </row>
    <row r="33" spans="2:12" s="1" customFormat="1" ht="14.45" customHeight="1">
      <c r="B33" s="31"/>
      <c r="D33" s="102" t="s">
        <v>34</v>
      </c>
      <c r="E33" s="26" t="s">
        <v>35</v>
      </c>
      <c r="F33" s="103">
        <f>ROUND((SUM(BE135:BE451)),  2)</f>
        <v>0</v>
      </c>
      <c r="I33" s="104">
        <v>0.2</v>
      </c>
      <c r="J33" s="103">
        <f>ROUND(((SUM(BE135:BE451))*I33),  2)</f>
        <v>0</v>
      </c>
      <c r="L33" s="31"/>
    </row>
    <row r="34" spans="2:12" s="1" customFormat="1" ht="14.45" customHeight="1">
      <c r="B34" s="31"/>
      <c r="E34" s="26" t="s">
        <v>36</v>
      </c>
      <c r="F34" s="103">
        <f>ROUND((SUM(BF135:BF451)),  2)</f>
        <v>0</v>
      </c>
      <c r="I34" s="104">
        <v>0.2</v>
      </c>
      <c r="J34" s="103">
        <f>ROUND(((SUM(BF135:BF451))*I34),  2)</f>
        <v>0</v>
      </c>
      <c r="L34" s="31"/>
    </row>
    <row r="35" spans="2:12" s="1" customFormat="1" ht="14.45" hidden="1" customHeight="1">
      <c r="B35" s="31"/>
      <c r="E35" s="26" t="s">
        <v>37</v>
      </c>
      <c r="F35" s="103">
        <f>ROUND((SUM(BG135:BG451)),  2)</f>
        <v>0</v>
      </c>
      <c r="I35" s="104">
        <v>0.2</v>
      </c>
      <c r="J35" s="103">
        <f>0</f>
        <v>0</v>
      </c>
      <c r="L35" s="31"/>
    </row>
    <row r="36" spans="2:12" s="1" customFormat="1" ht="14.45" hidden="1" customHeight="1">
      <c r="B36" s="31"/>
      <c r="E36" s="26" t="s">
        <v>38</v>
      </c>
      <c r="F36" s="103">
        <f>ROUND((SUM(BH135:BH451)),  2)</f>
        <v>0</v>
      </c>
      <c r="I36" s="104">
        <v>0.2</v>
      </c>
      <c r="J36" s="103">
        <f>0</f>
        <v>0</v>
      </c>
      <c r="L36" s="31"/>
    </row>
    <row r="37" spans="2:12" s="1" customFormat="1" ht="14.45" hidden="1" customHeight="1">
      <c r="B37" s="31"/>
      <c r="E37" s="26" t="s">
        <v>39</v>
      </c>
      <c r="F37" s="103">
        <f>ROUND((SUM(BI135:BI451)),  2)</f>
        <v>0</v>
      </c>
      <c r="I37" s="104">
        <v>0</v>
      </c>
      <c r="J37" s="103">
        <f>0</f>
        <v>0</v>
      </c>
      <c r="L37" s="31"/>
    </row>
    <row r="38" spans="2:12" s="1" customFormat="1" ht="6.95" customHeight="1">
      <c r="B38" s="31"/>
      <c r="I38" s="95"/>
      <c r="L38" s="31"/>
    </row>
    <row r="39" spans="2:12" s="1" customFormat="1" ht="25.35" customHeight="1">
      <c r="B39" s="31"/>
      <c r="C39" s="105"/>
      <c r="D39" s="106" t="s">
        <v>40</v>
      </c>
      <c r="E39" s="56"/>
      <c r="F39" s="56"/>
      <c r="G39" s="107" t="s">
        <v>41</v>
      </c>
      <c r="H39" s="108" t="s">
        <v>42</v>
      </c>
      <c r="I39" s="109"/>
      <c r="J39" s="110">
        <f>SUM(J30:J37)</f>
        <v>0</v>
      </c>
      <c r="K39" s="111"/>
      <c r="L39" s="31"/>
    </row>
    <row r="40" spans="2:12" s="1" customFormat="1" ht="14.45" customHeight="1">
      <c r="B40" s="31"/>
      <c r="I40" s="95"/>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43</v>
      </c>
      <c r="E50" s="41"/>
      <c r="F50" s="41"/>
      <c r="G50" s="40" t="s">
        <v>44</v>
      </c>
      <c r="H50" s="41"/>
      <c r="I50" s="112"/>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45</v>
      </c>
      <c r="E61" s="33"/>
      <c r="F61" s="113" t="s">
        <v>46</v>
      </c>
      <c r="G61" s="42" t="s">
        <v>45</v>
      </c>
      <c r="H61" s="33"/>
      <c r="I61" s="114"/>
      <c r="J61" s="115" t="s">
        <v>46</v>
      </c>
      <c r="K61" s="33"/>
      <c r="L61" s="31"/>
    </row>
    <row r="62" spans="2:12" ht="11.25">
      <c r="B62" s="19"/>
      <c r="L62" s="19"/>
    </row>
    <row r="63" spans="2:12" ht="11.25">
      <c r="B63" s="19"/>
      <c r="L63" s="19"/>
    </row>
    <row r="64" spans="2:12" ht="11.25">
      <c r="B64" s="19"/>
      <c r="L64" s="19"/>
    </row>
    <row r="65" spans="2:12" s="1" customFormat="1" ht="12.75">
      <c r="B65" s="31"/>
      <c r="D65" s="40" t="s">
        <v>47</v>
      </c>
      <c r="E65" s="41"/>
      <c r="F65" s="41"/>
      <c r="G65" s="40" t="s">
        <v>48</v>
      </c>
      <c r="H65" s="41"/>
      <c r="I65" s="112"/>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45</v>
      </c>
      <c r="E76" s="33"/>
      <c r="F76" s="113" t="s">
        <v>46</v>
      </c>
      <c r="G76" s="42" t="s">
        <v>45</v>
      </c>
      <c r="H76" s="33"/>
      <c r="I76" s="114"/>
      <c r="J76" s="115" t="s">
        <v>46</v>
      </c>
      <c r="K76" s="33"/>
      <c r="L76" s="31"/>
    </row>
    <row r="77" spans="2:12" s="1" customFormat="1" ht="14.45" customHeight="1">
      <c r="B77" s="43"/>
      <c r="C77" s="44"/>
      <c r="D77" s="44"/>
      <c r="E77" s="44"/>
      <c r="F77" s="44"/>
      <c r="G77" s="44"/>
      <c r="H77" s="44"/>
      <c r="I77" s="116"/>
      <c r="J77" s="44"/>
      <c r="K77" s="44"/>
      <c r="L77" s="31"/>
    </row>
    <row r="81" spans="2:47" s="1" customFormat="1" ht="6.95" customHeight="1">
      <c r="B81" s="45"/>
      <c r="C81" s="46"/>
      <c r="D81" s="46"/>
      <c r="E81" s="46"/>
      <c r="F81" s="46"/>
      <c r="G81" s="46"/>
      <c r="H81" s="46"/>
      <c r="I81" s="117"/>
      <c r="J81" s="46"/>
      <c r="K81" s="46"/>
      <c r="L81" s="31"/>
    </row>
    <row r="82" spans="2:47" s="1" customFormat="1" ht="24.95" customHeight="1">
      <c r="B82" s="31"/>
      <c r="C82" s="20" t="s">
        <v>109</v>
      </c>
      <c r="I82" s="95"/>
      <c r="L82" s="31"/>
    </row>
    <row r="83" spans="2:47" s="1" customFormat="1" ht="6.95" customHeight="1">
      <c r="B83" s="31"/>
      <c r="I83" s="95"/>
      <c r="L83" s="31"/>
    </row>
    <row r="84" spans="2:47" s="1" customFormat="1" ht="12" customHeight="1">
      <c r="B84" s="31"/>
      <c r="C84" s="26" t="s">
        <v>14</v>
      </c>
      <c r="I84" s="95"/>
      <c r="L84" s="31"/>
    </row>
    <row r="85" spans="2:47" s="1" customFormat="1" ht="16.5" customHeight="1">
      <c r="B85" s="31"/>
      <c r="E85" s="257" t="str">
        <f>E7</f>
        <v>Obnova a nadstavba Materskej školy Hrubá Borša</v>
      </c>
      <c r="F85" s="258"/>
      <c r="G85" s="258"/>
      <c r="H85" s="258"/>
      <c r="I85" s="95"/>
      <c r="L85" s="31"/>
    </row>
    <row r="86" spans="2:47" s="1" customFormat="1" ht="12" customHeight="1">
      <c r="B86" s="31"/>
      <c r="C86" s="26" t="s">
        <v>105</v>
      </c>
      <c r="I86" s="95"/>
      <c r="L86" s="31"/>
    </row>
    <row r="87" spans="2:47" s="1" customFormat="1" ht="16.5" customHeight="1">
      <c r="B87" s="31"/>
      <c r="E87" s="233" t="str">
        <f>E9</f>
        <v>7 - Elektroinštalácia</v>
      </c>
      <c r="F87" s="259"/>
      <c r="G87" s="259"/>
      <c r="H87" s="259"/>
      <c r="I87" s="95"/>
      <c r="L87" s="31"/>
    </row>
    <row r="88" spans="2:47" s="1" customFormat="1" ht="6.95" customHeight="1">
      <c r="B88" s="31"/>
      <c r="I88" s="95"/>
      <c r="L88" s="31"/>
    </row>
    <row r="89" spans="2:47" s="1" customFormat="1" ht="12" customHeight="1">
      <c r="B89" s="31"/>
      <c r="C89" s="26" t="s">
        <v>18</v>
      </c>
      <c r="F89" s="24" t="str">
        <f>F12</f>
        <v xml:space="preserve"> </v>
      </c>
      <c r="I89" s="96" t="s">
        <v>20</v>
      </c>
      <c r="J89" s="51" t="str">
        <f>IF(J12="","",J12)</f>
        <v/>
      </c>
      <c r="L89" s="31"/>
    </row>
    <row r="90" spans="2:47" s="1" customFormat="1" ht="6.95" customHeight="1">
      <c r="B90" s="31"/>
      <c r="I90" s="95"/>
      <c r="L90" s="31"/>
    </row>
    <row r="91" spans="2:47" s="1" customFormat="1" ht="15.2" customHeight="1">
      <c r="B91" s="31"/>
      <c r="C91" s="26" t="s">
        <v>21</v>
      </c>
      <c r="F91" s="24" t="str">
        <f>E15</f>
        <v xml:space="preserve"> </v>
      </c>
      <c r="I91" s="96" t="s">
        <v>26</v>
      </c>
      <c r="J91" s="29" t="str">
        <f>E21</f>
        <v xml:space="preserve"> </v>
      </c>
      <c r="L91" s="31"/>
    </row>
    <row r="92" spans="2:47" s="1" customFormat="1" ht="15.2" customHeight="1">
      <c r="B92" s="31"/>
      <c r="C92" s="26" t="s">
        <v>24</v>
      </c>
      <c r="F92" s="24" t="str">
        <f>IF(E18="","",E18)</f>
        <v>Vyplň údaj</v>
      </c>
      <c r="I92" s="96" t="s">
        <v>28</v>
      </c>
      <c r="J92" s="29" t="str">
        <f>E24</f>
        <v xml:space="preserve"> </v>
      </c>
      <c r="L92" s="31"/>
    </row>
    <row r="93" spans="2:47" s="1" customFormat="1" ht="10.35" customHeight="1">
      <c r="B93" s="31"/>
      <c r="I93" s="95"/>
      <c r="L93" s="31"/>
    </row>
    <row r="94" spans="2:47" s="1" customFormat="1" ht="29.25" customHeight="1">
      <c r="B94" s="31"/>
      <c r="C94" s="118" t="s">
        <v>110</v>
      </c>
      <c r="D94" s="105"/>
      <c r="E94" s="105"/>
      <c r="F94" s="105"/>
      <c r="G94" s="105"/>
      <c r="H94" s="105"/>
      <c r="I94" s="119"/>
      <c r="J94" s="120" t="s">
        <v>111</v>
      </c>
      <c r="K94" s="105"/>
      <c r="L94" s="31"/>
    </row>
    <row r="95" spans="2:47" s="1" customFormat="1" ht="10.35" customHeight="1">
      <c r="B95" s="31"/>
      <c r="I95" s="95"/>
      <c r="L95" s="31"/>
    </row>
    <row r="96" spans="2:47" s="1" customFormat="1" ht="22.9" customHeight="1">
      <c r="B96" s="31"/>
      <c r="C96" s="121" t="s">
        <v>112</v>
      </c>
      <c r="I96" s="95"/>
      <c r="J96" s="65">
        <f>J135</f>
        <v>0</v>
      </c>
      <c r="L96" s="31"/>
      <c r="AU96" s="16" t="s">
        <v>113</v>
      </c>
    </row>
    <row r="97" spans="2:12" s="8" customFormat="1" ht="24.95" customHeight="1">
      <c r="B97" s="122"/>
      <c r="D97" s="123" t="s">
        <v>2139</v>
      </c>
      <c r="E97" s="124"/>
      <c r="F97" s="124"/>
      <c r="G97" s="124"/>
      <c r="H97" s="124"/>
      <c r="I97" s="125"/>
      <c r="J97" s="126">
        <f>J136</f>
        <v>0</v>
      </c>
      <c r="L97" s="122"/>
    </row>
    <row r="98" spans="2:12" s="9" customFormat="1" ht="19.899999999999999" customHeight="1">
      <c r="B98" s="127"/>
      <c r="D98" s="128" t="s">
        <v>2140</v>
      </c>
      <c r="E98" s="129"/>
      <c r="F98" s="129"/>
      <c r="G98" s="129"/>
      <c r="H98" s="129"/>
      <c r="I98" s="130"/>
      <c r="J98" s="131">
        <f>J137</f>
        <v>0</v>
      </c>
      <c r="L98" s="127"/>
    </row>
    <row r="99" spans="2:12" s="9" customFormat="1" ht="19.899999999999999" customHeight="1">
      <c r="B99" s="127"/>
      <c r="D99" s="128" t="s">
        <v>2141</v>
      </c>
      <c r="E99" s="129"/>
      <c r="F99" s="129"/>
      <c r="G99" s="129"/>
      <c r="H99" s="129"/>
      <c r="I99" s="130"/>
      <c r="J99" s="131">
        <f>J170</f>
        <v>0</v>
      </c>
      <c r="L99" s="127"/>
    </row>
    <row r="100" spans="2:12" s="8" customFormat="1" ht="24.95" customHeight="1">
      <c r="B100" s="122"/>
      <c r="D100" s="123" t="s">
        <v>2142</v>
      </c>
      <c r="E100" s="124"/>
      <c r="F100" s="124"/>
      <c r="G100" s="124"/>
      <c r="H100" s="124"/>
      <c r="I100" s="125"/>
      <c r="J100" s="126">
        <f>J173</f>
        <v>0</v>
      </c>
      <c r="L100" s="122"/>
    </row>
    <row r="101" spans="2:12" s="9" customFormat="1" ht="19.899999999999999" customHeight="1">
      <c r="B101" s="127"/>
      <c r="D101" s="128" t="s">
        <v>2143</v>
      </c>
      <c r="E101" s="129"/>
      <c r="F101" s="129"/>
      <c r="G101" s="129"/>
      <c r="H101" s="129"/>
      <c r="I101" s="130"/>
      <c r="J101" s="131">
        <f>J186</f>
        <v>0</v>
      </c>
      <c r="L101" s="127"/>
    </row>
    <row r="102" spans="2:12" s="9" customFormat="1" ht="19.899999999999999" customHeight="1">
      <c r="B102" s="127"/>
      <c r="D102" s="128" t="s">
        <v>2144</v>
      </c>
      <c r="E102" s="129"/>
      <c r="F102" s="129"/>
      <c r="G102" s="129"/>
      <c r="H102" s="129"/>
      <c r="I102" s="130"/>
      <c r="J102" s="131">
        <f>J221</f>
        <v>0</v>
      </c>
      <c r="L102" s="127"/>
    </row>
    <row r="103" spans="2:12" s="8" customFormat="1" ht="24.95" customHeight="1">
      <c r="B103" s="122"/>
      <c r="D103" s="123" t="s">
        <v>2145</v>
      </c>
      <c r="E103" s="124"/>
      <c r="F103" s="124"/>
      <c r="G103" s="124"/>
      <c r="H103" s="124"/>
      <c r="I103" s="125"/>
      <c r="J103" s="126">
        <f>J224</f>
        <v>0</v>
      </c>
      <c r="L103" s="122"/>
    </row>
    <row r="104" spans="2:12" s="9" customFormat="1" ht="19.899999999999999" customHeight="1">
      <c r="B104" s="127"/>
      <c r="D104" s="128" t="s">
        <v>2146</v>
      </c>
      <c r="E104" s="129"/>
      <c r="F104" s="129"/>
      <c r="G104" s="129"/>
      <c r="H104" s="129"/>
      <c r="I104" s="130"/>
      <c r="J104" s="131">
        <f>J255</f>
        <v>0</v>
      </c>
      <c r="L104" s="127"/>
    </row>
    <row r="105" spans="2:12" s="8" customFormat="1" ht="24.95" customHeight="1">
      <c r="B105" s="122"/>
      <c r="D105" s="123" t="s">
        <v>2147</v>
      </c>
      <c r="E105" s="124"/>
      <c r="F105" s="124"/>
      <c r="G105" s="124"/>
      <c r="H105" s="124"/>
      <c r="I105" s="125"/>
      <c r="J105" s="126">
        <f>J268</f>
        <v>0</v>
      </c>
      <c r="L105" s="122"/>
    </row>
    <row r="106" spans="2:12" s="9" customFormat="1" ht="19.899999999999999" customHeight="1">
      <c r="B106" s="127"/>
      <c r="D106" s="128" t="s">
        <v>2148</v>
      </c>
      <c r="E106" s="129"/>
      <c r="F106" s="129"/>
      <c r="G106" s="129"/>
      <c r="H106" s="129"/>
      <c r="I106" s="130"/>
      <c r="J106" s="131">
        <f>J290</f>
        <v>0</v>
      </c>
      <c r="L106" s="127"/>
    </row>
    <row r="107" spans="2:12" s="8" customFormat="1" ht="24.95" customHeight="1">
      <c r="B107" s="122"/>
      <c r="D107" s="123" t="s">
        <v>2149</v>
      </c>
      <c r="E107" s="124"/>
      <c r="F107" s="124"/>
      <c r="G107" s="124"/>
      <c r="H107" s="124"/>
      <c r="I107" s="125"/>
      <c r="J107" s="126">
        <f>J301</f>
        <v>0</v>
      </c>
      <c r="L107" s="122"/>
    </row>
    <row r="108" spans="2:12" s="9" customFormat="1" ht="19.899999999999999" customHeight="1">
      <c r="B108" s="127"/>
      <c r="D108" s="128" t="s">
        <v>2150</v>
      </c>
      <c r="E108" s="129"/>
      <c r="F108" s="129"/>
      <c r="G108" s="129"/>
      <c r="H108" s="129"/>
      <c r="I108" s="130"/>
      <c r="J108" s="131">
        <f>J341</f>
        <v>0</v>
      </c>
      <c r="L108" s="127"/>
    </row>
    <row r="109" spans="2:12" s="8" customFormat="1" ht="24.95" customHeight="1">
      <c r="B109" s="122"/>
      <c r="D109" s="123" t="s">
        <v>2151</v>
      </c>
      <c r="E109" s="124"/>
      <c r="F109" s="124"/>
      <c r="G109" s="124"/>
      <c r="H109" s="124"/>
      <c r="I109" s="125"/>
      <c r="J109" s="126">
        <f>J355</f>
        <v>0</v>
      </c>
      <c r="L109" s="122"/>
    </row>
    <row r="110" spans="2:12" s="9" customFormat="1" ht="19.899999999999999" customHeight="1">
      <c r="B110" s="127"/>
      <c r="D110" s="128" t="s">
        <v>2152</v>
      </c>
      <c r="E110" s="129"/>
      <c r="F110" s="129"/>
      <c r="G110" s="129"/>
      <c r="H110" s="129"/>
      <c r="I110" s="130"/>
      <c r="J110" s="131">
        <f>J395</f>
        <v>0</v>
      </c>
      <c r="L110" s="127"/>
    </row>
    <row r="111" spans="2:12" s="8" customFormat="1" ht="24.95" customHeight="1">
      <c r="B111" s="122"/>
      <c r="D111" s="123" t="s">
        <v>2153</v>
      </c>
      <c r="E111" s="124"/>
      <c r="F111" s="124"/>
      <c r="G111" s="124"/>
      <c r="H111" s="124"/>
      <c r="I111" s="125"/>
      <c r="J111" s="126">
        <f>J407</f>
        <v>0</v>
      </c>
      <c r="L111" s="122"/>
    </row>
    <row r="112" spans="2:12" s="9" customFormat="1" ht="19.899999999999999" customHeight="1">
      <c r="B112" s="127"/>
      <c r="D112" s="128" t="s">
        <v>2154</v>
      </c>
      <c r="E112" s="129"/>
      <c r="F112" s="129"/>
      <c r="G112" s="129"/>
      <c r="H112" s="129"/>
      <c r="I112" s="130"/>
      <c r="J112" s="131">
        <f>J420</f>
        <v>0</v>
      </c>
      <c r="L112" s="127"/>
    </row>
    <row r="113" spans="2:12" s="9" customFormat="1" ht="19.899999999999999" customHeight="1">
      <c r="B113" s="127"/>
      <c r="D113" s="128" t="s">
        <v>2155</v>
      </c>
      <c r="E113" s="129"/>
      <c r="F113" s="129"/>
      <c r="G113" s="129"/>
      <c r="H113" s="129"/>
      <c r="I113" s="130"/>
      <c r="J113" s="131">
        <f>J425</f>
        <v>0</v>
      </c>
      <c r="L113" s="127"/>
    </row>
    <row r="114" spans="2:12" s="9" customFormat="1" ht="19.899999999999999" customHeight="1">
      <c r="B114" s="127"/>
      <c r="D114" s="128" t="s">
        <v>2156</v>
      </c>
      <c r="E114" s="129"/>
      <c r="F114" s="129"/>
      <c r="G114" s="129"/>
      <c r="H114" s="129"/>
      <c r="I114" s="130"/>
      <c r="J114" s="131">
        <f>J434</f>
        <v>0</v>
      </c>
      <c r="L114" s="127"/>
    </row>
    <row r="115" spans="2:12" s="9" customFormat="1" ht="19.899999999999999" customHeight="1">
      <c r="B115" s="127"/>
      <c r="D115" s="128" t="s">
        <v>2157</v>
      </c>
      <c r="E115" s="129"/>
      <c r="F115" s="129"/>
      <c r="G115" s="129"/>
      <c r="H115" s="129"/>
      <c r="I115" s="130"/>
      <c r="J115" s="131">
        <f>J439</f>
        <v>0</v>
      </c>
      <c r="L115" s="127"/>
    </row>
    <row r="116" spans="2:12" s="1" customFormat="1" ht="21.75" customHeight="1">
      <c r="B116" s="31"/>
      <c r="I116" s="95"/>
      <c r="L116" s="31"/>
    </row>
    <row r="117" spans="2:12" s="1" customFormat="1" ht="6.95" customHeight="1">
      <c r="B117" s="43"/>
      <c r="C117" s="44"/>
      <c r="D117" s="44"/>
      <c r="E117" s="44"/>
      <c r="F117" s="44"/>
      <c r="G117" s="44"/>
      <c r="H117" s="44"/>
      <c r="I117" s="116"/>
      <c r="J117" s="44"/>
      <c r="K117" s="44"/>
      <c r="L117" s="31"/>
    </row>
    <row r="121" spans="2:12" s="1" customFormat="1" ht="6.95" customHeight="1">
      <c r="B121" s="45"/>
      <c r="C121" s="46"/>
      <c r="D121" s="46"/>
      <c r="E121" s="46"/>
      <c r="F121" s="46"/>
      <c r="G121" s="46"/>
      <c r="H121" s="46"/>
      <c r="I121" s="117"/>
      <c r="J121" s="46"/>
      <c r="K121" s="46"/>
      <c r="L121" s="31"/>
    </row>
    <row r="122" spans="2:12" s="1" customFormat="1" ht="24.95" customHeight="1">
      <c r="B122" s="31"/>
      <c r="C122" s="20" t="s">
        <v>139</v>
      </c>
      <c r="I122" s="95"/>
      <c r="L122" s="31"/>
    </row>
    <row r="123" spans="2:12" s="1" customFormat="1" ht="6.95" customHeight="1">
      <c r="B123" s="31"/>
      <c r="I123" s="95"/>
      <c r="L123" s="31"/>
    </row>
    <row r="124" spans="2:12" s="1" customFormat="1" ht="12" customHeight="1">
      <c r="B124" s="31"/>
      <c r="C124" s="26" t="s">
        <v>14</v>
      </c>
      <c r="I124" s="95"/>
      <c r="L124" s="31"/>
    </row>
    <row r="125" spans="2:12" s="1" customFormat="1" ht="16.5" customHeight="1">
      <c r="B125" s="31"/>
      <c r="E125" s="257" t="str">
        <f>E7</f>
        <v>Obnova a nadstavba Materskej školy Hrubá Borša</v>
      </c>
      <c r="F125" s="258"/>
      <c r="G125" s="258"/>
      <c r="H125" s="258"/>
      <c r="I125" s="95"/>
      <c r="L125" s="31"/>
    </row>
    <row r="126" spans="2:12" s="1" customFormat="1" ht="12" customHeight="1">
      <c r="B126" s="31"/>
      <c r="C126" s="26" t="s">
        <v>105</v>
      </c>
      <c r="I126" s="95"/>
      <c r="L126" s="31"/>
    </row>
    <row r="127" spans="2:12" s="1" customFormat="1" ht="16.5" customHeight="1">
      <c r="B127" s="31"/>
      <c r="E127" s="233" t="str">
        <f>E9</f>
        <v>7 - Elektroinštalácia</v>
      </c>
      <c r="F127" s="259"/>
      <c r="G127" s="259"/>
      <c r="H127" s="259"/>
      <c r="I127" s="95"/>
      <c r="L127" s="31"/>
    </row>
    <row r="128" spans="2:12" s="1" customFormat="1" ht="6.95" customHeight="1">
      <c r="B128" s="31"/>
      <c r="I128" s="95"/>
      <c r="L128" s="31"/>
    </row>
    <row r="129" spans="2:65" s="1" customFormat="1" ht="12" customHeight="1">
      <c r="B129" s="31"/>
      <c r="C129" s="26" t="s">
        <v>18</v>
      </c>
      <c r="F129" s="24" t="str">
        <f>F12</f>
        <v xml:space="preserve"> </v>
      </c>
      <c r="I129" s="96" t="s">
        <v>20</v>
      </c>
      <c r="J129" s="51" t="str">
        <f>IF(J12="","",J12)</f>
        <v/>
      </c>
      <c r="L129" s="31"/>
    </row>
    <row r="130" spans="2:65" s="1" customFormat="1" ht="6.95" customHeight="1">
      <c r="B130" s="31"/>
      <c r="I130" s="95"/>
      <c r="L130" s="31"/>
    </row>
    <row r="131" spans="2:65" s="1" customFormat="1" ht="15.2" customHeight="1">
      <c r="B131" s="31"/>
      <c r="C131" s="26" t="s">
        <v>21</v>
      </c>
      <c r="F131" s="24" t="str">
        <f>E15</f>
        <v xml:space="preserve"> </v>
      </c>
      <c r="I131" s="96" t="s">
        <v>26</v>
      </c>
      <c r="J131" s="29" t="str">
        <f>E21</f>
        <v xml:space="preserve"> </v>
      </c>
      <c r="L131" s="31"/>
    </row>
    <row r="132" spans="2:65" s="1" customFormat="1" ht="15.2" customHeight="1">
      <c r="B132" s="31"/>
      <c r="C132" s="26" t="s">
        <v>24</v>
      </c>
      <c r="F132" s="24" t="str">
        <f>IF(E18="","",E18)</f>
        <v>Vyplň údaj</v>
      </c>
      <c r="I132" s="96" t="s">
        <v>28</v>
      </c>
      <c r="J132" s="29" t="str">
        <f>E24</f>
        <v xml:space="preserve"> </v>
      </c>
      <c r="L132" s="31"/>
    </row>
    <row r="133" spans="2:65" s="1" customFormat="1" ht="10.35" customHeight="1">
      <c r="B133" s="31"/>
      <c r="I133" s="95"/>
      <c r="L133" s="31"/>
    </row>
    <row r="134" spans="2:65" s="10" customFormat="1" ht="29.25" customHeight="1">
      <c r="B134" s="132"/>
      <c r="C134" s="133" t="s">
        <v>140</v>
      </c>
      <c r="D134" s="134" t="s">
        <v>55</v>
      </c>
      <c r="E134" s="134" t="s">
        <v>51</v>
      </c>
      <c r="F134" s="134" t="s">
        <v>52</v>
      </c>
      <c r="G134" s="134" t="s">
        <v>141</v>
      </c>
      <c r="H134" s="134" t="s">
        <v>142</v>
      </c>
      <c r="I134" s="135" t="s">
        <v>143</v>
      </c>
      <c r="J134" s="136" t="s">
        <v>111</v>
      </c>
      <c r="K134" s="137" t="s">
        <v>144</v>
      </c>
      <c r="L134" s="132"/>
      <c r="M134" s="58" t="s">
        <v>1</v>
      </c>
      <c r="N134" s="59" t="s">
        <v>34</v>
      </c>
      <c r="O134" s="59" t="s">
        <v>145</v>
      </c>
      <c r="P134" s="59" t="s">
        <v>146</v>
      </c>
      <c r="Q134" s="59" t="s">
        <v>147</v>
      </c>
      <c r="R134" s="59" t="s">
        <v>148</v>
      </c>
      <c r="S134" s="59" t="s">
        <v>149</v>
      </c>
      <c r="T134" s="60" t="s">
        <v>150</v>
      </c>
    </row>
    <row r="135" spans="2:65" s="1" customFormat="1" ht="22.9" customHeight="1">
      <c r="B135" s="31"/>
      <c r="C135" s="63" t="s">
        <v>112</v>
      </c>
      <c r="I135" s="95"/>
      <c r="J135" s="138">
        <f>BK135</f>
        <v>0</v>
      </c>
      <c r="L135" s="31"/>
      <c r="M135" s="61"/>
      <c r="N135" s="52"/>
      <c r="O135" s="52"/>
      <c r="P135" s="139">
        <f>P136+P173+P224+P268+P301+P355+P407</f>
        <v>0</v>
      </c>
      <c r="Q135" s="52"/>
      <c r="R135" s="139">
        <f>R136+R173+R224+R268+R301+R355+R407</f>
        <v>0</v>
      </c>
      <c r="S135" s="52"/>
      <c r="T135" s="140">
        <f>T136+T173+T224+T268+T301+T355+T407</f>
        <v>0</v>
      </c>
      <c r="AT135" s="16" t="s">
        <v>69</v>
      </c>
      <c r="AU135" s="16" t="s">
        <v>113</v>
      </c>
      <c r="BK135" s="141">
        <f>BK136+BK173+BK224+BK268+BK301+BK355+BK407</f>
        <v>0</v>
      </c>
    </row>
    <row r="136" spans="2:65" s="11" customFormat="1" ht="25.9" customHeight="1">
      <c r="B136" s="142"/>
      <c r="D136" s="143" t="s">
        <v>69</v>
      </c>
      <c r="E136" s="144" t="s">
        <v>1688</v>
      </c>
      <c r="F136" s="144" t="s">
        <v>2158</v>
      </c>
      <c r="I136" s="145"/>
      <c r="J136" s="146">
        <f>BK136</f>
        <v>0</v>
      </c>
      <c r="L136" s="142"/>
      <c r="M136" s="147"/>
      <c r="N136" s="148"/>
      <c r="O136" s="148"/>
      <c r="P136" s="149">
        <f>P137+P170</f>
        <v>0</v>
      </c>
      <c r="Q136" s="148"/>
      <c r="R136" s="149">
        <f>R137+R170</f>
        <v>0</v>
      </c>
      <c r="S136" s="148"/>
      <c r="T136" s="150">
        <f>T137+T170</f>
        <v>0</v>
      </c>
      <c r="AR136" s="143" t="s">
        <v>89</v>
      </c>
      <c r="AT136" s="151" t="s">
        <v>69</v>
      </c>
      <c r="AU136" s="151" t="s">
        <v>70</v>
      </c>
      <c r="AY136" s="143" t="s">
        <v>153</v>
      </c>
      <c r="BK136" s="152">
        <f>BK137+BK170</f>
        <v>0</v>
      </c>
    </row>
    <row r="137" spans="2:65" s="11" customFormat="1" ht="22.9" customHeight="1">
      <c r="B137" s="142"/>
      <c r="D137" s="143" t="s">
        <v>69</v>
      </c>
      <c r="E137" s="153" t="s">
        <v>1690</v>
      </c>
      <c r="F137" s="153" t="s">
        <v>2159</v>
      </c>
      <c r="I137" s="145"/>
      <c r="J137" s="154">
        <f>BK137</f>
        <v>0</v>
      </c>
      <c r="L137" s="142"/>
      <c r="M137" s="147"/>
      <c r="N137" s="148"/>
      <c r="O137" s="148"/>
      <c r="P137" s="149">
        <f>SUM(P138:P169)</f>
        <v>0</v>
      </c>
      <c r="Q137" s="148"/>
      <c r="R137" s="149">
        <f>SUM(R138:R169)</f>
        <v>0</v>
      </c>
      <c r="S137" s="148"/>
      <c r="T137" s="150">
        <f>SUM(T138:T169)</f>
        <v>0</v>
      </c>
      <c r="AR137" s="143" t="s">
        <v>89</v>
      </c>
      <c r="AT137" s="151" t="s">
        <v>69</v>
      </c>
      <c r="AU137" s="151" t="s">
        <v>74</v>
      </c>
      <c r="AY137" s="143" t="s">
        <v>153</v>
      </c>
      <c r="BK137" s="152">
        <f>SUM(BK138:BK169)</f>
        <v>0</v>
      </c>
    </row>
    <row r="138" spans="2:65" s="1" customFormat="1" ht="16.5" customHeight="1">
      <c r="B138" s="155"/>
      <c r="C138" s="193" t="s">
        <v>74</v>
      </c>
      <c r="D138" s="193" t="s">
        <v>204</v>
      </c>
      <c r="E138" s="194" t="s">
        <v>2160</v>
      </c>
      <c r="F138" s="195" t="s">
        <v>2161</v>
      </c>
      <c r="G138" s="196" t="s">
        <v>265</v>
      </c>
      <c r="H138" s="197">
        <v>1</v>
      </c>
      <c r="I138" s="198"/>
      <c r="J138" s="199">
        <f>ROUND(I138*H138,2)</f>
        <v>0</v>
      </c>
      <c r="K138" s="195" t="s">
        <v>1</v>
      </c>
      <c r="L138" s="200"/>
      <c r="M138" s="201" t="s">
        <v>1</v>
      </c>
      <c r="N138" s="202" t="s">
        <v>36</v>
      </c>
      <c r="O138" s="54"/>
      <c r="P138" s="165">
        <f>O138*H138</f>
        <v>0</v>
      </c>
      <c r="Q138" s="165">
        <v>0</v>
      </c>
      <c r="R138" s="165">
        <f>Q138*H138</f>
        <v>0</v>
      </c>
      <c r="S138" s="165">
        <v>0</v>
      </c>
      <c r="T138" s="166">
        <f>S138*H138</f>
        <v>0</v>
      </c>
      <c r="AR138" s="167" t="s">
        <v>1694</v>
      </c>
      <c r="AT138" s="167" t="s">
        <v>204</v>
      </c>
      <c r="AU138" s="167" t="s">
        <v>82</v>
      </c>
      <c r="AY138" s="16" t="s">
        <v>153</v>
      </c>
      <c r="BE138" s="168">
        <f>IF(N138="základná",J138,0)</f>
        <v>0</v>
      </c>
      <c r="BF138" s="168">
        <f>IF(N138="znížená",J138,0)</f>
        <v>0</v>
      </c>
      <c r="BG138" s="168">
        <f>IF(N138="zákl. prenesená",J138,0)</f>
        <v>0</v>
      </c>
      <c r="BH138" s="168">
        <f>IF(N138="zníž. prenesená",J138,0)</f>
        <v>0</v>
      </c>
      <c r="BI138" s="168">
        <f>IF(N138="nulová",J138,0)</f>
        <v>0</v>
      </c>
      <c r="BJ138" s="16" t="s">
        <v>82</v>
      </c>
      <c r="BK138" s="168">
        <f>ROUND(I138*H138,2)</f>
        <v>0</v>
      </c>
      <c r="BL138" s="16" t="s">
        <v>507</v>
      </c>
      <c r="BM138" s="167" t="s">
        <v>82</v>
      </c>
    </row>
    <row r="139" spans="2:65" s="1" customFormat="1" ht="19.5">
      <c r="B139" s="31"/>
      <c r="D139" s="170" t="s">
        <v>431</v>
      </c>
      <c r="F139" s="203" t="s">
        <v>2162</v>
      </c>
      <c r="I139" s="95"/>
      <c r="L139" s="31"/>
      <c r="M139" s="204"/>
      <c r="N139" s="54"/>
      <c r="O139" s="54"/>
      <c r="P139" s="54"/>
      <c r="Q139" s="54"/>
      <c r="R139" s="54"/>
      <c r="S139" s="54"/>
      <c r="T139" s="55"/>
      <c r="AT139" s="16" t="s">
        <v>431</v>
      </c>
      <c r="AU139" s="16" t="s">
        <v>82</v>
      </c>
    </row>
    <row r="140" spans="2:65" s="1" customFormat="1" ht="16.5" customHeight="1">
      <c r="B140" s="155"/>
      <c r="C140" s="193" t="s">
        <v>82</v>
      </c>
      <c r="D140" s="193" t="s">
        <v>204</v>
      </c>
      <c r="E140" s="194" t="s">
        <v>2163</v>
      </c>
      <c r="F140" s="195" t="s">
        <v>2164</v>
      </c>
      <c r="G140" s="196" t="s">
        <v>265</v>
      </c>
      <c r="H140" s="197">
        <v>2</v>
      </c>
      <c r="I140" s="198"/>
      <c r="J140" s="199">
        <f>ROUND(I140*H140,2)</f>
        <v>0</v>
      </c>
      <c r="K140" s="195" t="s">
        <v>1</v>
      </c>
      <c r="L140" s="200"/>
      <c r="M140" s="201" t="s">
        <v>1</v>
      </c>
      <c r="N140" s="202" t="s">
        <v>36</v>
      </c>
      <c r="O140" s="54"/>
      <c r="P140" s="165">
        <f>O140*H140</f>
        <v>0</v>
      </c>
      <c r="Q140" s="165">
        <v>0</v>
      </c>
      <c r="R140" s="165">
        <f>Q140*H140</f>
        <v>0</v>
      </c>
      <c r="S140" s="165">
        <v>0</v>
      </c>
      <c r="T140" s="166">
        <f>S140*H140</f>
        <v>0</v>
      </c>
      <c r="AR140" s="167" t="s">
        <v>1694</v>
      </c>
      <c r="AT140" s="167" t="s">
        <v>204</v>
      </c>
      <c r="AU140" s="167" t="s">
        <v>82</v>
      </c>
      <c r="AY140" s="16" t="s">
        <v>153</v>
      </c>
      <c r="BE140" s="168">
        <f>IF(N140="základná",J140,0)</f>
        <v>0</v>
      </c>
      <c r="BF140" s="168">
        <f>IF(N140="znížená",J140,0)</f>
        <v>0</v>
      </c>
      <c r="BG140" s="168">
        <f>IF(N140="zákl. prenesená",J140,0)</f>
        <v>0</v>
      </c>
      <c r="BH140" s="168">
        <f>IF(N140="zníž. prenesená",J140,0)</f>
        <v>0</v>
      </c>
      <c r="BI140" s="168">
        <f>IF(N140="nulová",J140,0)</f>
        <v>0</v>
      </c>
      <c r="BJ140" s="16" t="s">
        <v>82</v>
      </c>
      <c r="BK140" s="168">
        <f>ROUND(I140*H140,2)</f>
        <v>0</v>
      </c>
      <c r="BL140" s="16" t="s">
        <v>507</v>
      </c>
      <c r="BM140" s="167" t="s">
        <v>92</v>
      </c>
    </row>
    <row r="141" spans="2:65" s="1" customFormat="1" ht="29.25">
      <c r="B141" s="31"/>
      <c r="D141" s="170" t="s">
        <v>431</v>
      </c>
      <c r="F141" s="203" t="s">
        <v>2165</v>
      </c>
      <c r="I141" s="95"/>
      <c r="L141" s="31"/>
      <c r="M141" s="204"/>
      <c r="N141" s="54"/>
      <c r="O141" s="54"/>
      <c r="P141" s="54"/>
      <c r="Q141" s="54"/>
      <c r="R141" s="54"/>
      <c r="S141" s="54"/>
      <c r="T141" s="55"/>
      <c r="AT141" s="16" t="s">
        <v>431</v>
      </c>
      <c r="AU141" s="16" t="s">
        <v>82</v>
      </c>
    </row>
    <row r="142" spans="2:65" s="1" customFormat="1" ht="16.5" customHeight="1">
      <c r="B142" s="155"/>
      <c r="C142" s="193" t="s">
        <v>89</v>
      </c>
      <c r="D142" s="193" t="s">
        <v>204</v>
      </c>
      <c r="E142" s="194" t="s">
        <v>2166</v>
      </c>
      <c r="F142" s="195" t="s">
        <v>2167</v>
      </c>
      <c r="G142" s="196" t="s">
        <v>265</v>
      </c>
      <c r="H142" s="197">
        <v>2</v>
      </c>
      <c r="I142" s="198"/>
      <c r="J142" s="199">
        <f>ROUND(I142*H142,2)</f>
        <v>0</v>
      </c>
      <c r="K142" s="195" t="s">
        <v>1</v>
      </c>
      <c r="L142" s="200"/>
      <c r="M142" s="201" t="s">
        <v>1</v>
      </c>
      <c r="N142" s="202" t="s">
        <v>36</v>
      </c>
      <c r="O142" s="54"/>
      <c r="P142" s="165">
        <f>O142*H142</f>
        <v>0</v>
      </c>
      <c r="Q142" s="165">
        <v>0</v>
      </c>
      <c r="R142" s="165">
        <f>Q142*H142</f>
        <v>0</v>
      </c>
      <c r="S142" s="165">
        <v>0</v>
      </c>
      <c r="T142" s="166">
        <f>S142*H142</f>
        <v>0</v>
      </c>
      <c r="AR142" s="167" t="s">
        <v>1694</v>
      </c>
      <c r="AT142" s="167" t="s">
        <v>204</v>
      </c>
      <c r="AU142" s="167" t="s">
        <v>82</v>
      </c>
      <c r="AY142" s="16" t="s">
        <v>153</v>
      </c>
      <c r="BE142" s="168">
        <f>IF(N142="základná",J142,0)</f>
        <v>0</v>
      </c>
      <c r="BF142" s="168">
        <f>IF(N142="znížená",J142,0)</f>
        <v>0</v>
      </c>
      <c r="BG142" s="168">
        <f>IF(N142="zákl. prenesená",J142,0)</f>
        <v>0</v>
      </c>
      <c r="BH142" s="168">
        <f>IF(N142="zníž. prenesená",J142,0)</f>
        <v>0</v>
      </c>
      <c r="BI142" s="168">
        <f>IF(N142="nulová",J142,0)</f>
        <v>0</v>
      </c>
      <c r="BJ142" s="16" t="s">
        <v>82</v>
      </c>
      <c r="BK142" s="168">
        <f>ROUND(I142*H142,2)</f>
        <v>0</v>
      </c>
      <c r="BL142" s="16" t="s">
        <v>507</v>
      </c>
      <c r="BM142" s="167" t="s">
        <v>98</v>
      </c>
    </row>
    <row r="143" spans="2:65" s="1" customFormat="1" ht="19.5">
      <c r="B143" s="31"/>
      <c r="D143" s="170" t="s">
        <v>431</v>
      </c>
      <c r="F143" s="203" t="s">
        <v>2168</v>
      </c>
      <c r="I143" s="95"/>
      <c r="L143" s="31"/>
      <c r="M143" s="204"/>
      <c r="N143" s="54"/>
      <c r="O143" s="54"/>
      <c r="P143" s="54"/>
      <c r="Q143" s="54"/>
      <c r="R143" s="54"/>
      <c r="S143" s="54"/>
      <c r="T143" s="55"/>
      <c r="AT143" s="16" t="s">
        <v>431</v>
      </c>
      <c r="AU143" s="16" t="s">
        <v>82</v>
      </c>
    </row>
    <row r="144" spans="2:65" s="1" customFormat="1" ht="36" customHeight="1">
      <c r="B144" s="155"/>
      <c r="C144" s="193" t="s">
        <v>92</v>
      </c>
      <c r="D144" s="193" t="s">
        <v>204</v>
      </c>
      <c r="E144" s="194" t="s">
        <v>2169</v>
      </c>
      <c r="F144" s="195" t="s">
        <v>2170</v>
      </c>
      <c r="G144" s="196" t="s">
        <v>265</v>
      </c>
      <c r="H144" s="197">
        <v>1</v>
      </c>
      <c r="I144" s="198"/>
      <c r="J144" s="199">
        <f>ROUND(I144*H144,2)</f>
        <v>0</v>
      </c>
      <c r="K144" s="195" t="s">
        <v>1</v>
      </c>
      <c r="L144" s="200"/>
      <c r="M144" s="201" t="s">
        <v>1</v>
      </c>
      <c r="N144" s="202" t="s">
        <v>36</v>
      </c>
      <c r="O144" s="54"/>
      <c r="P144" s="165">
        <f>O144*H144</f>
        <v>0</v>
      </c>
      <c r="Q144" s="165">
        <v>0</v>
      </c>
      <c r="R144" s="165">
        <f>Q144*H144</f>
        <v>0</v>
      </c>
      <c r="S144" s="165">
        <v>0</v>
      </c>
      <c r="T144" s="166">
        <f>S144*H144</f>
        <v>0</v>
      </c>
      <c r="AR144" s="167" t="s">
        <v>1694</v>
      </c>
      <c r="AT144" s="167" t="s">
        <v>204</v>
      </c>
      <c r="AU144" s="167" t="s">
        <v>82</v>
      </c>
      <c r="AY144" s="16" t="s">
        <v>153</v>
      </c>
      <c r="BE144" s="168">
        <f>IF(N144="základná",J144,0)</f>
        <v>0</v>
      </c>
      <c r="BF144" s="168">
        <f>IF(N144="znížená",J144,0)</f>
        <v>0</v>
      </c>
      <c r="BG144" s="168">
        <f>IF(N144="zákl. prenesená",J144,0)</f>
        <v>0</v>
      </c>
      <c r="BH144" s="168">
        <f>IF(N144="zníž. prenesená",J144,0)</f>
        <v>0</v>
      </c>
      <c r="BI144" s="168">
        <f>IF(N144="nulová",J144,0)</f>
        <v>0</v>
      </c>
      <c r="BJ144" s="16" t="s">
        <v>82</v>
      </c>
      <c r="BK144" s="168">
        <f>ROUND(I144*H144,2)</f>
        <v>0</v>
      </c>
      <c r="BL144" s="16" t="s">
        <v>507</v>
      </c>
      <c r="BM144" s="167" t="s">
        <v>190</v>
      </c>
    </row>
    <row r="145" spans="2:65" s="1" customFormat="1" ht="107.25">
      <c r="B145" s="31"/>
      <c r="D145" s="170" t="s">
        <v>431</v>
      </c>
      <c r="F145" s="203" t="s">
        <v>2171</v>
      </c>
      <c r="I145" s="95"/>
      <c r="L145" s="31"/>
      <c r="M145" s="204"/>
      <c r="N145" s="54"/>
      <c r="O145" s="54"/>
      <c r="P145" s="54"/>
      <c r="Q145" s="54"/>
      <c r="R145" s="54"/>
      <c r="S145" s="54"/>
      <c r="T145" s="55"/>
      <c r="AT145" s="16" t="s">
        <v>431</v>
      </c>
      <c r="AU145" s="16" t="s">
        <v>82</v>
      </c>
    </row>
    <row r="146" spans="2:65" s="1" customFormat="1" ht="16.5" customHeight="1">
      <c r="B146" s="155"/>
      <c r="C146" s="193" t="s">
        <v>95</v>
      </c>
      <c r="D146" s="193" t="s">
        <v>204</v>
      </c>
      <c r="E146" s="194" t="s">
        <v>2172</v>
      </c>
      <c r="F146" s="195" t="s">
        <v>2173</v>
      </c>
      <c r="G146" s="196" t="s">
        <v>265</v>
      </c>
      <c r="H146" s="197">
        <v>1</v>
      </c>
      <c r="I146" s="198"/>
      <c r="J146" s="199">
        <f>ROUND(I146*H146,2)</f>
        <v>0</v>
      </c>
      <c r="K146" s="195" t="s">
        <v>1</v>
      </c>
      <c r="L146" s="200"/>
      <c r="M146" s="201" t="s">
        <v>1</v>
      </c>
      <c r="N146" s="202" t="s">
        <v>36</v>
      </c>
      <c r="O146" s="54"/>
      <c r="P146" s="165">
        <f>O146*H146</f>
        <v>0</v>
      </c>
      <c r="Q146" s="165">
        <v>0</v>
      </c>
      <c r="R146" s="165">
        <f>Q146*H146</f>
        <v>0</v>
      </c>
      <c r="S146" s="165">
        <v>0</v>
      </c>
      <c r="T146" s="166">
        <f>S146*H146</f>
        <v>0</v>
      </c>
      <c r="AR146" s="167" t="s">
        <v>1694</v>
      </c>
      <c r="AT146" s="167" t="s">
        <v>204</v>
      </c>
      <c r="AU146" s="167" t="s">
        <v>82</v>
      </c>
      <c r="AY146" s="16" t="s">
        <v>153</v>
      </c>
      <c r="BE146" s="168">
        <f>IF(N146="základná",J146,0)</f>
        <v>0</v>
      </c>
      <c r="BF146" s="168">
        <f>IF(N146="znížená",J146,0)</f>
        <v>0</v>
      </c>
      <c r="BG146" s="168">
        <f>IF(N146="zákl. prenesená",J146,0)</f>
        <v>0</v>
      </c>
      <c r="BH146" s="168">
        <f>IF(N146="zníž. prenesená",J146,0)</f>
        <v>0</v>
      </c>
      <c r="BI146" s="168">
        <f>IF(N146="nulová",J146,0)</f>
        <v>0</v>
      </c>
      <c r="BJ146" s="16" t="s">
        <v>82</v>
      </c>
      <c r="BK146" s="168">
        <f>ROUND(I146*H146,2)</f>
        <v>0</v>
      </c>
      <c r="BL146" s="16" t="s">
        <v>507</v>
      </c>
      <c r="BM146" s="167" t="s">
        <v>203</v>
      </c>
    </row>
    <row r="147" spans="2:65" s="1" customFormat="1" ht="58.5">
      <c r="B147" s="31"/>
      <c r="D147" s="170" t="s">
        <v>431</v>
      </c>
      <c r="F147" s="203" t="s">
        <v>2174</v>
      </c>
      <c r="I147" s="95"/>
      <c r="L147" s="31"/>
      <c r="M147" s="204"/>
      <c r="N147" s="54"/>
      <c r="O147" s="54"/>
      <c r="P147" s="54"/>
      <c r="Q147" s="54"/>
      <c r="R147" s="54"/>
      <c r="S147" s="54"/>
      <c r="T147" s="55"/>
      <c r="AT147" s="16" t="s">
        <v>431</v>
      </c>
      <c r="AU147" s="16" t="s">
        <v>82</v>
      </c>
    </row>
    <row r="148" spans="2:65" s="1" customFormat="1" ht="16.5" customHeight="1">
      <c r="B148" s="155"/>
      <c r="C148" s="193" t="s">
        <v>98</v>
      </c>
      <c r="D148" s="193" t="s">
        <v>204</v>
      </c>
      <c r="E148" s="194" t="s">
        <v>2175</v>
      </c>
      <c r="F148" s="195" t="s">
        <v>2176</v>
      </c>
      <c r="G148" s="196" t="s">
        <v>265</v>
      </c>
      <c r="H148" s="197">
        <v>3</v>
      </c>
      <c r="I148" s="198"/>
      <c r="J148" s="199">
        <f>ROUND(I148*H148,2)</f>
        <v>0</v>
      </c>
      <c r="K148" s="195" t="s">
        <v>1</v>
      </c>
      <c r="L148" s="200"/>
      <c r="M148" s="201" t="s">
        <v>1</v>
      </c>
      <c r="N148" s="202" t="s">
        <v>36</v>
      </c>
      <c r="O148" s="54"/>
      <c r="P148" s="165">
        <f>O148*H148</f>
        <v>0</v>
      </c>
      <c r="Q148" s="165">
        <v>0</v>
      </c>
      <c r="R148" s="165">
        <f>Q148*H148</f>
        <v>0</v>
      </c>
      <c r="S148" s="165">
        <v>0</v>
      </c>
      <c r="T148" s="166">
        <f>S148*H148</f>
        <v>0</v>
      </c>
      <c r="AR148" s="167" t="s">
        <v>1694</v>
      </c>
      <c r="AT148" s="167" t="s">
        <v>204</v>
      </c>
      <c r="AU148" s="167" t="s">
        <v>82</v>
      </c>
      <c r="AY148" s="16" t="s">
        <v>153</v>
      </c>
      <c r="BE148" s="168">
        <f>IF(N148="základná",J148,0)</f>
        <v>0</v>
      </c>
      <c r="BF148" s="168">
        <f>IF(N148="znížená",J148,0)</f>
        <v>0</v>
      </c>
      <c r="BG148" s="168">
        <f>IF(N148="zákl. prenesená",J148,0)</f>
        <v>0</v>
      </c>
      <c r="BH148" s="168">
        <f>IF(N148="zníž. prenesená",J148,0)</f>
        <v>0</v>
      </c>
      <c r="BI148" s="168">
        <f>IF(N148="nulová",J148,0)</f>
        <v>0</v>
      </c>
      <c r="BJ148" s="16" t="s">
        <v>82</v>
      </c>
      <c r="BK148" s="168">
        <f>ROUND(I148*H148,2)</f>
        <v>0</v>
      </c>
      <c r="BL148" s="16" t="s">
        <v>507</v>
      </c>
      <c r="BM148" s="167" t="s">
        <v>215</v>
      </c>
    </row>
    <row r="149" spans="2:65" s="1" customFormat="1" ht="39">
      <c r="B149" s="31"/>
      <c r="D149" s="170" t="s">
        <v>431</v>
      </c>
      <c r="F149" s="203" t="s">
        <v>2177</v>
      </c>
      <c r="I149" s="95"/>
      <c r="L149" s="31"/>
      <c r="M149" s="204"/>
      <c r="N149" s="54"/>
      <c r="O149" s="54"/>
      <c r="P149" s="54"/>
      <c r="Q149" s="54"/>
      <c r="R149" s="54"/>
      <c r="S149" s="54"/>
      <c r="T149" s="55"/>
      <c r="AT149" s="16" t="s">
        <v>431</v>
      </c>
      <c r="AU149" s="16" t="s">
        <v>82</v>
      </c>
    </row>
    <row r="150" spans="2:65" s="1" customFormat="1" ht="16.5" customHeight="1">
      <c r="B150" s="155"/>
      <c r="C150" s="193" t="s">
        <v>101</v>
      </c>
      <c r="D150" s="193" t="s">
        <v>204</v>
      </c>
      <c r="E150" s="194" t="s">
        <v>2178</v>
      </c>
      <c r="F150" s="195" t="s">
        <v>2179</v>
      </c>
      <c r="G150" s="196" t="s">
        <v>265</v>
      </c>
      <c r="H150" s="197">
        <v>3</v>
      </c>
      <c r="I150" s="198"/>
      <c r="J150" s="199">
        <f>ROUND(I150*H150,2)</f>
        <v>0</v>
      </c>
      <c r="K150" s="195" t="s">
        <v>1</v>
      </c>
      <c r="L150" s="200"/>
      <c r="M150" s="201" t="s">
        <v>1</v>
      </c>
      <c r="N150" s="202" t="s">
        <v>36</v>
      </c>
      <c r="O150" s="54"/>
      <c r="P150" s="165">
        <f>O150*H150</f>
        <v>0</v>
      </c>
      <c r="Q150" s="165">
        <v>0</v>
      </c>
      <c r="R150" s="165">
        <f>Q150*H150</f>
        <v>0</v>
      </c>
      <c r="S150" s="165">
        <v>0</v>
      </c>
      <c r="T150" s="166">
        <f>S150*H150</f>
        <v>0</v>
      </c>
      <c r="AR150" s="167" t="s">
        <v>1694</v>
      </c>
      <c r="AT150" s="167" t="s">
        <v>204</v>
      </c>
      <c r="AU150" s="167" t="s">
        <v>82</v>
      </c>
      <c r="AY150" s="16" t="s">
        <v>153</v>
      </c>
      <c r="BE150" s="168">
        <f>IF(N150="základná",J150,0)</f>
        <v>0</v>
      </c>
      <c r="BF150" s="168">
        <f>IF(N150="znížená",J150,0)</f>
        <v>0</v>
      </c>
      <c r="BG150" s="168">
        <f>IF(N150="zákl. prenesená",J150,0)</f>
        <v>0</v>
      </c>
      <c r="BH150" s="168">
        <f>IF(N150="zníž. prenesená",J150,0)</f>
        <v>0</v>
      </c>
      <c r="BI150" s="168">
        <f>IF(N150="nulová",J150,0)</f>
        <v>0</v>
      </c>
      <c r="BJ150" s="16" t="s">
        <v>82</v>
      </c>
      <c r="BK150" s="168">
        <f>ROUND(I150*H150,2)</f>
        <v>0</v>
      </c>
      <c r="BL150" s="16" t="s">
        <v>507</v>
      </c>
      <c r="BM150" s="167" t="s">
        <v>225</v>
      </c>
    </row>
    <row r="151" spans="2:65" s="1" customFormat="1" ht="39">
      <c r="B151" s="31"/>
      <c r="D151" s="170" t="s">
        <v>431</v>
      </c>
      <c r="F151" s="203" t="s">
        <v>2180</v>
      </c>
      <c r="I151" s="95"/>
      <c r="L151" s="31"/>
      <c r="M151" s="204"/>
      <c r="N151" s="54"/>
      <c r="O151" s="54"/>
      <c r="P151" s="54"/>
      <c r="Q151" s="54"/>
      <c r="R151" s="54"/>
      <c r="S151" s="54"/>
      <c r="T151" s="55"/>
      <c r="AT151" s="16" t="s">
        <v>431</v>
      </c>
      <c r="AU151" s="16" t="s">
        <v>82</v>
      </c>
    </row>
    <row r="152" spans="2:65" s="1" customFormat="1" ht="16.5" customHeight="1">
      <c r="B152" s="155"/>
      <c r="C152" s="193" t="s">
        <v>190</v>
      </c>
      <c r="D152" s="193" t="s">
        <v>204</v>
      </c>
      <c r="E152" s="194" t="s">
        <v>2181</v>
      </c>
      <c r="F152" s="195" t="s">
        <v>2182</v>
      </c>
      <c r="G152" s="196" t="s">
        <v>265</v>
      </c>
      <c r="H152" s="197">
        <v>3</v>
      </c>
      <c r="I152" s="198"/>
      <c r="J152" s="199">
        <f>ROUND(I152*H152,2)</f>
        <v>0</v>
      </c>
      <c r="K152" s="195" t="s">
        <v>1</v>
      </c>
      <c r="L152" s="200"/>
      <c r="M152" s="201" t="s">
        <v>1</v>
      </c>
      <c r="N152" s="202" t="s">
        <v>36</v>
      </c>
      <c r="O152" s="54"/>
      <c r="P152" s="165">
        <f>O152*H152</f>
        <v>0</v>
      </c>
      <c r="Q152" s="165">
        <v>0</v>
      </c>
      <c r="R152" s="165">
        <f>Q152*H152</f>
        <v>0</v>
      </c>
      <c r="S152" s="165">
        <v>0</v>
      </c>
      <c r="T152" s="166">
        <f>S152*H152</f>
        <v>0</v>
      </c>
      <c r="AR152" s="167" t="s">
        <v>1694</v>
      </c>
      <c r="AT152" s="167" t="s">
        <v>204</v>
      </c>
      <c r="AU152" s="167" t="s">
        <v>82</v>
      </c>
      <c r="AY152" s="16" t="s">
        <v>153</v>
      </c>
      <c r="BE152" s="168">
        <f>IF(N152="základná",J152,0)</f>
        <v>0</v>
      </c>
      <c r="BF152" s="168">
        <f>IF(N152="znížená",J152,0)</f>
        <v>0</v>
      </c>
      <c r="BG152" s="168">
        <f>IF(N152="zákl. prenesená",J152,0)</f>
        <v>0</v>
      </c>
      <c r="BH152" s="168">
        <f>IF(N152="zníž. prenesená",J152,0)</f>
        <v>0</v>
      </c>
      <c r="BI152" s="168">
        <f>IF(N152="nulová",J152,0)</f>
        <v>0</v>
      </c>
      <c r="BJ152" s="16" t="s">
        <v>82</v>
      </c>
      <c r="BK152" s="168">
        <f>ROUND(I152*H152,2)</f>
        <v>0</v>
      </c>
      <c r="BL152" s="16" t="s">
        <v>507</v>
      </c>
      <c r="BM152" s="167" t="s">
        <v>234</v>
      </c>
    </row>
    <row r="153" spans="2:65" s="1" customFormat="1" ht="39">
      <c r="B153" s="31"/>
      <c r="D153" s="170" t="s">
        <v>431</v>
      </c>
      <c r="F153" s="203" t="s">
        <v>2183</v>
      </c>
      <c r="I153" s="95"/>
      <c r="L153" s="31"/>
      <c r="M153" s="204"/>
      <c r="N153" s="54"/>
      <c r="O153" s="54"/>
      <c r="P153" s="54"/>
      <c r="Q153" s="54"/>
      <c r="R153" s="54"/>
      <c r="S153" s="54"/>
      <c r="T153" s="55"/>
      <c r="AT153" s="16" t="s">
        <v>431</v>
      </c>
      <c r="AU153" s="16" t="s">
        <v>82</v>
      </c>
    </row>
    <row r="154" spans="2:65" s="1" customFormat="1" ht="16.5" customHeight="1">
      <c r="B154" s="155"/>
      <c r="C154" s="193" t="s">
        <v>196</v>
      </c>
      <c r="D154" s="193" t="s">
        <v>204</v>
      </c>
      <c r="E154" s="194" t="s">
        <v>2184</v>
      </c>
      <c r="F154" s="195" t="s">
        <v>2185</v>
      </c>
      <c r="G154" s="196" t="s">
        <v>265</v>
      </c>
      <c r="H154" s="197">
        <v>2</v>
      </c>
      <c r="I154" s="198"/>
      <c r="J154" s="199">
        <f>ROUND(I154*H154,2)</f>
        <v>0</v>
      </c>
      <c r="K154" s="195" t="s">
        <v>1</v>
      </c>
      <c r="L154" s="200"/>
      <c r="M154" s="201" t="s">
        <v>1</v>
      </c>
      <c r="N154" s="202" t="s">
        <v>36</v>
      </c>
      <c r="O154" s="54"/>
      <c r="P154" s="165">
        <f>O154*H154</f>
        <v>0</v>
      </c>
      <c r="Q154" s="165">
        <v>0</v>
      </c>
      <c r="R154" s="165">
        <f>Q154*H154</f>
        <v>0</v>
      </c>
      <c r="S154" s="165">
        <v>0</v>
      </c>
      <c r="T154" s="166">
        <f>S154*H154</f>
        <v>0</v>
      </c>
      <c r="AR154" s="167" t="s">
        <v>1694</v>
      </c>
      <c r="AT154" s="167" t="s">
        <v>204</v>
      </c>
      <c r="AU154" s="167" t="s">
        <v>82</v>
      </c>
      <c r="AY154" s="16" t="s">
        <v>153</v>
      </c>
      <c r="BE154" s="168">
        <f>IF(N154="základná",J154,0)</f>
        <v>0</v>
      </c>
      <c r="BF154" s="168">
        <f>IF(N154="znížená",J154,0)</f>
        <v>0</v>
      </c>
      <c r="BG154" s="168">
        <f>IF(N154="zákl. prenesená",J154,0)</f>
        <v>0</v>
      </c>
      <c r="BH154" s="168">
        <f>IF(N154="zníž. prenesená",J154,0)</f>
        <v>0</v>
      </c>
      <c r="BI154" s="168">
        <f>IF(N154="nulová",J154,0)</f>
        <v>0</v>
      </c>
      <c r="BJ154" s="16" t="s">
        <v>82</v>
      </c>
      <c r="BK154" s="168">
        <f>ROUND(I154*H154,2)</f>
        <v>0</v>
      </c>
      <c r="BL154" s="16" t="s">
        <v>507</v>
      </c>
      <c r="BM154" s="167" t="s">
        <v>248</v>
      </c>
    </row>
    <row r="155" spans="2:65" s="1" customFormat="1" ht="29.25">
      <c r="B155" s="31"/>
      <c r="D155" s="170" t="s">
        <v>431</v>
      </c>
      <c r="F155" s="203" t="s">
        <v>2186</v>
      </c>
      <c r="I155" s="95"/>
      <c r="L155" s="31"/>
      <c r="M155" s="204"/>
      <c r="N155" s="54"/>
      <c r="O155" s="54"/>
      <c r="P155" s="54"/>
      <c r="Q155" s="54"/>
      <c r="R155" s="54"/>
      <c r="S155" s="54"/>
      <c r="T155" s="55"/>
      <c r="AT155" s="16" t="s">
        <v>431</v>
      </c>
      <c r="AU155" s="16" t="s">
        <v>82</v>
      </c>
    </row>
    <row r="156" spans="2:65" s="1" customFormat="1" ht="16.5" customHeight="1">
      <c r="B156" s="155"/>
      <c r="C156" s="193" t="s">
        <v>203</v>
      </c>
      <c r="D156" s="193" t="s">
        <v>204</v>
      </c>
      <c r="E156" s="194" t="s">
        <v>2187</v>
      </c>
      <c r="F156" s="195" t="s">
        <v>2188</v>
      </c>
      <c r="G156" s="196" t="s">
        <v>265</v>
      </c>
      <c r="H156" s="197">
        <v>2</v>
      </c>
      <c r="I156" s="198"/>
      <c r="J156" s="199">
        <f>ROUND(I156*H156,2)</f>
        <v>0</v>
      </c>
      <c r="K156" s="195" t="s">
        <v>1</v>
      </c>
      <c r="L156" s="200"/>
      <c r="M156" s="201" t="s">
        <v>1</v>
      </c>
      <c r="N156" s="202" t="s">
        <v>36</v>
      </c>
      <c r="O156" s="54"/>
      <c r="P156" s="165">
        <f>O156*H156</f>
        <v>0</v>
      </c>
      <c r="Q156" s="165">
        <v>0</v>
      </c>
      <c r="R156" s="165">
        <f>Q156*H156</f>
        <v>0</v>
      </c>
      <c r="S156" s="165">
        <v>0</v>
      </c>
      <c r="T156" s="166">
        <f>S156*H156</f>
        <v>0</v>
      </c>
      <c r="AR156" s="167" t="s">
        <v>1694</v>
      </c>
      <c r="AT156" s="167" t="s">
        <v>204</v>
      </c>
      <c r="AU156" s="167" t="s">
        <v>82</v>
      </c>
      <c r="AY156" s="16" t="s">
        <v>153</v>
      </c>
      <c r="BE156" s="168">
        <f>IF(N156="základná",J156,0)</f>
        <v>0</v>
      </c>
      <c r="BF156" s="168">
        <f>IF(N156="znížená",J156,0)</f>
        <v>0</v>
      </c>
      <c r="BG156" s="168">
        <f>IF(N156="zákl. prenesená",J156,0)</f>
        <v>0</v>
      </c>
      <c r="BH156" s="168">
        <f>IF(N156="zníž. prenesená",J156,0)</f>
        <v>0</v>
      </c>
      <c r="BI156" s="168">
        <f>IF(N156="nulová",J156,0)</f>
        <v>0</v>
      </c>
      <c r="BJ156" s="16" t="s">
        <v>82</v>
      </c>
      <c r="BK156" s="168">
        <f>ROUND(I156*H156,2)</f>
        <v>0</v>
      </c>
      <c r="BL156" s="16" t="s">
        <v>507</v>
      </c>
      <c r="BM156" s="167" t="s">
        <v>7</v>
      </c>
    </row>
    <row r="157" spans="2:65" s="1" customFormat="1" ht="29.25">
      <c r="B157" s="31"/>
      <c r="D157" s="170" t="s">
        <v>431</v>
      </c>
      <c r="F157" s="203" t="s">
        <v>2189</v>
      </c>
      <c r="I157" s="95"/>
      <c r="L157" s="31"/>
      <c r="M157" s="204"/>
      <c r="N157" s="54"/>
      <c r="O157" s="54"/>
      <c r="P157" s="54"/>
      <c r="Q157" s="54"/>
      <c r="R157" s="54"/>
      <c r="S157" s="54"/>
      <c r="T157" s="55"/>
      <c r="AT157" s="16" t="s">
        <v>431</v>
      </c>
      <c r="AU157" s="16" t="s">
        <v>82</v>
      </c>
    </row>
    <row r="158" spans="2:65" s="1" customFormat="1" ht="16.5" customHeight="1">
      <c r="B158" s="155"/>
      <c r="C158" s="193" t="s">
        <v>210</v>
      </c>
      <c r="D158" s="193" t="s">
        <v>204</v>
      </c>
      <c r="E158" s="194" t="s">
        <v>2190</v>
      </c>
      <c r="F158" s="195" t="s">
        <v>2191</v>
      </c>
      <c r="G158" s="196" t="s">
        <v>265</v>
      </c>
      <c r="H158" s="197">
        <v>3</v>
      </c>
      <c r="I158" s="198"/>
      <c r="J158" s="199">
        <f>ROUND(I158*H158,2)</f>
        <v>0</v>
      </c>
      <c r="K158" s="195" t="s">
        <v>1</v>
      </c>
      <c r="L158" s="200"/>
      <c r="M158" s="201" t="s">
        <v>1</v>
      </c>
      <c r="N158" s="202" t="s">
        <v>36</v>
      </c>
      <c r="O158" s="54"/>
      <c r="P158" s="165">
        <f>O158*H158</f>
        <v>0</v>
      </c>
      <c r="Q158" s="165">
        <v>0</v>
      </c>
      <c r="R158" s="165">
        <f>Q158*H158</f>
        <v>0</v>
      </c>
      <c r="S158" s="165">
        <v>0</v>
      </c>
      <c r="T158" s="166">
        <f>S158*H158</f>
        <v>0</v>
      </c>
      <c r="AR158" s="167" t="s">
        <v>1694</v>
      </c>
      <c r="AT158" s="167" t="s">
        <v>204</v>
      </c>
      <c r="AU158" s="167" t="s">
        <v>82</v>
      </c>
      <c r="AY158" s="16" t="s">
        <v>153</v>
      </c>
      <c r="BE158" s="168">
        <f>IF(N158="základná",J158,0)</f>
        <v>0</v>
      </c>
      <c r="BF158" s="168">
        <f>IF(N158="znížená",J158,0)</f>
        <v>0</v>
      </c>
      <c r="BG158" s="168">
        <f>IF(N158="zákl. prenesená",J158,0)</f>
        <v>0</v>
      </c>
      <c r="BH158" s="168">
        <f>IF(N158="zníž. prenesená",J158,0)</f>
        <v>0</v>
      </c>
      <c r="BI158" s="168">
        <f>IF(N158="nulová",J158,0)</f>
        <v>0</v>
      </c>
      <c r="BJ158" s="16" t="s">
        <v>82</v>
      </c>
      <c r="BK158" s="168">
        <f>ROUND(I158*H158,2)</f>
        <v>0</v>
      </c>
      <c r="BL158" s="16" t="s">
        <v>507</v>
      </c>
      <c r="BM158" s="167" t="s">
        <v>271</v>
      </c>
    </row>
    <row r="159" spans="2:65" s="1" customFormat="1" ht="29.25">
      <c r="B159" s="31"/>
      <c r="D159" s="170" t="s">
        <v>431</v>
      </c>
      <c r="F159" s="203" t="s">
        <v>2192</v>
      </c>
      <c r="I159" s="95"/>
      <c r="L159" s="31"/>
      <c r="M159" s="204"/>
      <c r="N159" s="54"/>
      <c r="O159" s="54"/>
      <c r="P159" s="54"/>
      <c r="Q159" s="54"/>
      <c r="R159" s="54"/>
      <c r="S159" s="54"/>
      <c r="T159" s="55"/>
      <c r="AT159" s="16" t="s">
        <v>431</v>
      </c>
      <c r="AU159" s="16" t="s">
        <v>82</v>
      </c>
    </row>
    <row r="160" spans="2:65" s="1" customFormat="1" ht="16.5" customHeight="1">
      <c r="B160" s="155"/>
      <c r="C160" s="193" t="s">
        <v>215</v>
      </c>
      <c r="D160" s="193" t="s">
        <v>204</v>
      </c>
      <c r="E160" s="194" t="s">
        <v>2193</v>
      </c>
      <c r="F160" s="195" t="s">
        <v>2194</v>
      </c>
      <c r="G160" s="196" t="s">
        <v>265</v>
      </c>
      <c r="H160" s="197">
        <v>3</v>
      </c>
      <c r="I160" s="198"/>
      <c r="J160" s="199">
        <f>ROUND(I160*H160,2)</f>
        <v>0</v>
      </c>
      <c r="K160" s="195" t="s">
        <v>1</v>
      </c>
      <c r="L160" s="200"/>
      <c r="M160" s="201" t="s">
        <v>1</v>
      </c>
      <c r="N160" s="202" t="s">
        <v>36</v>
      </c>
      <c r="O160" s="54"/>
      <c r="P160" s="165">
        <f>O160*H160</f>
        <v>0</v>
      </c>
      <c r="Q160" s="165">
        <v>0</v>
      </c>
      <c r="R160" s="165">
        <f>Q160*H160</f>
        <v>0</v>
      </c>
      <c r="S160" s="165">
        <v>0</v>
      </c>
      <c r="T160" s="166">
        <f>S160*H160</f>
        <v>0</v>
      </c>
      <c r="AR160" s="167" t="s">
        <v>1694</v>
      </c>
      <c r="AT160" s="167" t="s">
        <v>204</v>
      </c>
      <c r="AU160" s="167" t="s">
        <v>82</v>
      </c>
      <c r="AY160" s="16" t="s">
        <v>153</v>
      </c>
      <c r="BE160" s="168">
        <f>IF(N160="základná",J160,0)</f>
        <v>0</v>
      </c>
      <c r="BF160" s="168">
        <f>IF(N160="znížená",J160,0)</f>
        <v>0</v>
      </c>
      <c r="BG160" s="168">
        <f>IF(N160="zákl. prenesená",J160,0)</f>
        <v>0</v>
      </c>
      <c r="BH160" s="168">
        <f>IF(N160="zníž. prenesená",J160,0)</f>
        <v>0</v>
      </c>
      <c r="BI160" s="168">
        <f>IF(N160="nulová",J160,0)</f>
        <v>0</v>
      </c>
      <c r="BJ160" s="16" t="s">
        <v>82</v>
      </c>
      <c r="BK160" s="168">
        <f>ROUND(I160*H160,2)</f>
        <v>0</v>
      </c>
      <c r="BL160" s="16" t="s">
        <v>507</v>
      </c>
      <c r="BM160" s="167" t="s">
        <v>281</v>
      </c>
    </row>
    <row r="161" spans="2:65" s="1" customFormat="1" ht="29.25">
      <c r="B161" s="31"/>
      <c r="D161" s="170" t="s">
        <v>431</v>
      </c>
      <c r="F161" s="203" t="s">
        <v>2195</v>
      </c>
      <c r="I161" s="95"/>
      <c r="L161" s="31"/>
      <c r="M161" s="204"/>
      <c r="N161" s="54"/>
      <c r="O161" s="54"/>
      <c r="P161" s="54"/>
      <c r="Q161" s="54"/>
      <c r="R161" s="54"/>
      <c r="S161" s="54"/>
      <c r="T161" s="55"/>
      <c r="AT161" s="16" t="s">
        <v>431</v>
      </c>
      <c r="AU161" s="16" t="s">
        <v>82</v>
      </c>
    </row>
    <row r="162" spans="2:65" s="1" customFormat="1" ht="16.5" customHeight="1">
      <c r="B162" s="155"/>
      <c r="C162" s="193" t="s">
        <v>220</v>
      </c>
      <c r="D162" s="193" t="s">
        <v>204</v>
      </c>
      <c r="E162" s="194" t="s">
        <v>2196</v>
      </c>
      <c r="F162" s="195" t="s">
        <v>2197</v>
      </c>
      <c r="G162" s="196" t="s">
        <v>265</v>
      </c>
      <c r="H162" s="197">
        <v>3</v>
      </c>
      <c r="I162" s="198"/>
      <c r="J162" s="199">
        <f>ROUND(I162*H162,2)</f>
        <v>0</v>
      </c>
      <c r="K162" s="195" t="s">
        <v>1</v>
      </c>
      <c r="L162" s="200"/>
      <c r="M162" s="201" t="s">
        <v>1</v>
      </c>
      <c r="N162" s="202" t="s">
        <v>36</v>
      </c>
      <c r="O162" s="54"/>
      <c r="P162" s="165">
        <f>O162*H162</f>
        <v>0</v>
      </c>
      <c r="Q162" s="165">
        <v>0</v>
      </c>
      <c r="R162" s="165">
        <f>Q162*H162</f>
        <v>0</v>
      </c>
      <c r="S162" s="165">
        <v>0</v>
      </c>
      <c r="T162" s="166">
        <f>S162*H162</f>
        <v>0</v>
      </c>
      <c r="AR162" s="167" t="s">
        <v>1694</v>
      </c>
      <c r="AT162" s="167" t="s">
        <v>204</v>
      </c>
      <c r="AU162" s="167" t="s">
        <v>82</v>
      </c>
      <c r="AY162" s="16" t="s">
        <v>153</v>
      </c>
      <c r="BE162" s="168">
        <f>IF(N162="základná",J162,0)</f>
        <v>0</v>
      </c>
      <c r="BF162" s="168">
        <f>IF(N162="znížená",J162,0)</f>
        <v>0</v>
      </c>
      <c r="BG162" s="168">
        <f>IF(N162="zákl. prenesená",J162,0)</f>
        <v>0</v>
      </c>
      <c r="BH162" s="168">
        <f>IF(N162="zníž. prenesená",J162,0)</f>
        <v>0</v>
      </c>
      <c r="BI162" s="168">
        <f>IF(N162="nulová",J162,0)</f>
        <v>0</v>
      </c>
      <c r="BJ162" s="16" t="s">
        <v>82</v>
      </c>
      <c r="BK162" s="168">
        <f>ROUND(I162*H162,2)</f>
        <v>0</v>
      </c>
      <c r="BL162" s="16" t="s">
        <v>507</v>
      </c>
      <c r="BM162" s="167" t="s">
        <v>291</v>
      </c>
    </row>
    <row r="163" spans="2:65" s="1" customFormat="1" ht="29.25">
      <c r="B163" s="31"/>
      <c r="D163" s="170" t="s">
        <v>431</v>
      </c>
      <c r="F163" s="203" t="s">
        <v>2198</v>
      </c>
      <c r="I163" s="95"/>
      <c r="L163" s="31"/>
      <c r="M163" s="204"/>
      <c r="N163" s="54"/>
      <c r="O163" s="54"/>
      <c r="P163" s="54"/>
      <c r="Q163" s="54"/>
      <c r="R163" s="54"/>
      <c r="S163" s="54"/>
      <c r="T163" s="55"/>
      <c r="AT163" s="16" t="s">
        <v>431</v>
      </c>
      <c r="AU163" s="16" t="s">
        <v>82</v>
      </c>
    </row>
    <row r="164" spans="2:65" s="1" customFormat="1" ht="16.5" customHeight="1">
      <c r="B164" s="155"/>
      <c r="C164" s="193" t="s">
        <v>225</v>
      </c>
      <c r="D164" s="193" t="s">
        <v>204</v>
      </c>
      <c r="E164" s="194" t="s">
        <v>2199</v>
      </c>
      <c r="F164" s="195" t="s">
        <v>2200</v>
      </c>
      <c r="G164" s="196" t="s">
        <v>265</v>
      </c>
      <c r="H164" s="197">
        <v>2</v>
      </c>
      <c r="I164" s="198"/>
      <c r="J164" s="199">
        <f>ROUND(I164*H164,2)</f>
        <v>0</v>
      </c>
      <c r="K164" s="195" t="s">
        <v>1</v>
      </c>
      <c r="L164" s="200"/>
      <c r="M164" s="201" t="s">
        <v>1</v>
      </c>
      <c r="N164" s="202" t="s">
        <v>36</v>
      </c>
      <c r="O164" s="54"/>
      <c r="P164" s="165">
        <f>O164*H164</f>
        <v>0</v>
      </c>
      <c r="Q164" s="165">
        <v>0</v>
      </c>
      <c r="R164" s="165">
        <f>Q164*H164</f>
        <v>0</v>
      </c>
      <c r="S164" s="165">
        <v>0</v>
      </c>
      <c r="T164" s="166">
        <f>S164*H164</f>
        <v>0</v>
      </c>
      <c r="AR164" s="167" t="s">
        <v>1694</v>
      </c>
      <c r="AT164" s="167" t="s">
        <v>204</v>
      </c>
      <c r="AU164" s="167" t="s">
        <v>82</v>
      </c>
      <c r="AY164" s="16" t="s">
        <v>153</v>
      </c>
      <c r="BE164" s="168">
        <f>IF(N164="základná",J164,0)</f>
        <v>0</v>
      </c>
      <c r="BF164" s="168">
        <f>IF(N164="znížená",J164,0)</f>
        <v>0</v>
      </c>
      <c r="BG164" s="168">
        <f>IF(N164="zákl. prenesená",J164,0)</f>
        <v>0</v>
      </c>
      <c r="BH164" s="168">
        <f>IF(N164="zníž. prenesená",J164,0)</f>
        <v>0</v>
      </c>
      <c r="BI164" s="168">
        <f>IF(N164="nulová",J164,0)</f>
        <v>0</v>
      </c>
      <c r="BJ164" s="16" t="s">
        <v>82</v>
      </c>
      <c r="BK164" s="168">
        <f>ROUND(I164*H164,2)</f>
        <v>0</v>
      </c>
      <c r="BL164" s="16" t="s">
        <v>507</v>
      </c>
      <c r="BM164" s="167" t="s">
        <v>300</v>
      </c>
    </row>
    <row r="165" spans="2:65" s="1" customFormat="1" ht="29.25">
      <c r="B165" s="31"/>
      <c r="D165" s="170" t="s">
        <v>431</v>
      </c>
      <c r="F165" s="203" t="s">
        <v>2201</v>
      </c>
      <c r="I165" s="95"/>
      <c r="L165" s="31"/>
      <c r="M165" s="204"/>
      <c r="N165" s="54"/>
      <c r="O165" s="54"/>
      <c r="P165" s="54"/>
      <c r="Q165" s="54"/>
      <c r="R165" s="54"/>
      <c r="S165" s="54"/>
      <c r="T165" s="55"/>
      <c r="AT165" s="16" t="s">
        <v>431</v>
      </c>
      <c r="AU165" s="16" t="s">
        <v>82</v>
      </c>
    </row>
    <row r="166" spans="2:65" s="1" customFormat="1" ht="16.5" customHeight="1">
      <c r="B166" s="155"/>
      <c r="C166" s="193" t="s">
        <v>230</v>
      </c>
      <c r="D166" s="193" t="s">
        <v>204</v>
      </c>
      <c r="E166" s="194" t="s">
        <v>2202</v>
      </c>
      <c r="F166" s="195" t="s">
        <v>2203</v>
      </c>
      <c r="G166" s="196" t="s">
        <v>265</v>
      </c>
      <c r="H166" s="197">
        <v>4</v>
      </c>
      <c r="I166" s="198"/>
      <c r="J166" s="199">
        <f>ROUND(I166*H166,2)</f>
        <v>0</v>
      </c>
      <c r="K166" s="195" t="s">
        <v>1</v>
      </c>
      <c r="L166" s="200"/>
      <c r="M166" s="201" t="s">
        <v>1</v>
      </c>
      <c r="N166" s="202" t="s">
        <v>36</v>
      </c>
      <c r="O166" s="54"/>
      <c r="P166" s="165">
        <f>O166*H166</f>
        <v>0</v>
      </c>
      <c r="Q166" s="165">
        <v>0</v>
      </c>
      <c r="R166" s="165">
        <f>Q166*H166</f>
        <v>0</v>
      </c>
      <c r="S166" s="165">
        <v>0</v>
      </c>
      <c r="T166" s="166">
        <f>S166*H166</f>
        <v>0</v>
      </c>
      <c r="AR166" s="167" t="s">
        <v>1694</v>
      </c>
      <c r="AT166" s="167" t="s">
        <v>204</v>
      </c>
      <c r="AU166" s="167" t="s">
        <v>82</v>
      </c>
      <c r="AY166" s="16" t="s">
        <v>153</v>
      </c>
      <c r="BE166" s="168">
        <f>IF(N166="základná",J166,0)</f>
        <v>0</v>
      </c>
      <c r="BF166" s="168">
        <f>IF(N166="znížená",J166,0)</f>
        <v>0</v>
      </c>
      <c r="BG166" s="168">
        <f>IF(N166="zákl. prenesená",J166,0)</f>
        <v>0</v>
      </c>
      <c r="BH166" s="168">
        <f>IF(N166="zníž. prenesená",J166,0)</f>
        <v>0</v>
      </c>
      <c r="BI166" s="168">
        <f>IF(N166="nulová",J166,0)</f>
        <v>0</v>
      </c>
      <c r="BJ166" s="16" t="s">
        <v>82</v>
      </c>
      <c r="BK166" s="168">
        <f>ROUND(I166*H166,2)</f>
        <v>0</v>
      </c>
      <c r="BL166" s="16" t="s">
        <v>507</v>
      </c>
      <c r="BM166" s="167" t="s">
        <v>309</v>
      </c>
    </row>
    <row r="167" spans="2:65" s="1" customFormat="1" ht="29.25">
      <c r="B167" s="31"/>
      <c r="D167" s="170" t="s">
        <v>431</v>
      </c>
      <c r="F167" s="203" t="s">
        <v>2204</v>
      </c>
      <c r="I167" s="95"/>
      <c r="L167" s="31"/>
      <c r="M167" s="204"/>
      <c r="N167" s="54"/>
      <c r="O167" s="54"/>
      <c r="P167" s="54"/>
      <c r="Q167" s="54"/>
      <c r="R167" s="54"/>
      <c r="S167" s="54"/>
      <c r="T167" s="55"/>
      <c r="AT167" s="16" t="s">
        <v>431</v>
      </c>
      <c r="AU167" s="16" t="s">
        <v>82</v>
      </c>
    </row>
    <row r="168" spans="2:65" s="1" customFormat="1" ht="16.5" customHeight="1">
      <c r="B168" s="155"/>
      <c r="C168" s="193" t="s">
        <v>234</v>
      </c>
      <c r="D168" s="193" t="s">
        <v>204</v>
      </c>
      <c r="E168" s="194" t="s">
        <v>2205</v>
      </c>
      <c r="F168" s="195" t="s">
        <v>2206</v>
      </c>
      <c r="G168" s="196" t="s">
        <v>265</v>
      </c>
      <c r="H168" s="197">
        <v>2</v>
      </c>
      <c r="I168" s="198"/>
      <c r="J168" s="199">
        <f>ROUND(I168*H168,2)</f>
        <v>0</v>
      </c>
      <c r="K168" s="195" t="s">
        <v>1</v>
      </c>
      <c r="L168" s="200"/>
      <c r="M168" s="201" t="s">
        <v>1</v>
      </c>
      <c r="N168" s="202" t="s">
        <v>36</v>
      </c>
      <c r="O168" s="54"/>
      <c r="P168" s="165">
        <f>O168*H168</f>
        <v>0</v>
      </c>
      <c r="Q168" s="165">
        <v>0</v>
      </c>
      <c r="R168" s="165">
        <f>Q168*H168</f>
        <v>0</v>
      </c>
      <c r="S168" s="165">
        <v>0</v>
      </c>
      <c r="T168" s="166">
        <f>S168*H168</f>
        <v>0</v>
      </c>
      <c r="AR168" s="167" t="s">
        <v>1694</v>
      </c>
      <c r="AT168" s="167" t="s">
        <v>204</v>
      </c>
      <c r="AU168" s="167" t="s">
        <v>82</v>
      </c>
      <c r="AY168" s="16" t="s">
        <v>153</v>
      </c>
      <c r="BE168" s="168">
        <f>IF(N168="základná",J168,0)</f>
        <v>0</v>
      </c>
      <c r="BF168" s="168">
        <f>IF(N168="znížená",J168,0)</f>
        <v>0</v>
      </c>
      <c r="BG168" s="168">
        <f>IF(N168="zákl. prenesená",J168,0)</f>
        <v>0</v>
      </c>
      <c r="BH168" s="168">
        <f>IF(N168="zníž. prenesená",J168,0)</f>
        <v>0</v>
      </c>
      <c r="BI168" s="168">
        <f>IF(N168="nulová",J168,0)</f>
        <v>0</v>
      </c>
      <c r="BJ168" s="16" t="s">
        <v>82</v>
      </c>
      <c r="BK168" s="168">
        <f>ROUND(I168*H168,2)</f>
        <v>0</v>
      </c>
      <c r="BL168" s="16" t="s">
        <v>507</v>
      </c>
      <c r="BM168" s="167" t="s">
        <v>320</v>
      </c>
    </row>
    <row r="169" spans="2:65" s="1" customFormat="1" ht="29.25">
      <c r="B169" s="31"/>
      <c r="D169" s="170" t="s">
        <v>431</v>
      </c>
      <c r="F169" s="203" t="s">
        <v>2204</v>
      </c>
      <c r="I169" s="95"/>
      <c r="L169" s="31"/>
      <c r="M169" s="204"/>
      <c r="N169" s="54"/>
      <c r="O169" s="54"/>
      <c r="P169" s="54"/>
      <c r="Q169" s="54"/>
      <c r="R169" s="54"/>
      <c r="S169" s="54"/>
      <c r="T169" s="55"/>
      <c r="AT169" s="16" t="s">
        <v>431</v>
      </c>
      <c r="AU169" s="16" t="s">
        <v>82</v>
      </c>
    </row>
    <row r="170" spans="2:65" s="11" customFormat="1" ht="22.9" customHeight="1">
      <c r="B170" s="142"/>
      <c r="D170" s="143" t="s">
        <v>69</v>
      </c>
      <c r="E170" s="153" t="s">
        <v>2207</v>
      </c>
      <c r="F170" s="153" t="s">
        <v>2208</v>
      </c>
      <c r="I170" s="145"/>
      <c r="J170" s="154">
        <f>BK170</f>
        <v>0</v>
      </c>
      <c r="L170" s="142"/>
      <c r="M170" s="147"/>
      <c r="N170" s="148"/>
      <c r="O170" s="148"/>
      <c r="P170" s="149">
        <f>SUM(P171:P172)</f>
        <v>0</v>
      </c>
      <c r="Q170" s="148"/>
      <c r="R170" s="149">
        <f>SUM(R171:R172)</f>
        <v>0</v>
      </c>
      <c r="S170" s="148"/>
      <c r="T170" s="150">
        <f>SUM(T171:T172)</f>
        <v>0</v>
      </c>
      <c r="AR170" s="143" t="s">
        <v>89</v>
      </c>
      <c r="AT170" s="151" t="s">
        <v>69</v>
      </c>
      <c r="AU170" s="151" t="s">
        <v>74</v>
      </c>
      <c r="AY170" s="143" t="s">
        <v>153</v>
      </c>
      <c r="BK170" s="152">
        <f>SUM(BK171:BK172)</f>
        <v>0</v>
      </c>
    </row>
    <row r="171" spans="2:65" s="1" customFormat="1" ht="16.5" customHeight="1">
      <c r="B171" s="155"/>
      <c r="C171" s="156" t="s">
        <v>240</v>
      </c>
      <c r="D171" s="156" t="s">
        <v>155</v>
      </c>
      <c r="E171" s="157" t="s">
        <v>2209</v>
      </c>
      <c r="F171" s="158" t="s">
        <v>2210</v>
      </c>
      <c r="G171" s="159" t="s">
        <v>265</v>
      </c>
      <c r="H171" s="160">
        <v>1</v>
      </c>
      <c r="I171" s="161"/>
      <c r="J171" s="162">
        <f>ROUND(I171*H171,2)</f>
        <v>0</v>
      </c>
      <c r="K171" s="158" t="s">
        <v>1</v>
      </c>
      <c r="L171" s="31"/>
      <c r="M171" s="163" t="s">
        <v>1</v>
      </c>
      <c r="N171" s="164" t="s">
        <v>36</v>
      </c>
      <c r="O171" s="54"/>
      <c r="P171" s="165">
        <f>O171*H171</f>
        <v>0</v>
      </c>
      <c r="Q171" s="165">
        <v>0</v>
      </c>
      <c r="R171" s="165">
        <f>Q171*H171</f>
        <v>0</v>
      </c>
      <c r="S171" s="165">
        <v>0</v>
      </c>
      <c r="T171" s="166">
        <f>S171*H171</f>
        <v>0</v>
      </c>
      <c r="AR171" s="167" t="s">
        <v>507</v>
      </c>
      <c r="AT171" s="167" t="s">
        <v>155</v>
      </c>
      <c r="AU171" s="167" t="s">
        <v>82</v>
      </c>
      <c r="AY171" s="16" t="s">
        <v>153</v>
      </c>
      <c r="BE171" s="168">
        <f>IF(N171="základná",J171,0)</f>
        <v>0</v>
      </c>
      <c r="BF171" s="168">
        <f>IF(N171="znížená",J171,0)</f>
        <v>0</v>
      </c>
      <c r="BG171" s="168">
        <f>IF(N171="zákl. prenesená",J171,0)</f>
        <v>0</v>
      </c>
      <c r="BH171" s="168">
        <f>IF(N171="zníž. prenesená",J171,0)</f>
        <v>0</v>
      </c>
      <c r="BI171" s="168">
        <f>IF(N171="nulová",J171,0)</f>
        <v>0</v>
      </c>
      <c r="BJ171" s="16" t="s">
        <v>82</v>
      </c>
      <c r="BK171" s="168">
        <f>ROUND(I171*H171,2)</f>
        <v>0</v>
      </c>
      <c r="BL171" s="16" t="s">
        <v>507</v>
      </c>
      <c r="BM171" s="167" t="s">
        <v>332</v>
      </c>
    </row>
    <row r="172" spans="2:65" s="1" customFormat="1" ht="29.25">
      <c r="B172" s="31"/>
      <c r="D172" s="170" t="s">
        <v>431</v>
      </c>
      <c r="F172" s="203" t="s">
        <v>2211</v>
      </c>
      <c r="I172" s="95"/>
      <c r="L172" s="31"/>
      <c r="M172" s="204"/>
      <c r="N172" s="54"/>
      <c r="O172" s="54"/>
      <c r="P172" s="54"/>
      <c r="Q172" s="54"/>
      <c r="R172" s="54"/>
      <c r="S172" s="54"/>
      <c r="T172" s="55"/>
      <c r="AT172" s="16" t="s">
        <v>431</v>
      </c>
      <c r="AU172" s="16" t="s">
        <v>82</v>
      </c>
    </row>
    <row r="173" spans="2:65" s="11" customFormat="1" ht="25.9" customHeight="1">
      <c r="B173" s="142"/>
      <c r="D173" s="143" t="s">
        <v>69</v>
      </c>
      <c r="E173" s="144" t="s">
        <v>2212</v>
      </c>
      <c r="F173" s="144" t="s">
        <v>2213</v>
      </c>
      <c r="I173" s="145"/>
      <c r="J173" s="146">
        <f>BK173</f>
        <v>0</v>
      </c>
      <c r="L173" s="142"/>
      <c r="M173" s="147"/>
      <c r="N173" s="148"/>
      <c r="O173" s="148"/>
      <c r="P173" s="149">
        <f>P174+SUM(P175:P186)+P221</f>
        <v>0</v>
      </c>
      <c r="Q173" s="148"/>
      <c r="R173" s="149">
        <f>R174+SUM(R175:R186)+R221</f>
        <v>0</v>
      </c>
      <c r="S173" s="148"/>
      <c r="T173" s="150">
        <f>T174+SUM(T175:T186)+T221</f>
        <v>0</v>
      </c>
      <c r="AR173" s="143" t="s">
        <v>89</v>
      </c>
      <c r="AT173" s="151" t="s">
        <v>69</v>
      </c>
      <c r="AU173" s="151" t="s">
        <v>70</v>
      </c>
      <c r="AY173" s="143" t="s">
        <v>153</v>
      </c>
      <c r="BK173" s="152">
        <f>BK174+SUM(BK175:BK186)+BK221</f>
        <v>0</v>
      </c>
    </row>
    <row r="174" spans="2:65" s="1" customFormat="1" ht="16.5" customHeight="1">
      <c r="B174" s="155"/>
      <c r="C174" s="193" t="s">
        <v>248</v>
      </c>
      <c r="D174" s="193" t="s">
        <v>204</v>
      </c>
      <c r="E174" s="194" t="s">
        <v>2214</v>
      </c>
      <c r="F174" s="195" t="s">
        <v>2215</v>
      </c>
      <c r="G174" s="196" t="s">
        <v>265</v>
      </c>
      <c r="H174" s="197">
        <v>1</v>
      </c>
      <c r="I174" s="198"/>
      <c r="J174" s="199">
        <f>ROUND(I174*H174,2)</f>
        <v>0</v>
      </c>
      <c r="K174" s="195" t="s">
        <v>1</v>
      </c>
      <c r="L174" s="200"/>
      <c r="M174" s="201" t="s">
        <v>1</v>
      </c>
      <c r="N174" s="202" t="s">
        <v>36</v>
      </c>
      <c r="O174" s="54"/>
      <c r="P174" s="165">
        <f>O174*H174</f>
        <v>0</v>
      </c>
      <c r="Q174" s="165">
        <v>0</v>
      </c>
      <c r="R174" s="165">
        <f>Q174*H174</f>
        <v>0</v>
      </c>
      <c r="S174" s="165">
        <v>0</v>
      </c>
      <c r="T174" s="166">
        <f>S174*H174</f>
        <v>0</v>
      </c>
      <c r="AR174" s="167" t="s">
        <v>1694</v>
      </c>
      <c r="AT174" s="167" t="s">
        <v>204</v>
      </c>
      <c r="AU174" s="167" t="s">
        <v>74</v>
      </c>
      <c r="AY174" s="16" t="s">
        <v>153</v>
      </c>
      <c r="BE174" s="168">
        <f>IF(N174="základná",J174,0)</f>
        <v>0</v>
      </c>
      <c r="BF174" s="168">
        <f>IF(N174="znížená",J174,0)</f>
        <v>0</v>
      </c>
      <c r="BG174" s="168">
        <f>IF(N174="zákl. prenesená",J174,0)</f>
        <v>0</v>
      </c>
      <c r="BH174" s="168">
        <f>IF(N174="zníž. prenesená",J174,0)</f>
        <v>0</v>
      </c>
      <c r="BI174" s="168">
        <f>IF(N174="nulová",J174,0)</f>
        <v>0</v>
      </c>
      <c r="BJ174" s="16" t="s">
        <v>82</v>
      </c>
      <c r="BK174" s="168">
        <f>ROUND(I174*H174,2)</f>
        <v>0</v>
      </c>
      <c r="BL174" s="16" t="s">
        <v>507</v>
      </c>
      <c r="BM174" s="167" t="s">
        <v>341</v>
      </c>
    </row>
    <row r="175" spans="2:65" s="1" customFormat="1" ht="39">
      <c r="B175" s="31"/>
      <c r="D175" s="170" t="s">
        <v>431</v>
      </c>
      <c r="F175" s="203" t="s">
        <v>2216</v>
      </c>
      <c r="I175" s="95"/>
      <c r="L175" s="31"/>
      <c r="M175" s="204"/>
      <c r="N175" s="54"/>
      <c r="O175" s="54"/>
      <c r="P175" s="54"/>
      <c r="Q175" s="54"/>
      <c r="R175" s="54"/>
      <c r="S175" s="54"/>
      <c r="T175" s="55"/>
      <c r="AT175" s="16" t="s">
        <v>431</v>
      </c>
      <c r="AU175" s="16" t="s">
        <v>74</v>
      </c>
    </row>
    <row r="176" spans="2:65" s="1" customFormat="1" ht="16.5" customHeight="1">
      <c r="B176" s="155"/>
      <c r="C176" s="193" t="s">
        <v>255</v>
      </c>
      <c r="D176" s="193" t="s">
        <v>204</v>
      </c>
      <c r="E176" s="194" t="s">
        <v>2217</v>
      </c>
      <c r="F176" s="195" t="s">
        <v>2218</v>
      </c>
      <c r="G176" s="196" t="s">
        <v>265</v>
      </c>
      <c r="H176" s="197">
        <v>1</v>
      </c>
      <c r="I176" s="198"/>
      <c r="J176" s="199">
        <f>ROUND(I176*H176,2)</f>
        <v>0</v>
      </c>
      <c r="K176" s="195" t="s">
        <v>1</v>
      </c>
      <c r="L176" s="200"/>
      <c r="M176" s="201" t="s">
        <v>1</v>
      </c>
      <c r="N176" s="202" t="s">
        <v>36</v>
      </c>
      <c r="O176" s="54"/>
      <c r="P176" s="165">
        <f>O176*H176</f>
        <v>0</v>
      </c>
      <c r="Q176" s="165">
        <v>0</v>
      </c>
      <c r="R176" s="165">
        <f>Q176*H176</f>
        <v>0</v>
      </c>
      <c r="S176" s="165">
        <v>0</v>
      </c>
      <c r="T176" s="166">
        <f>S176*H176</f>
        <v>0</v>
      </c>
      <c r="AR176" s="167" t="s">
        <v>1694</v>
      </c>
      <c r="AT176" s="167" t="s">
        <v>204</v>
      </c>
      <c r="AU176" s="167" t="s">
        <v>74</v>
      </c>
      <c r="AY176" s="16" t="s">
        <v>153</v>
      </c>
      <c r="BE176" s="168">
        <f>IF(N176="základná",J176,0)</f>
        <v>0</v>
      </c>
      <c r="BF176" s="168">
        <f>IF(N176="znížená",J176,0)</f>
        <v>0</v>
      </c>
      <c r="BG176" s="168">
        <f>IF(N176="zákl. prenesená",J176,0)</f>
        <v>0</v>
      </c>
      <c r="BH176" s="168">
        <f>IF(N176="zníž. prenesená",J176,0)</f>
        <v>0</v>
      </c>
      <c r="BI176" s="168">
        <f>IF(N176="nulová",J176,0)</f>
        <v>0</v>
      </c>
      <c r="BJ176" s="16" t="s">
        <v>82</v>
      </c>
      <c r="BK176" s="168">
        <f>ROUND(I176*H176,2)</f>
        <v>0</v>
      </c>
      <c r="BL176" s="16" t="s">
        <v>507</v>
      </c>
      <c r="BM176" s="167" t="s">
        <v>365</v>
      </c>
    </row>
    <row r="177" spans="2:65" s="1" customFormat="1" ht="19.5">
      <c r="B177" s="31"/>
      <c r="D177" s="170" t="s">
        <v>431</v>
      </c>
      <c r="F177" s="203" t="s">
        <v>2219</v>
      </c>
      <c r="I177" s="95"/>
      <c r="L177" s="31"/>
      <c r="M177" s="204"/>
      <c r="N177" s="54"/>
      <c r="O177" s="54"/>
      <c r="P177" s="54"/>
      <c r="Q177" s="54"/>
      <c r="R177" s="54"/>
      <c r="S177" s="54"/>
      <c r="T177" s="55"/>
      <c r="AT177" s="16" t="s">
        <v>431</v>
      </c>
      <c r="AU177" s="16" t="s">
        <v>74</v>
      </c>
    </row>
    <row r="178" spans="2:65" s="1" customFormat="1" ht="16.5" customHeight="1">
      <c r="B178" s="155"/>
      <c r="C178" s="193" t="s">
        <v>7</v>
      </c>
      <c r="D178" s="193" t="s">
        <v>204</v>
      </c>
      <c r="E178" s="194" t="s">
        <v>2220</v>
      </c>
      <c r="F178" s="195" t="s">
        <v>2221</v>
      </c>
      <c r="G178" s="196" t="s">
        <v>265</v>
      </c>
      <c r="H178" s="197">
        <v>1</v>
      </c>
      <c r="I178" s="198"/>
      <c r="J178" s="199">
        <f>ROUND(I178*H178,2)</f>
        <v>0</v>
      </c>
      <c r="K178" s="195" t="s">
        <v>1</v>
      </c>
      <c r="L178" s="200"/>
      <c r="M178" s="201" t="s">
        <v>1</v>
      </c>
      <c r="N178" s="202" t="s">
        <v>36</v>
      </c>
      <c r="O178" s="54"/>
      <c r="P178" s="165">
        <f>O178*H178</f>
        <v>0</v>
      </c>
      <c r="Q178" s="165">
        <v>0</v>
      </c>
      <c r="R178" s="165">
        <f>Q178*H178</f>
        <v>0</v>
      </c>
      <c r="S178" s="165">
        <v>0</v>
      </c>
      <c r="T178" s="166">
        <f>S178*H178</f>
        <v>0</v>
      </c>
      <c r="AR178" s="167" t="s">
        <v>1694</v>
      </c>
      <c r="AT178" s="167" t="s">
        <v>204</v>
      </c>
      <c r="AU178" s="167" t="s">
        <v>74</v>
      </c>
      <c r="AY178" s="16" t="s">
        <v>153</v>
      </c>
      <c r="BE178" s="168">
        <f>IF(N178="základná",J178,0)</f>
        <v>0</v>
      </c>
      <c r="BF178" s="168">
        <f>IF(N178="znížená",J178,0)</f>
        <v>0</v>
      </c>
      <c r="BG178" s="168">
        <f>IF(N178="zákl. prenesená",J178,0)</f>
        <v>0</v>
      </c>
      <c r="BH178" s="168">
        <f>IF(N178="zníž. prenesená",J178,0)</f>
        <v>0</v>
      </c>
      <c r="BI178" s="168">
        <f>IF(N178="nulová",J178,0)</f>
        <v>0</v>
      </c>
      <c r="BJ178" s="16" t="s">
        <v>82</v>
      </c>
      <c r="BK178" s="168">
        <f>ROUND(I178*H178,2)</f>
        <v>0</v>
      </c>
      <c r="BL178" s="16" t="s">
        <v>507</v>
      </c>
      <c r="BM178" s="167" t="s">
        <v>375</v>
      </c>
    </row>
    <row r="179" spans="2:65" s="1" customFormat="1" ht="19.5">
      <c r="B179" s="31"/>
      <c r="D179" s="170" t="s">
        <v>431</v>
      </c>
      <c r="F179" s="203" t="s">
        <v>2222</v>
      </c>
      <c r="I179" s="95"/>
      <c r="L179" s="31"/>
      <c r="M179" s="204"/>
      <c r="N179" s="54"/>
      <c r="O179" s="54"/>
      <c r="P179" s="54"/>
      <c r="Q179" s="54"/>
      <c r="R179" s="54"/>
      <c r="S179" s="54"/>
      <c r="T179" s="55"/>
      <c r="AT179" s="16" t="s">
        <v>431</v>
      </c>
      <c r="AU179" s="16" t="s">
        <v>74</v>
      </c>
    </row>
    <row r="180" spans="2:65" s="1" customFormat="1" ht="16.5" customHeight="1">
      <c r="B180" s="155"/>
      <c r="C180" s="193" t="s">
        <v>267</v>
      </c>
      <c r="D180" s="193" t="s">
        <v>204</v>
      </c>
      <c r="E180" s="194" t="s">
        <v>2223</v>
      </c>
      <c r="F180" s="195" t="s">
        <v>2224</v>
      </c>
      <c r="G180" s="196" t="s">
        <v>265</v>
      </c>
      <c r="H180" s="197">
        <v>2</v>
      </c>
      <c r="I180" s="198"/>
      <c r="J180" s="199">
        <f>ROUND(I180*H180,2)</f>
        <v>0</v>
      </c>
      <c r="K180" s="195" t="s">
        <v>1</v>
      </c>
      <c r="L180" s="200"/>
      <c r="M180" s="201" t="s">
        <v>1</v>
      </c>
      <c r="N180" s="202" t="s">
        <v>36</v>
      </c>
      <c r="O180" s="54"/>
      <c r="P180" s="165">
        <f>O180*H180</f>
        <v>0</v>
      </c>
      <c r="Q180" s="165">
        <v>0</v>
      </c>
      <c r="R180" s="165">
        <f>Q180*H180</f>
        <v>0</v>
      </c>
      <c r="S180" s="165">
        <v>0</v>
      </c>
      <c r="T180" s="166">
        <f>S180*H180</f>
        <v>0</v>
      </c>
      <c r="AR180" s="167" t="s">
        <v>1694</v>
      </c>
      <c r="AT180" s="167" t="s">
        <v>204</v>
      </c>
      <c r="AU180" s="167" t="s">
        <v>74</v>
      </c>
      <c r="AY180" s="16" t="s">
        <v>153</v>
      </c>
      <c r="BE180" s="168">
        <f>IF(N180="základná",J180,0)</f>
        <v>0</v>
      </c>
      <c r="BF180" s="168">
        <f>IF(N180="znížená",J180,0)</f>
        <v>0</v>
      </c>
      <c r="BG180" s="168">
        <f>IF(N180="zákl. prenesená",J180,0)</f>
        <v>0</v>
      </c>
      <c r="BH180" s="168">
        <f>IF(N180="zníž. prenesená",J180,0)</f>
        <v>0</v>
      </c>
      <c r="BI180" s="168">
        <f>IF(N180="nulová",J180,0)</f>
        <v>0</v>
      </c>
      <c r="BJ180" s="16" t="s">
        <v>82</v>
      </c>
      <c r="BK180" s="168">
        <f>ROUND(I180*H180,2)</f>
        <v>0</v>
      </c>
      <c r="BL180" s="16" t="s">
        <v>507</v>
      </c>
      <c r="BM180" s="167" t="s">
        <v>385</v>
      </c>
    </row>
    <row r="181" spans="2:65" s="1" customFormat="1" ht="39">
      <c r="B181" s="31"/>
      <c r="D181" s="170" t="s">
        <v>431</v>
      </c>
      <c r="F181" s="203" t="s">
        <v>2225</v>
      </c>
      <c r="I181" s="95"/>
      <c r="L181" s="31"/>
      <c r="M181" s="204"/>
      <c r="N181" s="54"/>
      <c r="O181" s="54"/>
      <c r="P181" s="54"/>
      <c r="Q181" s="54"/>
      <c r="R181" s="54"/>
      <c r="S181" s="54"/>
      <c r="T181" s="55"/>
      <c r="AT181" s="16" t="s">
        <v>431</v>
      </c>
      <c r="AU181" s="16" t="s">
        <v>74</v>
      </c>
    </row>
    <row r="182" spans="2:65" s="1" customFormat="1" ht="16.5" customHeight="1">
      <c r="B182" s="155"/>
      <c r="C182" s="193" t="s">
        <v>271</v>
      </c>
      <c r="D182" s="193" t="s">
        <v>204</v>
      </c>
      <c r="E182" s="194" t="s">
        <v>2226</v>
      </c>
      <c r="F182" s="195" t="s">
        <v>2227</v>
      </c>
      <c r="G182" s="196" t="s">
        <v>265</v>
      </c>
      <c r="H182" s="197">
        <v>2</v>
      </c>
      <c r="I182" s="198"/>
      <c r="J182" s="199">
        <f>ROUND(I182*H182,2)</f>
        <v>0</v>
      </c>
      <c r="K182" s="195" t="s">
        <v>1</v>
      </c>
      <c r="L182" s="200"/>
      <c r="M182" s="201" t="s">
        <v>1</v>
      </c>
      <c r="N182" s="202" t="s">
        <v>36</v>
      </c>
      <c r="O182" s="54"/>
      <c r="P182" s="165">
        <f>O182*H182</f>
        <v>0</v>
      </c>
      <c r="Q182" s="165">
        <v>0</v>
      </c>
      <c r="R182" s="165">
        <f>Q182*H182</f>
        <v>0</v>
      </c>
      <c r="S182" s="165">
        <v>0</v>
      </c>
      <c r="T182" s="166">
        <f>S182*H182</f>
        <v>0</v>
      </c>
      <c r="AR182" s="167" t="s">
        <v>1694</v>
      </c>
      <c r="AT182" s="167" t="s">
        <v>204</v>
      </c>
      <c r="AU182" s="167" t="s">
        <v>74</v>
      </c>
      <c r="AY182" s="16" t="s">
        <v>153</v>
      </c>
      <c r="BE182" s="168">
        <f>IF(N182="základná",J182,0)</f>
        <v>0</v>
      </c>
      <c r="BF182" s="168">
        <f>IF(N182="znížená",J182,0)</f>
        <v>0</v>
      </c>
      <c r="BG182" s="168">
        <f>IF(N182="zákl. prenesená",J182,0)</f>
        <v>0</v>
      </c>
      <c r="BH182" s="168">
        <f>IF(N182="zníž. prenesená",J182,0)</f>
        <v>0</v>
      </c>
      <c r="BI182" s="168">
        <f>IF(N182="nulová",J182,0)</f>
        <v>0</v>
      </c>
      <c r="BJ182" s="16" t="s">
        <v>82</v>
      </c>
      <c r="BK182" s="168">
        <f>ROUND(I182*H182,2)</f>
        <v>0</v>
      </c>
      <c r="BL182" s="16" t="s">
        <v>507</v>
      </c>
      <c r="BM182" s="167" t="s">
        <v>396</v>
      </c>
    </row>
    <row r="183" spans="2:65" s="1" customFormat="1" ht="29.25">
      <c r="B183" s="31"/>
      <c r="D183" s="170" t="s">
        <v>431</v>
      </c>
      <c r="F183" s="203" t="s">
        <v>2228</v>
      </c>
      <c r="I183" s="95"/>
      <c r="L183" s="31"/>
      <c r="M183" s="204"/>
      <c r="N183" s="54"/>
      <c r="O183" s="54"/>
      <c r="P183" s="54"/>
      <c r="Q183" s="54"/>
      <c r="R183" s="54"/>
      <c r="S183" s="54"/>
      <c r="T183" s="55"/>
      <c r="AT183" s="16" t="s">
        <v>431</v>
      </c>
      <c r="AU183" s="16" t="s">
        <v>74</v>
      </c>
    </row>
    <row r="184" spans="2:65" s="1" customFormat="1" ht="16.5" customHeight="1">
      <c r="B184" s="155"/>
      <c r="C184" s="193" t="s">
        <v>276</v>
      </c>
      <c r="D184" s="193" t="s">
        <v>204</v>
      </c>
      <c r="E184" s="194" t="s">
        <v>2229</v>
      </c>
      <c r="F184" s="195" t="s">
        <v>2230</v>
      </c>
      <c r="G184" s="196" t="s">
        <v>265</v>
      </c>
      <c r="H184" s="197">
        <v>3</v>
      </c>
      <c r="I184" s="198"/>
      <c r="J184" s="199">
        <f>ROUND(I184*H184,2)</f>
        <v>0</v>
      </c>
      <c r="K184" s="195" t="s">
        <v>1</v>
      </c>
      <c r="L184" s="200"/>
      <c r="M184" s="201" t="s">
        <v>1</v>
      </c>
      <c r="N184" s="202" t="s">
        <v>36</v>
      </c>
      <c r="O184" s="54"/>
      <c r="P184" s="165">
        <f>O184*H184</f>
        <v>0</v>
      </c>
      <c r="Q184" s="165">
        <v>0</v>
      </c>
      <c r="R184" s="165">
        <f>Q184*H184</f>
        <v>0</v>
      </c>
      <c r="S184" s="165">
        <v>0</v>
      </c>
      <c r="T184" s="166">
        <f>S184*H184</f>
        <v>0</v>
      </c>
      <c r="AR184" s="167" t="s">
        <v>1694</v>
      </c>
      <c r="AT184" s="167" t="s">
        <v>204</v>
      </c>
      <c r="AU184" s="167" t="s">
        <v>74</v>
      </c>
      <c r="AY184" s="16" t="s">
        <v>153</v>
      </c>
      <c r="BE184" s="168">
        <f>IF(N184="základná",J184,0)</f>
        <v>0</v>
      </c>
      <c r="BF184" s="168">
        <f>IF(N184="znížená",J184,0)</f>
        <v>0</v>
      </c>
      <c r="BG184" s="168">
        <f>IF(N184="zákl. prenesená",J184,0)</f>
        <v>0</v>
      </c>
      <c r="BH184" s="168">
        <f>IF(N184="zníž. prenesená",J184,0)</f>
        <v>0</v>
      </c>
      <c r="BI184" s="168">
        <f>IF(N184="nulová",J184,0)</f>
        <v>0</v>
      </c>
      <c r="BJ184" s="16" t="s">
        <v>82</v>
      </c>
      <c r="BK184" s="168">
        <f>ROUND(I184*H184,2)</f>
        <v>0</v>
      </c>
      <c r="BL184" s="16" t="s">
        <v>507</v>
      </c>
      <c r="BM184" s="167" t="s">
        <v>407</v>
      </c>
    </row>
    <row r="185" spans="2:65" s="1" customFormat="1" ht="29.25">
      <c r="B185" s="31"/>
      <c r="D185" s="170" t="s">
        <v>431</v>
      </c>
      <c r="F185" s="203" t="s">
        <v>2231</v>
      </c>
      <c r="I185" s="95"/>
      <c r="L185" s="31"/>
      <c r="M185" s="204"/>
      <c r="N185" s="54"/>
      <c r="O185" s="54"/>
      <c r="P185" s="54"/>
      <c r="Q185" s="54"/>
      <c r="R185" s="54"/>
      <c r="S185" s="54"/>
      <c r="T185" s="55"/>
      <c r="AT185" s="16" t="s">
        <v>431</v>
      </c>
      <c r="AU185" s="16" t="s">
        <v>74</v>
      </c>
    </row>
    <row r="186" spans="2:65" s="11" customFormat="1" ht="22.9" customHeight="1">
      <c r="B186" s="142"/>
      <c r="D186" s="143" t="s">
        <v>69</v>
      </c>
      <c r="E186" s="153" t="s">
        <v>2232</v>
      </c>
      <c r="F186" s="153" t="s">
        <v>2233</v>
      </c>
      <c r="I186" s="145"/>
      <c r="J186" s="154">
        <f>BK186</f>
        <v>0</v>
      </c>
      <c r="L186" s="142"/>
      <c r="M186" s="147"/>
      <c r="N186" s="148"/>
      <c r="O186" s="148"/>
      <c r="P186" s="149">
        <f>SUM(P187:P220)</f>
        <v>0</v>
      </c>
      <c r="Q186" s="148"/>
      <c r="R186" s="149">
        <f>SUM(R187:R220)</f>
        <v>0</v>
      </c>
      <c r="S186" s="148"/>
      <c r="T186" s="150">
        <f>SUM(T187:T220)</f>
        <v>0</v>
      </c>
      <c r="AR186" s="143" t="s">
        <v>89</v>
      </c>
      <c r="AT186" s="151" t="s">
        <v>69</v>
      </c>
      <c r="AU186" s="151" t="s">
        <v>74</v>
      </c>
      <c r="AY186" s="143" t="s">
        <v>153</v>
      </c>
      <c r="BK186" s="152">
        <f>SUM(BK187:BK220)</f>
        <v>0</v>
      </c>
    </row>
    <row r="187" spans="2:65" s="1" customFormat="1" ht="16.5" customHeight="1">
      <c r="B187" s="155"/>
      <c r="C187" s="193" t="s">
        <v>281</v>
      </c>
      <c r="D187" s="193" t="s">
        <v>204</v>
      </c>
      <c r="E187" s="194" t="s">
        <v>2234</v>
      </c>
      <c r="F187" s="195" t="s">
        <v>2235</v>
      </c>
      <c r="G187" s="196" t="s">
        <v>265</v>
      </c>
      <c r="H187" s="197">
        <v>1</v>
      </c>
      <c r="I187" s="198"/>
      <c r="J187" s="199">
        <f>ROUND(I187*H187,2)</f>
        <v>0</v>
      </c>
      <c r="K187" s="195" t="s">
        <v>1</v>
      </c>
      <c r="L187" s="200"/>
      <c r="M187" s="201" t="s">
        <v>1</v>
      </c>
      <c r="N187" s="202" t="s">
        <v>36</v>
      </c>
      <c r="O187" s="54"/>
      <c r="P187" s="165">
        <f>O187*H187</f>
        <v>0</v>
      </c>
      <c r="Q187" s="165">
        <v>0</v>
      </c>
      <c r="R187" s="165">
        <f>Q187*H187</f>
        <v>0</v>
      </c>
      <c r="S187" s="165">
        <v>0</v>
      </c>
      <c r="T187" s="166">
        <f>S187*H187</f>
        <v>0</v>
      </c>
      <c r="AR187" s="167" t="s">
        <v>1694</v>
      </c>
      <c r="AT187" s="167" t="s">
        <v>204</v>
      </c>
      <c r="AU187" s="167" t="s">
        <v>82</v>
      </c>
      <c r="AY187" s="16" t="s">
        <v>153</v>
      </c>
      <c r="BE187" s="168">
        <f>IF(N187="základná",J187,0)</f>
        <v>0</v>
      </c>
      <c r="BF187" s="168">
        <f>IF(N187="znížená",J187,0)</f>
        <v>0</v>
      </c>
      <c r="BG187" s="168">
        <f>IF(N187="zákl. prenesená",J187,0)</f>
        <v>0</v>
      </c>
      <c r="BH187" s="168">
        <f>IF(N187="zníž. prenesená",J187,0)</f>
        <v>0</v>
      </c>
      <c r="BI187" s="168">
        <f>IF(N187="nulová",J187,0)</f>
        <v>0</v>
      </c>
      <c r="BJ187" s="16" t="s">
        <v>82</v>
      </c>
      <c r="BK187" s="168">
        <f>ROUND(I187*H187,2)</f>
        <v>0</v>
      </c>
      <c r="BL187" s="16" t="s">
        <v>507</v>
      </c>
      <c r="BM187" s="167" t="s">
        <v>418</v>
      </c>
    </row>
    <row r="188" spans="2:65" s="1" customFormat="1" ht="29.25">
      <c r="B188" s="31"/>
      <c r="D188" s="170" t="s">
        <v>431</v>
      </c>
      <c r="F188" s="203" t="s">
        <v>2236</v>
      </c>
      <c r="I188" s="95"/>
      <c r="L188" s="31"/>
      <c r="M188" s="204"/>
      <c r="N188" s="54"/>
      <c r="O188" s="54"/>
      <c r="P188" s="54"/>
      <c r="Q188" s="54"/>
      <c r="R188" s="54"/>
      <c r="S188" s="54"/>
      <c r="T188" s="55"/>
      <c r="AT188" s="16" t="s">
        <v>431</v>
      </c>
      <c r="AU188" s="16" t="s">
        <v>82</v>
      </c>
    </row>
    <row r="189" spans="2:65" s="1" customFormat="1" ht="16.5" customHeight="1">
      <c r="B189" s="155"/>
      <c r="C189" s="193" t="s">
        <v>286</v>
      </c>
      <c r="D189" s="193" t="s">
        <v>204</v>
      </c>
      <c r="E189" s="194" t="s">
        <v>2237</v>
      </c>
      <c r="F189" s="195" t="s">
        <v>2238</v>
      </c>
      <c r="G189" s="196" t="s">
        <v>265</v>
      </c>
      <c r="H189" s="197">
        <v>1</v>
      </c>
      <c r="I189" s="198"/>
      <c r="J189" s="199">
        <f>ROUND(I189*H189,2)</f>
        <v>0</v>
      </c>
      <c r="K189" s="195" t="s">
        <v>1</v>
      </c>
      <c r="L189" s="200"/>
      <c r="M189" s="201" t="s">
        <v>1</v>
      </c>
      <c r="N189" s="202" t="s">
        <v>36</v>
      </c>
      <c r="O189" s="54"/>
      <c r="P189" s="165">
        <f>O189*H189</f>
        <v>0</v>
      </c>
      <c r="Q189" s="165">
        <v>0</v>
      </c>
      <c r="R189" s="165">
        <f>Q189*H189</f>
        <v>0</v>
      </c>
      <c r="S189" s="165">
        <v>0</v>
      </c>
      <c r="T189" s="166">
        <f>S189*H189</f>
        <v>0</v>
      </c>
      <c r="AR189" s="167" t="s">
        <v>1694</v>
      </c>
      <c r="AT189" s="167" t="s">
        <v>204</v>
      </c>
      <c r="AU189" s="167" t="s">
        <v>82</v>
      </c>
      <c r="AY189" s="16" t="s">
        <v>153</v>
      </c>
      <c r="BE189" s="168">
        <f>IF(N189="základná",J189,0)</f>
        <v>0</v>
      </c>
      <c r="BF189" s="168">
        <f>IF(N189="znížená",J189,0)</f>
        <v>0</v>
      </c>
      <c r="BG189" s="168">
        <f>IF(N189="zákl. prenesená",J189,0)</f>
        <v>0</v>
      </c>
      <c r="BH189" s="168">
        <f>IF(N189="zníž. prenesená",J189,0)</f>
        <v>0</v>
      </c>
      <c r="BI189" s="168">
        <f>IF(N189="nulová",J189,0)</f>
        <v>0</v>
      </c>
      <c r="BJ189" s="16" t="s">
        <v>82</v>
      </c>
      <c r="BK189" s="168">
        <f>ROUND(I189*H189,2)</f>
        <v>0</v>
      </c>
      <c r="BL189" s="16" t="s">
        <v>507</v>
      </c>
      <c r="BM189" s="167" t="s">
        <v>427</v>
      </c>
    </row>
    <row r="190" spans="2:65" s="1" customFormat="1" ht="29.25">
      <c r="B190" s="31"/>
      <c r="D190" s="170" t="s">
        <v>431</v>
      </c>
      <c r="F190" s="203" t="s">
        <v>2239</v>
      </c>
      <c r="I190" s="95"/>
      <c r="L190" s="31"/>
      <c r="M190" s="204"/>
      <c r="N190" s="54"/>
      <c r="O190" s="54"/>
      <c r="P190" s="54"/>
      <c r="Q190" s="54"/>
      <c r="R190" s="54"/>
      <c r="S190" s="54"/>
      <c r="T190" s="55"/>
      <c r="AT190" s="16" t="s">
        <v>431</v>
      </c>
      <c r="AU190" s="16" t="s">
        <v>82</v>
      </c>
    </row>
    <row r="191" spans="2:65" s="1" customFormat="1" ht="16.5" customHeight="1">
      <c r="B191" s="155"/>
      <c r="C191" s="193" t="s">
        <v>291</v>
      </c>
      <c r="D191" s="193" t="s">
        <v>204</v>
      </c>
      <c r="E191" s="194" t="s">
        <v>2240</v>
      </c>
      <c r="F191" s="195" t="s">
        <v>2241</v>
      </c>
      <c r="G191" s="196" t="s">
        <v>265</v>
      </c>
      <c r="H191" s="197">
        <v>7</v>
      </c>
      <c r="I191" s="198"/>
      <c r="J191" s="199">
        <f>ROUND(I191*H191,2)</f>
        <v>0</v>
      </c>
      <c r="K191" s="195" t="s">
        <v>1</v>
      </c>
      <c r="L191" s="200"/>
      <c r="M191" s="201" t="s">
        <v>1</v>
      </c>
      <c r="N191" s="202" t="s">
        <v>36</v>
      </c>
      <c r="O191" s="54"/>
      <c r="P191" s="165">
        <f>O191*H191</f>
        <v>0</v>
      </c>
      <c r="Q191" s="165">
        <v>0</v>
      </c>
      <c r="R191" s="165">
        <f>Q191*H191</f>
        <v>0</v>
      </c>
      <c r="S191" s="165">
        <v>0</v>
      </c>
      <c r="T191" s="166">
        <f>S191*H191</f>
        <v>0</v>
      </c>
      <c r="AR191" s="167" t="s">
        <v>1694</v>
      </c>
      <c r="AT191" s="167" t="s">
        <v>204</v>
      </c>
      <c r="AU191" s="167" t="s">
        <v>82</v>
      </c>
      <c r="AY191" s="16" t="s">
        <v>153</v>
      </c>
      <c r="BE191" s="168">
        <f>IF(N191="základná",J191,0)</f>
        <v>0</v>
      </c>
      <c r="BF191" s="168">
        <f>IF(N191="znížená",J191,0)</f>
        <v>0</v>
      </c>
      <c r="BG191" s="168">
        <f>IF(N191="zákl. prenesená",J191,0)</f>
        <v>0</v>
      </c>
      <c r="BH191" s="168">
        <f>IF(N191="zníž. prenesená",J191,0)</f>
        <v>0</v>
      </c>
      <c r="BI191" s="168">
        <f>IF(N191="nulová",J191,0)</f>
        <v>0</v>
      </c>
      <c r="BJ191" s="16" t="s">
        <v>82</v>
      </c>
      <c r="BK191" s="168">
        <f>ROUND(I191*H191,2)</f>
        <v>0</v>
      </c>
      <c r="BL191" s="16" t="s">
        <v>507</v>
      </c>
      <c r="BM191" s="167" t="s">
        <v>442</v>
      </c>
    </row>
    <row r="192" spans="2:65" s="1" customFormat="1" ht="29.25">
      <c r="B192" s="31"/>
      <c r="D192" s="170" t="s">
        <v>431</v>
      </c>
      <c r="F192" s="203" t="s">
        <v>2242</v>
      </c>
      <c r="I192" s="95"/>
      <c r="L192" s="31"/>
      <c r="M192" s="204"/>
      <c r="N192" s="54"/>
      <c r="O192" s="54"/>
      <c r="P192" s="54"/>
      <c r="Q192" s="54"/>
      <c r="R192" s="54"/>
      <c r="S192" s="54"/>
      <c r="T192" s="55"/>
      <c r="AT192" s="16" t="s">
        <v>431</v>
      </c>
      <c r="AU192" s="16" t="s">
        <v>82</v>
      </c>
    </row>
    <row r="193" spans="2:65" s="1" customFormat="1" ht="16.5" customHeight="1">
      <c r="B193" s="155"/>
      <c r="C193" s="193" t="s">
        <v>296</v>
      </c>
      <c r="D193" s="193" t="s">
        <v>204</v>
      </c>
      <c r="E193" s="194" t="s">
        <v>2243</v>
      </c>
      <c r="F193" s="195" t="s">
        <v>2244</v>
      </c>
      <c r="G193" s="196" t="s">
        <v>265</v>
      </c>
      <c r="H193" s="197">
        <v>13</v>
      </c>
      <c r="I193" s="198"/>
      <c r="J193" s="199">
        <f>ROUND(I193*H193,2)</f>
        <v>0</v>
      </c>
      <c r="K193" s="195" t="s">
        <v>1</v>
      </c>
      <c r="L193" s="200"/>
      <c r="M193" s="201" t="s">
        <v>1</v>
      </c>
      <c r="N193" s="202" t="s">
        <v>36</v>
      </c>
      <c r="O193" s="54"/>
      <c r="P193" s="165">
        <f>O193*H193</f>
        <v>0</v>
      </c>
      <c r="Q193" s="165">
        <v>0</v>
      </c>
      <c r="R193" s="165">
        <f>Q193*H193</f>
        <v>0</v>
      </c>
      <c r="S193" s="165">
        <v>0</v>
      </c>
      <c r="T193" s="166">
        <f>S193*H193</f>
        <v>0</v>
      </c>
      <c r="AR193" s="167" t="s">
        <v>1694</v>
      </c>
      <c r="AT193" s="167" t="s">
        <v>204</v>
      </c>
      <c r="AU193" s="167" t="s">
        <v>82</v>
      </c>
      <c r="AY193" s="16" t="s">
        <v>153</v>
      </c>
      <c r="BE193" s="168">
        <f>IF(N193="základná",J193,0)</f>
        <v>0</v>
      </c>
      <c r="BF193" s="168">
        <f>IF(N193="znížená",J193,0)</f>
        <v>0</v>
      </c>
      <c r="BG193" s="168">
        <f>IF(N193="zákl. prenesená",J193,0)</f>
        <v>0</v>
      </c>
      <c r="BH193" s="168">
        <f>IF(N193="zníž. prenesená",J193,0)</f>
        <v>0</v>
      </c>
      <c r="BI193" s="168">
        <f>IF(N193="nulová",J193,0)</f>
        <v>0</v>
      </c>
      <c r="BJ193" s="16" t="s">
        <v>82</v>
      </c>
      <c r="BK193" s="168">
        <f>ROUND(I193*H193,2)</f>
        <v>0</v>
      </c>
      <c r="BL193" s="16" t="s">
        <v>507</v>
      </c>
      <c r="BM193" s="167" t="s">
        <v>452</v>
      </c>
    </row>
    <row r="194" spans="2:65" s="1" customFormat="1" ht="29.25">
      <c r="B194" s="31"/>
      <c r="D194" s="170" t="s">
        <v>431</v>
      </c>
      <c r="F194" s="203" t="s">
        <v>2245</v>
      </c>
      <c r="I194" s="95"/>
      <c r="L194" s="31"/>
      <c r="M194" s="204"/>
      <c r="N194" s="54"/>
      <c r="O194" s="54"/>
      <c r="P194" s="54"/>
      <c r="Q194" s="54"/>
      <c r="R194" s="54"/>
      <c r="S194" s="54"/>
      <c r="T194" s="55"/>
      <c r="AT194" s="16" t="s">
        <v>431</v>
      </c>
      <c r="AU194" s="16" t="s">
        <v>82</v>
      </c>
    </row>
    <row r="195" spans="2:65" s="1" customFormat="1" ht="16.5" customHeight="1">
      <c r="B195" s="155"/>
      <c r="C195" s="193" t="s">
        <v>300</v>
      </c>
      <c r="D195" s="193" t="s">
        <v>204</v>
      </c>
      <c r="E195" s="194" t="s">
        <v>2246</v>
      </c>
      <c r="F195" s="195" t="s">
        <v>2247</v>
      </c>
      <c r="G195" s="196" t="s">
        <v>265</v>
      </c>
      <c r="H195" s="197">
        <v>1</v>
      </c>
      <c r="I195" s="198"/>
      <c r="J195" s="199">
        <f>ROUND(I195*H195,2)</f>
        <v>0</v>
      </c>
      <c r="K195" s="195" t="s">
        <v>1</v>
      </c>
      <c r="L195" s="200"/>
      <c r="M195" s="201" t="s">
        <v>1</v>
      </c>
      <c r="N195" s="202" t="s">
        <v>36</v>
      </c>
      <c r="O195" s="54"/>
      <c r="P195" s="165">
        <f>O195*H195</f>
        <v>0</v>
      </c>
      <c r="Q195" s="165">
        <v>0</v>
      </c>
      <c r="R195" s="165">
        <f>Q195*H195</f>
        <v>0</v>
      </c>
      <c r="S195" s="165">
        <v>0</v>
      </c>
      <c r="T195" s="166">
        <f>S195*H195</f>
        <v>0</v>
      </c>
      <c r="AR195" s="167" t="s">
        <v>1694</v>
      </c>
      <c r="AT195" s="167" t="s">
        <v>204</v>
      </c>
      <c r="AU195" s="167" t="s">
        <v>82</v>
      </c>
      <c r="AY195" s="16" t="s">
        <v>153</v>
      </c>
      <c r="BE195" s="168">
        <f>IF(N195="základná",J195,0)</f>
        <v>0</v>
      </c>
      <c r="BF195" s="168">
        <f>IF(N195="znížená",J195,0)</f>
        <v>0</v>
      </c>
      <c r="BG195" s="168">
        <f>IF(N195="zákl. prenesená",J195,0)</f>
        <v>0</v>
      </c>
      <c r="BH195" s="168">
        <f>IF(N195="zníž. prenesená",J195,0)</f>
        <v>0</v>
      </c>
      <c r="BI195" s="168">
        <f>IF(N195="nulová",J195,0)</f>
        <v>0</v>
      </c>
      <c r="BJ195" s="16" t="s">
        <v>82</v>
      </c>
      <c r="BK195" s="168">
        <f>ROUND(I195*H195,2)</f>
        <v>0</v>
      </c>
      <c r="BL195" s="16" t="s">
        <v>507</v>
      </c>
      <c r="BM195" s="167" t="s">
        <v>463</v>
      </c>
    </row>
    <row r="196" spans="2:65" s="1" customFormat="1" ht="19.5">
      <c r="B196" s="31"/>
      <c r="D196" s="170" t="s">
        <v>431</v>
      </c>
      <c r="F196" s="203" t="s">
        <v>2248</v>
      </c>
      <c r="I196" s="95"/>
      <c r="L196" s="31"/>
      <c r="M196" s="204"/>
      <c r="N196" s="54"/>
      <c r="O196" s="54"/>
      <c r="P196" s="54"/>
      <c r="Q196" s="54"/>
      <c r="R196" s="54"/>
      <c r="S196" s="54"/>
      <c r="T196" s="55"/>
      <c r="AT196" s="16" t="s">
        <v>431</v>
      </c>
      <c r="AU196" s="16" t="s">
        <v>82</v>
      </c>
    </row>
    <row r="197" spans="2:65" s="1" customFormat="1" ht="16.5" customHeight="1">
      <c r="B197" s="155"/>
      <c r="C197" s="193" t="s">
        <v>304</v>
      </c>
      <c r="D197" s="193" t="s">
        <v>204</v>
      </c>
      <c r="E197" s="194" t="s">
        <v>2249</v>
      </c>
      <c r="F197" s="195" t="s">
        <v>2250</v>
      </c>
      <c r="G197" s="196" t="s">
        <v>265</v>
      </c>
      <c r="H197" s="197">
        <v>1</v>
      </c>
      <c r="I197" s="198"/>
      <c r="J197" s="199">
        <f>ROUND(I197*H197,2)</f>
        <v>0</v>
      </c>
      <c r="K197" s="195" t="s">
        <v>1</v>
      </c>
      <c r="L197" s="200"/>
      <c r="M197" s="201" t="s">
        <v>1</v>
      </c>
      <c r="N197" s="202" t="s">
        <v>36</v>
      </c>
      <c r="O197" s="54"/>
      <c r="P197" s="165">
        <f>O197*H197</f>
        <v>0</v>
      </c>
      <c r="Q197" s="165">
        <v>0</v>
      </c>
      <c r="R197" s="165">
        <f>Q197*H197</f>
        <v>0</v>
      </c>
      <c r="S197" s="165">
        <v>0</v>
      </c>
      <c r="T197" s="166">
        <f>S197*H197</f>
        <v>0</v>
      </c>
      <c r="AR197" s="167" t="s">
        <v>1694</v>
      </c>
      <c r="AT197" s="167" t="s">
        <v>204</v>
      </c>
      <c r="AU197" s="167" t="s">
        <v>82</v>
      </c>
      <c r="AY197" s="16" t="s">
        <v>153</v>
      </c>
      <c r="BE197" s="168">
        <f>IF(N197="základná",J197,0)</f>
        <v>0</v>
      </c>
      <c r="BF197" s="168">
        <f>IF(N197="znížená",J197,0)</f>
        <v>0</v>
      </c>
      <c r="BG197" s="168">
        <f>IF(N197="zákl. prenesená",J197,0)</f>
        <v>0</v>
      </c>
      <c r="BH197" s="168">
        <f>IF(N197="zníž. prenesená",J197,0)</f>
        <v>0</v>
      </c>
      <c r="BI197" s="168">
        <f>IF(N197="nulová",J197,0)</f>
        <v>0</v>
      </c>
      <c r="BJ197" s="16" t="s">
        <v>82</v>
      </c>
      <c r="BK197" s="168">
        <f>ROUND(I197*H197,2)</f>
        <v>0</v>
      </c>
      <c r="BL197" s="16" t="s">
        <v>507</v>
      </c>
      <c r="BM197" s="167" t="s">
        <v>473</v>
      </c>
    </row>
    <row r="198" spans="2:65" s="1" customFormat="1" ht="29.25">
      <c r="B198" s="31"/>
      <c r="D198" s="170" t="s">
        <v>431</v>
      </c>
      <c r="F198" s="203" t="s">
        <v>2251</v>
      </c>
      <c r="I198" s="95"/>
      <c r="L198" s="31"/>
      <c r="M198" s="204"/>
      <c r="N198" s="54"/>
      <c r="O198" s="54"/>
      <c r="P198" s="54"/>
      <c r="Q198" s="54"/>
      <c r="R198" s="54"/>
      <c r="S198" s="54"/>
      <c r="T198" s="55"/>
      <c r="AT198" s="16" t="s">
        <v>431</v>
      </c>
      <c r="AU198" s="16" t="s">
        <v>82</v>
      </c>
    </row>
    <row r="199" spans="2:65" s="1" customFormat="1" ht="16.5" customHeight="1">
      <c r="B199" s="155"/>
      <c r="C199" s="193" t="s">
        <v>309</v>
      </c>
      <c r="D199" s="193" t="s">
        <v>204</v>
      </c>
      <c r="E199" s="194" t="s">
        <v>2252</v>
      </c>
      <c r="F199" s="195" t="s">
        <v>2253</v>
      </c>
      <c r="G199" s="196" t="s">
        <v>265</v>
      </c>
      <c r="H199" s="197">
        <v>2</v>
      </c>
      <c r="I199" s="198"/>
      <c r="J199" s="199">
        <f>ROUND(I199*H199,2)</f>
        <v>0</v>
      </c>
      <c r="K199" s="195" t="s">
        <v>1</v>
      </c>
      <c r="L199" s="200"/>
      <c r="M199" s="201" t="s">
        <v>1</v>
      </c>
      <c r="N199" s="202" t="s">
        <v>36</v>
      </c>
      <c r="O199" s="54"/>
      <c r="P199" s="165">
        <f>O199*H199</f>
        <v>0</v>
      </c>
      <c r="Q199" s="165">
        <v>0</v>
      </c>
      <c r="R199" s="165">
        <f>Q199*H199</f>
        <v>0</v>
      </c>
      <c r="S199" s="165">
        <v>0</v>
      </c>
      <c r="T199" s="166">
        <f>S199*H199</f>
        <v>0</v>
      </c>
      <c r="AR199" s="167" t="s">
        <v>1694</v>
      </c>
      <c r="AT199" s="167" t="s">
        <v>204</v>
      </c>
      <c r="AU199" s="167" t="s">
        <v>82</v>
      </c>
      <c r="AY199" s="16" t="s">
        <v>153</v>
      </c>
      <c r="BE199" s="168">
        <f>IF(N199="základná",J199,0)</f>
        <v>0</v>
      </c>
      <c r="BF199" s="168">
        <f>IF(N199="znížená",J199,0)</f>
        <v>0</v>
      </c>
      <c r="BG199" s="168">
        <f>IF(N199="zákl. prenesená",J199,0)</f>
        <v>0</v>
      </c>
      <c r="BH199" s="168">
        <f>IF(N199="zníž. prenesená",J199,0)</f>
        <v>0</v>
      </c>
      <c r="BI199" s="168">
        <f>IF(N199="nulová",J199,0)</f>
        <v>0</v>
      </c>
      <c r="BJ199" s="16" t="s">
        <v>82</v>
      </c>
      <c r="BK199" s="168">
        <f>ROUND(I199*H199,2)</f>
        <v>0</v>
      </c>
      <c r="BL199" s="16" t="s">
        <v>507</v>
      </c>
      <c r="BM199" s="167" t="s">
        <v>482</v>
      </c>
    </row>
    <row r="200" spans="2:65" s="1" customFormat="1" ht="19.5">
      <c r="B200" s="31"/>
      <c r="D200" s="170" t="s">
        <v>431</v>
      </c>
      <c r="F200" s="203" t="s">
        <v>2254</v>
      </c>
      <c r="I200" s="95"/>
      <c r="L200" s="31"/>
      <c r="M200" s="204"/>
      <c r="N200" s="54"/>
      <c r="O200" s="54"/>
      <c r="P200" s="54"/>
      <c r="Q200" s="54"/>
      <c r="R200" s="54"/>
      <c r="S200" s="54"/>
      <c r="T200" s="55"/>
      <c r="AT200" s="16" t="s">
        <v>431</v>
      </c>
      <c r="AU200" s="16" t="s">
        <v>82</v>
      </c>
    </row>
    <row r="201" spans="2:65" s="1" customFormat="1" ht="16.5" customHeight="1">
      <c r="B201" s="155"/>
      <c r="C201" s="193" t="s">
        <v>315</v>
      </c>
      <c r="D201" s="193" t="s">
        <v>204</v>
      </c>
      <c r="E201" s="194" t="s">
        <v>2255</v>
      </c>
      <c r="F201" s="195" t="s">
        <v>2256</v>
      </c>
      <c r="G201" s="196" t="s">
        <v>265</v>
      </c>
      <c r="H201" s="197">
        <v>1</v>
      </c>
      <c r="I201" s="198"/>
      <c r="J201" s="199">
        <f>ROUND(I201*H201,2)</f>
        <v>0</v>
      </c>
      <c r="K201" s="195" t="s">
        <v>1</v>
      </c>
      <c r="L201" s="200"/>
      <c r="M201" s="201" t="s">
        <v>1</v>
      </c>
      <c r="N201" s="202" t="s">
        <v>36</v>
      </c>
      <c r="O201" s="54"/>
      <c r="P201" s="165">
        <f>O201*H201</f>
        <v>0</v>
      </c>
      <c r="Q201" s="165">
        <v>0</v>
      </c>
      <c r="R201" s="165">
        <f>Q201*H201</f>
        <v>0</v>
      </c>
      <c r="S201" s="165">
        <v>0</v>
      </c>
      <c r="T201" s="166">
        <f>S201*H201</f>
        <v>0</v>
      </c>
      <c r="AR201" s="167" t="s">
        <v>1694</v>
      </c>
      <c r="AT201" s="167" t="s">
        <v>204</v>
      </c>
      <c r="AU201" s="167" t="s">
        <v>82</v>
      </c>
      <c r="AY201" s="16" t="s">
        <v>153</v>
      </c>
      <c r="BE201" s="168">
        <f>IF(N201="základná",J201,0)</f>
        <v>0</v>
      </c>
      <c r="BF201" s="168">
        <f>IF(N201="znížená",J201,0)</f>
        <v>0</v>
      </c>
      <c r="BG201" s="168">
        <f>IF(N201="zákl. prenesená",J201,0)</f>
        <v>0</v>
      </c>
      <c r="BH201" s="168">
        <f>IF(N201="zníž. prenesená",J201,0)</f>
        <v>0</v>
      </c>
      <c r="BI201" s="168">
        <f>IF(N201="nulová",J201,0)</f>
        <v>0</v>
      </c>
      <c r="BJ201" s="16" t="s">
        <v>82</v>
      </c>
      <c r="BK201" s="168">
        <f>ROUND(I201*H201,2)</f>
        <v>0</v>
      </c>
      <c r="BL201" s="16" t="s">
        <v>507</v>
      </c>
      <c r="BM201" s="167" t="s">
        <v>496</v>
      </c>
    </row>
    <row r="202" spans="2:65" s="1" customFormat="1" ht="19.5">
      <c r="B202" s="31"/>
      <c r="D202" s="170" t="s">
        <v>431</v>
      </c>
      <c r="F202" s="203" t="s">
        <v>2257</v>
      </c>
      <c r="I202" s="95"/>
      <c r="L202" s="31"/>
      <c r="M202" s="204"/>
      <c r="N202" s="54"/>
      <c r="O202" s="54"/>
      <c r="P202" s="54"/>
      <c r="Q202" s="54"/>
      <c r="R202" s="54"/>
      <c r="S202" s="54"/>
      <c r="T202" s="55"/>
      <c r="AT202" s="16" t="s">
        <v>431</v>
      </c>
      <c r="AU202" s="16" t="s">
        <v>82</v>
      </c>
    </row>
    <row r="203" spans="2:65" s="1" customFormat="1" ht="16.5" customHeight="1">
      <c r="B203" s="155"/>
      <c r="C203" s="193" t="s">
        <v>320</v>
      </c>
      <c r="D203" s="193" t="s">
        <v>204</v>
      </c>
      <c r="E203" s="194" t="s">
        <v>2258</v>
      </c>
      <c r="F203" s="195" t="s">
        <v>2259</v>
      </c>
      <c r="G203" s="196" t="s">
        <v>265</v>
      </c>
      <c r="H203" s="197">
        <v>1</v>
      </c>
      <c r="I203" s="198"/>
      <c r="J203" s="199">
        <f>ROUND(I203*H203,2)</f>
        <v>0</v>
      </c>
      <c r="K203" s="195" t="s">
        <v>1</v>
      </c>
      <c r="L203" s="200"/>
      <c r="M203" s="201" t="s">
        <v>1</v>
      </c>
      <c r="N203" s="202" t="s">
        <v>36</v>
      </c>
      <c r="O203" s="54"/>
      <c r="P203" s="165">
        <f>O203*H203</f>
        <v>0</v>
      </c>
      <c r="Q203" s="165">
        <v>0</v>
      </c>
      <c r="R203" s="165">
        <f>Q203*H203</f>
        <v>0</v>
      </c>
      <c r="S203" s="165">
        <v>0</v>
      </c>
      <c r="T203" s="166">
        <f>S203*H203</f>
        <v>0</v>
      </c>
      <c r="AR203" s="167" t="s">
        <v>1694</v>
      </c>
      <c r="AT203" s="167" t="s">
        <v>204</v>
      </c>
      <c r="AU203" s="167" t="s">
        <v>82</v>
      </c>
      <c r="AY203" s="16" t="s">
        <v>153</v>
      </c>
      <c r="BE203" s="168">
        <f>IF(N203="základná",J203,0)</f>
        <v>0</v>
      </c>
      <c r="BF203" s="168">
        <f>IF(N203="znížená",J203,0)</f>
        <v>0</v>
      </c>
      <c r="BG203" s="168">
        <f>IF(N203="zákl. prenesená",J203,0)</f>
        <v>0</v>
      </c>
      <c r="BH203" s="168">
        <f>IF(N203="zníž. prenesená",J203,0)</f>
        <v>0</v>
      </c>
      <c r="BI203" s="168">
        <f>IF(N203="nulová",J203,0)</f>
        <v>0</v>
      </c>
      <c r="BJ203" s="16" t="s">
        <v>82</v>
      </c>
      <c r="BK203" s="168">
        <f>ROUND(I203*H203,2)</f>
        <v>0</v>
      </c>
      <c r="BL203" s="16" t="s">
        <v>507</v>
      </c>
      <c r="BM203" s="167" t="s">
        <v>507</v>
      </c>
    </row>
    <row r="204" spans="2:65" s="1" customFormat="1" ht="29.25">
      <c r="B204" s="31"/>
      <c r="D204" s="170" t="s">
        <v>431</v>
      </c>
      <c r="F204" s="203" t="s">
        <v>2260</v>
      </c>
      <c r="I204" s="95"/>
      <c r="L204" s="31"/>
      <c r="M204" s="204"/>
      <c r="N204" s="54"/>
      <c r="O204" s="54"/>
      <c r="P204" s="54"/>
      <c r="Q204" s="54"/>
      <c r="R204" s="54"/>
      <c r="S204" s="54"/>
      <c r="T204" s="55"/>
      <c r="AT204" s="16" t="s">
        <v>431</v>
      </c>
      <c r="AU204" s="16" t="s">
        <v>82</v>
      </c>
    </row>
    <row r="205" spans="2:65" s="1" customFormat="1" ht="16.5" customHeight="1">
      <c r="B205" s="155"/>
      <c r="C205" s="193" t="s">
        <v>327</v>
      </c>
      <c r="D205" s="193" t="s">
        <v>204</v>
      </c>
      <c r="E205" s="194" t="s">
        <v>2261</v>
      </c>
      <c r="F205" s="195" t="s">
        <v>2262</v>
      </c>
      <c r="G205" s="196" t="s">
        <v>265</v>
      </c>
      <c r="H205" s="197">
        <v>6</v>
      </c>
      <c r="I205" s="198"/>
      <c r="J205" s="199">
        <f>ROUND(I205*H205,2)</f>
        <v>0</v>
      </c>
      <c r="K205" s="195" t="s">
        <v>1</v>
      </c>
      <c r="L205" s="200"/>
      <c r="M205" s="201" t="s">
        <v>1</v>
      </c>
      <c r="N205" s="202" t="s">
        <v>36</v>
      </c>
      <c r="O205" s="54"/>
      <c r="P205" s="165">
        <f>O205*H205</f>
        <v>0</v>
      </c>
      <c r="Q205" s="165">
        <v>0</v>
      </c>
      <c r="R205" s="165">
        <f>Q205*H205</f>
        <v>0</v>
      </c>
      <c r="S205" s="165">
        <v>0</v>
      </c>
      <c r="T205" s="166">
        <f>S205*H205</f>
        <v>0</v>
      </c>
      <c r="AR205" s="167" t="s">
        <v>1694</v>
      </c>
      <c r="AT205" s="167" t="s">
        <v>204</v>
      </c>
      <c r="AU205" s="167" t="s">
        <v>82</v>
      </c>
      <c r="AY205" s="16" t="s">
        <v>153</v>
      </c>
      <c r="BE205" s="168">
        <f>IF(N205="základná",J205,0)</f>
        <v>0</v>
      </c>
      <c r="BF205" s="168">
        <f>IF(N205="znížená",J205,0)</f>
        <v>0</v>
      </c>
      <c r="BG205" s="168">
        <f>IF(N205="zákl. prenesená",J205,0)</f>
        <v>0</v>
      </c>
      <c r="BH205" s="168">
        <f>IF(N205="zníž. prenesená",J205,0)</f>
        <v>0</v>
      </c>
      <c r="BI205" s="168">
        <f>IF(N205="nulová",J205,0)</f>
        <v>0</v>
      </c>
      <c r="BJ205" s="16" t="s">
        <v>82</v>
      </c>
      <c r="BK205" s="168">
        <f>ROUND(I205*H205,2)</f>
        <v>0</v>
      </c>
      <c r="BL205" s="16" t="s">
        <v>507</v>
      </c>
      <c r="BM205" s="167" t="s">
        <v>523</v>
      </c>
    </row>
    <row r="206" spans="2:65" s="1" customFormat="1" ht="19.5">
      <c r="B206" s="31"/>
      <c r="D206" s="170" t="s">
        <v>431</v>
      </c>
      <c r="F206" s="203" t="s">
        <v>2263</v>
      </c>
      <c r="I206" s="95"/>
      <c r="L206" s="31"/>
      <c r="M206" s="204"/>
      <c r="N206" s="54"/>
      <c r="O206" s="54"/>
      <c r="P206" s="54"/>
      <c r="Q206" s="54"/>
      <c r="R206" s="54"/>
      <c r="S206" s="54"/>
      <c r="T206" s="55"/>
      <c r="AT206" s="16" t="s">
        <v>431</v>
      </c>
      <c r="AU206" s="16" t="s">
        <v>82</v>
      </c>
    </row>
    <row r="207" spans="2:65" s="1" customFormat="1" ht="16.5" customHeight="1">
      <c r="B207" s="155"/>
      <c r="C207" s="193" t="s">
        <v>332</v>
      </c>
      <c r="D207" s="193" t="s">
        <v>204</v>
      </c>
      <c r="E207" s="194" t="s">
        <v>2264</v>
      </c>
      <c r="F207" s="195" t="s">
        <v>2265</v>
      </c>
      <c r="G207" s="196" t="s">
        <v>265</v>
      </c>
      <c r="H207" s="197">
        <v>4</v>
      </c>
      <c r="I207" s="198"/>
      <c r="J207" s="199">
        <f>ROUND(I207*H207,2)</f>
        <v>0</v>
      </c>
      <c r="K207" s="195" t="s">
        <v>1</v>
      </c>
      <c r="L207" s="200"/>
      <c r="M207" s="201" t="s">
        <v>1</v>
      </c>
      <c r="N207" s="202" t="s">
        <v>36</v>
      </c>
      <c r="O207" s="54"/>
      <c r="P207" s="165">
        <f>O207*H207</f>
        <v>0</v>
      </c>
      <c r="Q207" s="165">
        <v>0</v>
      </c>
      <c r="R207" s="165">
        <f>Q207*H207</f>
        <v>0</v>
      </c>
      <c r="S207" s="165">
        <v>0</v>
      </c>
      <c r="T207" s="166">
        <f>S207*H207</f>
        <v>0</v>
      </c>
      <c r="AR207" s="167" t="s">
        <v>1694</v>
      </c>
      <c r="AT207" s="167" t="s">
        <v>204</v>
      </c>
      <c r="AU207" s="167" t="s">
        <v>82</v>
      </c>
      <c r="AY207" s="16" t="s">
        <v>153</v>
      </c>
      <c r="BE207" s="168">
        <f>IF(N207="základná",J207,0)</f>
        <v>0</v>
      </c>
      <c r="BF207" s="168">
        <f>IF(N207="znížená",J207,0)</f>
        <v>0</v>
      </c>
      <c r="BG207" s="168">
        <f>IF(N207="zákl. prenesená",J207,0)</f>
        <v>0</v>
      </c>
      <c r="BH207" s="168">
        <f>IF(N207="zníž. prenesená",J207,0)</f>
        <v>0</v>
      </c>
      <c r="BI207" s="168">
        <f>IF(N207="nulová",J207,0)</f>
        <v>0</v>
      </c>
      <c r="BJ207" s="16" t="s">
        <v>82</v>
      </c>
      <c r="BK207" s="168">
        <f>ROUND(I207*H207,2)</f>
        <v>0</v>
      </c>
      <c r="BL207" s="16" t="s">
        <v>507</v>
      </c>
      <c r="BM207" s="167" t="s">
        <v>535</v>
      </c>
    </row>
    <row r="208" spans="2:65" s="1" customFormat="1" ht="19.5">
      <c r="B208" s="31"/>
      <c r="D208" s="170" t="s">
        <v>431</v>
      </c>
      <c r="F208" s="203" t="s">
        <v>2266</v>
      </c>
      <c r="I208" s="95"/>
      <c r="L208" s="31"/>
      <c r="M208" s="204"/>
      <c r="N208" s="54"/>
      <c r="O208" s="54"/>
      <c r="P208" s="54"/>
      <c r="Q208" s="54"/>
      <c r="R208" s="54"/>
      <c r="S208" s="54"/>
      <c r="T208" s="55"/>
      <c r="AT208" s="16" t="s">
        <v>431</v>
      </c>
      <c r="AU208" s="16" t="s">
        <v>82</v>
      </c>
    </row>
    <row r="209" spans="2:65" s="1" customFormat="1" ht="16.5" customHeight="1">
      <c r="B209" s="155"/>
      <c r="C209" s="193" t="s">
        <v>337</v>
      </c>
      <c r="D209" s="193" t="s">
        <v>204</v>
      </c>
      <c r="E209" s="194" t="s">
        <v>2267</v>
      </c>
      <c r="F209" s="195" t="s">
        <v>2268</v>
      </c>
      <c r="G209" s="196" t="s">
        <v>265</v>
      </c>
      <c r="H209" s="197">
        <v>1</v>
      </c>
      <c r="I209" s="198"/>
      <c r="J209" s="199">
        <f>ROUND(I209*H209,2)</f>
        <v>0</v>
      </c>
      <c r="K209" s="195" t="s">
        <v>1</v>
      </c>
      <c r="L209" s="200"/>
      <c r="M209" s="201" t="s">
        <v>1</v>
      </c>
      <c r="N209" s="202" t="s">
        <v>36</v>
      </c>
      <c r="O209" s="54"/>
      <c r="P209" s="165">
        <f>O209*H209</f>
        <v>0</v>
      </c>
      <c r="Q209" s="165">
        <v>0</v>
      </c>
      <c r="R209" s="165">
        <f>Q209*H209</f>
        <v>0</v>
      </c>
      <c r="S209" s="165">
        <v>0</v>
      </c>
      <c r="T209" s="166">
        <f>S209*H209</f>
        <v>0</v>
      </c>
      <c r="AR209" s="167" t="s">
        <v>1694</v>
      </c>
      <c r="AT209" s="167" t="s">
        <v>204</v>
      </c>
      <c r="AU209" s="167" t="s">
        <v>82</v>
      </c>
      <c r="AY209" s="16" t="s">
        <v>153</v>
      </c>
      <c r="BE209" s="168">
        <f>IF(N209="základná",J209,0)</f>
        <v>0</v>
      </c>
      <c r="BF209" s="168">
        <f>IF(N209="znížená",J209,0)</f>
        <v>0</v>
      </c>
      <c r="BG209" s="168">
        <f>IF(N209="zákl. prenesená",J209,0)</f>
        <v>0</v>
      </c>
      <c r="BH209" s="168">
        <f>IF(N209="zníž. prenesená",J209,0)</f>
        <v>0</v>
      </c>
      <c r="BI209" s="168">
        <f>IF(N209="nulová",J209,0)</f>
        <v>0</v>
      </c>
      <c r="BJ209" s="16" t="s">
        <v>82</v>
      </c>
      <c r="BK209" s="168">
        <f>ROUND(I209*H209,2)</f>
        <v>0</v>
      </c>
      <c r="BL209" s="16" t="s">
        <v>507</v>
      </c>
      <c r="BM209" s="167" t="s">
        <v>544</v>
      </c>
    </row>
    <row r="210" spans="2:65" s="1" customFormat="1" ht="19.5">
      <c r="B210" s="31"/>
      <c r="D210" s="170" t="s">
        <v>431</v>
      </c>
      <c r="F210" s="203" t="s">
        <v>2269</v>
      </c>
      <c r="I210" s="95"/>
      <c r="L210" s="31"/>
      <c r="M210" s="204"/>
      <c r="N210" s="54"/>
      <c r="O210" s="54"/>
      <c r="P210" s="54"/>
      <c r="Q210" s="54"/>
      <c r="R210" s="54"/>
      <c r="S210" s="54"/>
      <c r="T210" s="55"/>
      <c r="AT210" s="16" t="s">
        <v>431</v>
      </c>
      <c r="AU210" s="16" t="s">
        <v>82</v>
      </c>
    </row>
    <row r="211" spans="2:65" s="1" customFormat="1" ht="16.5" customHeight="1">
      <c r="B211" s="155"/>
      <c r="C211" s="193" t="s">
        <v>341</v>
      </c>
      <c r="D211" s="193" t="s">
        <v>204</v>
      </c>
      <c r="E211" s="194" t="s">
        <v>2270</v>
      </c>
      <c r="F211" s="195" t="s">
        <v>2271</v>
      </c>
      <c r="G211" s="196" t="s">
        <v>265</v>
      </c>
      <c r="H211" s="197">
        <v>1</v>
      </c>
      <c r="I211" s="198"/>
      <c r="J211" s="199">
        <f>ROUND(I211*H211,2)</f>
        <v>0</v>
      </c>
      <c r="K211" s="195" t="s">
        <v>1</v>
      </c>
      <c r="L211" s="200"/>
      <c r="M211" s="201" t="s">
        <v>1</v>
      </c>
      <c r="N211" s="202" t="s">
        <v>36</v>
      </c>
      <c r="O211" s="54"/>
      <c r="P211" s="165">
        <f>O211*H211</f>
        <v>0</v>
      </c>
      <c r="Q211" s="165">
        <v>0</v>
      </c>
      <c r="R211" s="165">
        <f>Q211*H211</f>
        <v>0</v>
      </c>
      <c r="S211" s="165">
        <v>0</v>
      </c>
      <c r="T211" s="166">
        <f>S211*H211</f>
        <v>0</v>
      </c>
      <c r="AR211" s="167" t="s">
        <v>1694</v>
      </c>
      <c r="AT211" s="167" t="s">
        <v>204</v>
      </c>
      <c r="AU211" s="167" t="s">
        <v>82</v>
      </c>
      <c r="AY211" s="16" t="s">
        <v>153</v>
      </c>
      <c r="BE211" s="168">
        <f>IF(N211="základná",J211,0)</f>
        <v>0</v>
      </c>
      <c r="BF211" s="168">
        <f>IF(N211="znížená",J211,0)</f>
        <v>0</v>
      </c>
      <c r="BG211" s="168">
        <f>IF(N211="zákl. prenesená",J211,0)</f>
        <v>0</v>
      </c>
      <c r="BH211" s="168">
        <f>IF(N211="zníž. prenesená",J211,0)</f>
        <v>0</v>
      </c>
      <c r="BI211" s="168">
        <f>IF(N211="nulová",J211,0)</f>
        <v>0</v>
      </c>
      <c r="BJ211" s="16" t="s">
        <v>82</v>
      </c>
      <c r="BK211" s="168">
        <f>ROUND(I211*H211,2)</f>
        <v>0</v>
      </c>
      <c r="BL211" s="16" t="s">
        <v>507</v>
      </c>
      <c r="BM211" s="167" t="s">
        <v>560</v>
      </c>
    </row>
    <row r="212" spans="2:65" s="1" customFormat="1" ht="29.25">
      <c r="B212" s="31"/>
      <c r="D212" s="170" t="s">
        <v>431</v>
      </c>
      <c r="F212" s="203" t="s">
        <v>2272</v>
      </c>
      <c r="I212" s="95"/>
      <c r="L212" s="31"/>
      <c r="M212" s="204"/>
      <c r="N212" s="54"/>
      <c r="O212" s="54"/>
      <c r="P212" s="54"/>
      <c r="Q212" s="54"/>
      <c r="R212" s="54"/>
      <c r="S212" s="54"/>
      <c r="T212" s="55"/>
      <c r="AT212" s="16" t="s">
        <v>431</v>
      </c>
      <c r="AU212" s="16" t="s">
        <v>82</v>
      </c>
    </row>
    <row r="213" spans="2:65" s="1" customFormat="1" ht="16.5" customHeight="1">
      <c r="B213" s="155"/>
      <c r="C213" s="193" t="s">
        <v>347</v>
      </c>
      <c r="D213" s="193" t="s">
        <v>204</v>
      </c>
      <c r="E213" s="194" t="s">
        <v>2273</v>
      </c>
      <c r="F213" s="195" t="s">
        <v>2274</v>
      </c>
      <c r="G213" s="196" t="s">
        <v>265</v>
      </c>
      <c r="H213" s="197">
        <v>1</v>
      </c>
      <c r="I213" s="198"/>
      <c r="J213" s="199">
        <f>ROUND(I213*H213,2)</f>
        <v>0</v>
      </c>
      <c r="K213" s="195" t="s">
        <v>1</v>
      </c>
      <c r="L213" s="200"/>
      <c r="M213" s="201" t="s">
        <v>1</v>
      </c>
      <c r="N213" s="202" t="s">
        <v>36</v>
      </c>
      <c r="O213" s="54"/>
      <c r="P213" s="165">
        <f>O213*H213</f>
        <v>0</v>
      </c>
      <c r="Q213" s="165">
        <v>0</v>
      </c>
      <c r="R213" s="165">
        <f>Q213*H213</f>
        <v>0</v>
      </c>
      <c r="S213" s="165">
        <v>0</v>
      </c>
      <c r="T213" s="166">
        <f>S213*H213</f>
        <v>0</v>
      </c>
      <c r="AR213" s="167" t="s">
        <v>1694</v>
      </c>
      <c r="AT213" s="167" t="s">
        <v>204</v>
      </c>
      <c r="AU213" s="167" t="s">
        <v>82</v>
      </c>
      <c r="AY213" s="16" t="s">
        <v>153</v>
      </c>
      <c r="BE213" s="168">
        <f>IF(N213="základná",J213,0)</f>
        <v>0</v>
      </c>
      <c r="BF213" s="168">
        <f>IF(N213="znížená",J213,0)</f>
        <v>0</v>
      </c>
      <c r="BG213" s="168">
        <f>IF(N213="zákl. prenesená",J213,0)</f>
        <v>0</v>
      </c>
      <c r="BH213" s="168">
        <f>IF(N213="zníž. prenesená",J213,0)</f>
        <v>0</v>
      </c>
      <c r="BI213" s="168">
        <f>IF(N213="nulová",J213,0)</f>
        <v>0</v>
      </c>
      <c r="BJ213" s="16" t="s">
        <v>82</v>
      </c>
      <c r="BK213" s="168">
        <f>ROUND(I213*H213,2)</f>
        <v>0</v>
      </c>
      <c r="BL213" s="16" t="s">
        <v>507</v>
      </c>
      <c r="BM213" s="167" t="s">
        <v>572</v>
      </c>
    </row>
    <row r="214" spans="2:65" s="1" customFormat="1" ht="19.5">
      <c r="B214" s="31"/>
      <c r="D214" s="170" t="s">
        <v>431</v>
      </c>
      <c r="F214" s="203" t="s">
        <v>2275</v>
      </c>
      <c r="I214" s="95"/>
      <c r="L214" s="31"/>
      <c r="M214" s="204"/>
      <c r="N214" s="54"/>
      <c r="O214" s="54"/>
      <c r="P214" s="54"/>
      <c r="Q214" s="54"/>
      <c r="R214" s="54"/>
      <c r="S214" s="54"/>
      <c r="T214" s="55"/>
      <c r="AT214" s="16" t="s">
        <v>431</v>
      </c>
      <c r="AU214" s="16" t="s">
        <v>82</v>
      </c>
    </row>
    <row r="215" spans="2:65" s="1" customFormat="1" ht="24" customHeight="1">
      <c r="B215" s="155"/>
      <c r="C215" s="193" t="s">
        <v>365</v>
      </c>
      <c r="D215" s="193" t="s">
        <v>204</v>
      </c>
      <c r="E215" s="194" t="s">
        <v>2276</v>
      </c>
      <c r="F215" s="195" t="s">
        <v>2277</v>
      </c>
      <c r="G215" s="196" t="s">
        <v>265</v>
      </c>
      <c r="H215" s="197">
        <v>1</v>
      </c>
      <c r="I215" s="198"/>
      <c r="J215" s="199">
        <f>ROUND(I215*H215,2)</f>
        <v>0</v>
      </c>
      <c r="K215" s="195" t="s">
        <v>1</v>
      </c>
      <c r="L215" s="200"/>
      <c r="M215" s="201" t="s">
        <v>1</v>
      </c>
      <c r="N215" s="202" t="s">
        <v>36</v>
      </c>
      <c r="O215" s="54"/>
      <c r="P215" s="165">
        <f>O215*H215</f>
        <v>0</v>
      </c>
      <c r="Q215" s="165">
        <v>0</v>
      </c>
      <c r="R215" s="165">
        <f>Q215*H215</f>
        <v>0</v>
      </c>
      <c r="S215" s="165">
        <v>0</v>
      </c>
      <c r="T215" s="166">
        <f>S215*H215</f>
        <v>0</v>
      </c>
      <c r="AR215" s="167" t="s">
        <v>1694</v>
      </c>
      <c r="AT215" s="167" t="s">
        <v>204</v>
      </c>
      <c r="AU215" s="167" t="s">
        <v>82</v>
      </c>
      <c r="AY215" s="16" t="s">
        <v>153</v>
      </c>
      <c r="BE215" s="168">
        <f>IF(N215="základná",J215,0)</f>
        <v>0</v>
      </c>
      <c r="BF215" s="168">
        <f>IF(N215="znížená",J215,0)</f>
        <v>0</v>
      </c>
      <c r="BG215" s="168">
        <f>IF(N215="zákl. prenesená",J215,0)</f>
        <v>0</v>
      </c>
      <c r="BH215" s="168">
        <f>IF(N215="zníž. prenesená",J215,0)</f>
        <v>0</v>
      </c>
      <c r="BI215" s="168">
        <f>IF(N215="nulová",J215,0)</f>
        <v>0</v>
      </c>
      <c r="BJ215" s="16" t="s">
        <v>82</v>
      </c>
      <c r="BK215" s="168">
        <f>ROUND(I215*H215,2)</f>
        <v>0</v>
      </c>
      <c r="BL215" s="16" t="s">
        <v>507</v>
      </c>
      <c r="BM215" s="167" t="s">
        <v>585</v>
      </c>
    </row>
    <row r="216" spans="2:65" s="1" customFormat="1" ht="78">
      <c r="B216" s="31"/>
      <c r="D216" s="170" t="s">
        <v>431</v>
      </c>
      <c r="F216" s="203" t="s">
        <v>2278</v>
      </c>
      <c r="I216" s="95"/>
      <c r="L216" s="31"/>
      <c r="M216" s="204"/>
      <c r="N216" s="54"/>
      <c r="O216" s="54"/>
      <c r="P216" s="54"/>
      <c r="Q216" s="54"/>
      <c r="R216" s="54"/>
      <c r="S216" s="54"/>
      <c r="T216" s="55"/>
      <c r="AT216" s="16" t="s">
        <v>431</v>
      </c>
      <c r="AU216" s="16" t="s">
        <v>82</v>
      </c>
    </row>
    <row r="217" spans="2:65" s="1" customFormat="1" ht="16.5" customHeight="1">
      <c r="B217" s="155"/>
      <c r="C217" s="193" t="s">
        <v>371</v>
      </c>
      <c r="D217" s="193" t="s">
        <v>204</v>
      </c>
      <c r="E217" s="194" t="s">
        <v>2279</v>
      </c>
      <c r="F217" s="195" t="s">
        <v>2280</v>
      </c>
      <c r="G217" s="196" t="s">
        <v>265</v>
      </c>
      <c r="H217" s="197">
        <v>5</v>
      </c>
      <c r="I217" s="198"/>
      <c r="J217" s="199">
        <f>ROUND(I217*H217,2)</f>
        <v>0</v>
      </c>
      <c r="K217" s="195" t="s">
        <v>1</v>
      </c>
      <c r="L217" s="200"/>
      <c r="M217" s="201" t="s">
        <v>1</v>
      </c>
      <c r="N217" s="202" t="s">
        <v>36</v>
      </c>
      <c r="O217" s="54"/>
      <c r="P217" s="165">
        <f>O217*H217</f>
        <v>0</v>
      </c>
      <c r="Q217" s="165">
        <v>0</v>
      </c>
      <c r="R217" s="165">
        <f>Q217*H217</f>
        <v>0</v>
      </c>
      <c r="S217" s="165">
        <v>0</v>
      </c>
      <c r="T217" s="166">
        <f>S217*H217</f>
        <v>0</v>
      </c>
      <c r="AR217" s="167" t="s">
        <v>1694</v>
      </c>
      <c r="AT217" s="167" t="s">
        <v>204</v>
      </c>
      <c r="AU217" s="167" t="s">
        <v>82</v>
      </c>
      <c r="AY217" s="16" t="s">
        <v>153</v>
      </c>
      <c r="BE217" s="168">
        <f>IF(N217="základná",J217,0)</f>
        <v>0</v>
      </c>
      <c r="BF217" s="168">
        <f>IF(N217="znížená",J217,0)</f>
        <v>0</v>
      </c>
      <c r="BG217" s="168">
        <f>IF(N217="zákl. prenesená",J217,0)</f>
        <v>0</v>
      </c>
      <c r="BH217" s="168">
        <f>IF(N217="zníž. prenesená",J217,0)</f>
        <v>0</v>
      </c>
      <c r="BI217" s="168">
        <f>IF(N217="nulová",J217,0)</f>
        <v>0</v>
      </c>
      <c r="BJ217" s="16" t="s">
        <v>82</v>
      </c>
      <c r="BK217" s="168">
        <f>ROUND(I217*H217,2)</f>
        <v>0</v>
      </c>
      <c r="BL217" s="16" t="s">
        <v>507</v>
      </c>
      <c r="BM217" s="167" t="s">
        <v>595</v>
      </c>
    </row>
    <row r="218" spans="2:65" s="1" customFormat="1" ht="39">
      <c r="B218" s="31"/>
      <c r="D218" s="170" t="s">
        <v>431</v>
      </c>
      <c r="F218" s="203" t="s">
        <v>2281</v>
      </c>
      <c r="I218" s="95"/>
      <c r="L218" s="31"/>
      <c r="M218" s="204"/>
      <c r="N218" s="54"/>
      <c r="O218" s="54"/>
      <c r="P218" s="54"/>
      <c r="Q218" s="54"/>
      <c r="R218" s="54"/>
      <c r="S218" s="54"/>
      <c r="T218" s="55"/>
      <c r="AT218" s="16" t="s">
        <v>431</v>
      </c>
      <c r="AU218" s="16" t="s">
        <v>82</v>
      </c>
    </row>
    <row r="219" spans="2:65" s="1" customFormat="1" ht="16.5" customHeight="1">
      <c r="B219" s="155"/>
      <c r="C219" s="193" t="s">
        <v>375</v>
      </c>
      <c r="D219" s="193" t="s">
        <v>204</v>
      </c>
      <c r="E219" s="194" t="s">
        <v>2282</v>
      </c>
      <c r="F219" s="195" t="s">
        <v>2283</v>
      </c>
      <c r="G219" s="196" t="s">
        <v>265</v>
      </c>
      <c r="H219" s="197">
        <v>2</v>
      </c>
      <c r="I219" s="198"/>
      <c r="J219" s="199">
        <f>ROUND(I219*H219,2)</f>
        <v>0</v>
      </c>
      <c r="K219" s="195" t="s">
        <v>1</v>
      </c>
      <c r="L219" s="200"/>
      <c r="M219" s="201" t="s">
        <v>1</v>
      </c>
      <c r="N219" s="202" t="s">
        <v>36</v>
      </c>
      <c r="O219" s="54"/>
      <c r="P219" s="165">
        <f>O219*H219</f>
        <v>0</v>
      </c>
      <c r="Q219" s="165">
        <v>0</v>
      </c>
      <c r="R219" s="165">
        <f>Q219*H219</f>
        <v>0</v>
      </c>
      <c r="S219" s="165">
        <v>0</v>
      </c>
      <c r="T219" s="166">
        <f>S219*H219</f>
        <v>0</v>
      </c>
      <c r="AR219" s="167" t="s">
        <v>1694</v>
      </c>
      <c r="AT219" s="167" t="s">
        <v>204</v>
      </c>
      <c r="AU219" s="167" t="s">
        <v>82</v>
      </c>
      <c r="AY219" s="16" t="s">
        <v>153</v>
      </c>
      <c r="BE219" s="168">
        <f>IF(N219="základná",J219,0)</f>
        <v>0</v>
      </c>
      <c r="BF219" s="168">
        <f>IF(N219="znížená",J219,0)</f>
        <v>0</v>
      </c>
      <c r="BG219" s="168">
        <f>IF(N219="zákl. prenesená",J219,0)</f>
        <v>0</v>
      </c>
      <c r="BH219" s="168">
        <f>IF(N219="zníž. prenesená",J219,0)</f>
        <v>0</v>
      </c>
      <c r="BI219" s="168">
        <f>IF(N219="nulová",J219,0)</f>
        <v>0</v>
      </c>
      <c r="BJ219" s="16" t="s">
        <v>82</v>
      </c>
      <c r="BK219" s="168">
        <f>ROUND(I219*H219,2)</f>
        <v>0</v>
      </c>
      <c r="BL219" s="16" t="s">
        <v>507</v>
      </c>
      <c r="BM219" s="167" t="s">
        <v>1606</v>
      </c>
    </row>
    <row r="220" spans="2:65" s="1" customFormat="1" ht="39">
      <c r="B220" s="31"/>
      <c r="D220" s="170" t="s">
        <v>431</v>
      </c>
      <c r="F220" s="203" t="s">
        <v>2284</v>
      </c>
      <c r="I220" s="95"/>
      <c r="L220" s="31"/>
      <c r="M220" s="204"/>
      <c r="N220" s="54"/>
      <c r="O220" s="54"/>
      <c r="P220" s="54"/>
      <c r="Q220" s="54"/>
      <c r="R220" s="54"/>
      <c r="S220" s="54"/>
      <c r="T220" s="55"/>
      <c r="AT220" s="16" t="s">
        <v>431</v>
      </c>
      <c r="AU220" s="16" t="s">
        <v>82</v>
      </c>
    </row>
    <row r="221" spans="2:65" s="11" customFormat="1" ht="22.9" customHeight="1">
      <c r="B221" s="142"/>
      <c r="D221" s="143" t="s">
        <v>69</v>
      </c>
      <c r="E221" s="153" t="s">
        <v>2285</v>
      </c>
      <c r="F221" s="153" t="s">
        <v>2286</v>
      </c>
      <c r="I221" s="145"/>
      <c r="J221" s="154">
        <f>BK221</f>
        <v>0</v>
      </c>
      <c r="L221" s="142"/>
      <c r="M221" s="147"/>
      <c r="N221" s="148"/>
      <c r="O221" s="148"/>
      <c r="P221" s="149">
        <f>SUM(P222:P223)</f>
        <v>0</v>
      </c>
      <c r="Q221" s="148"/>
      <c r="R221" s="149">
        <f>SUM(R222:R223)</f>
        <v>0</v>
      </c>
      <c r="S221" s="148"/>
      <c r="T221" s="150">
        <f>SUM(T222:T223)</f>
        <v>0</v>
      </c>
      <c r="AR221" s="143" t="s">
        <v>89</v>
      </c>
      <c r="AT221" s="151" t="s">
        <v>69</v>
      </c>
      <c r="AU221" s="151" t="s">
        <v>74</v>
      </c>
      <c r="AY221" s="143" t="s">
        <v>153</v>
      </c>
      <c r="BK221" s="152">
        <f>SUM(BK222:BK223)</f>
        <v>0</v>
      </c>
    </row>
    <row r="222" spans="2:65" s="1" customFormat="1" ht="16.5" customHeight="1">
      <c r="B222" s="155"/>
      <c r="C222" s="156" t="s">
        <v>380</v>
      </c>
      <c r="D222" s="156" t="s">
        <v>155</v>
      </c>
      <c r="E222" s="157" t="s">
        <v>2287</v>
      </c>
      <c r="F222" s="158" t="s">
        <v>2288</v>
      </c>
      <c r="G222" s="159" t="s">
        <v>265</v>
      </c>
      <c r="H222" s="160">
        <v>1</v>
      </c>
      <c r="I222" s="161"/>
      <c r="J222" s="162">
        <f>ROUND(I222*H222,2)</f>
        <v>0</v>
      </c>
      <c r="K222" s="158" t="s">
        <v>1</v>
      </c>
      <c r="L222" s="31"/>
      <c r="M222" s="163" t="s">
        <v>1</v>
      </c>
      <c r="N222" s="164" t="s">
        <v>36</v>
      </c>
      <c r="O222" s="54"/>
      <c r="P222" s="165">
        <f>O222*H222</f>
        <v>0</v>
      </c>
      <c r="Q222" s="165">
        <v>0</v>
      </c>
      <c r="R222" s="165">
        <f>Q222*H222</f>
        <v>0</v>
      </c>
      <c r="S222" s="165">
        <v>0</v>
      </c>
      <c r="T222" s="166">
        <f>S222*H222</f>
        <v>0</v>
      </c>
      <c r="AR222" s="167" t="s">
        <v>507</v>
      </c>
      <c r="AT222" s="167" t="s">
        <v>155</v>
      </c>
      <c r="AU222" s="167" t="s">
        <v>82</v>
      </c>
      <c r="AY222" s="16" t="s">
        <v>153</v>
      </c>
      <c r="BE222" s="168">
        <f>IF(N222="základná",J222,0)</f>
        <v>0</v>
      </c>
      <c r="BF222" s="168">
        <f>IF(N222="znížená",J222,0)</f>
        <v>0</v>
      </c>
      <c r="BG222" s="168">
        <f>IF(N222="zákl. prenesená",J222,0)</f>
        <v>0</v>
      </c>
      <c r="BH222" s="168">
        <f>IF(N222="zníž. prenesená",J222,0)</f>
        <v>0</v>
      </c>
      <c r="BI222" s="168">
        <f>IF(N222="nulová",J222,0)</f>
        <v>0</v>
      </c>
      <c r="BJ222" s="16" t="s">
        <v>82</v>
      </c>
      <c r="BK222" s="168">
        <f>ROUND(I222*H222,2)</f>
        <v>0</v>
      </c>
      <c r="BL222" s="16" t="s">
        <v>507</v>
      </c>
      <c r="BM222" s="167" t="s">
        <v>603</v>
      </c>
    </row>
    <row r="223" spans="2:65" s="1" customFormat="1" ht="19.5">
      <c r="B223" s="31"/>
      <c r="D223" s="170" t="s">
        <v>431</v>
      </c>
      <c r="F223" s="203" t="s">
        <v>2289</v>
      </c>
      <c r="I223" s="95"/>
      <c r="L223" s="31"/>
      <c r="M223" s="204"/>
      <c r="N223" s="54"/>
      <c r="O223" s="54"/>
      <c r="P223" s="54"/>
      <c r="Q223" s="54"/>
      <c r="R223" s="54"/>
      <c r="S223" s="54"/>
      <c r="T223" s="55"/>
      <c r="AT223" s="16" t="s">
        <v>431</v>
      </c>
      <c r="AU223" s="16" t="s">
        <v>82</v>
      </c>
    </row>
    <row r="224" spans="2:65" s="11" customFormat="1" ht="25.9" customHeight="1">
      <c r="B224" s="142"/>
      <c r="D224" s="143" t="s">
        <v>69</v>
      </c>
      <c r="E224" s="144" t="s">
        <v>2290</v>
      </c>
      <c r="F224" s="144" t="s">
        <v>2291</v>
      </c>
      <c r="I224" s="145"/>
      <c r="J224" s="146">
        <f>BK224</f>
        <v>0</v>
      </c>
      <c r="L224" s="142"/>
      <c r="M224" s="147"/>
      <c r="N224" s="148"/>
      <c r="O224" s="148"/>
      <c r="P224" s="149">
        <f>P225+SUM(P226:P255)</f>
        <v>0</v>
      </c>
      <c r="Q224" s="148"/>
      <c r="R224" s="149">
        <f>R225+SUM(R226:R255)</f>
        <v>0</v>
      </c>
      <c r="S224" s="148"/>
      <c r="T224" s="150">
        <f>T225+SUM(T226:T255)</f>
        <v>0</v>
      </c>
      <c r="AR224" s="143" t="s">
        <v>89</v>
      </c>
      <c r="AT224" s="151" t="s">
        <v>69</v>
      </c>
      <c r="AU224" s="151" t="s">
        <v>70</v>
      </c>
      <c r="AY224" s="143" t="s">
        <v>153</v>
      </c>
      <c r="BK224" s="152">
        <f>BK225+SUM(BK226:BK255)</f>
        <v>0</v>
      </c>
    </row>
    <row r="225" spans="2:65" s="1" customFormat="1" ht="36" customHeight="1">
      <c r="B225" s="155"/>
      <c r="C225" s="193" t="s">
        <v>385</v>
      </c>
      <c r="D225" s="193" t="s">
        <v>204</v>
      </c>
      <c r="E225" s="194" t="s">
        <v>2292</v>
      </c>
      <c r="F225" s="195" t="s">
        <v>2293</v>
      </c>
      <c r="G225" s="196" t="s">
        <v>265</v>
      </c>
      <c r="H225" s="197">
        <v>6</v>
      </c>
      <c r="I225" s="198"/>
      <c r="J225" s="199">
        <f>ROUND(I225*H225,2)</f>
        <v>0</v>
      </c>
      <c r="K225" s="195" t="s">
        <v>1</v>
      </c>
      <c r="L225" s="200"/>
      <c r="M225" s="201" t="s">
        <v>1</v>
      </c>
      <c r="N225" s="202" t="s">
        <v>36</v>
      </c>
      <c r="O225" s="54"/>
      <c r="P225" s="165">
        <f>O225*H225</f>
        <v>0</v>
      </c>
      <c r="Q225" s="165">
        <v>0</v>
      </c>
      <c r="R225" s="165">
        <f>Q225*H225</f>
        <v>0</v>
      </c>
      <c r="S225" s="165">
        <v>0</v>
      </c>
      <c r="T225" s="166">
        <f>S225*H225</f>
        <v>0</v>
      </c>
      <c r="AR225" s="167" t="s">
        <v>1694</v>
      </c>
      <c r="AT225" s="167" t="s">
        <v>204</v>
      </c>
      <c r="AU225" s="167" t="s">
        <v>74</v>
      </c>
      <c r="AY225" s="16" t="s">
        <v>153</v>
      </c>
      <c r="BE225" s="168">
        <f>IF(N225="základná",J225,0)</f>
        <v>0</v>
      </c>
      <c r="BF225" s="168">
        <f>IF(N225="znížená",J225,0)</f>
        <v>0</v>
      </c>
      <c r="BG225" s="168">
        <f>IF(N225="zákl. prenesená",J225,0)</f>
        <v>0</v>
      </c>
      <c r="BH225" s="168">
        <f>IF(N225="zníž. prenesená",J225,0)</f>
        <v>0</v>
      </c>
      <c r="BI225" s="168">
        <f>IF(N225="nulová",J225,0)</f>
        <v>0</v>
      </c>
      <c r="BJ225" s="16" t="s">
        <v>82</v>
      </c>
      <c r="BK225" s="168">
        <f>ROUND(I225*H225,2)</f>
        <v>0</v>
      </c>
      <c r="BL225" s="16" t="s">
        <v>507</v>
      </c>
      <c r="BM225" s="167" t="s">
        <v>609</v>
      </c>
    </row>
    <row r="226" spans="2:65" s="1" customFormat="1" ht="19.5">
      <c r="B226" s="31"/>
      <c r="D226" s="170" t="s">
        <v>431</v>
      </c>
      <c r="F226" s="203" t="s">
        <v>2294</v>
      </c>
      <c r="I226" s="95"/>
      <c r="L226" s="31"/>
      <c r="M226" s="204"/>
      <c r="N226" s="54"/>
      <c r="O226" s="54"/>
      <c r="P226" s="54"/>
      <c r="Q226" s="54"/>
      <c r="R226" s="54"/>
      <c r="S226" s="54"/>
      <c r="T226" s="55"/>
      <c r="AT226" s="16" t="s">
        <v>431</v>
      </c>
      <c r="AU226" s="16" t="s">
        <v>74</v>
      </c>
    </row>
    <row r="227" spans="2:65" s="1" customFormat="1" ht="36" customHeight="1">
      <c r="B227" s="155"/>
      <c r="C227" s="193" t="s">
        <v>391</v>
      </c>
      <c r="D227" s="193" t="s">
        <v>204</v>
      </c>
      <c r="E227" s="194" t="s">
        <v>2295</v>
      </c>
      <c r="F227" s="195" t="s">
        <v>2296</v>
      </c>
      <c r="G227" s="196" t="s">
        <v>265</v>
      </c>
      <c r="H227" s="197">
        <v>2</v>
      </c>
      <c r="I227" s="198"/>
      <c r="J227" s="199">
        <f>ROUND(I227*H227,2)</f>
        <v>0</v>
      </c>
      <c r="K227" s="195" t="s">
        <v>1</v>
      </c>
      <c r="L227" s="200"/>
      <c r="M227" s="201" t="s">
        <v>1</v>
      </c>
      <c r="N227" s="202" t="s">
        <v>36</v>
      </c>
      <c r="O227" s="54"/>
      <c r="P227" s="165">
        <f>O227*H227</f>
        <v>0</v>
      </c>
      <c r="Q227" s="165">
        <v>0</v>
      </c>
      <c r="R227" s="165">
        <f>Q227*H227</f>
        <v>0</v>
      </c>
      <c r="S227" s="165">
        <v>0</v>
      </c>
      <c r="T227" s="166">
        <f>S227*H227</f>
        <v>0</v>
      </c>
      <c r="AR227" s="167" t="s">
        <v>1694</v>
      </c>
      <c r="AT227" s="167" t="s">
        <v>204</v>
      </c>
      <c r="AU227" s="167" t="s">
        <v>74</v>
      </c>
      <c r="AY227" s="16" t="s">
        <v>153</v>
      </c>
      <c r="BE227" s="168">
        <f>IF(N227="základná",J227,0)</f>
        <v>0</v>
      </c>
      <c r="BF227" s="168">
        <f>IF(N227="znížená",J227,0)</f>
        <v>0</v>
      </c>
      <c r="BG227" s="168">
        <f>IF(N227="zákl. prenesená",J227,0)</f>
        <v>0</v>
      </c>
      <c r="BH227" s="168">
        <f>IF(N227="zníž. prenesená",J227,0)</f>
        <v>0</v>
      </c>
      <c r="BI227" s="168">
        <f>IF(N227="nulová",J227,0)</f>
        <v>0</v>
      </c>
      <c r="BJ227" s="16" t="s">
        <v>82</v>
      </c>
      <c r="BK227" s="168">
        <f>ROUND(I227*H227,2)</f>
        <v>0</v>
      </c>
      <c r="BL227" s="16" t="s">
        <v>507</v>
      </c>
      <c r="BM227" s="167" t="s">
        <v>617</v>
      </c>
    </row>
    <row r="228" spans="2:65" s="1" customFormat="1" ht="19.5">
      <c r="B228" s="31"/>
      <c r="D228" s="170" t="s">
        <v>431</v>
      </c>
      <c r="F228" s="203" t="s">
        <v>2297</v>
      </c>
      <c r="I228" s="95"/>
      <c r="L228" s="31"/>
      <c r="M228" s="204"/>
      <c r="N228" s="54"/>
      <c r="O228" s="54"/>
      <c r="P228" s="54"/>
      <c r="Q228" s="54"/>
      <c r="R228" s="54"/>
      <c r="S228" s="54"/>
      <c r="T228" s="55"/>
      <c r="AT228" s="16" t="s">
        <v>431</v>
      </c>
      <c r="AU228" s="16" t="s">
        <v>74</v>
      </c>
    </row>
    <row r="229" spans="2:65" s="1" customFormat="1" ht="48" customHeight="1">
      <c r="B229" s="155"/>
      <c r="C229" s="193" t="s">
        <v>396</v>
      </c>
      <c r="D229" s="193" t="s">
        <v>204</v>
      </c>
      <c r="E229" s="194" t="s">
        <v>2298</v>
      </c>
      <c r="F229" s="195" t="s">
        <v>2299</v>
      </c>
      <c r="G229" s="196" t="s">
        <v>265</v>
      </c>
      <c r="H229" s="197">
        <v>3</v>
      </c>
      <c r="I229" s="198"/>
      <c r="J229" s="199">
        <f>ROUND(I229*H229,2)</f>
        <v>0</v>
      </c>
      <c r="K229" s="195" t="s">
        <v>1</v>
      </c>
      <c r="L229" s="200"/>
      <c r="M229" s="201" t="s">
        <v>1</v>
      </c>
      <c r="N229" s="202" t="s">
        <v>36</v>
      </c>
      <c r="O229" s="54"/>
      <c r="P229" s="165">
        <f>O229*H229</f>
        <v>0</v>
      </c>
      <c r="Q229" s="165">
        <v>0</v>
      </c>
      <c r="R229" s="165">
        <f>Q229*H229</f>
        <v>0</v>
      </c>
      <c r="S229" s="165">
        <v>0</v>
      </c>
      <c r="T229" s="166">
        <f>S229*H229</f>
        <v>0</v>
      </c>
      <c r="AR229" s="167" t="s">
        <v>1694</v>
      </c>
      <c r="AT229" s="167" t="s">
        <v>204</v>
      </c>
      <c r="AU229" s="167" t="s">
        <v>74</v>
      </c>
      <c r="AY229" s="16" t="s">
        <v>153</v>
      </c>
      <c r="BE229" s="168">
        <f>IF(N229="základná",J229,0)</f>
        <v>0</v>
      </c>
      <c r="BF229" s="168">
        <f>IF(N229="znížená",J229,0)</f>
        <v>0</v>
      </c>
      <c r="BG229" s="168">
        <f>IF(N229="zákl. prenesená",J229,0)</f>
        <v>0</v>
      </c>
      <c r="BH229" s="168">
        <f>IF(N229="zníž. prenesená",J229,0)</f>
        <v>0</v>
      </c>
      <c r="BI229" s="168">
        <f>IF(N229="nulová",J229,0)</f>
        <v>0</v>
      </c>
      <c r="BJ229" s="16" t="s">
        <v>82</v>
      </c>
      <c r="BK229" s="168">
        <f>ROUND(I229*H229,2)</f>
        <v>0</v>
      </c>
      <c r="BL229" s="16" t="s">
        <v>507</v>
      </c>
      <c r="BM229" s="167" t="s">
        <v>627</v>
      </c>
    </row>
    <row r="230" spans="2:65" s="1" customFormat="1" ht="19.5">
      <c r="B230" s="31"/>
      <c r="D230" s="170" t="s">
        <v>431</v>
      </c>
      <c r="F230" s="203" t="s">
        <v>2300</v>
      </c>
      <c r="I230" s="95"/>
      <c r="L230" s="31"/>
      <c r="M230" s="204"/>
      <c r="N230" s="54"/>
      <c r="O230" s="54"/>
      <c r="P230" s="54"/>
      <c r="Q230" s="54"/>
      <c r="R230" s="54"/>
      <c r="S230" s="54"/>
      <c r="T230" s="55"/>
      <c r="AT230" s="16" t="s">
        <v>431</v>
      </c>
      <c r="AU230" s="16" t="s">
        <v>74</v>
      </c>
    </row>
    <row r="231" spans="2:65" s="1" customFormat="1" ht="60" customHeight="1">
      <c r="B231" s="155"/>
      <c r="C231" s="193" t="s">
        <v>401</v>
      </c>
      <c r="D231" s="193" t="s">
        <v>204</v>
      </c>
      <c r="E231" s="194" t="s">
        <v>2301</v>
      </c>
      <c r="F231" s="195" t="s">
        <v>2302</v>
      </c>
      <c r="G231" s="196" t="s">
        <v>265</v>
      </c>
      <c r="H231" s="197">
        <v>5</v>
      </c>
      <c r="I231" s="198"/>
      <c r="J231" s="199">
        <f>ROUND(I231*H231,2)</f>
        <v>0</v>
      </c>
      <c r="K231" s="195" t="s">
        <v>1</v>
      </c>
      <c r="L231" s="200"/>
      <c r="M231" s="201" t="s">
        <v>1</v>
      </c>
      <c r="N231" s="202" t="s">
        <v>36</v>
      </c>
      <c r="O231" s="54"/>
      <c r="P231" s="165">
        <f>O231*H231</f>
        <v>0</v>
      </c>
      <c r="Q231" s="165">
        <v>0</v>
      </c>
      <c r="R231" s="165">
        <f>Q231*H231</f>
        <v>0</v>
      </c>
      <c r="S231" s="165">
        <v>0</v>
      </c>
      <c r="T231" s="166">
        <f>S231*H231</f>
        <v>0</v>
      </c>
      <c r="AR231" s="167" t="s">
        <v>1694</v>
      </c>
      <c r="AT231" s="167" t="s">
        <v>204</v>
      </c>
      <c r="AU231" s="167" t="s">
        <v>74</v>
      </c>
      <c r="AY231" s="16" t="s">
        <v>153</v>
      </c>
      <c r="BE231" s="168">
        <f>IF(N231="základná",J231,0)</f>
        <v>0</v>
      </c>
      <c r="BF231" s="168">
        <f>IF(N231="znížená",J231,0)</f>
        <v>0</v>
      </c>
      <c r="BG231" s="168">
        <f>IF(N231="zákl. prenesená",J231,0)</f>
        <v>0</v>
      </c>
      <c r="BH231" s="168">
        <f>IF(N231="zníž. prenesená",J231,0)</f>
        <v>0</v>
      </c>
      <c r="BI231" s="168">
        <f>IF(N231="nulová",J231,0)</f>
        <v>0</v>
      </c>
      <c r="BJ231" s="16" t="s">
        <v>82</v>
      </c>
      <c r="BK231" s="168">
        <f>ROUND(I231*H231,2)</f>
        <v>0</v>
      </c>
      <c r="BL231" s="16" t="s">
        <v>507</v>
      </c>
      <c r="BM231" s="167" t="s">
        <v>635</v>
      </c>
    </row>
    <row r="232" spans="2:65" s="1" customFormat="1" ht="19.5">
      <c r="B232" s="31"/>
      <c r="D232" s="170" t="s">
        <v>431</v>
      </c>
      <c r="F232" s="203" t="s">
        <v>2303</v>
      </c>
      <c r="I232" s="95"/>
      <c r="L232" s="31"/>
      <c r="M232" s="204"/>
      <c r="N232" s="54"/>
      <c r="O232" s="54"/>
      <c r="P232" s="54"/>
      <c r="Q232" s="54"/>
      <c r="R232" s="54"/>
      <c r="S232" s="54"/>
      <c r="T232" s="55"/>
      <c r="AT232" s="16" t="s">
        <v>431</v>
      </c>
      <c r="AU232" s="16" t="s">
        <v>74</v>
      </c>
    </row>
    <row r="233" spans="2:65" s="1" customFormat="1" ht="36" customHeight="1">
      <c r="B233" s="155"/>
      <c r="C233" s="193" t="s">
        <v>407</v>
      </c>
      <c r="D233" s="193" t="s">
        <v>204</v>
      </c>
      <c r="E233" s="194" t="s">
        <v>2304</v>
      </c>
      <c r="F233" s="195" t="s">
        <v>2305</v>
      </c>
      <c r="G233" s="196" t="s">
        <v>265</v>
      </c>
      <c r="H233" s="197">
        <v>24</v>
      </c>
      <c r="I233" s="198"/>
      <c r="J233" s="199">
        <f>ROUND(I233*H233,2)</f>
        <v>0</v>
      </c>
      <c r="K233" s="195" t="s">
        <v>1</v>
      </c>
      <c r="L233" s="200"/>
      <c r="M233" s="201" t="s">
        <v>1</v>
      </c>
      <c r="N233" s="202" t="s">
        <v>36</v>
      </c>
      <c r="O233" s="54"/>
      <c r="P233" s="165">
        <f>O233*H233</f>
        <v>0</v>
      </c>
      <c r="Q233" s="165">
        <v>0</v>
      </c>
      <c r="R233" s="165">
        <f>Q233*H233</f>
        <v>0</v>
      </c>
      <c r="S233" s="165">
        <v>0</v>
      </c>
      <c r="T233" s="166">
        <f>S233*H233</f>
        <v>0</v>
      </c>
      <c r="AR233" s="167" t="s">
        <v>1694</v>
      </c>
      <c r="AT233" s="167" t="s">
        <v>204</v>
      </c>
      <c r="AU233" s="167" t="s">
        <v>74</v>
      </c>
      <c r="AY233" s="16" t="s">
        <v>153</v>
      </c>
      <c r="BE233" s="168">
        <f>IF(N233="základná",J233,0)</f>
        <v>0</v>
      </c>
      <c r="BF233" s="168">
        <f>IF(N233="znížená",J233,0)</f>
        <v>0</v>
      </c>
      <c r="BG233" s="168">
        <f>IF(N233="zákl. prenesená",J233,0)</f>
        <v>0</v>
      </c>
      <c r="BH233" s="168">
        <f>IF(N233="zníž. prenesená",J233,0)</f>
        <v>0</v>
      </c>
      <c r="BI233" s="168">
        <f>IF(N233="nulová",J233,0)</f>
        <v>0</v>
      </c>
      <c r="BJ233" s="16" t="s">
        <v>82</v>
      </c>
      <c r="BK233" s="168">
        <f>ROUND(I233*H233,2)</f>
        <v>0</v>
      </c>
      <c r="BL233" s="16" t="s">
        <v>507</v>
      </c>
      <c r="BM233" s="167" t="s">
        <v>645</v>
      </c>
    </row>
    <row r="234" spans="2:65" s="1" customFormat="1" ht="19.5">
      <c r="B234" s="31"/>
      <c r="D234" s="170" t="s">
        <v>431</v>
      </c>
      <c r="F234" s="203" t="s">
        <v>2306</v>
      </c>
      <c r="I234" s="95"/>
      <c r="L234" s="31"/>
      <c r="M234" s="204"/>
      <c r="N234" s="54"/>
      <c r="O234" s="54"/>
      <c r="P234" s="54"/>
      <c r="Q234" s="54"/>
      <c r="R234" s="54"/>
      <c r="S234" s="54"/>
      <c r="T234" s="55"/>
      <c r="AT234" s="16" t="s">
        <v>431</v>
      </c>
      <c r="AU234" s="16" t="s">
        <v>74</v>
      </c>
    </row>
    <row r="235" spans="2:65" s="1" customFormat="1" ht="24" customHeight="1">
      <c r="B235" s="155"/>
      <c r="C235" s="193" t="s">
        <v>413</v>
      </c>
      <c r="D235" s="193" t="s">
        <v>204</v>
      </c>
      <c r="E235" s="194" t="s">
        <v>2307</v>
      </c>
      <c r="F235" s="195" t="s">
        <v>2308</v>
      </c>
      <c r="G235" s="196" t="s">
        <v>265</v>
      </c>
      <c r="H235" s="197">
        <v>7</v>
      </c>
      <c r="I235" s="198"/>
      <c r="J235" s="199">
        <f>ROUND(I235*H235,2)</f>
        <v>0</v>
      </c>
      <c r="K235" s="195" t="s">
        <v>1</v>
      </c>
      <c r="L235" s="200"/>
      <c r="M235" s="201" t="s">
        <v>1</v>
      </c>
      <c r="N235" s="202" t="s">
        <v>36</v>
      </c>
      <c r="O235" s="54"/>
      <c r="P235" s="165">
        <f>O235*H235</f>
        <v>0</v>
      </c>
      <c r="Q235" s="165">
        <v>0</v>
      </c>
      <c r="R235" s="165">
        <f>Q235*H235</f>
        <v>0</v>
      </c>
      <c r="S235" s="165">
        <v>0</v>
      </c>
      <c r="T235" s="166">
        <f>S235*H235</f>
        <v>0</v>
      </c>
      <c r="AR235" s="167" t="s">
        <v>1694</v>
      </c>
      <c r="AT235" s="167" t="s">
        <v>204</v>
      </c>
      <c r="AU235" s="167" t="s">
        <v>74</v>
      </c>
      <c r="AY235" s="16" t="s">
        <v>153</v>
      </c>
      <c r="BE235" s="168">
        <f>IF(N235="základná",J235,0)</f>
        <v>0</v>
      </c>
      <c r="BF235" s="168">
        <f>IF(N235="znížená",J235,0)</f>
        <v>0</v>
      </c>
      <c r="BG235" s="168">
        <f>IF(N235="zákl. prenesená",J235,0)</f>
        <v>0</v>
      </c>
      <c r="BH235" s="168">
        <f>IF(N235="zníž. prenesená",J235,0)</f>
        <v>0</v>
      </c>
      <c r="BI235" s="168">
        <f>IF(N235="nulová",J235,0)</f>
        <v>0</v>
      </c>
      <c r="BJ235" s="16" t="s">
        <v>82</v>
      </c>
      <c r="BK235" s="168">
        <f>ROUND(I235*H235,2)</f>
        <v>0</v>
      </c>
      <c r="BL235" s="16" t="s">
        <v>507</v>
      </c>
      <c r="BM235" s="167" t="s">
        <v>653</v>
      </c>
    </row>
    <row r="236" spans="2:65" s="1" customFormat="1" ht="24" customHeight="1">
      <c r="B236" s="155"/>
      <c r="C236" s="193" t="s">
        <v>418</v>
      </c>
      <c r="D236" s="193" t="s">
        <v>204</v>
      </c>
      <c r="E236" s="194" t="s">
        <v>2309</v>
      </c>
      <c r="F236" s="195" t="s">
        <v>2310</v>
      </c>
      <c r="G236" s="196" t="s">
        <v>265</v>
      </c>
      <c r="H236" s="197">
        <v>1</v>
      </c>
      <c r="I236" s="198"/>
      <c r="J236" s="199">
        <f>ROUND(I236*H236,2)</f>
        <v>0</v>
      </c>
      <c r="K236" s="195" t="s">
        <v>1</v>
      </c>
      <c r="L236" s="200"/>
      <c r="M236" s="201" t="s">
        <v>1</v>
      </c>
      <c r="N236" s="202" t="s">
        <v>36</v>
      </c>
      <c r="O236" s="54"/>
      <c r="P236" s="165">
        <f>O236*H236</f>
        <v>0</v>
      </c>
      <c r="Q236" s="165">
        <v>0</v>
      </c>
      <c r="R236" s="165">
        <f>Q236*H236</f>
        <v>0</v>
      </c>
      <c r="S236" s="165">
        <v>0</v>
      </c>
      <c r="T236" s="166">
        <f>S236*H236</f>
        <v>0</v>
      </c>
      <c r="AR236" s="167" t="s">
        <v>1694</v>
      </c>
      <c r="AT236" s="167" t="s">
        <v>204</v>
      </c>
      <c r="AU236" s="167" t="s">
        <v>74</v>
      </c>
      <c r="AY236" s="16" t="s">
        <v>153</v>
      </c>
      <c r="BE236" s="168">
        <f>IF(N236="základná",J236,0)</f>
        <v>0</v>
      </c>
      <c r="BF236" s="168">
        <f>IF(N236="znížená",J236,0)</f>
        <v>0</v>
      </c>
      <c r="BG236" s="168">
        <f>IF(N236="zákl. prenesená",J236,0)</f>
        <v>0</v>
      </c>
      <c r="BH236" s="168">
        <f>IF(N236="zníž. prenesená",J236,0)</f>
        <v>0</v>
      </c>
      <c r="BI236" s="168">
        <f>IF(N236="nulová",J236,0)</f>
        <v>0</v>
      </c>
      <c r="BJ236" s="16" t="s">
        <v>82</v>
      </c>
      <c r="BK236" s="168">
        <f>ROUND(I236*H236,2)</f>
        <v>0</v>
      </c>
      <c r="BL236" s="16" t="s">
        <v>507</v>
      </c>
      <c r="BM236" s="167" t="s">
        <v>663</v>
      </c>
    </row>
    <row r="237" spans="2:65" s="1" customFormat="1" ht="19.5">
      <c r="B237" s="31"/>
      <c r="D237" s="170" t="s">
        <v>431</v>
      </c>
      <c r="F237" s="203" t="s">
        <v>2311</v>
      </c>
      <c r="I237" s="95"/>
      <c r="L237" s="31"/>
      <c r="M237" s="204"/>
      <c r="N237" s="54"/>
      <c r="O237" s="54"/>
      <c r="P237" s="54"/>
      <c r="Q237" s="54"/>
      <c r="R237" s="54"/>
      <c r="S237" s="54"/>
      <c r="T237" s="55"/>
      <c r="AT237" s="16" t="s">
        <v>431</v>
      </c>
      <c r="AU237" s="16" t="s">
        <v>74</v>
      </c>
    </row>
    <row r="238" spans="2:65" s="1" customFormat="1" ht="24" customHeight="1">
      <c r="B238" s="155"/>
      <c r="C238" s="193" t="s">
        <v>423</v>
      </c>
      <c r="D238" s="193" t="s">
        <v>204</v>
      </c>
      <c r="E238" s="194" t="s">
        <v>2312</v>
      </c>
      <c r="F238" s="195" t="s">
        <v>2313</v>
      </c>
      <c r="G238" s="196" t="s">
        <v>265</v>
      </c>
      <c r="H238" s="197">
        <v>3</v>
      </c>
      <c r="I238" s="198"/>
      <c r="J238" s="199">
        <f>ROUND(I238*H238,2)</f>
        <v>0</v>
      </c>
      <c r="K238" s="195" t="s">
        <v>1</v>
      </c>
      <c r="L238" s="200"/>
      <c r="M238" s="201" t="s">
        <v>1</v>
      </c>
      <c r="N238" s="202" t="s">
        <v>36</v>
      </c>
      <c r="O238" s="54"/>
      <c r="P238" s="165">
        <f>O238*H238</f>
        <v>0</v>
      </c>
      <c r="Q238" s="165">
        <v>0</v>
      </c>
      <c r="R238" s="165">
        <f>Q238*H238</f>
        <v>0</v>
      </c>
      <c r="S238" s="165">
        <v>0</v>
      </c>
      <c r="T238" s="166">
        <f>S238*H238</f>
        <v>0</v>
      </c>
      <c r="AR238" s="167" t="s">
        <v>1694</v>
      </c>
      <c r="AT238" s="167" t="s">
        <v>204</v>
      </c>
      <c r="AU238" s="167" t="s">
        <v>74</v>
      </c>
      <c r="AY238" s="16" t="s">
        <v>153</v>
      </c>
      <c r="BE238" s="168">
        <f>IF(N238="základná",J238,0)</f>
        <v>0</v>
      </c>
      <c r="BF238" s="168">
        <f>IF(N238="znížená",J238,0)</f>
        <v>0</v>
      </c>
      <c r="BG238" s="168">
        <f>IF(N238="zákl. prenesená",J238,0)</f>
        <v>0</v>
      </c>
      <c r="BH238" s="168">
        <f>IF(N238="zníž. prenesená",J238,0)</f>
        <v>0</v>
      </c>
      <c r="BI238" s="168">
        <f>IF(N238="nulová",J238,0)</f>
        <v>0</v>
      </c>
      <c r="BJ238" s="16" t="s">
        <v>82</v>
      </c>
      <c r="BK238" s="168">
        <f>ROUND(I238*H238,2)</f>
        <v>0</v>
      </c>
      <c r="BL238" s="16" t="s">
        <v>507</v>
      </c>
      <c r="BM238" s="167" t="s">
        <v>673</v>
      </c>
    </row>
    <row r="239" spans="2:65" s="1" customFormat="1" ht="29.25">
      <c r="B239" s="31"/>
      <c r="D239" s="170" t="s">
        <v>431</v>
      </c>
      <c r="F239" s="203" t="s">
        <v>2314</v>
      </c>
      <c r="I239" s="95"/>
      <c r="L239" s="31"/>
      <c r="M239" s="204"/>
      <c r="N239" s="54"/>
      <c r="O239" s="54"/>
      <c r="P239" s="54"/>
      <c r="Q239" s="54"/>
      <c r="R239" s="54"/>
      <c r="S239" s="54"/>
      <c r="T239" s="55"/>
      <c r="AT239" s="16" t="s">
        <v>431</v>
      </c>
      <c r="AU239" s="16" t="s">
        <v>74</v>
      </c>
    </row>
    <row r="240" spans="2:65" s="1" customFormat="1" ht="36" customHeight="1">
      <c r="B240" s="155"/>
      <c r="C240" s="193" t="s">
        <v>427</v>
      </c>
      <c r="D240" s="193" t="s">
        <v>204</v>
      </c>
      <c r="E240" s="194" t="s">
        <v>2315</v>
      </c>
      <c r="F240" s="195" t="s">
        <v>2316</v>
      </c>
      <c r="G240" s="196" t="s">
        <v>265</v>
      </c>
      <c r="H240" s="197">
        <v>2</v>
      </c>
      <c r="I240" s="198"/>
      <c r="J240" s="199">
        <f>ROUND(I240*H240,2)</f>
        <v>0</v>
      </c>
      <c r="K240" s="195" t="s">
        <v>1</v>
      </c>
      <c r="L240" s="200"/>
      <c r="M240" s="201" t="s">
        <v>1</v>
      </c>
      <c r="N240" s="202" t="s">
        <v>36</v>
      </c>
      <c r="O240" s="54"/>
      <c r="P240" s="165">
        <f>O240*H240</f>
        <v>0</v>
      </c>
      <c r="Q240" s="165">
        <v>0</v>
      </c>
      <c r="R240" s="165">
        <f>Q240*H240</f>
        <v>0</v>
      </c>
      <c r="S240" s="165">
        <v>0</v>
      </c>
      <c r="T240" s="166">
        <f>S240*H240</f>
        <v>0</v>
      </c>
      <c r="AR240" s="167" t="s">
        <v>1694</v>
      </c>
      <c r="AT240" s="167" t="s">
        <v>204</v>
      </c>
      <c r="AU240" s="167" t="s">
        <v>74</v>
      </c>
      <c r="AY240" s="16" t="s">
        <v>153</v>
      </c>
      <c r="BE240" s="168">
        <f>IF(N240="základná",J240,0)</f>
        <v>0</v>
      </c>
      <c r="BF240" s="168">
        <f>IF(N240="znížená",J240,0)</f>
        <v>0</v>
      </c>
      <c r="BG240" s="168">
        <f>IF(N240="zákl. prenesená",J240,0)</f>
        <v>0</v>
      </c>
      <c r="BH240" s="168">
        <f>IF(N240="zníž. prenesená",J240,0)</f>
        <v>0</v>
      </c>
      <c r="BI240" s="168">
        <f>IF(N240="nulová",J240,0)</f>
        <v>0</v>
      </c>
      <c r="BJ240" s="16" t="s">
        <v>82</v>
      </c>
      <c r="BK240" s="168">
        <f>ROUND(I240*H240,2)</f>
        <v>0</v>
      </c>
      <c r="BL240" s="16" t="s">
        <v>507</v>
      </c>
      <c r="BM240" s="167" t="s">
        <v>683</v>
      </c>
    </row>
    <row r="241" spans="2:65" s="1" customFormat="1" ht="39">
      <c r="B241" s="31"/>
      <c r="D241" s="170" t="s">
        <v>431</v>
      </c>
      <c r="F241" s="203" t="s">
        <v>2317</v>
      </c>
      <c r="I241" s="95"/>
      <c r="L241" s="31"/>
      <c r="M241" s="204"/>
      <c r="N241" s="54"/>
      <c r="O241" s="54"/>
      <c r="P241" s="54"/>
      <c r="Q241" s="54"/>
      <c r="R241" s="54"/>
      <c r="S241" s="54"/>
      <c r="T241" s="55"/>
      <c r="AT241" s="16" t="s">
        <v>431</v>
      </c>
      <c r="AU241" s="16" t="s">
        <v>74</v>
      </c>
    </row>
    <row r="242" spans="2:65" s="1" customFormat="1" ht="24" customHeight="1">
      <c r="B242" s="155"/>
      <c r="C242" s="193" t="s">
        <v>435</v>
      </c>
      <c r="D242" s="193" t="s">
        <v>204</v>
      </c>
      <c r="E242" s="194" t="s">
        <v>2318</v>
      </c>
      <c r="F242" s="195" t="s">
        <v>2319</v>
      </c>
      <c r="G242" s="196" t="s">
        <v>265</v>
      </c>
      <c r="H242" s="197">
        <v>10</v>
      </c>
      <c r="I242" s="198"/>
      <c r="J242" s="199">
        <f t="shared" ref="J242:J250" si="0">ROUND(I242*H242,2)</f>
        <v>0</v>
      </c>
      <c r="K242" s="195" t="s">
        <v>1</v>
      </c>
      <c r="L242" s="200"/>
      <c r="M242" s="201" t="s">
        <v>1</v>
      </c>
      <c r="N242" s="202" t="s">
        <v>36</v>
      </c>
      <c r="O242" s="54"/>
      <c r="P242" s="165">
        <f t="shared" ref="P242:P250" si="1">O242*H242</f>
        <v>0</v>
      </c>
      <c r="Q242" s="165">
        <v>0</v>
      </c>
      <c r="R242" s="165">
        <f t="shared" ref="R242:R250" si="2">Q242*H242</f>
        <v>0</v>
      </c>
      <c r="S242" s="165">
        <v>0</v>
      </c>
      <c r="T242" s="166">
        <f t="shared" ref="T242:T250" si="3">S242*H242</f>
        <v>0</v>
      </c>
      <c r="AR242" s="167" t="s">
        <v>1694</v>
      </c>
      <c r="AT242" s="167" t="s">
        <v>204</v>
      </c>
      <c r="AU242" s="167" t="s">
        <v>74</v>
      </c>
      <c r="AY242" s="16" t="s">
        <v>153</v>
      </c>
      <c r="BE242" s="168">
        <f t="shared" ref="BE242:BE250" si="4">IF(N242="základná",J242,0)</f>
        <v>0</v>
      </c>
      <c r="BF242" s="168">
        <f t="shared" ref="BF242:BF250" si="5">IF(N242="znížená",J242,0)</f>
        <v>0</v>
      </c>
      <c r="BG242" s="168">
        <f t="shared" ref="BG242:BG250" si="6">IF(N242="zákl. prenesená",J242,0)</f>
        <v>0</v>
      </c>
      <c r="BH242" s="168">
        <f t="shared" ref="BH242:BH250" si="7">IF(N242="zníž. prenesená",J242,0)</f>
        <v>0</v>
      </c>
      <c r="BI242" s="168">
        <f t="shared" ref="BI242:BI250" si="8">IF(N242="nulová",J242,0)</f>
        <v>0</v>
      </c>
      <c r="BJ242" s="16" t="s">
        <v>82</v>
      </c>
      <c r="BK242" s="168">
        <f t="shared" ref="BK242:BK250" si="9">ROUND(I242*H242,2)</f>
        <v>0</v>
      </c>
      <c r="BL242" s="16" t="s">
        <v>507</v>
      </c>
      <c r="BM242" s="167" t="s">
        <v>691</v>
      </c>
    </row>
    <row r="243" spans="2:65" s="1" customFormat="1" ht="24" customHeight="1">
      <c r="B243" s="155"/>
      <c r="C243" s="193" t="s">
        <v>442</v>
      </c>
      <c r="D243" s="193" t="s">
        <v>204</v>
      </c>
      <c r="E243" s="194" t="s">
        <v>2320</v>
      </c>
      <c r="F243" s="195" t="s">
        <v>2321</v>
      </c>
      <c r="G243" s="196" t="s">
        <v>265</v>
      </c>
      <c r="H243" s="197">
        <v>4</v>
      </c>
      <c r="I243" s="198"/>
      <c r="J243" s="199">
        <f t="shared" si="0"/>
        <v>0</v>
      </c>
      <c r="K243" s="195" t="s">
        <v>1</v>
      </c>
      <c r="L243" s="200"/>
      <c r="M243" s="201" t="s">
        <v>1</v>
      </c>
      <c r="N243" s="202" t="s">
        <v>36</v>
      </c>
      <c r="O243" s="54"/>
      <c r="P243" s="165">
        <f t="shared" si="1"/>
        <v>0</v>
      </c>
      <c r="Q243" s="165">
        <v>0</v>
      </c>
      <c r="R243" s="165">
        <f t="shared" si="2"/>
        <v>0</v>
      </c>
      <c r="S243" s="165">
        <v>0</v>
      </c>
      <c r="T243" s="166">
        <f t="shared" si="3"/>
        <v>0</v>
      </c>
      <c r="AR243" s="167" t="s">
        <v>1694</v>
      </c>
      <c r="AT243" s="167" t="s">
        <v>204</v>
      </c>
      <c r="AU243" s="167" t="s">
        <v>74</v>
      </c>
      <c r="AY243" s="16" t="s">
        <v>153</v>
      </c>
      <c r="BE243" s="168">
        <f t="shared" si="4"/>
        <v>0</v>
      </c>
      <c r="BF243" s="168">
        <f t="shared" si="5"/>
        <v>0</v>
      </c>
      <c r="BG243" s="168">
        <f t="shared" si="6"/>
        <v>0</v>
      </c>
      <c r="BH243" s="168">
        <f t="shared" si="7"/>
        <v>0</v>
      </c>
      <c r="BI243" s="168">
        <f t="shared" si="8"/>
        <v>0</v>
      </c>
      <c r="BJ243" s="16" t="s">
        <v>82</v>
      </c>
      <c r="BK243" s="168">
        <f t="shared" si="9"/>
        <v>0</v>
      </c>
      <c r="BL243" s="16" t="s">
        <v>507</v>
      </c>
      <c r="BM243" s="167" t="s">
        <v>700</v>
      </c>
    </row>
    <row r="244" spans="2:65" s="1" customFormat="1" ht="16.5" customHeight="1">
      <c r="B244" s="155"/>
      <c r="C244" s="193" t="s">
        <v>447</v>
      </c>
      <c r="D244" s="193" t="s">
        <v>204</v>
      </c>
      <c r="E244" s="194" t="s">
        <v>2322</v>
      </c>
      <c r="F244" s="195" t="s">
        <v>2323</v>
      </c>
      <c r="G244" s="196" t="s">
        <v>265</v>
      </c>
      <c r="H244" s="197">
        <v>4</v>
      </c>
      <c r="I244" s="198"/>
      <c r="J244" s="199">
        <f t="shared" si="0"/>
        <v>0</v>
      </c>
      <c r="K244" s="195" t="s">
        <v>1</v>
      </c>
      <c r="L244" s="200"/>
      <c r="M244" s="201" t="s">
        <v>1</v>
      </c>
      <c r="N244" s="202" t="s">
        <v>36</v>
      </c>
      <c r="O244" s="54"/>
      <c r="P244" s="165">
        <f t="shared" si="1"/>
        <v>0</v>
      </c>
      <c r="Q244" s="165">
        <v>0</v>
      </c>
      <c r="R244" s="165">
        <f t="shared" si="2"/>
        <v>0</v>
      </c>
      <c r="S244" s="165">
        <v>0</v>
      </c>
      <c r="T244" s="166">
        <f t="shared" si="3"/>
        <v>0</v>
      </c>
      <c r="AR244" s="167" t="s">
        <v>1694</v>
      </c>
      <c r="AT244" s="167" t="s">
        <v>204</v>
      </c>
      <c r="AU244" s="167" t="s">
        <v>74</v>
      </c>
      <c r="AY244" s="16" t="s">
        <v>153</v>
      </c>
      <c r="BE244" s="168">
        <f t="shared" si="4"/>
        <v>0</v>
      </c>
      <c r="BF244" s="168">
        <f t="shared" si="5"/>
        <v>0</v>
      </c>
      <c r="BG244" s="168">
        <f t="shared" si="6"/>
        <v>0</v>
      </c>
      <c r="BH244" s="168">
        <f t="shared" si="7"/>
        <v>0</v>
      </c>
      <c r="BI244" s="168">
        <f t="shared" si="8"/>
        <v>0</v>
      </c>
      <c r="BJ244" s="16" t="s">
        <v>82</v>
      </c>
      <c r="BK244" s="168">
        <f t="shared" si="9"/>
        <v>0</v>
      </c>
      <c r="BL244" s="16" t="s">
        <v>507</v>
      </c>
      <c r="BM244" s="167" t="s">
        <v>708</v>
      </c>
    </row>
    <row r="245" spans="2:65" s="1" customFormat="1" ht="16.5" customHeight="1">
      <c r="B245" s="155"/>
      <c r="C245" s="193" t="s">
        <v>452</v>
      </c>
      <c r="D245" s="193" t="s">
        <v>204</v>
      </c>
      <c r="E245" s="194" t="s">
        <v>2324</v>
      </c>
      <c r="F245" s="195" t="s">
        <v>2325</v>
      </c>
      <c r="G245" s="196" t="s">
        <v>265</v>
      </c>
      <c r="H245" s="197">
        <v>4</v>
      </c>
      <c r="I245" s="198"/>
      <c r="J245" s="199">
        <f t="shared" si="0"/>
        <v>0</v>
      </c>
      <c r="K245" s="195" t="s">
        <v>1</v>
      </c>
      <c r="L245" s="200"/>
      <c r="M245" s="201" t="s">
        <v>1</v>
      </c>
      <c r="N245" s="202" t="s">
        <v>36</v>
      </c>
      <c r="O245" s="54"/>
      <c r="P245" s="165">
        <f t="shared" si="1"/>
        <v>0</v>
      </c>
      <c r="Q245" s="165">
        <v>0</v>
      </c>
      <c r="R245" s="165">
        <f t="shared" si="2"/>
        <v>0</v>
      </c>
      <c r="S245" s="165">
        <v>0</v>
      </c>
      <c r="T245" s="166">
        <f t="shared" si="3"/>
        <v>0</v>
      </c>
      <c r="AR245" s="167" t="s">
        <v>1694</v>
      </c>
      <c r="AT245" s="167" t="s">
        <v>204</v>
      </c>
      <c r="AU245" s="167" t="s">
        <v>74</v>
      </c>
      <c r="AY245" s="16" t="s">
        <v>153</v>
      </c>
      <c r="BE245" s="168">
        <f t="shared" si="4"/>
        <v>0</v>
      </c>
      <c r="BF245" s="168">
        <f t="shared" si="5"/>
        <v>0</v>
      </c>
      <c r="BG245" s="168">
        <f t="shared" si="6"/>
        <v>0</v>
      </c>
      <c r="BH245" s="168">
        <f t="shared" si="7"/>
        <v>0</v>
      </c>
      <c r="BI245" s="168">
        <f t="shared" si="8"/>
        <v>0</v>
      </c>
      <c r="BJ245" s="16" t="s">
        <v>82</v>
      </c>
      <c r="BK245" s="168">
        <f t="shared" si="9"/>
        <v>0</v>
      </c>
      <c r="BL245" s="16" t="s">
        <v>507</v>
      </c>
      <c r="BM245" s="167" t="s">
        <v>721</v>
      </c>
    </row>
    <row r="246" spans="2:65" s="1" customFormat="1" ht="16.5" customHeight="1">
      <c r="B246" s="155"/>
      <c r="C246" s="193" t="s">
        <v>458</v>
      </c>
      <c r="D246" s="193" t="s">
        <v>204</v>
      </c>
      <c r="E246" s="194" t="s">
        <v>2326</v>
      </c>
      <c r="F246" s="195" t="s">
        <v>2327</v>
      </c>
      <c r="G246" s="196" t="s">
        <v>265</v>
      </c>
      <c r="H246" s="197">
        <v>4</v>
      </c>
      <c r="I246" s="198"/>
      <c r="J246" s="199">
        <f t="shared" si="0"/>
        <v>0</v>
      </c>
      <c r="K246" s="195" t="s">
        <v>1</v>
      </c>
      <c r="L246" s="200"/>
      <c r="M246" s="201" t="s">
        <v>1</v>
      </c>
      <c r="N246" s="202" t="s">
        <v>36</v>
      </c>
      <c r="O246" s="54"/>
      <c r="P246" s="165">
        <f t="shared" si="1"/>
        <v>0</v>
      </c>
      <c r="Q246" s="165">
        <v>0</v>
      </c>
      <c r="R246" s="165">
        <f t="shared" si="2"/>
        <v>0</v>
      </c>
      <c r="S246" s="165">
        <v>0</v>
      </c>
      <c r="T246" s="166">
        <f t="shared" si="3"/>
        <v>0</v>
      </c>
      <c r="AR246" s="167" t="s">
        <v>1694</v>
      </c>
      <c r="AT246" s="167" t="s">
        <v>204</v>
      </c>
      <c r="AU246" s="167" t="s">
        <v>74</v>
      </c>
      <c r="AY246" s="16" t="s">
        <v>153</v>
      </c>
      <c r="BE246" s="168">
        <f t="shared" si="4"/>
        <v>0</v>
      </c>
      <c r="BF246" s="168">
        <f t="shared" si="5"/>
        <v>0</v>
      </c>
      <c r="BG246" s="168">
        <f t="shared" si="6"/>
        <v>0</v>
      </c>
      <c r="BH246" s="168">
        <f t="shared" si="7"/>
        <v>0</v>
      </c>
      <c r="BI246" s="168">
        <f t="shared" si="8"/>
        <v>0</v>
      </c>
      <c r="BJ246" s="16" t="s">
        <v>82</v>
      </c>
      <c r="BK246" s="168">
        <f t="shared" si="9"/>
        <v>0</v>
      </c>
      <c r="BL246" s="16" t="s">
        <v>507</v>
      </c>
      <c r="BM246" s="167" t="s">
        <v>732</v>
      </c>
    </row>
    <row r="247" spans="2:65" s="1" customFormat="1" ht="16.5" customHeight="1">
      <c r="B247" s="155"/>
      <c r="C247" s="193" t="s">
        <v>463</v>
      </c>
      <c r="D247" s="193" t="s">
        <v>204</v>
      </c>
      <c r="E247" s="194" t="s">
        <v>2328</v>
      </c>
      <c r="F247" s="195" t="s">
        <v>2329</v>
      </c>
      <c r="G247" s="196" t="s">
        <v>265</v>
      </c>
      <c r="H247" s="197">
        <v>2</v>
      </c>
      <c r="I247" s="198"/>
      <c r="J247" s="199">
        <f t="shared" si="0"/>
        <v>0</v>
      </c>
      <c r="K247" s="195" t="s">
        <v>1</v>
      </c>
      <c r="L247" s="200"/>
      <c r="M247" s="201" t="s">
        <v>1</v>
      </c>
      <c r="N247" s="202" t="s">
        <v>36</v>
      </c>
      <c r="O247" s="54"/>
      <c r="P247" s="165">
        <f t="shared" si="1"/>
        <v>0</v>
      </c>
      <c r="Q247" s="165">
        <v>0</v>
      </c>
      <c r="R247" s="165">
        <f t="shared" si="2"/>
        <v>0</v>
      </c>
      <c r="S247" s="165">
        <v>0</v>
      </c>
      <c r="T247" s="166">
        <f t="shared" si="3"/>
        <v>0</v>
      </c>
      <c r="AR247" s="167" t="s">
        <v>1694</v>
      </c>
      <c r="AT247" s="167" t="s">
        <v>204</v>
      </c>
      <c r="AU247" s="167" t="s">
        <v>74</v>
      </c>
      <c r="AY247" s="16" t="s">
        <v>153</v>
      </c>
      <c r="BE247" s="168">
        <f t="shared" si="4"/>
        <v>0</v>
      </c>
      <c r="BF247" s="168">
        <f t="shared" si="5"/>
        <v>0</v>
      </c>
      <c r="BG247" s="168">
        <f t="shared" si="6"/>
        <v>0</v>
      </c>
      <c r="BH247" s="168">
        <f t="shared" si="7"/>
        <v>0</v>
      </c>
      <c r="BI247" s="168">
        <f t="shared" si="8"/>
        <v>0</v>
      </c>
      <c r="BJ247" s="16" t="s">
        <v>82</v>
      </c>
      <c r="BK247" s="168">
        <f t="shared" si="9"/>
        <v>0</v>
      </c>
      <c r="BL247" s="16" t="s">
        <v>507</v>
      </c>
      <c r="BM247" s="167" t="s">
        <v>742</v>
      </c>
    </row>
    <row r="248" spans="2:65" s="1" customFormat="1" ht="16.5" customHeight="1">
      <c r="B248" s="155"/>
      <c r="C248" s="193" t="s">
        <v>468</v>
      </c>
      <c r="D248" s="193" t="s">
        <v>204</v>
      </c>
      <c r="E248" s="194" t="s">
        <v>2330</v>
      </c>
      <c r="F248" s="195" t="s">
        <v>2331</v>
      </c>
      <c r="G248" s="196" t="s">
        <v>265</v>
      </c>
      <c r="H248" s="197">
        <v>10</v>
      </c>
      <c r="I248" s="198"/>
      <c r="J248" s="199">
        <f t="shared" si="0"/>
        <v>0</v>
      </c>
      <c r="K248" s="195" t="s">
        <v>1</v>
      </c>
      <c r="L248" s="200"/>
      <c r="M248" s="201" t="s">
        <v>1</v>
      </c>
      <c r="N248" s="202" t="s">
        <v>36</v>
      </c>
      <c r="O248" s="54"/>
      <c r="P248" s="165">
        <f t="shared" si="1"/>
        <v>0</v>
      </c>
      <c r="Q248" s="165">
        <v>0</v>
      </c>
      <c r="R248" s="165">
        <f t="shared" si="2"/>
        <v>0</v>
      </c>
      <c r="S248" s="165">
        <v>0</v>
      </c>
      <c r="T248" s="166">
        <f t="shared" si="3"/>
        <v>0</v>
      </c>
      <c r="AR248" s="167" t="s">
        <v>1694</v>
      </c>
      <c r="AT248" s="167" t="s">
        <v>204</v>
      </c>
      <c r="AU248" s="167" t="s">
        <v>74</v>
      </c>
      <c r="AY248" s="16" t="s">
        <v>153</v>
      </c>
      <c r="BE248" s="168">
        <f t="shared" si="4"/>
        <v>0</v>
      </c>
      <c r="BF248" s="168">
        <f t="shared" si="5"/>
        <v>0</v>
      </c>
      <c r="BG248" s="168">
        <f t="shared" si="6"/>
        <v>0</v>
      </c>
      <c r="BH248" s="168">
        <f t="shared" si="7"/>
        <v>0</v>
      </c>
      <c r="BI248" s="168">
        <f t="shared" si="8"/>
        <v>0</v>
      </c>
      <c r="BJ248" s="16" t="s">
        <v>82</v>
      </c>
      <c r="BK248" s="168">
        <f t="shared" si="9"/>
        <v>0</v>
      </c>
      <c r="BL248" s="16" t="s">
        <v>507</v>
      </c>
      <c r="BM248" s="167" t="s">
        <v>752</v>
      </c>
    </row>
    <row r="249" spans="2:65" s="1" customFormat="1" ht="24" customHeight="1">
      <c r="B249" s="155"/>
      <c r="C249" s="193" t="s">
        <v>473</v>
      </c>
      <c r="D249" s="193" t="s">
        <v>204</v>
      </c>
      <c r="E249" s="194" t="s">
        <v>2332</v>
      </c>
      <c r="F249" s="195" t="s">
        <v>2333</v>
      </c>
      <c r="G249" s="196" t="s">
        <v>265</v>
      </c>
      <c r="H249" s="197">
        <v>2</v>
      </c>
      <c r="I249" s="198"/>
      <c r="J249" s="199">
        <f t="shared" si="0"/>
        <v>0</v>
      </c>
      <c r="K249" s="195" t="s">
        <v>1</v>
      </c>
      <c r="L249" s="200"/>
      <c r="M249" s="201" t="s">
        <v>1</v>
      </c>
      <c r="N249" s="202" t="s">
        <v>36</v>
      </c>
      <c r="O249" s="54"/>
      <c r="P249" s="165">
        <f t="shared" si="1"/>
        <v>0</v>
      </c>
      <c r="Q249" s="165">
        <v>0</v>
      </c>
      <c r="R249" s="165">
        <f t="shared" si="2"/>
        <v>0</v>
      </c>
      <c r="S249" s="165">
        <v>0</v>
      </c>
      <c r="T249" s="166">
        <f t="shared" si="3"/>
        <v>0</v>
      </c>
      <c r="AR249" s="167" t="s">
        <v>1694</v>
      </c>
      <c r="AT249" s="167" t="s">
        <v>204</v>
      </c>
      <c r="AU249" s="167" t="s">
        <v>74</v>
      </c>
      <c r="AY249" s="16" t="s">
        <v>153</v>
      </c>
      <c r="BE249" s="168">
        <f t="shared" si="4"/>
        <v>0</v>
      </c>
      <c r="BF249" s="168">
        <f t="shared" si="5"/>
        <v>0</v>
      </c>
      <c r="BG249" s="168">
        <f t="shared" si="6"/>
        <v>0</v>
      </c>
      <c r="BH249" s="168">
        <f t="shared" si="7"/>
        <v>0</v>
      </c>
      <c r="BI249" s="168">
        <f t="shared" si="8"/>
        <v>0</v>
      </c>
      <c r="BJ249" s="16" t="s">
        <v>82</v>
      </c>
      <c r="BK249" s="168">
        <f t="shared" si="9"/>
        <v>0</v>
      </c>
      <c r="BL249" s="16" t="s">
        <v>507</v>
      </c>
      <c r="BM249" s="167" t="s">
        <v>764</v>
      </c>
    </row>
    <row r="250" spans="2:65" s="1" customFormat="1" ht="24" customHeight="1">
      <c r="B250" s="155"/>
      <c r="C250" s="193" t="s">
        <v>478</v>
      </c>
      <c r="D250" s="193" t="s">
        <v>204</v>
      </c>
      <c r="E250" s="194" t="s">
        <v>2334</v>
      </c>
      <c r="F250" s="195" t="s">
        <v>2335</v>
      </c>
      <c r="G250" s="196" t="s">
        <v>265</v>
      </c>
      <c r="H250" s="197">
        <v>7</v>
      </c>
      <c r="I250" s="198"/>
      <c r="J250" s="199">
        <f t="shared" si="0"/>
        <v>0</v>
      </c>
      <c r="K250" s="195" t="s">
        <v>1</v>
      </c>
      <c r="L250" s="200"/>
      <c r="M250" s="201" t="s">
        <v>1</v>
      </c>
      <c r="N250" s="202" t="s">
        <v>36</v>
      </c>
      <c r="O250" s="54"/>
      <c r="P250" s="165">
        <f t="shared" si="1"/>
        <v>0</v>
      </c>
      <c r="Q250" s="165">
        <v>0</v>
      </c>
      <c r="R250" s="165">
        <f t="shared" si="2"/>
        <v>0</v>
      </c>
      <c r="S250" s="165">
        <v>0</v>
      </c>
      <c r="T250" s="166">
        <f t="shared" si="3"/>
        <v>0</v>
      </c>
      <c r="AR250" s="167" t="s">
        <v>1694</v>
      </c>
      <c r="AT250" s="167" t="s">
        <v>204</v>
      </c>
      <c r="AU250" s="167" t="s">
        <v>74</v>
      </c>
      <c r="AY250" s="16" t="s">
        <v>153</v>
      </c>
      <c r="BE250" s="168">
        <f t="shared" si="4"/>
        <v>0</v>
      </c>
      <c r="BF250" s="168">
        <f t="shared" si="5"/>
        <v>0</v>
      </c>
      <c r="BG250" s="168">
        <f t="shared" si="6"/>
        <v>0</v>
      </c>
      <c r="BH250" s="168">
        <f t="shared" si="7"/>
        <v>0</v>
      </c>
      <c r="BI250" s="168">
        <f t="shared" si="8"/>
        <v>0</v>
      </c>
      <c r="BJ250" s="16" t="s">
        <v>82</v>
      </c>
      <c r="BK250" s="168">
        <f t="shared" si="9"/>
        <v>0</v>
      </c>
      <c r="BL250" s="16" t="s">
        <v>507</v>
      </c>
      <c r="BM250" s="167" t="s">
        <v>775</v>
      </c>
    </row>
    <row r="251" spans="2:65" s="1" customFormat="1" ht="19.5">
      <c r="B251" s="31"/>
      <c r="D251" s="170" t="s">
        <v>431</v>
      </c>
      <c r="F251" s="203" t="s">
        <v>2336</v>
      </c>
      <c r="I251" s="95"/>
      <c r="L251" s="31"/>
      <c r="M251" s="204"/>
      <c r="N251" s="54"/>
      <c r="O251" s="54"/>
      <c r="P251" s="54"/>
      <c r="Q251" s="54"/>
      <c r="R251" s="54"/>
      <c r="S251" s="54"/>
      <c r="T251" s="55"/>
      <c r="AT251" s="16" t="s">
        <v>431</v>
      </c>
      <c r="AU251" s="16" t="s">
        <v>74</v>
      </c>
    </row>
    <row r="252" spans="2:65" s="1" customFormat="1" ht="24" customHeight="1">
      <c r="B252" s="155"/>
      <c r="C252" s="193" t="s">
        <v>482</v>
      </c>
      <c r="D252" s="193" t="s">
        <v>204</v>
      </c>
      <c r="E252" s="194" t="s">
        <v>2337</v>
      </c>
      <c r="F252" s="195" t="s">
        <v>2338</v>
      </c>
      <c r="G252" s="196" t="s">
        <v>265</v>
      </c>
      <c r="H252" s="197">
        <v>3</v>
      </c>
      <c r="I252" s="198"/>
      <c r="J252" s="199">
        <f>ROUND(I252*H252,2)</f>
        <v>0</v>
      </c>
      <c r="K252" s="195" t="s">
        <v>1</v>
      </c>
      <c r="L252" s="200"/>
      <c r="M252" s="201" t="s">
        <v>1</v>
      </c>
      <c r="N252" s="202" t="s">
        <v>36</v>
      </c>
      <c r="O252" s="54"/>
      <c r="P252" s="165">
        <f>O252*H252</f>
        <v>0</v>
      </c>
      <c r="Q252" s="165">
        <v>0</v>
      </c>
      <c r="R252" s="165">
        <f>Q252*H252</f>
        <v>0</v>
      </c>
      <c r="S252" s="165">
        <v>0</v>
      </c>
      <c r="T252" s="166">
        <f>S252*H252</f>
        <v>0</v>
      </c>
      <c r="AR252" s="167" t="s">
        <v>1694</v>
      </c>
      <c r="AT252" s="167" t="s">
        <v>204</v>
      </c>
      <c r="AU252" s="167" t="s">
        <v>74</v>
      </c>
      <c r="AY252" s="16" t="s">
        <v>153</v>
      </c>
      <c r="BE252" s="168">
        <f>IF(N252="základná",J252,0)</f>
        <v>0</v>
      </c>
      <c r="BF252" s="168">
        <f>IF(N252="znížená",J252,0)</f>
        <v>0</v>
      </c>
      <c r="BG252" s="168">
        <f>IF(N252="zákl. prenesená",J252,0)</f>
        <v>0</v>
      </c>
      <c r="BH252" s="168">
        <f>IF(N252="zníž. prenesená",J252,0)</f>
        <v>0</v>
      </c>
      <c r="BI252" s="168">
        <f>IF(N252="nulová",J252,0)</f>
        <v>0</v>
      </c>
      <c r="BJ252" s="16" t="s">
        <v>82</v>
      </c>
      <c r="BK252" s="168">
        <f>ROUND(I252*H252,2)</f>
        <v>0</v>
      </c>
      <c r="BL252" s="16" t="s">
        <v>507</v>
      </c>
      <c r="BM252" s="167" t="s">
        <v>785</v>
      </c>
    </row>
    <row r="253" spans="2:65" s="1" customFormat="1" ht="16.5" customHeight="1">
      <c r="B253" s="155"/>
      <c r="C253" s="193" t="s">
        <v>489</v>
      </c>
      <c r="D253" s="193" t="s">
        <v>204</v>
      </c>
      <c r="E253" s="194" t="s">
        <v>2339</v>
      </c>
      <c r="F253" s="195" t="s">
        <v>2340</v>
      </c>
      <c r="G253" s="196" t="s">
        <v>265</v>
      </c>
      <c r="H253" s="197">
        <v>156</v>
      </c>
      <c r="I253" s="198"/>
      <c r="J253" s="199">
        <f>ROUND(I253*H253,2)</f>
        <v>0</v>
      </c>
      <c r="K253" s="195" t="s">
        <v>1</v>
      </c>
      <c r="L253" s="200"/>
      <c r="M253" s="201" t="s">
        <v>1</v>
      </c>
      <c r="N253" s="202" t="s">
        <v>36</v>
      </c>
      <c r="O253" s="54"/>
      <c r="P253" s="165">
        <f>O253*H253</f>
        <v>0</v>
      </c>
      <c r="Q253" s="165">
        <v>0</v>
      </c>
      <c r="R253" s="165">
        <f>Q253*H253</f>
        <v>0</v>
      </c>
      <c r="S253" s="165">
        <v>0</v>
      </c>
      <c r="T253" s="166">
        <f>S253*H253</f>
        <v>0</v>
      </c>
      <c r="AR253" s="167" t="s">
        <v>1694</v>
      </c>
      <c r="AT253" s="167" t="s">
        <v>204</v>
      </c>
      <c r="AU253" s="167" t="s">
        <v>74</v>
      </c>
      <c r="AY253" s="16" t="s">
        <v>153</v>
      </c>
      <c r="BE253" s="168">
        <f>IF(N253="základná",J253,0)</f>
        <v>0</v>
      </c>
      <c r="BF253" s="168">
        <f>IF(N253="znížená",J253,0)</f>
        <v>0</v>
      </c>
      <c r="BG253" s="168">
        <f>IF(N253="zákl. prenesená",J253,0)</f>
        <v>0</v>
      </c>
      <c r="BH253" s="168">
        <f>IF(N253="zníž. prenesená",J253,0)</f>
        <v>0</v>
      </c>
      <c r="BI253" s="168">
        <f>IF(N253="nulová",J253,0)</f>
        <v>0</v>
      </c>
      <c r="BJ253" s="16" t="s">
        <v>82</v>
      </c>
      <c r="BK253" s="168">
        <f>ROUND(I253*H253,2)</f>
        <v>0</v>
      </c>
      <c r="BL253" s="16" t="s">
        <v>507</v>
      </c>
      <c r="BM253" s="167" t="s">
        <v>796</v>
      </c>
    </row>
    <row r="254" spans="2:65" s="1" customFormat="1" ht="24" customHeight="1">
      <c r="B254" s="155"/>
      <c r="C254" s="193" t="s">
        <v>496</v>
      </c>
      <c r="D254" s="193" t="s">
        <v>204</v>
      </c>
      <c r="E254" s="194" t="s">
        <v>2341</v>
      </c>
      <c r="F254" s="195" t="s">
        <v>2342</v>
      </c>
      <c r="G254" s="196" t="s">
        <v>265</v>
      </c>
      <c r="H254" s="197">
        <v>55</v>
      </c>
      <c r="I254" s="198"/>
      <c r="J254" s="199">
        <f>ROUND(I254*H254,2)</f>
        <v>0</v>
      </c>
      <c r="K254" s="195" t="s">
        <v>1</v>
      </c>
      <c r="L254" s="200"/>
      <c r="M254" s="201" t="s">
        <v>1</v>
      </c>
      <c r="N254" s="202" t="s">
        <v>36</v>
      </c>
      <c r="O254" s="54"/>
      <c r="P254" s="165">
        <f>O254*H254</f>
        <v>0</v>
      </c>
      <c r="Q254" s="165">
        <v>0</v>
      </c>
      <c r="R254" s="165">
        <f>Q254*H254</f>
        <v>0</v>
      </c>
      <c r="S254" s="165">
        <v>0</v>
      </c>
      <c r="T254" s="166">
        <f>S254*H254</f>
        <v>0</v>
      </c>
      <c r="AR254" s="167" t="s">
        <v>1694</v>
      </c>
      <c r="AT254" s="167" t="s">
        <v>204</v>
      </c>
      <c r="AU254" s="167" t="s">
        <v>74</v>
      </c>
      <c r="AY254" s="16" t="s">
        <v>153</v>
      </c>
      <c r="BE254" s="168">
        <f>IF(N254="základná",J254,0)</f>
        <v>0</v>
      </c>
      <c r="BF254" s="168">
        <f>IF(N254="znížená",J254,0)</f>
        <v>0</v>
      </c>
      <c r="BG254" s="168">
        <f>IF(N254="zákl. prenesená",J254,0)</f>
        <v>0</v>
      </c>
      <c r="BH254" s="168">
        <f>IF(N254="zníž. prenesená",J254,0)</f>
        <v>0</v>
      </c>
      <c r="BI254" s="168">
        <f>IF(N254="nulová",J254,0)</f>
        <v>0</v>
      </c>
      <c r="BJ254" s="16" t="s">
        <v>82</v>
      </c>
      <c r="BK254" s="168">
        <f>ROUND(I254*H254,2)</f>
        <v>0</v>
      </c>
      <c r="BL254" s="16" t="s">
        <v>507</v>
      </c>
      <c r="BM254" s="167" t="s">
        <v>809</v>
      </c>
    </row>
    <row r="255" spans="2:65" s="11" customFormat="1" ht="22.9" customHeight="1">
      <c r="B255" s="142"/>
      <c r="D255" s="143" t="s">
        <v>69</v>
      </c>
      <c r="E255" s="153" t="s">
        <v>2343</v>
      </c>
      <c r="F255" s="153" t="s">
        <v>2344</v>
      </c>
      <c r="I255" s="145"/>
      <c r="J255" s="154">
        <f>BK255</f>
        <v>0</v>
      </c>
      <c r="L255" s="142"/>
      <c r="M255" s="147"/>
      <c r="N255" s="148"/>
      <c r="O255" s="148"/>
      <c r="P255" s="149">
        <f>SUM(P256:P267)</f>
        <v>0</v>
      </c>
      <c r="Q255" s="148"/>
      <c r="R255" s="149">
        <f>SUM(R256:R267)</f>
        <v>0</v>
      </c>
      <c r="S255" s="148"/>
      <c r="T255" s="150">
        <f>SUM(T256:T267)</f>
        <v>0</v>
      </c>
      <c r="AR255" s="143" t="s">
        <v>89</v>
      </c>
      <c r="AT255" s="151" t="s">
        <v>69</v>
      </c>
      <c r="AU255" s="151" t="s">
        <v>74</v>
      </c>
      <c r="AY255" s="143" t="s">
        <v>153</v>
      </c>
      <c r="BK255" s="152">
        <f>SUM(BK256:BK267)</f>
        <v>0</v>
      </c>
    </row>
    <row r="256" spans="2:65" s="1" customFormat="1" ht="24" customHeight="1">
      <c r="B256" s="155"/>
      <c r="C256" s="156" t="s">
        <v>501</v>
      </c>
      <c r="D256" s="156" t="s">
        <v>155</v>
      </c>
      <c r="E256" s="157" t="s">
        <v>2345</v>
      </c>
      <c r="F256" s="158" t="s">
        <v>2346</v>
      </c>
      <c r="G256" s="159" t="s">
        <v>265</v>
      </c>
      <c r="H256" s="160">
        <v>4</v>
      </c>
      <c r="I256" s="161"/>
      <c r="J256" s="162">
        <f t="shared" ref="J256:J267" si="10">ROUND(I256*H256,2)</f>
        <v>0</v>
      </c>
      <c r="K256" s="158" t="s">
        <v>1</v>
      </c>
      <c r="L256" s="31"/>
      <c r="M256" s="163" t="s">
        <v>1</v>
      </c>
      <c r="N256" s="164" t="s">
        <v>36</v>
      </c>
      <c r="O256" s="54"/>
      <c r="P256" s="165">
        <f t="shared" ref="P256:P267" si="11">O256*H256</f>
        <v>0</v>
      </c>
      <c r="Q256" s="165">
        <v>0</v>
      </c>
      <c r="R256" s="165">
        <f t="shared" ref="R256:R267" si="12">Q256*H256</f>
        <v>0</v>
      </c>
      <c r="S256" s="165">
        <v>0</v>
      </c>
      <c r="T256" s="166">
        <f t="shared" ref="T256:T267" si="13">S256*H256</f>
        <v>0</v>
      </c>
      <c r="AR256" s="167" t="s">
        <v>507</v>
      </c>
      <c r="AT256" s="167" t="s">
        <v>155</v>
      </c>
      <c r="AU256" s="167" t="s">
        <v>82</v>
      </c>
      <c r="AY256" s="16" t="s">
        <v>153</v>
      </c>
      <c r="BE256" s="168">
        <f t="shared" ref="BE256:BE267" si="14">IF(N256="základná",J256,0)</f>
        <v>0</v>
      </c>
      <c r="BF256" s="168">
        <f t="shared" ref="BF256:BF267" si="15">IF(N256="znížená",J256,0)</f>
        <v>0</v>
      </c>
      <c r="BG256" s="168">
        <f t="shared" ref="BG256:BG267" si="16">IF(N256="zákl. prenesená",J256,0)</f>
        <v>0</v>
      </c>
      <c r="BH256" s="168">
        <f t="shared" ref="BH256:BH267" si="17">IF(N256="zníž. prenesená",J256,0)</f>
        <v>0</v>
      </c>
      <c r="BI256" s="168">
        <f t="shared" ref="BI256:BI267" si="18">IF(N256="nulová",J256,0)</f>
        <v>0</v>
      </c>
      <c r="BJ256" s="16" t="s">
        <v>82</v>
      </c>
      <c r="BK256" s="168">
        <f t="shared" ref="BK256:BK267" si="19">ROUND(I256*H256,2)</f>
        <v>0</v>
      </c>
      <c r="BL256" s="16" t="s">
        <v>507</v>
      </c>
      <c r="BM256" s="167" t="s">
        <v>821</v>
      </c>
    </row>
    <row r="257" spans="2:65" s="1" customFormat="1" ht="24" customHeight="1">
      <c r="B257" s="155"/>
      <c r="C257" s="156" t="s">
        <v>507</v>
      </c>
      <c r="D257" s="156" t="s">
        <v>155</v>
      </c>
      <c r="E257" s="157" t="s">
        <v>2347</v>
      </c>
      <c r="F257" s="158" t="s">
        <v>2348</v>
      </c>
      <c r="G257" s="159" t="s">
        <v>265</v>
      </c>
      <c r="H257" s="160">
        <v>4</v>
      </c>
      <c r="I257" s="161"/>
      <c r="J257" s="162">
        <f t="shared" si="10"/>
        <v>0</v>
      </c>
      <c r="K257" s="158" t="s">
        <v>1</v>
      </c>
      <c r="L257" s="31"/>
      <c r="M257" s="163" t="s">
        <v>1</v>
      </c>
      <c r="N257" s="164" t="s">
        <v>36</v>
      </c>
      <c r="O257" s="54"/>
      <c r="P257" s="165">
        <f t="shared" si="11"/>
        <v>0</v>
      </c>
      <c r="Q257" s="165">
        <v>0</v>
      </c>
      <c r="R257" s="165">
        <f t="shared" si="12"/>
        <v>0</v>
      </c>
      <c r="S257" s="165">
        <v>0</v>
      </c>
      <c r="T257" s="166">
        <f t="shared" si="13"/>
        <v>0</v>
      </c>
      <c r="AR257" s="167" t="s">
        <v>507</v>
      </c>
      <c r="AT257" s="167" t="s">
        <v>155</v>
      </c>
      <c r="AU257" s="167" t="s">
        <v>82</v>
      </c>
      <c r="AY257" s="16" t="s">
        <v>153</v>
      </c>
      <c r="BE257" s="168">
        <f t="shared" si="14"/>
        <v>0</v>
      </c>
      <c r="BF257" s="168">
        <f t="shared" si="15"/>
        <v>0</v>
      </c>
      <c r="BG257" s="168">
        <f t="shared" si="16"/>
        <v>0</v>
      </c>
      <c r="BH257" s="168">
        <f t="shared" si="17"/>
        <v>0</v>
      </c>
      <c r="BI257" s="168">
        <f t="shared" si="18"/>
        <v>0</v>
      </c>
      <c r="BJ257" s="16" t="s">
        <v>82</v>
      </c>
      <c r="BK257" s="168">
        <f t="shared" si="19"/>
        <v>0</v>
      </c>
      <c r="BL257" s="16" t="s">
        <v>507</v>
      </c>
      <c r="BM257" s="167" t="s">
        <v>830</v>
      </c>
    </row>
    <row r="258" spans="2:65" s="1" customFormat="1" ht="24" customHeight="1">
      <c r="B258" s="155"/>
      <c r="C258" s="156" t="s">
        <v>513</v>
      </c>
      <c r="D258" s="156" t="s">
        <v>155</v>
      </c>
      <c r="E258" s="157" t="s">
        <v>2349</v>
      </c>
      <c r="F258" s="158" t="s">
        <v>2350</v>
      </c>
      <c r="G258" s="159" t="s">
        <v>265</v>
      </c>
      <c r="H258" s="160">
        <v>4</v>
      </c>
      <c r="I258" s="161"/>
      <c r="J258" s="162">
        <f t="shared" si="10"/>
        <v>0</v>
      </c>
      <c r="K258" s="158" t="s">
        <v>1</v>
      </c>
      <c r="L258" s="31"/>
      <c r="M258" s="163" t="s">
        <v>1</v>
      </c>
      <c r="N258" s="164" t="s">
        <v>36</v>
      </c>
      <c r="O258" s="54"/>
      <c r="P258" s="165">
        <f t="shared" si="11"/>
        <v>0</v>
      </c>
      <c r="Q258" s="165">
        <v>0</v>
      </c>
      <c r="R258" s="165">
        <f t="shared" si="12"/>
        <v>0</v>
      </c>
      <c r="S258" s="165">
        <v>0</v>
      </c>
      <c r="T258" s="166">
        <f t="shared" si="13"/>
        <v>0</v>
      </c>
      <c r="AR258" s="167" t="s">
        <v>507</v>
      </c>
      <c r="AT258" s="167" t="s">
        <v>155</v>
      </c>
      <c r="AU258" s="167" t="s">
        <v>82</v>
      </c>
      <c r="AY258" s="16" t="s">
        <v>153</v>
      </c>
      <c r="BE258" s="168">
        <f t="shared" si="14"/>
        <v>0</v>
      </c>
      <c r="BF258" s="168">
        <f t="shared" si="15"/>
        <v>0</v>
      </c>
      <c r="BG258" s="168">
        <f t="shared" si="16"/>
        <v>0</v>
      </c>
      <c r="BH258" s="168">
        <f t="shared" si="17"/>
        <v>0</v>
      </c>
      <c r="BI258" s="168">
        <f t="shared" si="18"/>
        <v>0</v>
      </c>
      <c r="BJ258" s="16" t="s">
        <v>82</v>
      </c>
      <c r="BK258" s="168">
        <f t="shared" si="19"/>
        <v>0</v>
      </c>
      <c r="BL258" s="16" t="s">
        <v>507</v>
      </c>
      <c r="BM258" s="167" t="s">
        <v>842</v>
      </c>
    </row>
    <row r="259" spans="2:65" s="1" customFormat="1" ht="24" customHeight="1">
      <c r="B259" s="155"/>
      <c r="C259" s="156" t="s">
        <v>523</v>
      </c>
      <c r="D259" s="156" t="s">
        <v>155</v>
      </c>
      <c r="E259" s="157" t="s">
        <v>2351</v>
      </c>
      <c r="F259" s="158" t="s">
        <v>2352</v>
      </c>
      <c r="G259" s="159" t="s">
        <v>265</v>
      </c>
      <c r="H259" s="160">
        <v>2</v>
      </c>
      <c r="I259" s="161"/>
      <c r="J259" s="162">
        <f t="shared" si="10"/>
        <v>0</v>
      </c>
      <c r="K259" s="158" t="s">
        <v>1</v>
      </c>
      <c r="L259" s="31"/>
      <c r="M259" s="163" t="s">
        <v>1</v>
      </c>
      <c r="N259" s="164" t="s">
        <v>36</v>
      </c>
      <c r="O259" s="54"/>
      <c r="P259" s="165">
        <f t="shared" si="11"/>
        <v>0</v>
      </c>
      <c r="Q259" s="165">
        <v>0</v>
      </c>
      <c r="R259" s="165">
        <f t="shared" si="12"/>
        <v>0</v>
      </c>
      <c r="S259" s="165">
        <v>0</v>
      </c>
      <c r="T259" s="166">
        <f t="shared" si="13"/>
        <v>0</v>
      </c>
      <c r="AR259" s="167" t="s">
        <v>507</v>
      </c>
      <c r="AT259" s="167" t="s">
        <v>155</v>
      </c>
      <c r="AU259" s="167" t="s">
        <v>82</v>
      </c>
      <c r="AY259" s="16" t="s">
        <v>153</v>
      </c>
      <c r="BE259" s="168">
        <f t="shared" si="14"/>
        <v>0</v>
      </c>
      <c r="BF259" s="168">
        <f t="shared" si="15"/>
        <v>0</v>
      </c>
      <c r="BG259" s="168">
        <f t="shared" si="16"/>
        <v>0</v>
      </c>
      <c r="BH259" s="168">
        <f t="shared" si="17"/>
        <v>0</v>
      </c>
      <c r="BI259" s="168">
        <f t="shared" si="18"/>
        <v>0</v>
      </c>
      <c r="BJ259" s="16" t="s">
        <v>82</v>
      </c>
      <c r="BK259" s="168">
        <f t="shared" si="19"/>
        <v>0</v>
      </c>
      <c r="BL259" s="16" t="s">
        <v>507</v>
      </c>
      <c r="BM259" s="167" t="s">
        <v>854</v>
      </c>
    </row>
    <row r="260" spans="2:65" s="1" customFormat="1" ht="16.5" customHeight="1">
      <c r="B260" s="155"/>
      <c r="C260" s="156" t="s">
        <v>529</v>
      </c>
      <c r="D260" s="156" t="s">
        <v>155</v>
      </c>
      <c r="E260" s="157" t="s">
        <v>2353</v>
      </c>
      <c r="F260" s="158" t="s">
        <v>2354</v>
      </c>
      <c r="G260" s="159" t="s">
        <v>265</v>
      </c>
      <c r="H260" s="160">
        <v>10</v>
      </c>
      <c r="I260" s="161"/>
      <c r="J260" s="162">
        <f t="shared" si="10"/>
        <v>0</v>
      </c>
      <c r="K260" s="158" t="s">
        <v>1</v>
      </c>
      <c r="L260" s="31"/>
      <c r="M260" s="163" t="s">
        <v>1</v>
      </c>
      <c r="N260" s="164" t="s">
        <v>36</v>
      </c>
      <c r="O260" s="54"/>
      <c r="P260" s="165">
        <f t="shared" si="11"/>
        <v>0</v>
      </c>
      <c r="Q260" s="165">
        <v>0</v>
      </c>
      <c r="R260" s="165">
        <f t="shared" si="12"/>
        <v>0</v>
      </c>
      <c r="S260" s="165">
        <v>0</v>
      </c>
      <c r="T260" s="166">
        <f t="shared" si="13"/>
        <v>0</v>
      </c>
      <c r="AR260" s="167" t="s">
        <v>507</v>
      </c>
      <c r="AT260" s="167" t="s">
        <v>155</v>
      </c>
      <c r="AU260" s="167" t="s">
        <v>82</v>
      </c>
      <c r="AY260" s="16" t="s">
        <v>153</v>
      </c>
      <c r="BE260" s="168">
        <f t="shared" si="14"/>
        <v>0</v>
      </c>
      <c r="BF260" s="168">
        <f t="shared" si="15"/>
        <v>0</v>
      </c>
      <c r="BG260" s="168">
        <f t="shared" si="16"/>
        <v>0</v>
      </c>
      <c r="BH260" s="168">
        <f t="shared" si="17"/>
        <v>0</v>
      </c>
      <c r="BI260" s="168">
        <f t="shared" si="18"/>
        <v>0</v>
      </c>
      <c r="BJ260" s="16" t="s">
        <v>82</v>
      </c>
      <c r="BK260" s="168">
        <f t="shared" si="19"/>
        <v>0</v>
      </c>
      <c r="BL260" s="16" t="s">
        <v>507</v>
      </c>
      <c r="BM260" s="167" t="s">
        <v>868</v>
      </c>
    </row>
    <row r="261" spans="2:65" s="1" customFormat="1" ht="16.5" customHeight="1">
      <c r="B261" s="155"/>
      <c r="C261" s="156" t="s">
        <v>535</v>
      </c>
      <c r="D261" s="156" t="s">
        <v>155</v>
      </c>
      <c r="E261" s="157" t="s">
        <v>2355</v>
      </c>
      <c r="F261" s="158" t="s">
        <v>2356</v>
      </c>
      <c r="G261" s="159" t="s">
        <v>265</v>
      </c>
      <c r="H261" s="160">
        <v>24</v>
      </c>
      <c r="I261" s="161"/>
      <c r="J261" s="162">
        <f t="shared" si="10"/>
        <v>0</v>
      </c>
      <c r="K261" s="158" t="s">
        <v>1</v>
      </c>
      <c r="L261" s="31"/>
      <c r="M261" s="163" t="s">
        <v>1</v>
      </c>
      <c r="N261" s="164" t="s">
        <v>36</v>
      </c>
      <c r="O261" s="54"/>
      <c r="P261" s="165">
        <f t="shared" si="11"/>
        <v>0</v>
      </c>
      <c r="Q261" s="165">
        <v>0</v>
      </c>
      <c r="R261" s="165">
        <f t="shared" si="12"/>
        <v>0</v>
      </c>
      <c r="S261" s="165">
        <v>0</v>
      </c>
      <c r="T261" s="166">
        <f t="shared" si="13"/>
        <v>0</v>
      </c>
      <c r="AR261" s="167" t="s">
        <v>507</v>
      </c>
      <c r="AT261" s="167" t="s">
        <v>155</v>
      </c>
      <c r="AU261" s="167" t="s">
        <v>82</v>
      </c>
      <c r="AY261" s="16" t="s">
        <v>153</v>
      </c>
      <c r="BE261" s="168">
        <f t="shared" si="14"/>
        <v>0</v>
      </c>
      <c r="BF261" s="168">
        <f t="shared" si="15"/>
        <v>0</v>
      </c>
      <c r="BG261" s="168">
        <f t="shared" si="16"/>
        <v>0</v>
      </c>
      <c r="BH261" s="168">
        <f t="shared" si="17"/>
        <v>0</v>
      </c>
      <c r="BI261" s="168">
        <f t="shared" si="18"/>
        <v>0</v>
      </c>
      <c r="BJ261" s="16" t="s">
        <v>82</v>
      </c>
      <c r="BK261" s="168">
        <f t="shared" si="19"/>
        <v>0</v>
      </c>
      <c r="BL261" s="16" t="s">
        <v>507</v>
      </c>
      <c r="BM261" s="167" t="s">
        <v>877</v>
      </c>
    </row>
    <row r="262" spans="2:65" s="1" customFormat="1" ht="16.5" customHeight="1">
      <c r="B262" s="155"/>
      <c r="C262" s="156" t="s">
        <v>540</v>
      </c>
      <c r="D262" s="156" t="s">
        <v>155</v>
      </c>
      <c r="E262" s="157" t="s">
        <v>2357</v>
      </c>
      <c r="F262" s="158" t="s">
        <v>2358</v>
      </c>
      <c r="G262" s="159" t="s">
        <v>265</v>
      </c>
      <c r="H262" s="160">
        <v>16</v>
      </c>
      <c r="I262" s="161"/>
      <c r="J262" s="162">
        <f t="shared" si="10"/>
        <v>0</v>
      </c>
      <c r="K262" s="158" t="s">
        <v>1</v>
      </c>
      <c r="L262" s="31"/>
      <c r="M262" s="163" t="s">
        <v>1</v>
      </c>
      <c r="N262" s="164" t="s">
        <v>36</v>
      </c>
      <c r="O262" s="54"/>
      <c r="P262" s="165">
        <f t="shared" si="11"/>
        <v>0</v>
      </c>
      <c r="Q262" s="165">
        <v>0</v>
      </c>
      <c r="R262" s="165">
        <f t="shared" si="12"/>
        <v>0</v>
      </c>
      <c r="S262" s="165">
        <v>0</v>
      </c>
      <c r="T262" s="166">
        <f t="shared" si="13"/>
        <v>0</v>
      </c>
      <c r="AR262" s="167" t="s">
        <v>507</v>
      </c>
      <c r="AT262" s="167" t="s">
        <v>155</v>
      </c>
      <c r="AU262" s="167" t="s">
        <v>82</v>
      </c>
      <c r="AY262" s="16" t="s">
        <v>153</v>
      </c>
      <c r="BE262" s="168">
        <f t="shared" si="14"/>
        <v>0</v>
      </c>
      <c r="BF262" s="168">
        <f t="shared" si="15"/>
        <v>0</v>
      </c>
      <c r="BG262" s="168">
        <f t="shared" si="16"/>
        <v>0</v>
      </c>
      <c r="BH262" s="168">
        <f t="shared" si="17"/>
        <v>0</v>
      </c>
      <c r="BI262" s="168">
        <f t="shared" si="18"/>
        <v>0</v>
      </c>
      <c r="BJ262" s="16" t="s">
        <v>82</v>
      </c>
      <c r="BK262" s="168">
        <f t="shared" si="19"/>
        <v>0</v>
      </c>
      <c r="BL262" s="16" t="s">
        <v>507</v>
      </c>
      <c r="BM262" s="167" t="s">
        <v>900</v>
      </c>
    </row>
    <row r="263" spans="2:65" s="1" customFormat="1" ht="24" customHeight="1">
      <c r="B263" s="155"/>
      <c r="C263" s="156" t="s">
        <v>544</v>
      </c>
      <c r="D263" s="156" t="s">
        <v>155</v>
      </c>
      <c r="E263" s="157" t="s">
        <v>2359</v>
      </c>
      <c r="F263" s="158" t="s">
        <v>2360</v>
      </c>
      <c r="G263" s="159" t="s">
        <v>265</v>
      </c>
      <c r="H263" s="160">
        <v>13</v>
      </c>
      <c r="I263" s="161"/>
      <c r="J263" s="162">
        <f t="shared" si="10"/>
        <v>0</v>
      </c>
      <c r="K263" s="158" t="s">
        <v>1</v>
      </c>
      <c r="L263" s="31"/>
      <c r="M263" s="163" t="s">
        <v>1</v>
      </c>
      <c r="N263" s="164" t="s">
        <v>36</v>
      </c>
      <c r="O263" s="54"/>
      <c r="P263" s="165">
        <f t="shared" si="11"/>
        <v>0</v>
      </c>
      <c r="Q263" s="165">
        <v>0</v>
      </c>
      <c r="R263" s="165">
        <f t="shared" si="12"/>
        <v>0</v>
      </c>
      <c r="S263" s="165">
        <v>0</v>
      </c>
      <c r="T263" s="166">
        <f t="shared" si="13"/>
        <v>0</v>
      </c>
      <c r="AR263" s="167" t="s">
        <v>507</v>
      </c>
      <c r="AT263" s="167" t="s">
        <v>155</v>
      </c>
      <c r="AU263" s="167" t="s">
        <v>82</v>
      </c>
      <c r="AY263" s="16" t="s">
        <v>153</v>
      </c>
      <c r="BE263" s="168">
        <f t="shared" si="14"/>
        <v>0</v>
      </c>
      <c r="BF263" s="168">
        <f t="shared" si="15"/>
        <v>0</v>
      </c>
      <c r="BG263" s="168">
        <f t="shared" si="16"/>
        <v>0</v>
      </c>
      <c r="BH263" s="168">
        <f t="shared" si="17"/>
        <v>0</v>
      </c>
      <c r="BI263" s="168">
        <f t="shared" si="18"/>
        <v>0</v>
      </c>
      <c r="BJ263" s="16" t="s">
        <v>82</v>
      </c>
      <c r="BK263" s="168">
        <f t="shared" si="19"/>
        <v>0</v>
      </c>
      <c r="BL263" s="16" t="s">
        <v>507</v>
      </c>
      <c r="BM263" s="167" t="s">
        <v>911</v>
      </c>
    </row>
    <row r="264" spans="2:65" s="1" customFormat="1" ht="16.5" customHeight="1">
      <c r="B264" s="155"/>
      <c r="C264" s="156" t="s">
        <v>555</v>
      </c>
      <c r="D264" s="156" t="s">
        <v>155</v>
      </c>
      <c r="E264" s="157" t="s">
        <v>2361</v>
      </c>
      <c r="F264" s="158" t="s">
        <v>2362</v>
      </c>
      <c r="G264" s="159" t="s">
        <v>265</v>
      </c>
      <c r="H264" s="160">
        <v>13</v>
      </c>
      <c r="I264" s="161"/>
      <c r="J264" s="162">
        <f t="shared" si="10"/>
        <v>0</v>
      </c>
      <c r="K264" s="158" t="s">
        <v>1</v>
      </c>
      <c r="L264" s="31"/>
      <c r="M264" s="163" t="s">
        <v>1</v>
      </c>
      <c r="N264" s="164" t="s">
        <v>36</v>
      </c>
      <c r="O264" s="54"/>
      <c r="P264" s="165">
        <f t="shared" si="11"/>
        <v>0</v>
      </c>
      <c r="Q264" s="165">
        <v>0</v>
      </c>
      <c r="R264" s="165">
        <f t="shared" si="12"/>
        <v>0</v>
      </c>
      <c r="S264" s="165">
        <v>0</v>
      </c>
      <c r="T264" s="166">
        <f t="shared" si="13"/>
        <v>0</v>
      </c>
      <c r="AR264" s="167" t="s">
        <v>507</v>
      </c>
      <c r="AT264" s="167" t="s">
        <v>155</v>
      </c>
      <c r="AU264" s="167" t="s">
        <v>82</v>
      </c>
      <c r="AY264" s="16" t="s">
        <v>153</v>
      </c>
      <c r="BE264" s="168">
        <f t="shared" si="14"/>
        <v>0</v>
      </c>
      <c r="BF264" s="168">
        <f t="shared" si="15"/>
        <v>0</v>
      </c>
      <c r="BG264" s="168">
        <f t="shared" si="16"/>
        <v>0</v>
      </c>
      <c r="BH264" s="168">
        <f t="shared" si="17"/>
        <v>0</v>
      </c>
      <c r="BI264" s="168">
        <f t="shared" si="18"/>
        <v>0</v>
      </c>
      <c r="BJ264" s="16" t="s">
        <v>82</v>
      </c>
      <c r="BK264" s="168">
        <f t="shared" si="19"/>
        <v>0</v>
      </c>
      <c r="BL264" s="16" t="s">
        <v>507</v>
      </c>
      <c r="BM264" s="167" t="s">
        <v>921</v>
      </c>
    </row>
    <row r="265" spans="2:65" s="1" customFormat="1" ht="16.5" customHeight="1">
      <c r="B265" s="155"/>
      <c r="C265" s="156" t="s">
        <v>560</v>
      </c>
      <c r="D265" s="156" t="s">
        <v>155</v>
      </c>
      <c r="E265" s="157" t="s">
        <v>2363</v>
      </c>
      <c r="F265" s="158" t="s">
        <v>2364</v>
      </c>
      <c r="G265" s="159" t="s">
        <v>265</v>
      </c>
      <c r="H265" s="160">
        <v>8</v>
      </c>
      <c r="I265" s="161"/>
      <c r="J265" s="162">
        <f t="shared" si="10"/>
        <v>0</v>
      </c>
      <c r="K265" s="158" t="s">
        <v>1</v>
      </c>
      <c r="L265" s="31"/>
      <c r="M265" s="163" t="s">
        <v>1</v>
      </c>
      <c r="N265" s="164" t="s">
        <v>36</v>
      </c>
      <c r="O265" s="54"/>
      <c r="P265" s="165">
        <f t="shared" si="11"/>
        <v>0</v>
      </c>
      <c r="Q265" s="165">
        <v>0</v>
      </c>
      <c r="R265" s="165">
        <f t="shared" si="12"/>
        <v>0</v>
      </c>
      <c r="S265" s="165">
        <v>0</v>
      </c>
      <c r="T265" s="166">
        <f t="shared" si="13"/>
        <v>0</v>
      </c>
      <c r="AR265" s="167" t="s">
        <v>507</v>
      </c>
      <c r="AT265" s="167" t="s">
        <v>155</v>
      </c>
      <c r="AU265" s="167" t="s">
        <v>82</v>
      </c>
      <c r="AY265" s="16" t="s">
        <v>153</v>
      </c>
      <c r="BE265" s="168">
        <f t="shared" si="14"/>
        <v>0</v>
      </c>
      <c r="BF265" s="168">
        <f t="shared" si="15"/>
        <v>0</v>
      </c>
      <c r="BG265" s="168">
        <f t="shared" si="16"/>
        <v>0</v>
      </c>
      <c r="BH265" s="168">
        <f t="shared" si="17"/>
        <v>0</v>
      </c>
      <c r="BI265" s="168">
        <f t="shared" si="18"/>
        <v>0</v>
      </c>
      <c r="BJ265" s="16" t="s">
        <v>82</v>
      </c>
      <c r="BK265" s="168">
        <f t="shared" si="19"/>
        <v>0</v>
      </c>
      <c r="BL265" s="16" t="s">
        <v>507</v>
      </c>
      <c r="BM265" s="167" t="s">
        <v>945</v>
      </c>
    </row>
    <row r="266" spans="2:65" s="1" customFormat="1" ht="16.5" customHeight="1">
      <c r="B266" s="155"/>
      <c r="C266" s="156" t="s">
        <v>568</v>
      </c>
      <c r="D266" s="156" t="s">
        <v>155</v>
      </c>
      <c r="E266" s="157" t="s">
        <v>2365</v>
      </c>
      <c r="F266" s="158" t="s">
        <v>2366</v>
      </c>
      <c r="G266" s="159" t="s">
        <v>265</v>
      </c>
      <c r="H266" s="160">
        <v>32</v>
      </c>
      <c r="I266" s="161"/>
      <c r="J266" s="162">
        <f t="shared" si="10"/>
        <v>0</v>
      </c>
      <c r="K266" s="158" t="s">
        <v>1</v>
      </c>
      <c r="L266" s="31"/>
      <c r="M266" s="163" t="s">
        <v>1</v>
      </c>
      <c r="N266" s="164" t="s">
        <v>36</v>
      </c>
      <c r="O266" s="54"/>
      <c r="P266" s="165">
        <f t="shared" si="11"/>
        <v>0</v>
      </c>
      <c r="Q266" s="165">
        <v>0</v>
      </c>
      <c r="R266" s="165">
        <f t="shared" si="12"/>
        <v>0</v>
      </c>
      <c r="S266" s="165">
        <v>0</v>
      </c>
      <c r="T266" s="166">
        <f t="shared" si="13"/>
        <v>0</v>
      </c>
      <c r="AR266" s="167" t="s">
        <v>507</v>
      </c>
      <c r="AT266" s="167" t="s">
        <v>155</v>
      </c>
      <c r="AU266" s="167" t="s">
        <v>82</v>
      </c>
      <c r="AY266" s="16" t="s">
        <v>153</v>
      </c>
      <c r="BE266" s="168">
        <f t="shared" si="14"/>
        <v>0</v>
      </c>
      <c r="BF266" s="168">
        <f t="shared" si="15"/>
        <v>0</v>
      </c>
      <c r="BG266" s="168">
        <f t="shared" si="16"/>
        <v>0</v>
      </c>
      <c r="BH266" s="168">
        <f t="shared" si="17"/>
        <v>0</v>
      </c>
      <c r="BI266" s="168">
        <f t="shared" si="18"/>
        <v>0</v>
      </c>
      <c r="BJ266" s="16" t="s">
        <v>82</v>
      </c>
      <c r="BK266" s="168">
        <f t="shared" si="19"/>
        <v>0</v>
      </c>
      <c r="BL266" s="16" t="s">
        <v>507</v>
      </c>
      <c r="BM266" s="167" t="s">
        <v>986</v>
      </c>
    </row>
    <row r="267" spans="2:65" s="1" customFormat="1" ht="24" customHeight="1">
      <c r="B267" s="155"/>
      <c r="C267" s="156" t="s">
        <v>572</v>
      </c>
      <c r="D267" s="156" t="s">
        <v>155</v>
      </c>
      <c r="E267" s="157" t="s">
        <v>2367</v>
      </c>
      <c r="F267" s="158" t="s">
        <v>2368</v>
      </c>
      <c r="G267" s="159" t="s">
        <v>265</v>
      </c>
      <c r="H267" s="160">
        <v>17</v>
      </c>
      <c r="I267" s="161"/>
      <c r="J267" s="162">
        <f t="shared" si="10"/>
        <v>0</v>
      </c>
      <c r="K267" s="158" t="s">
        <v>1</v>
      </c>
      <c r="L267" s="31"/>
      <c r="M267" s="163" t="s">
        <v>1</v>
      </c>
      <c r="N267" s="164" t="s">
        <v>36</v>
      </c>
      <c r="O267" s="54"/>
      <c r="P267" s="165">
        <f t="shared" si="11"/>
        <v>0</v>
      </c>
      <c r="Q267" s="165">
        <v>0</v>
      </c>
      <c r="R267" s="165">
        <f t="shared" si="12"/>
        <v>0</v>
      </c>
      <c r="S267" s="165">
        <v>0</v>
      </c>
      <c r="T267" s="166">
        <f t="shared" si="13"/>
        <v>0</v>
      </c>
      <c r="AR267" s="167" t="s">
        <v>507</v>
      </c>
      <c r="AT267" s="167" t="s">
        <v>155</v>
      </c>
      <c r="AU267" s="167" t="s">
        <v>82</v>
      </c>
      <c r="AY267" s="16" t="s">
        <v>153</v>
      </c>
      <c r="BE267" s="168">
        <f t="shared" si="14"/>
        <v>0</v>
      </c>
      <c r="BF267" s="168">
        <f t="shared" si="15"/>
        <v>0</v>
      </c>
      <c r="BG267" s="168">
        <f t="shared" si="16"/>
        <v>0</v>
      </c>
      <c r="BH267" s="168">
        <f t="shared" si="17"/>
        <v>0</v>
      </c>
      <c r="BI267" s="168">
        <f t="shared" si="18"/>
        <v>0</v>
      </c>
      <c r="BJ267" s="16" t="s">
        <v>82</v>
      </c>
      <c r="BK267" s="168">
        <f t="shared" si="19"/>
        <v>0</v>
      </c>
      <c r="BL267" s="16" t="s">
        <v>507</v>
      </c>
      <c r="BM267" s="167" t="s">
        <v>996</v>
      </c>
    </row>
    <row r="268" spans="2:65" s="11" customFormat="1" ht="25.9" customHeight="1">
      <c r="B268" s="142"/>
      <c r="D268" s="143" t="s">
        <v>69</v>
      </c>
      <c r="E268" s="144" t="s">
        <v>2369</v>
      </c>
      <c r="F268" s="144" t="s">
        <v>2370</v>
      </c>
      <c r="I268" s="145"/>
      <c r="J268" s="146">
        <f>BK268</f>
        <v>0</v>
      </c>
      <c r="L268" s="142"/>
      <c r="M268" s="147"/>
      <c r="N268" s="148"/>
      <c r="O268" s="148"/>
      <c r="P268" s="149">
        <f>P269+SUM(P270:P290)</f>
        <v>0</v>
      </c>
      <c r="Q268" s="148"/>
      <c r="R268" s="149">
        <f>R269+SUM(R270:R290)</f>
        <v>0</v>
      </c>
      <c r="S268" s="148"/>
      <c r="T268" s="150">
        <f>T269+SUM(T270:T290)</f>
        <v>0</v>
      </c>
      <c r="AR268" s="143" t="s">
        <v>89</v>
      </c>
      <c r="AT268" s="151" t="s">
        <v>69</v>
      </c>
      <c r="AU268" s="151" t="s">
        <v>70</v>
      </c>
      <c r="AY268" s="143" t="s">
        <v>153</v>
      </c>
      <c r="BK268" s="152">
        <f>BK269+SUM(BK270:BK290)</f>
        <v>0</v>
      </c>
    </row>
    <row r="269" spans="2:65" s="1" customFormat="1" ht="24" customHeight="1">
      <c r="B269" s="155"/>
      <c r="C269" s="193" t="s">
        <v>579</v>
      </c>
      <c r="D269" s="193" t="s">
        <v>204</v>
      </c>
      <c r="E269" s="194" t="s">
        <v>2371</v>
      </c>
      <c r="F269" s="195" t="s">
        <v>2372</v>
      </c>
      <c r="G269" s="196" t="s">
        <v>265</v>
      </c>
      <c r="H269" s="197">
        <v>3</v>
      </c>
      <c r="I269" s="198"/>
      <c r="J269" s="199">
        <f>ROUND(I269*H269,2)</f>
        <v>0</v>
      </c>
      <c r="K269" s="195" t="s">
        <v>1</v>
      </c>
      <c r="L269" s="200"/>
      <c r="M269" s="201" t="s">
        <v>1</v>
      </c>
      <c r="N269" s="202" t="s">
        <v>36</v>
      </c>
      <c r="O269" s="54"/>
      <c r="P269" s="165">
        <f>O269*H269</f>
        <v>0</v>
      </c>
      <c r="Q269" s="165">
        <v>0</v>
      </c>
      <c r="R269" s="165">
        <f>Q269*H269</f>
        <v>0</v>
      </c>
      <c r="S269" s="165">
        <v>0</v>
      </c>
      <c r="T269" s="166">
        <f>S269*H269</f>
        <v>0</v>
      </c>
      <c r="AR269" s="167" t="s">
        <v>1694</v>
      </c>
      <c r="AT269" s="167" t="s">
        <v>204</v>
      </c>
      <c r="AU269" s="167" t="s">
        <v>74</v>
      </c>
      <c r="AY269" s="16" t="s">
        <v>153</v>
      </c>
      <c r="BE269" s="168">
        <f>IF(N269="základná",J269,0)</f>
        <v>0</v>
      </c>
      <c r="BF269" s="168">
        <f>IF(N269="znížená",J269,0)</f>
        <v>0</v>
      </c>
      <c r="BG269" s="168">
        <f>IF(N269="zákl. prenesená",J269,0)</f>
        <v>0</v>
      </c>
      <c r="BH269" s="168">
        <f>IF(N269="zníž. prenesená",J269,0)</f>
        <v>0</v>
      </c>
      <c r="BI269" s="168">
        <f>IF(N269="nulová",J269,0)</f>
        <v>0</v>
      </c>
      <c r="BJ269" s="16" t="s">
        <v>82</v>
      </c>
      <c r="BK269" s="168">
        <f>ROUND(I269*H269,2)</f>
        <v>0</v>
      </c>
      <c r="BL269" s="16" t="s">
        <v>507</v>
      </c>
      <c r="BM269" s="167" t="s">
        <v>1007</v>
      </c>
    </row>
    <row r="270" spans="2:65" s="1" customFormat="1" ht="48.75">
      <c r="B270" s="31"/>
      <c r="D270" s="170" t="s">
        <v>431</v>
      </c>
      <c r="F270" s="203" t="s">
        <v>2373</v>
      </c>
      <c r="I270" s="95"/>
      <c r="L270" s="31"/>
      <c r="M270" s="204"/>
      <c r="N270" s="54"/>
      <c r="O270" s="54"/>
      <c r="P270" s="54"/>
      <c r="Q270" s="54"/>
      <c r="R270" s="54"/>
      <c r="S270" s="54"/>
      <c r="T270" s="55"/>
      <c r="AT270" s="16" t="s">
        <v>431</v>
      </c>
      <c r="AU270" s="16" t="s">
        <v>74</v>
      </c>
    </row>
    <row r="271" spans="2:65" s="1" customFormat="1" ht="24" customHeight="1">
      <c r="B271" s="155"/>
      <c r="C271" s="193" t="s">
        <v>585</v>
      </c>
      <c r="D271" s="193" t="s">
        <v>204</v>
      </c>
      <c r="E271" s="194" t="s">
        <v>2374</v>
      </c>
      <c r="F271" s="195" t="s">
        <v>2375</v>
      </c>
      <c r="G271" s="196" t="s">
        <v>265</v>
      </c>
      <c r="H271" s="197">
        <v>16</v>
      </c>
      <c r="I271" s="198"/>
      <c r="J271" s="199">
        <f>ROUND(I271*H271,2)</f>
        <v>0</v>
      </c>
      <c r="K271" s="195" t="s">
        <v>1</v>
      </c>
      <c r="L271" s="200"/>
      <c r="M271" s="201" t="s">
        <v>1</v>
      </c>
      <c r="N271" s="202" t="s">
        <v>36</v>
      </c>
      <c r="O271" s="54"/>
      <c r="P271" s="165">
        <f>O271*H271</f>
        <v>0</v>
      </c>
      <c r="Q271" s="165">
        <v>0</v>
      </c>
      <c r="R271" s="165">
        <f>Q271*H271</f>
        <v>0</v>
      </c>
      <c r="S271" s="165">
        <v>0</v>
      </c>
      <c r="T271" s="166">
        <f>S271*H271</f>
        <v>0</v>
      </c>
      <c r="AR271" s="167" t="s">
        <v>1694</v>
      </c>
      <c r="AT271" s="167" t="s">
        <v>204</v>
      </c>
      <c r="AU271" s="167" t="s">
        <v>74</v>
      </c>
      <c r="AY271" s="16" t="s">
        <v>153</v>
      </c>
      <c r="BE271" s="168">
        <f>IF(N271="základná",J271,0)</f>
        <v>0</v>
      </c>
      <c r="BF271" s="168">
        <f>IF(N271="znížená",J271,0)</f>
        <v>0</v>
      </c>
      <c r="BG271" s="168">
        <f>IF(N271="zákl. prenesená",J271,0)</f>
        <v>0</v>
      </c>
      <c r="BH271" s="168">
        <f>IF(N271="zníž. prenesená",J271,0)</f>
        <v>0</v>
      </c>
      <c r="BI271" s="168">
        <f>IF(N271="nulová",J271,0)</f>
        <v>0</v>
      </c>
      <c r="BJ271" s="16" t="s">
        <v>82</v>
      </c>
      <c r="BK271" s="168">
        <f>ROUND(I271*H271,2)</f>
        <v>0</v>
      </c>
      <c r="BL271" s="16" t="s">
        <v>507</v>
      </c>
      <c r="BM271" s="167" t="s">
        <v>1019</v>
      </c>
    </row>
    <row r="272" spans="2:65" s="1" customFormat="1" ht="39">
      <c r="B272" s="31"/>
      <c r="D272" s="170" t="s">
        <v>431</v>
      </c>
      <c r="F272" s="203" t="s">
        <v>2376</v>
      </c>
      <c r="I272" s="95"/>
      <c r="L272" s="31"/>
      <c r="M272" s="204"/>
      <c r="N272" s="54"/>
      <c r="O272" s="54"/>
      <c r="P272" s="54"/>
      <c r="Q272" s="54"/>
      <c r="R272" s="54"/>
      <c r="S272" s="54"/>
      <c r="T272" s="55"/>
      <c r="AT272" s="16" t="s">
        <v>431</v>
      </c>
      <c r="AU272" s="16" t="s">
        <v>74</v>
      </c>
    </row>
    <row r="273" spans="2:65" s="1" customFormat="1" ht="16.5" customHeight="1">
      <c r="B273" s="155"/>
      <c r="C273" s="193" t="s">
        <v>590</v>
      </c>
      <c r="D273" s="193" t="s">
        <v>204</v>
      </c>
      <c r="E273" s="194" t="s">
        <v>2330</v>
      </c>
      <c r="F273" s="195" t="s">
        <v>2331</v>
      </c>
      <c r="G273" s="196" t="s">
        <v>265</v>
      </c>
      <c r="H273" s="197">
        <v>12</v>
      </c>
      <c r="I273" s="198"/>
      <c r="J273" s="199">
        <f>ROUND(I273*H273,2)</f>
        <v>0</v>
      </c>
      <c r="K273" s="195" t="s">
        <v>1</v>
      </c>
      <c r="L273" s="200"/>
      <c r="M273" s="201" t="s">
        <v>1</v>
      </c>
      <c r="N273" s="202" t="s">
        <v>36</v>
      </c>
      <c r="O273" s="54"/>
      <c r="P273" s="165">
        <f>O273*H273</f>
        <v>0</v>
      </c>
      <c r="Q273" s="165">
        <v>0</v>
      </c>
      <c r="R273" s="165">
        <f>Q273*H273</f>
        <v>0</v>
      </c>
      <c r="S273" s="165">
        <v>0</v>
      </c>
      <c r="T273" s="166">
        <f>S273*H273</f>
        <v>0</v>
      </c>
      <c r="AR273" s="167" t="s">
        <v>1694</v>
      </c>
      <c r="AT273" s="167" t="s">
        <v>204</v>
      </c>
      <c r="AU273" s="167" t="s">
        <v>74</v>
      </c>
      <c r="AY273" s="16" t="s">
        <v>153</v>
      </c>
      <c r="BE273" s="168">
        <f>IF(N273="základná",J273,0)</f>
        <v>0</v>
      </c>
      <c r="BF273" s="168">
        <f>IF(N273="znížená",J273,0)</f>
        <v>0</v>
      </c>
      <c r="BG273" s="168">
        <f>IF(N273="zákl. prenesená",J273,0)</f>
        <v>0</v>
      </c>
      <c r="BH273" s="168">
        <f>IF(N273="zníž. prenesená",J273,0)</f>
        <v>0</v>
      </c>
      <c r="BI273" s="168">
        <f>IF(N273="nulová",J273,0)</f>
        <v>0</v>
      </c>
      <c r="BJ273" s="16" t="s">
        <v>82</v>
      </c>
      <c r="BK273" s="168">
        <f>ROUND(I273*H273,2)</f>
        <v>0</v>
      </c>
      <c r="BL273" s="16" t="s">
        <v>507</v>
      </c>
      <c r="BM273" s="167" t="s">
        <v>1031</v>
      </c>
    </row>
    <row r="274" spans="2:65" s="1" customFormat="1" ht="24" customHeight="1">
      <c r="B274" s="155"/>
      <c r="C274" s="193" t="s">
        <v>595</v>
      </c>
      <c r="D274" s="193" t="s">
        <v>204</v>
      </c>
      <c r="E274" s="194" t="s">
        <v>2332</v>
      </c>
      <c r="F274" s="195" t="s">
        <v>2333</v>
      </c>
      <c r="G274" s="196" t="s">
        <v>265</v>
      </c>
      <c r="H274" s="197">
        <v>2</v>
      </c>
      <c r="I274" s="198"/>
      <c r="J274" s="199">
        <f>ROUND(I274*H274,2)</f>
        <v>0</v>
      </c>
      <c r="K274" s="195" t="s">
        <v>1</v>
      </c>
      <c r="L274" s="200"/>
      <c r="M274" s="201" t="s">
        <v>1</v>
      </c>
      <c r="N274" s="202" t="s">
        <v>36</v>
      </c>
      <c r="O274" s="54"/>
      <c r="P274" s="165">
        <f>O274*H274</f>
        <v>0</v>
      </c>
      <c r="Q274" s="165">
        <v>0</v>
      </c>
      <c r="R274" s="165">
        <f>Q274*H274</f>
        <v>0</v>
      </c>
      <c r="S274" s="165">
        <v>0</v>
      </c>
      <c r="T274" s="166">
        <f>S274*H274</f>
        <v>0</v>
      </c>
      <c r="AR274" s="167" t="s">
        <v>1694</v>
      </c>
      <c r="AT274" s="167" t="s">
        <v>204</v>
      </c>
      <c r="AU274" s="167" t="s">
        <v>74</v>
      </c>
      <c r="AY274" s="16" t="s">
        <v>153</v>
      </c>
      <c r="BE274" s="168">
        <f>IF(N274="základná",J274,0)</f>
        <v>0</v>
      </c>
      <c r="BF274" s="168">
        <f>IF(N274="znížená",J274,0)</f>
        <v>0</v>
      </c>
      <c r="BG274" s="168">
        <f>IF(N274="zákl. prenesená",J274,0)</f>
        <v>0</v>
      </c>
      <c r="BH274" s="168">
        <f>IF(N274="zníž. prenesená",J274,0)</f>
        <v>0</v>
      </c>
      <c r="BI274" s="168">
        <f>IF(N274="nulová",J274,0)</f>
        <v>0</v>
      </c>
      <c r="BJ274" s="16" t="s">
        <v>82</v>
      </c>
      <c r="BK274" s="168">
        <f>ROUND(I274*H274,2)</f>
        <v>0</v>
      </c>
      <c r="BL274" s="16" t="s">
        <v>507</v>
      </c>
      <c r="BM274" s="167" t="s">
        <v>1044</v>
      </c>
    </row>
    <row r="275" spans="2:65" s="1" customFormat="1" ht="16.5" customHeight="1">
      <c r="B275" s="155"/>
      <c r="C275" s="193" t="s">
        <v>1602</v>
      </c>
      <c r="D275" s="193" t="s">
        <v>204</v>
      </c>
      <c r="E275" s="194" t="s">
        <v>2377</v>
      </c>
      <c r="F275" s="195" t="s">
        <v>2378</v>
      </c>
      <c r="G275" s="196" t="s">
        <v>265</v>
      </c>
      <c r="H275" s="197">
        <v>2</v>
      </c>
      <c r="I275" s="198"/>
      <c r="J275" s="199">
        <f>ROUND(I275*H275,2)</f>
        <v>0</v>
      </c>
      <c r="K275" s="195" t="s">
        <v>1</v>
      </c>
      <c r="L275" s="200"/>
      <c r="M275" s="201" t="s">
        <v>1</v>
      </c>
      <c r="N275" s="202" t="s">
        <v>36</v>
      </c>
      <c r="O275" s="54"/>
      <c r="P275" s="165">
        <f>O275*H275</f>
        <v>0</v>
      </c>
      <c r="Q275" s="165">
        <v>0</v>
      </c>
      <c r="R275" s="165">
        <f>Q275*H275</f>
        <v>0</v>
      </c>
      <c r="S275" s="165">
        <v>0</v>
      </c>
      <c r="T275" s="166">
        <f>S275*H275</f>
        <v>0</v>
      </c>
      <c r="AR275" s="167" t="s">
        <v>1694</v>
      </c>
      <c r="AT275" s="167" t="s">
        <v>204</v>
      </c>
      <c r="AU275" s="167" t="s">
        <v>74</v>
      </c>
      <c r="AY275" s="16" t="s">
        <v>153</v>
      </c>
      <c r="BE275" s="168">
        <f>IF(N275="základná",J275,0)</f>
        <v>0</v>
      </c>
      <c r="BF275" s="168">
        <f>IF(N275="znížená",J275,0)</f>
        <v>0</v>
      </c>
      <c r="BG275" s="168">
        <f>IF(N275="zákl. prenesená",J275,0)</f>
        <v>0</v>
      </c>
      <c r="BH275" s="168">
        <f>IF(N275="zníž. prenesená",J275,0)</f>
        <v>0</v>
      </c>
      <c r="BI275" s="168">
        <f>IF(N275="nulová",J275,0)</f>
        <v>0</v>
      </c>
      <c r="BJ275" s="16" t="s">
        <v>82</v>
      </c>
      <c r="BK275" s="168">
        <f>ROUND(I275*H275,2)</f>
        <v>0</v>
      </c>
      <c r="BL275" s="16" t="s">
        <v>507</v>
      </c>
      <c r="BM275" s="167" t="s">
        <v>1054</v>
      </c>
    </row>
    <row r="276" spans="2:65" s="1" customFormat="1" ht="24" customHeight="1">
      <c r="B276" s="155"/>
      <c r="C276" s="193" t="s">
        <v>1606</v>
      </c>
      <c r="D276" s="193" t="s">
        <v>204</v>
      </c>
      <c r="E276" s="194" t="s">
        <v>2379</v>
      </c>
      <c r="F276" s="195" t="s">
        <v>2380</v>
      </c>
      <c r="G276" s="196" t="s">
        <v>265</v>
      </c>
      <c r="H276" s="197">
        <v>2</v>
      </c>
      <c r="I276" s="198"/>
      <c r="J276" s="199">
        <f>ROUND(I276*H276,2)</f>
        <v>0</v>
      </c>
      <c r="K276" s="195" t="s">
        <v>1</v>
      </c>
      <c r="L276" s="200"/>
      <c r="M276" s="201" t="s">
        <v>1</v>
      </c>
      <c r="N276" s="202" t="s">
        <v>36</v>
      </c>
      <c r="O276" s="54"/>
      <c r="P276" s="165">
        <f>O276*H276</f>
        <v>0</v>
      </c>
      <c r="Q276" s="165">
        <v>0</v>
      </c>
      <c r="R276" s="165">
        <f>Q276*H276</f>
        <v>0</v>
      </c>
      <c r="S276" s="165">
        <v>0</v>
      </c>
      <c r="T276" s="166">
        <f>S276*H276</f>
        <v>0</v>
      </c>
      <c r="AR276" s="167" t="s">
        <v>1694</v>
      </c>
      <c r="AT276" s="167" t="s">
        <v>204</v>
      </c>
      <c r="AU276" s="167" t="s">
        <v>74</v>
      </c>
      <c r="AY276" s="16" t="s">
        <v>153</v>
      </c>
      <c r="BE276" s="168">
        <f>IF(N276="základná",J276,0)</f>
        <v>0</v>
      </c>
      <c r="BF276" s="168">
        <f>IF(N276="znížená",J276,0)</f>
        <v>0</v>
      </c>
      <c r="BG276" s="168">
        <f>IF(N276="zákl. prenesená",J276,0)</f>
        <v>0</v>
      </c>
      <c r="BH276" s="168">
        <f>IF(N276="zníž. prenesená",J276,0)</f>
        <v>0</v>
      </c>
      <c r="BI276" s="168">
        <f>IF(N276="nulová",J276,0)</f>
        <v>0</v>
      </c>
      <c r="BJ276" s="16" t="s">
        <v>82</v>
      </c>
      <c r="BK276" s="168">
        <f>ROUND(I276*H276,2)</f>
        <v>0</v>
      </c>
      <c r="BL276" s="16" t="s">
        <v>507</v>
      </c>
      <c r="BM276" s="167" t="s">
        <v>1066</v>
      </c>
    </row>
    <row r="277" spans="2:65" s="1" customFormat="1" ht="24" customHeight="1">
      <c r="B277" s="155"/>
      <c r="C277" s="193" t="s">
        <v>599</v>
      </c>
      <c r="D277" s="193" t="s">
        <v>204</v>
      </c>
      <c r="E277" s="194" t="s">
        <v>2381</v>
      </c>
      <c r="F277" s="195" t="s">
        <v>2382</v>
      </c>
      <c r="G277" s="196" t="s">
        <v>265</v>
      </c>
      <c r="H277" s="197">
        <v>12</v>
      </c>
      <c r="I277" s="198"/>
      <c r="J277" s="199">
        <f>ROUND(I277*H277,2)</f>
        <v>0</v>
      </c>
      <c r="K277" s="195" t="s">
        <v>1</v>
      </c>
      <c r="L277" s="200"/>
      <c r="M277" s="201" t="s">
        <v>1</v>
      </c>
      <c r="N277" s="202" t="s">
        <v>36</v>
      </c>
      <c r="O277" s="54"/>
      <c r="P277" s="165">
        <f>O277*H277</f>
        <v>0</v>
      </c>
      <c r="Q277" s="165">
        <v>0</v>
      </c>
      <c r="R277" s="165">
        <f>Q277*H277</f>
        <v>0</v>
      </c>
      <c r="S277" s="165">
        <v>0</v>
      </c>
      <c r="T277" s="166">
        <f>S277*H277</f>
        <v>0</v>
      </c>
      <c r="AR277" s="167" t="s">
        <v>1694</v>
      </c>
      <c r="AT277" s="167" t="s">
        <v>204</v>
      </c>
      <c r="AU277" s="167" t="s">
        <v>74</v>
      </c>
      <c r="AY277" s="16" t="s">
        <v>153</v>
      </c>
      <c r="BE277" s="168">
        <f>IF(N277="základná",J277,0)</f>
        <v>0</v>
      </c>
      <c r="BF277" s="168">
        <f>IF(N277="znížená",J277,0)</f>
        <v>0</v>
      </c>
      <c r="BG277" s="168">
        <f>IF(N277="zákl. prenesená",J277,0)</f>
        <v>0</v>
      </c>
      <c r="BH277" s="168">
        <f>IF(N277="zníž. prenesená",J277,0)</f>
        <v>0</v>
      </c>
      <c r="BI277" s="168">
        <f>IF(N277="nulová",J277,0)</f>
        <v>0</v>
      </c>
      <c r="BJ277" s="16" t="s">
        <v>82</v>
      </c>
      <c r="BK277" s="168">
        <f>ROUND(I277*H277,2)</f>
        <v>0</v>
      </c>
      <c r="BL277" s="16" t="s">
        <v>507</v>
      </c>
      <c r="BM277" s="167" t="s">
        <v>1077</v>
      </c>
    </row>
    <row r="278" spans="2:65" s="1" customFormat="1" ht="19.5">
      <c r="B278" s="31"/>
      <c r="D278" s="170" t="s">
        <v>431</v>
      </c>
      <c r="F278" s="203" t="s">
        <v>2383</v>
      </c>
      <c r="I278" s="95"/>
      <c r="L278" s="31"/>
      <c r="M278" s="204"/>
      <c r="N278" s="54"/>
      <c r="O278" s="54"/>
      <c r="P278" s="54"/>
      <c r="Q278" s="54"/>
      <c r="R278" s="54"/>
      <c r="S278" s="54"/>
      <c r="T278" s="55"/>
      <c r="AT278" s="16" t="s">
        <v>431</v>
      </c>
      <c r="AU278" s="16" t="s">
        <v>74</v>
      </c>
    </row>
    <row r="279" spans="2:65" s="1" customFormat="1" ht="24" customHeight="1">
      <c r="B279" s="155"/>
      <c r="C279" s="193" t="s">
        <v>603</v>
      </c>
      <c r="D279" s="193" t="s">
        <v>204</v>
      </c>
      <c r="E279" s="194" t="s">
        <v>2384</v>
      </c>
      <c r="F279" s="195" t="s">
        <v>2385</v>
      </c>
      <c r="G279" s="196" t="s">
        <v>265</v>
      </c>
      <c r="H279" s="197">
        <v>1</v>
      </c>
      <c r="I279" s="198"/>
      <c r="J279" s="199">
        <f>ROUND(I279*H279,2)</f>
        <v>0</v>
      </c>
      <c r="K279" s="195" t="s">
        <v>1</v>
      </c>
      <c r="L279" s="200"/>
      <c r="M279" s="201" t="s">
        <v>1</v>
      </c>
      <c r="N279" s="202" t="s">
        <v>36</v>
      </c>
      <c r="O279" s="54"/>
      <c r="P279" s="165">
        <f>O279*H279</f>
        <v>0</v>
      </c>
      <c r="Q279" s="165">
        <v>0</v>
      </c>
      <c r="R279" s="165">
        <f>Q279*H279</f>
        <v>0</v>
      </c>
      <c r="S279" s="165">
        <v>0</v>
      </c>
      <c r="T279" s="166">
        <f>S279*H279</f>
        <v>0</v>
      </c>
      <c r="AR279" s="167" t="s">
        <v>1694</v>
      </c>
      <c r="AT279" s="167" t="s">
        <v>204</v>
      </c>
      <c r="AU279" s="167" t="s">
        <v>74</v>
      </c>
      <c r="AY279" s="16" t="s">
        <v>153</v>
      </c>
      <c r="BE279" s="168">
        <f>IF(N279="základná",J279,0)</f>
        <v>0</v>
      </c>
      <c r="BF279" s="168">
        <f>IF(N279="znížená",J279,0)</f>
        <v>0</v>
      </c>
      <c r="BG279" s="168">
        <f>IF(N279="zákl. prenesená",J279,0)</f>
        <v>0</v>
      </c>
      <c r="BH279" s="168">
        <f>IF(N279="zníž. prenesená",J279,0)</f>
        <v>0</v>
      </c>
      <c r="BI279" s="168">
        <f>IF(N279="nulová",J279,0)</f>
        <v>0</v>
      </c>
      <c r="BJ279" s="16" t="s">
        <v>82</v>
      </c>
      <c r="BK279" s="168">
        <f>ROUND(I279*H279,2)</f>
        <v>0</v>
      </c>
      <c r="BL279" s="16" t="s">
        <v>507</v>
      </c>
      <c r="BM279" s="167" t="s">
        <v>1088</v>
      </c>
    </row>
    <row r="280" spans="2:65" s="1" customFormat="1" ht="24" customHeight="1">
      <c r="B280" s="155"/>
      <c r="C280" s="193" t="s">
        <v>605</v>
      </c>
      <c r="D280" s="193" t="s">
        <v>204</v>
      </c>
      <c r="E280" s="194" t="s">
        <v>2386</v>
      </c>
      <c r="F280" s="195" t="s">
        <v>2387</v>
      </c>
      <c r="G280" s="196" t="s">
        <v>265</v>
      </c>
      <c r="H280" s="197">
        <v>1</v>
      </c>
      <c r="I280" s="198"/>
      <c r="J280" s="199">
        <f>ROUND(I280*H280,2)</f>
        <v>0</v>
      </c>
      <c r="K280" s="195" t="s">
        <v>1</v>
      </c>
      <c r="L280" s="200"/>
      <c r="M280" s="201" t="s">
        <v>1</v>
      </c>
      <c r="N280" s="202" t="s">
        <v>36</v>
      </c>
      <c r="O280" s="54"/>
      <c r="P280" s="165">
        <f>O280*H280</f>
        <v>0</v>
      </c>
      <c r="Q280" s="165">
        <v>0</v>
      </c>
      <c r="R280" s="165">
        <f>Q280*H280</f>
        <v>0</v>
      </c>
      <c r="S280" s="165">
        <v>0</v>
      </c>
      <c r="T280" s="166">
        <f>S280*H280</f>
        <v>0</v>
      </c>
      <c r="AR280" s="167" t="s">
        <v>1694</v>
      </c>
      <c r="AT280" s="167" t="s">
        <v>204</v>
      </c>
      <c r="AU280" s="167" t="s">
        <v>74</v>
      </c>
      <c r="AY280" s="16" t="s">
        <v>153</v>
      </c>
      <c r="BE280" s="168">
        <f>IF(N280="základná",J280,0)</f>
        <v>0</v>
      </c>
      <c r="BF280" s="168">
        <f>IF(N280="znížená",J280,0)</f>
        <v>0</v>
      </c>
      <c r="BG280" s="168">
        <f>IF(N280="zákl. prenesená",J280,0)</f>
        <v>0</v>
      </c>
      <c r="BH280" s="168">
        <f>IF(N280="zníž. prenesená",J280,0)</f>
        <v>0</v>
      </c>
      <c r="BI280" s="168">
        <f>IF(N280="nulová",J280,0)</f>
        <v>0</v>
      </c>
      <c r="BJ280" s="16" t="s">
        <v>82</v>
      </c>
      <c r="BK280" s="168">
        <f>ROUND(I280*H280,2)</f>
        <v>0</v>
      </c>
      <c r="BL280" s="16" t="s">
        <v>507</v>
      </c>
      <c r="BM280" s="167" t="s">
        <v>1098</v>
      </c>
    </row>
    <row r="281" spans="2:65" s="1" customFormat="1" ht="58.5">
      <c r="B281" s="31"/>
      <c r="D281" s="170" t="s">
        <v>431</v>
      </c>
      <c r="F281" s="203" t="s">
        <v>2388</v>
      </c>
      <c r="I281" s="95"/>
      <c r="L281" s="31"/>
      <c r="M281" s="204"/>
      <c r="N281" s="54"/>
      <c r="O281" s="54"/>
      <c r="P281" s="54"/>
      <c r="Q281" s="54"/>
      <c r="R281" s="54"/>
      <c r="S281" s="54"/>
      <c r="T281" s="55"/>
      <c r="AT281" s="16" t="s">
        <v>431</v>
      </c>
      <c r="AU281" s="16" t="s">
        <v>74</v>
      </c>
    </row>
    <row r="282" spans="2:65" s="1" customFormat="1" ht="24" customHeight="1">
      <c r="B282" s="155"/>
      <c r="C282" s="193" t="s">
        <v>609</v>
      </c>
      <c r="D282" s="193" t="s">
        <v>204</v>
      </c>
      <c r="E282" s="194" t="s">
        <v>2389</v>
      </c>
      <c r="F282" s="195" t="s">
        <v>2390</v>
      </c>
      <c r="G282" s="196" t="s">
        <v>265</v>
      </c>
      <c r="H282" s="197">
        <v>3</v>
      </c>
      <c r="I282" s="198"/>
      <c r="J282" s="199">
        <f>ROUND(I282*H282,2)</f>
        <v>0</v>
      </c>
      <c r="K282" s="195" t="s">
        <v>1</v>
      </c>
      <c r="L282" s="200"/>
      <c r="M282" s="201" t="s">
        <v>1</v>
      </c>
      <c r="N282" s="202" t="s">
        <v>36</v>
      </c>
      <c r="O282" s="54"/>
      <c r="P282" s="165">
        <f>O282*H282</f>
        <v>0</v>
      </c>
      <c r="Q282" s="165">
        <v>0</v>
      </c>
      <c r="R282" s="165">
        <f>Q282*H282</f>
        <v>0</v>
      </c>
      <c r="S282" s="165">
        <v>0</v>
      </c>
      <c r="T282" s="166">
        <f>S282*H282</f>
        <v>0</v>
      </c>
      <c r="AR282" s="167" t="s">
        <v>1694</v>
      </c>
      <c r="AT282" s="167" t="s">
        <v>204</v>
      </c>
      <c r="AU282" s="167" t="s">
        <v>74</v>
      </c>
      <c r="AY282" s="16" t="s">
        <v>153</v>
      </c>
      <c r="BE282" s="168">
        <f>IF(N282="základná",J282,0)</f>
        <v>0</v>
      </c>
      <c r="BF282" s="168">
        <f>IF(N282="znížená",J282,0)</f>
        <v>0</v>
      </c>
      <c r="BG282" s="168">
        <f>IF(N282="zákl. prenesená",J282,0)</f>
        <v>0</v>
      </c>
      <c r="BH282" s="168">
        <f>IF(N282="zníž. prenesená",J282,0)</f>
        <v>0</v>
      </c>
      <c r="BI282" s="168">
        <f>IF(N282="nulová",J282,0)</f>
        <v>0</v>
      </c>
      <c r="BJ282" s="16" t="s">
        <v>82</v>
      </c>
      <c r="BK282" s="168">
        <f>ROUND(I282*H282,2)</f>
        <v>0</v>
      </c>
      <c r="BL282" s="16" t="s">
        <v>507</v>
      </c>
      <c r="BM282" s="167" t="s">
        <v>1108</v>
      </c>
    </row>
    <row r="283" spans="2:65" s="1" customFormat="1" ht="29.25">
      <c r="B283" s="31"/>
      <c r="D283" s="170" t="s">
        <v>431</v>
      </c>
      <c r="F283" s="203" t="s">
        <v>2391</v>
      </c>
      <c r="I283" s="95"/>
      <c r="L283" s="31"/>
      <c r="M283" s="204"/>
      <c r="N283" s="54"/>
      <c r="O283" s="54"/>
      <c r="P283" s="54"/>
      <c r="Q283" s="54"/>
      <c r="R283" s="54"/>
      <c r="S283" s="54"/>
      <c r="T283" s="55"/>
      <c r="AT283" s="16" t="s">
        <v>431</v>
      </c>
      <c r="AU283" s="16" t="s">
        <v>74</v>
      </c>
    </row>
    <row r="284" spans="2:65" s="1" customFormat="1" ht="24" customHeight="1">
      <c r="B284" s="155"/>
      <c r="C284" s="193" t="s">
        <v>613</v>
      </c>
      <c r="D284" s="193" t="s">
        <v>204</v>
      </c>
      <c r="E284" s="194" t="s">
        <v>2392</v>
      </c>
      <c r="F284" s="195" t="s">
        <v>2393</v>
      </c>
      <c r="G284" s="196" t="s">
        <v>265</v>
      </c>
      <c r="H284" s="197">
        <v>1</v>
      </c>
      <c r="I284" s="198"/>
      <c r="J284" s="199">
        <f>ROUND(I284*H284,2)</f>
        <v>0</v>
      </c>
      <c r="K284" s="195" t="s">
        <v>1</v>
      </c>
      <c r="L284" s="200"/>
      <c r="M284" s="201" t="s">
        <v>1</v>
      </c>
      <c r="N284" s="202" t="s">
        <v>36</v>
      </c>
      <c r="O284" s="54"/>
      <c r="P284" s="165">
        <f>O284*H284</f>
        <v>0</v>
      </c>
      <c r="Q284" s="165">
        <v>0</v>
      </c>
      <c r="R284" s="165">
        <f>Q284*H284</f>
        <v>0</v>
      </c>
      <c r="S284" s="165">
        <v>0</v>
      </c>
      <c r="T284" s="166">
        <f>S284*H284</f>
        <v>0</v>
      </c>
      <c r="AR284" s="167" t="s">
        <v>1694</v>
      </c>
      <c r="AT284" s="167" t="s">
        <v>204</v>
      </c>
      <c r="AU284" s="167" t="s">
        <v>74</v>
      </c>
      <c r="AY284" s="16" t="s">
        <v>153</v>
      </c>
      <c r="BE284" s="168">
        <f>IF(N284="základná",J284,0)</f>
        <v>0</v>
      </c>
      <c r="BF284" s="168">
        <f>IF(N284="znížená",J284,0)</f>
        <v>0</v>
      </c>
      <c r="BG284" s="168">
        <f>IF(N284="zákl. prenesená",J284,0)</f>
        <v>0</v>
      </c>
      <c r="BH284" s="168">
        <f>IF(N284="zníž. prenesená",J284,0)</f>
        <v>0</v>
      </c>
      <c r="BI284" s="168">
        <f>IF(N284="nulová",J284,0)</f>
        <v>0</v>
      </c>
      <c r="BJ284" s="16" t="s">
        <v>82</v>
      </c>
      <c r="BK284" s="168">
        <f>ROUND(I284*H284,2)</f>
        <v>0</v>
      </c>
      <c r="BL284" s="16" t="s">
        <v>507</v>
      </c>
      <c r="BM284" s="167" t="s">
        <v>1117</v>
      </c>
    </row>
    <row r="285" spans="2:65" s="1" customFormat="1" ht="29.25">
      <c r="B285" s="31"/>
      <c r="D285" s="170" t="s">
        <v>431</v>
      </c>
      <c r="F285" s="203" t="s">
        <v>2394</v>
      </c>
      <c r="I285" s="95"/>
      <c r="L285" s="31"/>
      <c r="M285" s="204"/>
      <c r="N285" s="54"/>
      <c r="O285" s="54"/>
      <c r="P285" s="54"/>
      <c r="Q285" s="54"/>
      <c r="R285" s="54"/>
      <c r="S285" s="54"/>
      <c r="T285" s="55"/>
      <c r="AT285" s="16" t="s">
        <v>431</v>
      </c>
      <c r="AU285" s="16" t="s">
        <v>74</v>
      </c>
    </row>
    <row r="286" spans="2:65" s="1" customFormat="1" ht="16.5" customHeight="1">
      <c r="B286" s="155"/>
      <c r="C286" s="193" t="s">
        <v>617</v>
      </c>
      <c r="D286" s="193" t="s">
        <v>204</v>
      </c>
      <c r="E286" s="194" t="s">
        <v>2395</v>
      </c>
      <c r="F286" s="195" t="s">
        <v>2396</v>
      </c>
      <c r="G286" s="196" t="s">
        <v>265</v>
      </c>
      <c r="H286" s="197">
        <v>4</v>
      </c>
      <c r="I286" s="198"/>
      <c r="J286" s="199">
        <f>ROUND(I286*H286,2)</f>
        <v>0</v>
      </c>
      <c r="K286" s="195" t="s">
        <v>1</v>
      </c>
      <c r="L286" s="200"/>
      <c r="M286" s="201" t="s">
        <v>1</v>
      </c>
      <c r="N286" s="202" t="s">
        <v>36</v>
      </c>
      <c r="O286" s="54"/>
      <c r="P286" s="165">
        <f>O286*H286</f>
        <v>0</v>
      </c>
      <c r="Q286" s="165">
        <v>0</v>
      </c>
      <c r="R286" s="165">
        <f>Q286*H286</f>
        <v>0</v>
      </c>
      <c r="S286" s="165">
        <v>0</v>
      </c>
      <c r="T286" s="166">
        <f>S286*H286</f>
        <v>0</v>
      </c>
      <c r="AR286" s="167" t="s">
        <v>1694</v>
      </c>
      <c r="AT286" s="167" t="s">
        <v>204</v>
      </c>
      <c r="AU286" s="167" t="s">
        <v>74</v>
      </c>
      <c r="AY286" s="16" t="s">
        <v>153</v>
      </c>
      <c r="BE286" s="168">
        <f>IF(N286="základná",J286,0)</f>
        <v>0</v>
      </c>
      <c r="BF286" s="168">
        <f>IF(N286="znížená",J286,0)</f>
        <v>0</v>
      </c>
      <c r="BG286" s="168">
        <f>IF(N286="zákl. prenesená",J286,0)</f>
        <v>0</v>
      </c>
      <c r="BH286" s="168">
        <f>IF(N286="zníž. prenesená",J286,0)</f>
        <v>0</v>
      </c>
      <c r="BI286" s="168">
        <f>IF(N286="nulová",J286,0)</f>
        <v>0</v>
      </c>
      <c r="BJ286" s="16" t="s">
        <v>82</v>
      </c>
      <c r="BK286" s="168">
        <f>ROUND(I286*H286,2)</f>
        <v>0</v>
      </c>
      <c r="BL286" s="16" t="s">
        <v>507</v>
      </c>
      <c r="BM286" s="167" t="s">
        <v>1126</v>
      </c>
    </row>
    <row r="287" spans="2:65" s="1" customFormat="1" ht="117">
      <c r="B287" s="31"/>
      <c r="D287" s="170" t="s">
        <v>431</v>
      </c>
      <c r="F287" s="203" t="s">
        <v>2397</v>
      </c>
      <c r="I287" s="95"/>
      <c r="L287" s="31"/>
      <c r="M287" s="204"/>
      <c r="N287" s="54"/>
      <c r="O287" s="54"/>
      <c r="P287" s="54"/>
      <c r="Q287" s="54"/>
      <c r="R287" s="54"/>
      <c r="S287" s="54"/>
      <c r="T287" s="55"/>
      <c r="AT287" s="16" t="s">
        <v>431</v>
      </c>
      <c r="AU287" s="16" t="s">
        <v>74</v>
      </c>
    </row>
    <row r="288" spans="2:65" s="1" customFormat="1" ht="16.5" customHeight="1">
      <c r="B288" s="155"/>
      <c r="C288" s="193" t="s">
        <v>622</v>
      </c>
      <c r="D288" s="193" t="s">
        <v>204</v>
      </c>
      <c r="E288" s="194" t="s">
        <v>2398</v>
      </c>
      <c r="F288" s="195" t="s">
        <v>2399</v>
      </c>
      <c r="G288" s="196" t="s">
        <v>265</v>
      </c>
      <c r="H288" s="197">
        <v>6</v>
      </c>
      <c r="I288" s="198"/>
      <c r="J288" s="199">
        <f>ROUND(I288*H288,2)</f>
        <v>0</v>
      </c>
      <c r="K288" s="195" t="s">
        <v>1</v>
      </c>
      <c r="L288" s="200"/>
      <c r="M288" s="201" t="s">
        <v>1</v>
      </c>
      <c r="N288" s="202" t="s">
        <v>36</v>
      </c>
      <c r="O288" s="54"/>
      <c r="P288" s="165">
        <f>O288*H288</f>
        <v>0</v>
      </c>
      <c r="Q288" s="165">
        <v>0</v>
      </c>
      <c r="R288" s="165">
        <f>Q288*H288</f>
        <v>0</v>
      </c>
      <c r="S288" s="165">
        <v>0</v>
      </c>
      <c r="T288" s="166">
        <f>S288*H288</f>
        <v>0</v>
      </c>
      <c r="AR288" s="167" t="s">
        <v>1694</v>
      </c>
      <c r="AT288" s="167" t="s">
        <v>204</v>
      </c>
      <c r="AU288" s="167" t="s">
        <v>74</v>
      </c>
      <c r="AY288" s="16" t="s">
        <v>153</v>
      </c>
      <c r="BE288" s="168">
        <f>IF(N288="základná",J288,0)</f>
        <v>0</v>
      </c>
      <c r="BF288" s="168">
        <f>IF(N288="znížená",J288,0)</f>
        <v>0</v>
      </c>
      <c r="BG288" s="168">
        <f>IF(N288="zákl. prenesená",J288,0)</f>
        <v>0</v>
      </c>
      <c r="BH288" s="168">
        <f>IF(N288="zníž. prenesená",J288,0)</f>
        <v>0</v>
      </c>
      <c r="BI288" s="168">
        <f>IF(N288="nulová",J288,0)</f>
        <v>0</v>
      </c>
      <c r="BJ288" s="16" t="s">
        <v>82</v>
      </c>
      <c r="BK288" s="168">
        <f>ROUND(I288*H288,2)</f>
        <v>0</v>
      </c>
      <c r="BL288" s="16" t="s">
        <v>507</v>
      </c>
      <c r="BM288" s="167" t="s">
        <v>1135</v>
      </c>
    </row>
    <row r="289" spans="2:65" s="1" customFormat="1" ht="19.5">
      <c r="B289" s="31"/>
      <c r="D289" s="170" t="s">
        <v>431</v>
      </c>
      <c r="F289" s="203" t="s">
        <v>2400</v>
      </c>
      <c r="I289" s="95"/>
      <c r="L289" s="31"/>
      <c r="M289" s="204"/>
      <c r="N289" s="54"/>
      <c r="O289" s="54"/>
      <c r="P289" s="54"/>
      <c r="Q289" s="54"/>
      <c r="R289" s="54"/>
      <c r="S289" s="54"/>
      <c r="T289" s="55"/>
      <c r="AT289" s="16" t="s">
        <v>431</v>
      </c>
      <c r="AU289" s="16" t="s">
        <v>74</v>
      </c>
    </row>
    <row r="290" spans="2:65" s="11" customFormat="1" ht="22.9" customHeight="1">
      <c r="B290" s="142"/>
      <c r="D290" s="143" t="s">
        <v>69</v>
      </c>
      <c r="E290" s="153" t="s">
        <v>2401</v>
      </c>
      <c r="F290" s="153" t="s">
        <v>2402</v>
      </c>
      <c r="I290" s="145"/>
      <c r="J290" s="154">
        <f>BK290</f>
        <v>0</v>
      </c>
      <c r="L290" s="142"/>
      <c r="M290" s="147"/>
      <c r="N290" s="148"/>
      <c r="O290" s="148"/>
      <c r="P290" s="149">
        <f>SUM(P291:P300)</f>
        <v>0</v>
      </c>
      <c r="Q290" s="148"/>
      <c r="R290" s="149">
        <f>SUM(R291:R300)</f>
        <v>0</v>
      </c>
      <c r="S290" s="148"/>
      <c r="T290" s="150">
        <f>SUM(T291:T300)</f>
        <v>0</v>
      </c>
      <c r="AR290" s="143" t="s">
        <v>89</v>
      </c>
      <c r="AT290" s="151" t="s">
        <v>69</v>
      </c>
      <c r="AU290" s="151" t="s">
        <v>74</v>
      </c>
      <c r="AY290" s="143" t="s">
        <v>153</v>
      </c>
      <c r="BK290" s="152">
        <f>SUM(BK291:BK300)</f>
        <v>0</v>
      </c>
    </row>
    <row r="291" spans="2:65" s="1" customFormat="1" ht="24" customHeight="1">
      <c r="B291" s="155"/>
      <c r="C291" s="156" t="s">
        <v>627</v>
      </c>
      <c r="D291" s="156" t="s">
        <v>155</v>
      </c>
      <c r="E291" s="157" t="s">
        <v>2403</v>
      </c>
      <c r="F291" s="158" t="s">
        <v>2404</v>
      </c>
      <c r="G291" s="159" t="s">
        <v>265</v>
      </c>
      <c r="H291" s="160">
        <v>3</v>
      </c>
      <c r="I291" s="161"/>
      <c r="J291" s="162">
        <f>ROUND(I291*H291,2)</f>
        <v>0</v>
      </c>
      <c r="K291" s="158" t="s">
        <v>1</v>
      </c>
      <c r="L291" s="31"/>
      <c r="M291" s="163" t="s">
        <v>1</v>
      </c>
      <c r="N291" s="164" t="s">
        <v>36</v>
      </c>
      <c r="O291" s="54"/>
      <c r="P291" s="165">
        <f>O291*H291</f>
        <v>0</v>
      </c>
      <c r="Q291" s="165">
        <v>0</v>
      </c>
      <c r="R291" s="165">
        <f>Q291*H291</f>
        <v>0</v>
      </c>
      <c r="S291" s="165">
        <v>0</v>
      </c>
      <c r="T291" s="166">
        <f>S291*H291</f>
        <v>0</v>
      </c>
      <c r="AR291" s="167" t="s">
        <v>507</v>
      </c>
      <c r="AT291" s="167" t="s">
        <v>155</v>
      </c>
      <c r="AU291" s="167" t="s">
        <v>82</v>
      </c>
      <c r="AY291" s="16" t="s">
        <v>153</v>
      </c>
      <c r="BE291" s="168">
        <f>IF(N291="základná",J291,0)</f>
        <v>0</v>
      </c>
      <c r="BF291" s="168">
        <f>IF(N291="znížená",J291,0)</f>
        <v>0</v>
      </c>
      <c r="BG291" s="168">
        <f>IF(N291="zákl. prenesená",J291,0)</f>
        <v>0</v>
      </c>
      <c r="BH291" s="168">
        <f>IF(N291="zníž. prenesená",J291,0)</f>
        <v>0</v>
      </c>
      <c r="BI291" s="168">
        <f>IF(N291="nulová",J291,0)</f>
        <v>0</v>
      </c>
      <c r="BJ291" s="16" t="s">
        <v>82</v>
      </c>
      <c r="BK291" s="168">
        <f>ROUND(I291*H291,2)</f>
        <v>0</v>
      </c>
      <c r="BL291" s="16" t="s">
        <v>507</v>
      </c>
      <c r="BM291" s="167" t="s">
        <v>1147</v>
      </c>
    </row>
    <row r="292" spans="2:65" s="1" customFormat="1" ht="24" customHeight="1">
      <c r="B292" s="155"/>
      <c r="C292" s="156" t="s">
        <v>631</v>
      </c>
      <c r="D292" s="156" t="s">
        <v>155</v>
      </c>
      <c r="E292" s="157" t="s">
        <v>2405</v>
      </c>
      <c r="F292" s="158" t="s">
        <v>2406</v>
      </c>
      <c r="G292" s="159" t="s">
        <v>265</v>
      </c>
      <c r="H292" s="160">
        <v>17</v>
      </c>
      <c r="I292" s="161"/>
      <c r="J292" s="162">
        <f>ROUND(I292*H292,2)</f>
        <v>0</v>
      </c>
      <c r="K292" s="158" t="s">
        <v>1</v>
      </c>
      <c r="L292" s="31"/>
      <c r="M292" s="163" t="s">
        <v>1</v>
      </c>
      <c r="N292" s="164" t="s">
        <v>36</v>
      </c>
      <c r="O292" s="54"/>
      <c r="P292" s="165">
        <f>O292*H292</f>
        <v>0</v>
      </c>
      <c r="Q292" s="165">
        <v>0</v>
      </c>
      <c r="R292" s="165">
        <f>Q292*H292</f>
        <v>0</v>
      </c>
      <c r="S292" s="165">
        <v>0</v>
      </c>
      <c r="T292" s="166">
        <f>S292*H292</f>
        <v>0</v>
      </c>
      <c r="AR292" s="167" t="s">
        <v>507</v>
      </c>
      <c r="AT292" s="167" t="s">
        <v>155</v>
      </c>
      <c r="AU292" s="167" t="s">
        <v>82</v>
      </c>
      <c r="AY292" s="16" t="s">
        <v>153</v>
      </c>
      <c r="BE292" s="168">
        <f>IF(N292="základná",J292,0)</f>
        <v>0</v>
      </c>
      <c r="BF292" s="168">
        <f>IF(N292="znížená",J292,0)</f>
        <v>0</v>
      </c>
      <c r="BG292" s="168">
        <f>IF(N292="zákl. prenesená",J292,0)</f>
        <v>0</v>
      </c>
      <c r="BH292" s="168">
        <f>IF(N292="zníž. prenesená",J292,0)</f>
        <v>0</v>
      </c>
      <c r="BI292" s="168">
        <f>IF(N292="nulová",J292,0)</f>
        <v>0</v>
      </c>
      <c r="BJ292" s="16" t="s">
        <v>82</v>
      </c>
      <c r="BK292" s="168">
        <f>ROUND(I292*H292,2)</f>
        <v>0</v>
      </c>
      <c r="BL292" s="16" t="s">
        <v>507</v>
      </c>
      <c r="BM292" s="167" t="s">
        <v>1160</v>
      </c>
    </row>
    <row r="293" spans="2:65" s="1" customFormat="1" ht="16.5" customHeight="1">
      <c r="B293" s="155"/>
      <c r="C293" s="156" t="s">
        <v>635</v>
      </c>
      <c r="D293" s="156" t="s">
        <v>155</v>
      </c>
      <c r="E293" s="157" t="s">
        <v>2407</v>
      </c>
      <c r="F293" s="158" t="s">
        <v>2408</v>
      </c>
      <c r="G293" s="159" t="s">
        <v>265</v>
      </c>
      <c r="H293" s="160">
        <v>1</v>
      </c>
      <c r="I293" s="161"/>
      <c r="J293" s="162">
        <f>ROUND(I293*H293,2)</f>
        <v>0</v>
      </c>
      <c r="K293" s="158" t="s">
        <v>1</v>
      </c>
      <c r="L293" s="31"/>
      <c r="M293" s="163" t="s">
        <v>1</v>
      </c>
      <c r="N293" s="164" t="s">
        <v>36</v>
      </c>
      <c r="O293" s="54"/>
      <c r="P293" s="165">
        <f>O293*H293</f>
        <v>0</v>
      </c>
      <c r="Q293" s="165">
        <v>0</v>
      </c>
      <c r="R293" s="165">
        <f>Q293*H293</f>
        <v>0</v>
      </c>
      <c r="S293" s="165">
        <v>0</v>
      </c>
      <c r="T293" s="166">
        <f>S293*H293</f>
        <v>0</v>
      </c>
      <c r="AR293" s="167" t="s">
        <v>507</v>
      </c>
      <c r="AT293" s="167" t="s">
        <v>155</v>
      </c>
      <c r="AU293" s="167" t="s">
        <v>82</v>
      </c>
      <c r="AY293" s="16" t="s">
        <v>153</v>
      </c>
      <c r="BE293" s="168">
        <f>IF(N293="základná",J293,0)</f>
        <v>0</v>
      </c>
      <c r="BF293" s="168">
        <f>IF(N293="znížená",J293,0)</f>
        <v>0</v>
      </c>
      <c r="BG293" s="168">
        <f>IF(N293="zákl. prenesená",J293,0)</f>
        <v>0</v>
      </c>
      <c r="BH293" s="168">
        <f>IF(N293="zníž. prenesená",J293,0)</f>
        <v>0</v>
      </c>
      <c r="BI293" s="168">
        <f>IF(N293="nulová",J293,0)</f>
        <v>0</v>
      </c>
      <c r="BJ293" s="16" t="s">
        <v>82</v>
      </c>
      <c r="BK293" s="168">
        <f>ROUND(I293*H293,2)</f>
        <v>0</v>
      </c>
      <c r="BL293" s="16" t="s">
        <v>507</v>
      </c>
      <c r="BM293" s="167" t="s">
        <v>1173</v>
      </c>
    </row>
    <row r="294" spans="2:65" s="1" customFormat="1" ht="24" customHeight="1">
      <c r="B294" s="155"/>
      <c r="C294" s="156" t="s">
        <v>640</v>
      </c>
      <c r="D294" s="156" t="s">
        <v>155</v>
      </c>
      <c r="E294" s="157" t="s">
        <v>2409</v>
      </c>
      <c r="F294" s="158" t="s">
        <v>2410</v>
      </c>
      <c r="G294" s="159" t="s">
        <v>265</v>
      </c>
      <c r="H294" s="160">
        <v>2</v>
      </c>
      <c r="I294" s="161"/>
      <c r="J294" s="162">
        <f>ROUND(I294*H294,2)</f>
        <v>0</v>
      </c>
      <c r="K294" s="158" t="s">
        <v>1</v>
      </c>
      <c r="L294" s="31"/>
      <c r="M294" s="163" t="s">
        <v>1</v>
      </c>
      <c r="N294" s="164" t="s">
        <v>36</v>
      </c>
      <c r="O294" s="54"/>
      <c r="P294" s="165">
        <f>O294*H294</f>
        <v>0</v>
      </c>
      <c r="Q294" s="165">
        <v>0</v>
      </c>
      <c r="R294" s="165">
        <f>Q294*H294</f>
        <v>0</v>
      </c>
      <c r="S294" s="165">
        <v>0</v>
      </c>
      <c r="T294" s="166">
        <f>S294*H294</f>
        <v>0</v>
      </c>
      <c r="AR294" s="167" t="s">
        <v>507</v>
      </c>
      <c r="AT294" s="167" t="s">
        <v>155</v>
      </c>
      <c r="AU294" s="167" t="s">
        <v>82</v>
      </c>
      <c r="AY294" s="16" t="s">
        <v>153</v>
      </c>
      <c r="BE294" s="168">
        <f>IF(N294="základná",J294,0)</f>
        <v>0</v>
      </c>
      <c r="BF294" s="168">
        <f>IF(N294="znížená",J294,0)</f>
        <v>0</v>
      </c>
      <c r="BG294" s="168">
        <f>IF(N294="zákl. prenesená",J294,0)</f>
        <v>0</v>
      </c>
      <c r="BH294" s="168">
        <f>IF(N294="zníž. prenesená",J294,0)</f>
        <v>0</v>
      </c>
      <c r="BI294" s="168">
        <f>IF(N294="nulová",J294,0)</f>
        <v>0</v>
      </c>
      <c r="BJ294" s="16" t="s">
        <v>82</v>
      </c>
      <c r="BK294" s="168">
        <f>ROUND(I294*H294,2)</f>
        <v>0</v>
      </c>
      <c r="BL294" s="16" t="s">
        <v>507</v>
      </c>
      <c r="BM294" s="167" t="s">
        <v>1187</v>
      </c>
    </row>
    <row r="295" spans="2:65" s="1" customFormat="1" ht="16.5" customHeight="1">
      <c r="B295" s="155"/>
      <c r="C295" s="156" t="s">
        <v>645</v>
      </c>
      <c r="D295" s="156" t="s">
        <v>155</v>
      </c>
      <c r="E295" s="157" t="s">
        <v>2411</v>
      </c>
      <c r="F295" s="158" t="s">
        <v>2412</v>
      </c>
      <c r="G295" s="159" t="s">
        <v>265</v>
      </c>
      <c r="H295" s="160">
        <v>10</v>
      </c>
      <c r="I295" s="161"/>
      <c r="J295" s="162">
        <f>ROUND(I295*H295,2)</f>
        <v>0</v>
      </c>
      <c r="K295" s="158" t="s">
        <v>1</v>
      </c>
      <c r="L295" s="31"/>
      <c r="M295" s="163" t="s">
        <v>1</v>
      </c>
      <c r="N295" s="164" t="s">
        <v>36</v>
      </c>
      <c r="O295" s="54"/>
      <c r="P295" s="165">
        <f>O295*H295</f>
        <v>0</v>
      </c>
      <c r="Q295" s="165">
        <v>0</v>
      </c>
      <c r="R295" s="165">
        <f>Q295*H295</f>
        <v>0</v>
      </c>
      <c r="S295" s="165">
        <v>0</v>
      </c>
      <c r="T295" s="166">
        <f>S295*H295</f>
        <v>0</v>
      </c>
      <c r="AR295" s="167" t="s">
        <v>507</v>
      </c>
      <c r="AT295" s="167" t="s">
        <v>155</v>
      </c>
      <c r="AU295" s="167" t="s">
        <v>82</v>
      </c>
      <c r="AY295" s="16" t="s">
        <v>153</v>
      </c>
      <c r="BE295" s="168">
        <f>IF(N295="základná",J295,0)</f>
        <v>0</v>
      </c>
      <c r="BF295" s="168">
        <f>IF(N295="znížená",J295,0)</f>
        <v>0</v>
      </c>
      <c r="BG295" s="168">
        <f>IF(N295="zákl. prenesená",J295,0)</f>
        <v>0</v>
      </c>
      <c r="BH295" s="168">
        <f>IF(N295="zníž. prenesená",J295,0)</f>
        <v>0</v>
      </c>
      <c r="BI295" s="168">
        <f>IF(N295="nulová",J295,0)</f>
        <v>0</v>
      </c>
      <c r="BJ295" s="16" t="s">
        <v>82</v>
      </c>
      <c r="BK295" s="168">
        <f>ROUND(I295*H295,2)</f>
        <v>0</v>
      </c>
      <c r="BL295" s="16" t="s">
        <v>507</v>
      </c>
      <c r="BM295" s="167" t="s">
        <v>1196</v>
      </c>
    </row>
    <row r="296" spans="2:65" s="1" customFormat="1" ht="19.5">
      <c r="B296" s="31"/>
      <c r="D296" s="170" t="s">
        <v>431</v>
      </c>
      <c r="F296" s="203" t="s">
        <v>2413</v>
      </c>
      <c r="I296" s="95"/>
      <c r="L296" s="31"/>
      <c r="M296" s="204"/>
      <c r="N296" s="54"/>
      <c r="O296" s="54"/>
      <c r="P296" s="54"/>
      <c r="Q296" s="54"/>
      <c r="R296" s="54"/>
      <c r="S296" s="54"/>
      <c r="T296" s="55"/>
      <c r="AT296" s="16" t="s">
        <v>431</v>
      </c>
      <c r="AU296" s="16" t="s">
        <v>82</v>
      </c>
    </row>
    <row r="297" spans="2:65" s="1" customFormat="1" ht="24" customHeight="1">
      <c r="B297" s="155"/>
      <c r="C297" s="156" t="s">
        <v>649</v>
      </c>
      <c r="D297" s="156" t="s">
        <v>155</v>
      </c>
      <c r="E297" s="157" t="s">
        <v>2367</v>
      </c>
      <c r="F297" s="158" t="s">
        <v>2368</v>
      </c>
      <c r="G297" s="159" t="s">
        <v>265</v>
      </c>
      <c r="H297" s="160">
        <v>20</v>
      </c>
      <c r="I297" s="161"/>
      <c r="J297" s="162">
        <f>ROUND(I297*H297,2)</f>
        <v>0</v>
      </c>
      <c r="K297" s="158" t="s">
        <v>1</v>
      </c>
      <c r="L297" s="31"/>
      <c r="M297" s="163" t="s">
        <v>1</v>
      </c>
      <c r="N297" s="164" t="s">
        <v>36</v>
      </c>
      <c r="O297" s="54"/>
      <c r="P297" s="165">
        <f>O297*H297</f>
        <v>0</v>
      </c>
      <c r="Q297" s="165">
        <v>0</v>
      </c>
      <c r="R297" s="165">
        <f>Q297*H297</f>
        <v>0</v>
      </c>
      <c r="S297" s="165">
        <v>0</v>
      </c>
      <c r="T297" s="166">
        <f>S297*H297</f>
        <v>0</v>
      </c>
      <c r="AR297" s="167" t="s">
        <v>507</v>
      </c>
      <c r="AT297" s="167" t="s">
        <v>155</v>
      </c>
      <c r="AU297" s="167" t="s">
        <v>82</v>
      </c>
      <c r="AY297" s="16" t="s">
        <v>153</v>
      </c>
      <c r="BE297" s="168">
        <f>IF(N297="základná",J297,0)</f>
        <v>0</v>
      </c>
      <c r="BF297" s="168">
        <f>IF(N297="znížená",J297,0)</f>
        <v>0</v>
      </c>
      <c r="BG297" s="168">
        <f>IF(N297="zákl. prenesená",J297,0)</f>
        <v>0</v>
      </c>
      <c r="BH297" s="168">
        <f>IF(N297="zníž. prenesená",J297,0)</f>
        <v>0</v>
      </c>
      <c r="BI297" s="168">
        <f>IF(N297="nulová",J297,0)</f>
        <v>0</v>
      </c>
      <c r="BJ297" s="16" t="s">
        <v>82</v>
      </c>
      <c r="BK297" s="168">
        <f>ROUND(I297*H297,2)</f>
        <v>0</v>
      </c>
      <c r="BL297" s="16" t="s">
        <v>507</v>
      </c>
      <c r="BM297" s="167" t="s">
        <v>1211</v>
      </c>
    </row>
    <row r="298" spans="2:65" s="1" customFormat="1" ht="16.5" customHeight="1">
      <c r="B298" s="155"/>
      <c r="C298" s="156" t="s">
        <v>653</v>
      </c>
      <c r="D298" s="156" t="s">
        <v>155</v>
      </c>
      <c r="E298" s="157" t="s">
        <v>2414</v>
      </c>
      <c r="F298" s="158" t="s">
        <v>2415</v>
      </c>
      <c r="G298" s="159" t="s">
        <v>265</v>
      </c>
      <c r="H298" s="160">
        <v>4</v>
      </c>
      <c r="I298" s="161"/>
      <c r="J298" s="162">
        <f>ROUND(I298*H298,2)</f>
        <v>0</v>
      </c>
      <c r="K298" s="158" t="s">
        <v>1</v>
      </c>
      <c r="L298" s="31"/>
      <c r="M298" s="163" t="s">
        <v>1</v>
      </c>
      <c r="N298" s="164" t="s">
        <v>36</v>
      </c>
      <c r="O298" s="54"/>
      <c r="P298" s="165">
        <f>O298*H298</f>
        <v>0</v>
      </c>
      <c r="Q298" s="165">
        <v>0</v>
      </c>
      <c r="R298" s="165">
        <f>Q298*H298</f>
        <v>0</v>
      </c>
      <c r="S298" s="165">
        <v>0</v>
      </c>
      <c r="T298" s="166">
        <f>S298*H298</f>
        <v>0</v>
      </c>
      <c r="AR298" s="167" t="s">
        <v>507</v>
      </c>
      <c r="AT298" s="167" t="s">
        <v>155</v>
      </c>
      <c r="AU298" s="167" t="s">
        <v>82</v>
      </c>
      <c r="AY298" s="16" t="s">
        <v>153</v>
      </c>
      <c r="BE298" s="168">
        <f>IF(N298="základná",J298,0)</f>
        <v>0</v>
      </c>
      <c r="BF298" s="168">
        <f>IF(N298="znížená",J298,0)</f>
        <v>0</v>
      </c>
      <c r="BG298" s="168">
        <f>IF(N298="zákl. prenesená",J298,0)</f>
        <v>0</v>
      </c>
      <c r="BH298" s="168">
        <f>IF(N298="zníž. prenesená",J298,0)</f>
        <v>0</v>
      </c>
      <c r="BI298" s="168">
        <f>IF(N298="nulová",J298,0)</f>
        <v>0</v>
      </c>
      <c r="BJ298" s="16" t="s">
        <v>82</v>
      </c>
      <c r="BK298" s="168">
        <f>ROUND(I298*H298,2)</f>
        <v>0</v>
      </c>
      <c r="BL298" s="16" t="s">
        <v>507</v>
      </c>
      <c r="BM298" s="167" t="s">
        <v>1222</v>
      </c>
    </row>
    <row r="299" spans="2:65" s="1" customFormat="1" ht="16.5" customHeight="1">
      <c r="B299" s="155"/>
      <c r="C299" s="156" t="s">
        <v>657</v>
      </c>
      <c r="D299" s="156" t="s">
        <v>155</v>
      </c>
      <c r="E299" s="157" t="s">
        <v>2416</v>
      </c>
      <c r="F299" s="158" t="s">
        <v>2417</v>
      </c>
      <c r="G299" s="159" t="s">
        <v>265</v>
      </c>
      <c r="H299" s="160">
        <v>2</v>
      </c>
      <c r="I299" s="161"/>
      <c r="J299" s="162">
        <f>ROUND(I299*H299,2)</f>
        <v>0</v>
      </c>
      <c r="K299" s="158" t="s">
        <v>1</v>
      </c>
      <c r="L299" s="31"/>
      <c r="M299" s="163" t="s">
        <v>1</v>
      </c>
      <c r="N299" s="164" t="s">
        <v>36</v>
      </c>
      <c r="O299" s="54"/>
      <c r="P299" s="165">
        <f>O299*H299</f>
        <v>0</v>
      </c>
      <c r="Q299" s="165">
        <v>0</v>
      </c>
      <c r="R299" s="165">
        <f>Q299*H299</f>
        <v>0</v>
      </c>
      <c r="S299" s="165">
        <v>0</v>
      </c>
      <c r="T299" s="166">
        <f>S299*H299</f>
        <v>0</v>
      </c>
      <c r="AR299" s="167" t="s">
        <v>507</v>
      </c>
      <c r="AT299" s="167" t="s">
        <v>155</v>
      </c>
      <c r="AU299" s="167" t="s">
        <v>82</v>
      </c>
      <c r="AY299" s="16" t="s">
        <v>153</v>
      </c>
      <c r="BE299" s="168">
        <f>IF(N299="základná",J299,0)</f>
        <v>0</v>
      </c>
      <c r="BF299" s="168">
        <f>IF(N299="znížená",J299,0)</f>
        <v>0</v>
      </c>
      <c r="BG299" s="168">
        <f>IF(N299="zákl. prenesená",J299,0)</f>
        <v>0</v>
      </c>
      <c r="BH299" s="168">
        <f>IF(N299="zníž. prenesená",J299,0)</f>
        <v>0</v>
      </c>
      <c r="BI299" s="168">
        <f>IF(N299="nulová",J299,0)</f>
        <v>0</v>
      </c>
      <c r="BJ299" s="16" t="s">
        <v>82</v>
      </c>
      <c r="BK299" s="168">
        <f>ROUND(I299*H299,2)</f>
        <v>0</v>
      </c>
      <c r="BL299" s="16" t="s">
        <v>507</v>
      </c>
      <c r="BM299" s="167" t="s">
        <v>1231</v>
      </c>
    </row>
    <row r="300" spans="2:65" s="1" customFormat="1" ht="24" customHeight="1">
      <c r="B300" s="155"/>
      <c r="C300" s="156" t="s">
        <v>663</v>
      </c>
      <c r="D300" s="156" t="s">
        <v>155</v>
      </c>
      <c r="E300" s="157" t="s">
        <v>2418</v>
      </c>
      <c r="F300" s="158" t="s">
        <v>2419</v>
      </c>
      <c r="G300" s="159" t="s">
        <v>265</v>
      </c>
      <c r="H300" s="160">
        <v>4</v>
      </c>
      <c r="I300" s="161"/>
      <c r="J300" s="162">
        <f>ROUND(I300*H300,2)</f>
        <v>0</v>
      </c>
      <c r="K300" s="158" t="s">
        <v>1</v>
      </c>
      <c r="L300" s="31"/>
      <c r="M300" s="163" t="s">
        <v>1</v>
      </c>
      <c r="N300" s="164" t="s">
        <v>36</v>
      </c>
      <c r="O300" s="54"/>
      <c r="P300" s="165">
        <f>O300*H300</f>
        <v>0</v>
      </c>
      <c r="Q300" s="165">
        <v>0</v>
      </c>
      <c r="R300" s="165">
        <f>Q300*H300</f>
        <v>0</v>
      </c>
      <c r="S300" s="165">
        <v>0</v>
      </c>
      <c r="T300" s="166">
        <f>S300*H300</f>
        <v>0</v>
      </c>
      <c r="AR300" s="167" t="s">
        <v>507</v>
      </c>
      <c r="AT300" s="167" t="s">
        <v>155</v>
      </c>
      <c r="AU300" s="167" t="s">
        <v>82</v>
      </c>
      <c r="AY300" s="16" t="s">
        <v>153</v>
      </c>
      <c r="BE300" s="168">
        <f>IF(N300="základná",J300,0)</f>
        <v>0</v>
      </c>
      <c r="BF300" s="168">
        <f>IF(N300="znížená",J300,0)</f>
        <v>0</v>
      </c>
      <c r="BG300" s="168">
        <f>IF(N300="zákl. prenesená",J300,0)</f>
        <v>0</v>
      </c>
      <c r="BH300" s="168">
        <f>IF(N300="zníž. prenesená",J300,0)</f>
        <v>0</v>
      </c>
      <c r="BI300" s="168">
        <f>IF(N300="nulová",J300,0)</f>
        <v>0</v>
      </c>
      <c r="BJ300" s="16" t="s">
        <v>82</v>
      </c>
      <c r="BK300" s="168">
        <f>ROUND(I300*H300,2)</f>
        <v>0</v>
      </c>
      <c r="BL300" s="16" t="s">
        <v>507</v>
      </c>
      <c r="BM300" s="167" t="s">
        <v>1240</v>
      </c>
    </row>
    <row r="301" spans="2:65" s="11" customFormat="1" ht="25.9" customHeight="1">
      <c r="B301" s="142"/>
      <c r="D301" s="143" t="s">
        <v>69</v>
      </c>
      <c r="E301" s="144" t="s">
        <v>2420</v>
      </c>
      <c r="F301" s="144" t="s">
        <v>2421</v>
      </c>
      <c r="I301" s="145"/>
      <c r="J301" s="146">
        <f>BK301</f>
        <v>0</v>
      </c>
      <c r="L301" s="142"/>
      <c r="M301" s="147"/>
      <c r="N301" s="148"/>
      <c r="O301" s="148"/>
      <c r="P301" s="149">
        <f>P302+SUM(P303:P341)</f>
        <v>0</v>
      </c>
      <c r="Q301" s="148"/>
      <c r="R301" s="149">
        <f>R302+SUM(R303:R341)</f>
        <v>0</v>
      </c>
      <c r="S301" s="148"/>
      <c r="T301" s="150">
        <f>T302+SUM(T303:T341)</f>
        <v>0</v>
      </c>
      <c r="AR301" s="143" t="s">
        <v>89</v>
      </c>
      <c r="AT301" s="151" t="s">
        <v>69</v>
      </c>
      <c r="AU301" s="151" t="s">
        <v>70</v>
      </c>
      <c r="AY301" s="143" t="s">
        <v>153</v>
      </c>
      <c r="BK301" s="152">
        <f>BK302+SUM(BK303:BK341)</f>
        <v>0</v>
      </c>
    </row>
    <row r="302" spans="2:65" s="1" customFormat="1" ht="16.5" customHeight="1">
      <c r="B302" s="155"/>
      <c r="C302" s="193" t="s">
        <v>668</v>
      </c>
      <c r="D302" s="193" t="s">
        <v>204</v>
      </c>
      <c r="E302" s="194" t="s">
        <v>2422</v>
      </c>
      <c r="F302" s="195" t="s">
        <v>2423</v>
      </c>
      <c r="G302" s="196" t="s">
        <v>168</v>
      </c>
      <c r="H302" s="197">
        <v>69</v>
      </c>
      <c r="I302" s="198"/>
      <c r="J302" s="199">
        <f t="shared" ref="J302:J315" si="20">ROUND(I302*H302,2)</f>
        <v>0</v>
      </c>
      <c r="K302" s="195" t="s">
        <v>1</v>
      </c>
      <c r="L302" s="200"/>
      <c r="M302" s="201" t="s">
        <v>1</v>
      </c>
      <c r="N302" s="202" t="s">
        <v>36</v>
      </c>
      <c r="O302" s="54"/>
      <c r="P302" s="165">
        <f t="shared" ref="P302:P315" si="21">O302*H302</f>
        <v>0</v>
      </c>
      <c r="Q302" s="165">
        <v>0</v>
      </c>
      <c r="R302" s="165">
        <f t="shared" ref="R302:R315" si="22">Q302*H302</f>
        <v>0</v>
      </c>
      <c r="S302" s="165">
        <v>0</v>
      </c>
      <c r="T302" s="166">
        <f t="shared" ref="T302:T315" si="23">S302*H302</f>
        <v>0</v>
      </c>
      <c r="AR302" s="167" t="s">
        <v>1694</v>
      </c>
      <c r="AT302" s="167" t="s">
        <v>204</v>
      </c>
      <c r="AU302" s="167" t="s">
        <v>74</v>
      </c>
      <c r="AY302" s="16" t="s">
        <v>153</v>
      </c>
      <c r="BE302" s="168">
        <f t="shared" ref="BE302:BE315" si="24">IF(N302="základná",J302,0)</f>
        <v>0</v>
      </c>
      <c r="BF302" s="168">
        <f t="shared" ref="BF302:BF315" si="25">IF(N302="znížená",J302,0)</f>
        <v>0</v>
      </c>
      <c r="BG302" s="168">
        <f t="shared" ref="BG302:BG315" si="26">IF(N302="zákl. prenesená",J302,0)</f>
        <v>0</v>
      </c>
      <c r="BH302" s="168">
        <f t="shared" ref="BH302:BH315" si="27">IF(N302="zníž. prenesená",J302,0)</f>
        <v>0</v>
      </c>
      <c r="BI302" s="168">
        <f t="shared" ref="BI302:BI315" si="28">IF(N302="nulová",J302,0)</f>
        <v>0</v>
      </c>
      <c r="BJ302" s="16" t="s">
        <v>82</v>
      </c>
      <c r="BK302" s="168">
        <f t="shared" ref="BK302:BK315" si="29">ROUND(I302*H302,2)</f>
        <v>0</v>
      </c>
      <c r="BL302" s="16" t="s">
        <v>507</v>
      </c>
      <c r="BM302" s="167" t="s">
        <v>1248</v>
      </c>
    </row>
    <row r="303" spans="2:65" s="1" customFormat="1" ht="16.5" customHeight="1">
      <c r="B303" s="155"/>
      <c r="C303" s="193" t="s">
        <v>673</v>
      </c>
      <c r="D303" s="193" t="s">
        <v>204</v>
      </c>
      <c r="E303" s="194" t="s">
        <v>2424</v>
      </c>
      <c r="F303" s="195" t="s">
        <v>2425</v>
      </c>
      <c r="G303" s="196" t="s">
        <v>168</v>
      </c>
      <c r="H303" s="197">
        <v>718</v>
      </c>
      <c r="I303" s="198"/>
      <c r="J303" s="199">
        <f t="shared" si="20"/>
        <v>0</v>
      </c>
      <c r="K303" s="195" t="s">
        <v>1</v>
      </c>
      <c r="L303" s="200"/>
      <c r="M303" s="201" t="s">
        <v>1</v>
      </c>
      <c r="N303" s="202" t="s">
        <v>36</v>
      </c>
      <c r="O303" s="54"/>
      <c r="P303" s="165">
        <f t="shared" si="21"/>
        <v>0</v>
      </c>
      <c r="Q303" s="165">
        <v>0</v>
      </c>
      <c r="R303" s="165">
        <f t="shared" si="22"/>
        <v>0</v>
      </c>
      <c r="S303" s="165">
        <v>0</v>
      </c>
      <c r="T303" s="166">
        <f t="shared" si="23"/>
        <v>0</v>
      </c>
      <c r="AR303" s="167" t="s">
        <v>1694</v>
      </c>
      <c r="AT303" s="167" t="s">
        <v>204</v>
      </c>
      <c r="AU303" s="167" t="s">
        <v>74</v>
      </c>
      <c r="AY303" s="16" t="s">
        <v>153</v>
      </c>
      <c r="BE303" s="168">
        <f t="shared" si="24"/>
        <v>0</v>
      </c>
      <c r="BF303" s="168">
        <f t="shared" si="25"/>
        <v>0</v>
      </c>
      <c r="BG303" s="168">
        <f t="shared" si="26"/>
        <v>0</v>
      </c>
      <c r="BH303" s="168">
        <f t="shared" si="27"/>
        <v>0</v>
      </c>
      <c r="BI303" s="168">
        <f t="shared" si="28"/>
        <v>0</v>
      </c>
      <c r="BJ303" s="16" t="s">
        <v>82</v>
      </c>
      <c r="BK303" s="168">
        <f t="shared" si="29"/>
        <v>0</v>
      </c>
      <c r="BL303" s="16" t="s">
        <v>507</v>
      </c>
      <c r="BM303" s="167" t="s">
        <v>1257</v>
      </c>
    </row>
    <row r="304" spans="2:65" s="1" customFormat="1" ht="16.5" customHeight="1">
      <c r="B304" s="155"/>
      <c r="C304" s="193" t="s">
        <v>678</v>
      </c>
      <c r="D304" s="193" t="s">
        <v>204</v>
      </c>
      <c r="E304" s="194" t="s">
        <v>2426</v>
      </c>
      <c r="F304" s="195" t="s">
        <v>2427</v>
      </c>
      <c r="G304" s="196" t="s">
        <v>168</v>
      </c>
      <c r="H304" s="197">
        <v>273</v>
      </c>
      <c r="I304" s="198"/>
      <c r="J304" s="199">
        <f t="shared" si="20"/>
        <v>0</v>
      </c>
      <c r="K304" s="195" t="s">
        <v>1</v>
      </c>
      <c r="L304" s="200"/>
      <c r="M304" s="201" t="s">
        <v>1</v>
      </c>
      <c r="N304" s="202" t="s">
        <v>36</v>
      </c>
      <c r="O304" s="54"/>
      <c r="P304" s="165">
        <f t="shared" si="21"/>
        <v>0</v>
      </c>
      <c r="Q304" s="165">
        <v>0</v>
      </c>
      <c r="R304" s="165">
        <f t="shared" si="22"/>
        <v>0</v>
      </c>
      <c r="S304" s="165">
        <v>0</v>
      </c>
      <c r="T304" s="166">
        <f t="shared" si="23"/>
        <v>0</v>
      </c>
      <c r="AR304" s="167" t="s">
        <v>1694</v>
      </c>
      <c r="AT304" s="167" t="s">
        <v>204</v>
      </c>
      <c r="AU304" s="167" t="s">
        <v>74</v>
      </c>
      <c r="AY304" s="16" t="s">
        <v>153</v>
      </c>
      <c r="BE304" s="168">
        <f t="shared" si="24"/>
        <v>0</v>
      </c>
      <c r="BF304" s="168">
        <f t="shared" si="25"/>
        <v>0</v>
      </c>
      <c r="BG304" s="168">
        <f t="shared" si="26"/>
        <v>0</v>
      </c>
      <c r="BH304" s="168">
        <f t="shared" si="27"/>
        <v>0</v>
      </c>
      <c r="BI304" s="168">
        <f t="shared" si="28"/>
        <v>0</v>
      </c>
      <c r="BJ304" s="16" t="s">
        <v>82</v>
      </c>
      <c r="BK304" s="168">
        <f t="shared" si="29"/>
        <v>0</v>
      </c>
      <c r="BL304" s="16" t="s">
        <v>507</v>
      </c>
      <c r="BM304" s="167" t="s">
        <v>1266</v>
      </c>
    </row>
    <row r="305" spans="2:65" s="1" customFormat="1" ht="16.5" customHeight="1">
      <c r="B305" s="155"/>
      <c r="C305" s="193" t="s">
        <v>683</v>
      </c>
      <c r="D305" s="193" t="s">
        <v>204</v>
      </c>
      <c r="E305" s="194" t="s">
        <v>2428</v>
      </c>
      <c r="F305" s="195" t="s">
        <v>2429</v>
      </c>
      <c r="G305" s="196" t="s">
        <v>168</v>
      </c>
      <c r="H305" s="197">
        <v>24</v>
      </c>
      <c r="I305" s="198"/>
      <c r="J305" s="199">
        <f t="shared" si="20"/>
        <v>0</v>
      </c>
      <c r="K305" s="195" t="s">
        <v>1</v>
      </c>
      <c r="L305" s="200"/>
      <c r="M305" s="201" t="s">
        <v>1</v>
      </c>
      <c r="N305" s="202" t="s">
        <v>36</v>
      </c>
      <c r="O305" s="54"/>
      <c r="P305" s="165">
        <f t="shared" si="21"/>
        <v>0</v>
      </c>
      <c r="Q305" s="165">
        <v>0</v>
      </c>
      <c r="R305" s="165">
        <f t="shared" si="22"/>
        <v>0</v>
      </c>
      <c r="S305" s="165">
        <v>0</v>
      </c>
      <c r="T305" s="166">
        <f t="shared" si="23"/>
        <v>0</v>
      </c>
      <c r="AR305" s="167" t="s">
        <v>1694</v>
      </c>
      <c r="AT305" s="167" t="s">
        <v>204</v>
      </c>
      <c r="AU305" s="167" t="s">
        <v>74</v>
      </c>
      <c r="AY305" s="16" t="s">
        <v>153</v>
      </c>
      <c r="BE305" s="168">
        <f t="shared" si="24"/>
        <v>0</v>
      </c>
      <c r="BF305" s="168">
        <f t="shared" si="25"/>
        <v>0</v>
      </c>
      <c r="BG305" s="168">
        <f t="shared" si="26"/>
        <v>0</v>
      </c>
      <c r="BH305" s="168">
        <f t="shared" si="27"/>
        <v>0</v>
      </c>
      <c r="BI305" s="168">
        <f t="shared" si="28"/>
        <v>0</v>
      </c>
      <c r="BJ305" s="16" t="s">
        <v>82</v>
      </c>
      <c r="BK305" s="168">
        <f t="shared" si="29"/>
        <v>0</v>
      </c>
      <c r="BL305" s="16" t="s">
        <v>507</v>
      </c>
      <c r="BM305" s="167" t="s">
        <v>1274</v>
      </c>
    </row>
    <row r="306" spans="2:65" s="1" customFormat="1" ht="16.5" customHeight="1">
      <c r="B306" s="155"/>
      <c r="C306" s="193" t="s">
        <v>687</v>
      </c>
      <c r="D306" s="193" t="s">
        <v>204</v>
      </c>
      <c r="E306" s="194" t="s">
        <v>2430</v>
      </c>
      <c r="F306" s="195" t="s">
        <v>2431</v>
      </c>
      <c r="G306" s="196" t="s">
        <v>168</v>
      </c>
      <c r="H306" s="197">
        <v>77</v>
      </c>
      <c r="I306" s="198"/>
      <c r="J306" s="199">
        <f t="shared" si="20"/>
        <v>0</v>
      </c>
      <c r="K306" s="195" t="s">
        <v>1</v>
      </c>
      <c r="L306" s="200"/>
      <c r="M306" s="201" t="s">
        <v>1</v>
      </c>
      <c r="N306" s="202" t="s">
        <v>36</v>
      </c>
      <c r="O306" s="54"/>
      <c r="P306" s="165">
        <f t="shared" si="21"/>
        <v>0</v>
      </c>
      <c r="Q306" s="165">
        <v>0</v>
      </c>
      <c r="R306" s="165">
        <f t="shared" si="22"/>
        <v>0</v>
      </c>
      <c r="S306" s="165">
        <v>0</v>
      </c>
      <c r="T306" s="166">
        <f t="shared" si="23"/>
        <v>0</v>
      </c>
      <c r="AR306" s="167" t="s">
        <v>1694</v>
      </c>
      <c r="AT306" s="167" t="s">
        <v>204</v>
      </c>
      <c r="AU306" s="167" t="s">
        <v>74</v>
      </c>
      <c r="AY306" s="16" t="s">
        <v>153</v>
      </c>
      <c r="BE306" s="168">
        <f t="shared" si="24"/>
        <v>0</v>
      </c>
      <c r="BF306" s="168">
        <f t="shared" si="25"/>
        <v>0</v>
      </c>
      <c r="BG306" s="168">
        <f t="shared" si="26"/>
        <v>0</v>
      </c>
      <c r="BH306" s="168">
        <f t="shared" si="27"/>
        <v>0</v>
      </c>
      <c r="BI306" s="168">
        <f t="shared" si="28"/>
        <v>0</v>
      </c>
      <c r="BJ306" s="16" t="s">
        <v>82</v>
      </c>
      <c r="BK306" s="168">
        <f t="shared" si="29"/>
        <v>0</v>
      </c>
      <c r="BL306" s="16" t="s">
        <v>507</v>
      </c>
      <c r="BM306" s="167" t="s">
        <v>1282</v>
      </c>
    </row>
    <row r="307" spans="2:65" s="1" customFormat="1" ht="16.5" customHeight="1">
      <c r="B307" s="155"/>
      <c r="C307" s="193" t="s">
        <v>691</v>
      </c>
      <c r="D307" s="193" t="s">
        <v>204</v>
      </c>
      <c r="E307" s="194" t="s">
        <v>2432</v>
      </c>
      <c r="F307" s="195" t="s">
        <v>2433</v>
      </c>
      <c r="G307" s="196" t="s">
        <v>168</v>
      </c>
      <c r="H307" s="197">
        <v>207</v>
      </c>
      <c r="I307" s="198"/>
      <c r="J307" s="199">
        <f t="shared" si="20"/>
        <v>0</v>
      </c>
      <c r="K307" s="195" t="s">
        <v>1</v>
      </c>
      <c r="L307" s="200"/>
      <c r="M307" s="201" t="s">
        <v>1</v>
      </c>
      <c r="N307" s="202" t="s">
        <v>36</v>
      </c>
      <c r="O307" s="54"/>
      <c r="P307" s="165">
        <f t="shared" si="21"/>
        <v>0</v>
      </c>
      <c r="Q307" s="165">
        <v>0</v>
      </c>
      <c r="R307" s="165">
        <f t="shared" si="22"/>
        <v>0</v>
      </c>
      <c r="S307" s="165">
        <v>0</v>
      </c>
      <c r="T307" s="166">
        <f t="shared" si="23"/>
        <v>0</v>
      </c>
      <c r="AR307" s="167" t="s">
        <v>1694</v>
      </c>
      <c r="AT307" s="167" t="s">
        <v>204</v>
      </c>
      <c r="AU307" s="167" t="s">
        <v>74</v>
      </c>
      <c r="AY307" s="16" t="s">
        <v>153</v>
      </c>
      <c r="BE307" s="168">
        <f t="shared" si="24"/>
        <v>0</v>
      </c>
      <c r="BF307" s="168">
        <f t="shared" si="25"/>
        <v>0</v>
      </c>
      <c r="BG307" s="168">
        <f t="shared" si="26"/>
        <v>0</v>
      </c>
      <c r="BH307" s="168">
        <f t="shared" si="27"/>
        <v>0</v>
      </c>
      <c r="BI307" s="168">
        <f t="shared" si="28"/>
        <v>0</v>
      </c>
      <c r="BJ307" s="16" t="s">
        <v>82</v>
      </c>
      <c r="BK307" s="168">
        <f t="shared" si="29"/>
        <v>0</v>
      </c>
      <c r="BL307" s="16" t="s">
        <v>507</v>
      </c>
      <c r="BM307" s="167" t="s">
        <v>1292</v>
      </c>
    </row>
    <row r="308" spans="2:65" s="1" customFormat="1" ht="16.5" customHeight="1">
      <c r="B308" s="155"/>
      <c r="C308" s="193" t="s">
        <v>695</v>
      </c>
      <c r="D308" s="193" t="s">
        <v>204</v>
      </c>
      <c r="E308" s="194" t="s">
        <v>2434</v>
      </c>
      <c r="F308" s="195" t="s">
        <v>2435</v>
      </c>
      <c r="G308" s="196" t="s">
        <v>168</v>
      </c>
      <c r="H308" s="197">
        <v>22</v>
      </c>
      <c r="I308" s="198"/>
      <c r="J308" s="199">
        <f t="shared" si="20"/>
        <v>0</v>
      </c>
      <c r="K308" s="195" t="s">
        <v>1</v>
      </c>
      <c r="L308" s="200"/>
      <c r="M308" s="201" t="s">
        <v>1</v>
      </c>
      <c r="N308" s="202" t="s">
        <v>36</v>
      </c>
      <c r="O308" s="54"/>
      <c r="P308" s="165">
        <f t="shared" si="21"/>
        <v>0</v>
      </c>
      <c r="Q308" s="165">
        <v>0</v>
      </c>
      <c r="R308" s="165">
        <f t="shared" si="22"/>
        <v>0</v>
      </c>
      <c r="S308" s="165">
        <v>0</v>
      </c>
      <c r="T308" s="166">
        <f t="shared" si="23"/>
        <v>0</v>
      </c>
      <c r="AR308" s="167" t="s">
        <v>1694</v>
      </c>
      <c r="AT308" s="167" t="s">
        <v>204</v>
      </c>
      <c r="AU308" s="167" t="s">
        <v>74</v>
      </c>
      <c r="AY308" s="16" t="s">
        <v>153</v>
      </c>
      <c r="BE308" s="168">
        <f t="shared" si="24"/>
        <v>0</v>
      </c>
      <c r="BF308" s="168">
        <f t="shared" si="25"/>
        <v>0</v>
      </c>
      <c r="BG308" s="168">
        <f t="shared" si="26"/>
        <v>0</v>
      </c>
      <c r="BH308" s="168">
        <f t="shared" si="27"/>
        <v>0</v>
      </c>
      <c r="BI308" s="168">
        <f t="shared" si="28"/>
        <v>0</v>
      </c>
      <c r="BJ308" s="16" t="s">
        <v>82</v>
      </c>
      <c r="BK308" s="168">
        <f t="shared" si="29"/>
        <v>0</v>
      </c>
      <c r="BL308" s="16" t="s">
        <v>507</v>
      </c>
      <c r="BM308" s="167" t="s">
        <v>1301</v>
      </c>
    </row>
    <row r="309" spans="2:65" s="1" customFormat="1" ht="24" customHeight="1">
      <c r="B309" s="155"/>
      <c r="C309" s="193" t="s">
        <v>700</v>
      </c>
      <c r="D309" s="193" t="s">
        <v>204</v>
      </c>
      <c r="E309" s="194" t="s">
        <v>2436</v>
      </c>
      <c r="F309" s="195" t="s">
        <v>2437</v>
      </c>
      <c r="G309" s="196" t="s">
        <v>168</v>
      </c>
      <c r="H309" s="197">
        <v>15</v>
      </c>
      <c r="I309" s="198"/>
      <c r="J309" s="199">
        <f t="shared" si="20"/>
        <v>0</v>
      </c>
      <c r="K309" s="195" t="s">
        <v>1</v>
      </c>
      <c r="L309" s="200"/>
      <c r="M309" s="201" t="s">
        <v>1</v>
      </c>
      <c r="N309" s="202" t="s">
        <v>36</v>
      </c>
      <c r="O309" s="54"/>
      <c r="P309" s="165">
        <f t="shared" si="21"/>
        <v>0</v>
      </c>
      <c r="Q309" s="165">
        <v>0</v>
      </c>
      <c r="R309" s="165">
        <f t="shared" si="22"/>
        <v>0</v>
      </c>
      <c r="S309" s="165">
        <v>0</v>
      </c>
      <c r="T309" s="166">
        <f t="shared" si="23"/>
        <v>0</v>
      </c>
      <c r="AR309" s="167" t="s">
        <v>1694</v>
      </c>
      <c r="AT309" s="167" t="s">
        <v>204</v>
      </c>
      <c r="AU309" s="167" t="s">
        <v>74</v>
      </c>
      <c r="AY309" s="16" t="s">
        <v>153</v>
      </c>
      <c r="BE309" s="168">
        <f t="shared" si="24"/>
        <v>0</v>
      </c>
      <c r="BF309" s="168">
        <f t="shared" si="25"/>
        <v>0</v>
      </c>
      <c r="BG309" s="168">
        <f t="shared" si="26"/>
        <v>0</v>
      </c>
      <c r="BH309" s="168">
        <f t="shared" si="27"/>
        <v>0</v>
      </c>
      <c r="BI309" s="168">
        <f t="shared" si="28"/>
        <v>0</v>
      </c>
      <c r="BJ309" s="16" t="s">
        <v>82</v>
      </c>
      <c r="BK309" s="168">
        <f t="shared" si="29"/>
        <v>0</v>
      </c>
      <c r="BL309" s="16" t="s">
        <v>507</v>
      </c>
      <c r="BM309" s="167" t="s">
        <v>1309</v>
      </c>
    </row>
    <row r="310" spans="2:65" s="1" customFormat="1" ht="16.5" customHeight="1">
      <c r="B310" s="155"/>
      <c r="C310" s="193" t="s">
        <v>704</v>
      </c>
      <c r="D310" s="193" t="s">
        <v>204</v>
      </c>
      <c r="E310" s="194" t="s">
        <v>2438</v>
      </c>
      <c r="F310" s="195" t="s">
        <v>2439</v>
      </c>
      <c r="G310" s="196" t="s">
        <v>168</v>
      </c>
      <c r="H310" s="197">
        <v>200</v>
      </c>
      <c r="I310" s="198"/>
      <c r="J310" s="199">
        <f t="shared" si="20"/>
        <v>0</v>
      </c>
      <c r="K310" s="195" t="s">
        <v>1</v>
      </c>
      <c r="L310" s="200"/>
      <c r="M310" s="201" t="s">
        <v>1</v>
      </c>
      <c r="N310" s="202" t="s">
        <v>36</v>
      </c>
      <c r="O310" s="54"/>
      <c r="P310" s="165">
        <f t="shared" si="21"/>
        <v>0</v>
      </c>
      <c r="Q310" s="165">
        <v>0</v>
      </c>
      <c r="R310" s="165">
        <f t="shared" si="22"/>
        <v>0</v>
      </c>
      <c r="S310" s="165">
        <v>0</v>
      </c>
      <c r="T310" s="166">
        <f t="shared" si="23"/>
        <v>0</v>
      </c>
      <c r="AR310" s="167" t="s">
        <v>1694</v>
      </c>
      <c r="AT310" s="167" t="s">
        <v>204</v>
      </c>
      <c r="AU310" s="167" t="s">
        <v>74</v>
      </c>
      <c r="AY310" s="16" t="s">
        <v>153</v>
      </c>
      <c r="BE310" s="168">
        <f t="shared" si="24"/>
        <v>0</v>
      </c>
      <c r="BF310" s="168">
        <f t="shared" si="25"/>
        <v>0</v>
      </c>
      <c r="BG310" s="168">
        <f t="shared" si="26"/>
        <v>0</v>
      </c>
      <c r="BH310" s="168">
        <f t="shared" si="27"/>
        <v>0</v>
      </c>
      <c r="BI310" s="168">
        <f t="shared" si="28"/>
        <v>0</v>
      </c>
      <c r="BJ310" s="16" t="s">
        <v>82</v>
      </c>
      <c r="BK310" s="168">
        <f t="shared" si="29"/>
        <v>0</v>
      </c>
      <c r="BL310" s="16" t="s">
        <v>507</v>
      </c>
      <c r="BM310" s="167" t="s">
        <v>1340</v>
      </c>
    </row>
    <row r="311" spans="2:65" s="1" customFormat="1" ht="16.5" customHeight="1">
      <c r="B311" s="155"/>
      <c r="C311" s="193" t="s">
        <v>708</v>
      </c>
      <c r="D311" s="193" t="s">
        <v>204</v>
      </c>
      <c r="E311" s="194" t="s">
        <v>2440</v>
      </c>
      <c r="F311" s="195" t="s">
        <v>2441</v>
      </c>
      <c r="G311" s="196" t="s">
        <v>168</v>
      </c>
      <c r="H311" s="197">
        <v>150</v>
      </c>
      <c r="I311" s="198"/>
      <c r="J311" s="199">
        <f t="shared" si="20"/>
        <v>0</v>
      </c>
      <c r="K311" s="195" t="s">
        <v>1</v>
      </c>
      <c r="L311" s="200"/>
      <c r="M311" s="201" t="s">
        <v>1</v>
      </c>
      <c r="N311" s="202" t="s">
        <v>36</v>
      </c>
      <c r="O311" s="54"/>
      <c r="P311" s="165">
        <f t="shared" si="21"/>
        <v>0</v>
      </c>
      <c r="Q311" s="165">
        <v>0</v>
      </c>
      <c r="R311" s="165">
        <f t="shared" si="22"/>
        <v>0</v>
      </c>
      <c r="S311" s="165">
        <v>0</v>
      </c>
      <c r="T311" s="166">
        <f t="shared" si="23"/>
        <v>0</v>
      </c>
      <c r="AR311" s="167" t="s">
        <v>1694</v>
      </c>
      <c r="AT311" s="167" t="s">
        <v>204</v>
      </c>
      <c r="AU311" s="167" t="s">
        <v>74</v>
      </c>
      <c r="AY311" s="16" t="s">
        <v>153</v>
      </c>
      <c r="BE311" s="168">
        <f t="shared" si="24"/>
        <v>0</v>
      </c>
      <c r="BF311" s="168">
        <f t="shared" si="25"/>
        <v>0</v>
      </c>
      <c r="BG311" s="168">
        <f t="shared" si="26"/>
        <v>0</v>
      </c>
      <c r="BH311" s="168">
        <f t="shared" si="27"/>
        <v>0</v>
      </c>
      <c r="BI311" s="168">
        <f t="shared" si="28"/>
        <v>0</v>
      </c>
      <c r="BJ311" s="16" t="s">
        <v>82</v>
      </c>
      <c r="BK311" s="168">
        <f t="shared" si="29"/>
        <v>0</v>
      </c>
      <c r="BL311" s="16" t="s">
        <v>507</v>
      </c>
      <c r="BM311" s="167" t="s">
        <v>1348</v>
      </c>
    </row>
    <row r="312" spans="2:65" s="1" customFormat="1" ht="16.5" customHeight="1">
      <c r="B312" s="155"/>
      <c r="C312" s="193" t="s">
        <v>713</v>
      </c>
      <c r="D312" s="193" t="s">
        <v>204</v>
      </c>
      <c r="E312" s="194" t="s">
        <v>2442</v>
      </c>
      <c r="F312" s="195" t="s">
        <v>2443</v>
      </c>
      <c r="G312" s="196" t="s">
        <v>168</v>
      </c>
      <c r="H312" s="197">
        <v>40</v>
      </c>
      <c r="I312" s="198"/>
      <c r="J312" s="199">
        <f t="shared" si="20"/>
        <v>0</v>
      </c>
      <c r="K312" s="195" t="s">
        <v>1</v>
      </c>
      <c r="L312" s="200"/>
      <c r="M312" s="201" t="s">
        <v>1</v>
      </c>
      <c r="N312" s="202" t="s">
        <v>36</v>
      </c>
      <c r="O312" s="54"/>
      <c r="P312" s="165">
        <f t="shared" si="21"/>
        <v>0</v>
      </c>
      <c r="Q312" s="165">
        <v>0</v>
      </c>
      <c r="R312" s="165">
        <f t="shared" si="22"/>
        <v>0</v>
      </c>
      <c r="S312" s="165">
        <v>0</v>
      </c>
      <c r="T312" s="166">
        <f t="shared" si="23"/>
        <v>0</v>
      </c>
      <c r="AR312" s="167" t="s">
        <v>1694</v>
      </c>
      <c r="AT312" s="167" t="s">
        <v>204</v>
      </c>
      <c r="AU312" s="167" t="s">
        <v>74</v>
      </c>
      <c r="AY312" s="16" t="s">
        <v>153</v>
      </c>
      <c r="BE312" s="168">
        <f t="shared" si="24"/>
        <v>0</v>
      </c>
      <c r="BF312" s="168">
        <f t="shared" si="25"/>
        <v>0</v>
      </c>
      <c r="BG312" s="168">
        <f t="shared" si="26"/>
        <v>0</v>
      </c>
      <c r="BH312" s="168">
        <f t="shared" si="27"/>
        <v>0</v>
      </c>
      <c r="BI312" s="168">
        <f t="shared" si="28"/>
        <v>0</v>
      </c>
      <c r="BJ312" s="16" t="s">
        <v>82</v>
      </c>
      <c r="BK312" s="168">
        <f t="shared" si="29"/>
        <v>0</v>
      </c>
      <c r="BL312" s="16" t="s">
        <v>507</v>
      </c>
      <c r="BM312" s="167" t="s">
        <v>1357</v>
      </c>
    </row>
    <row r="313" spans="2:65" s="1" customFormat="1" ht="16.5" customHeight="1">
      <c r="B313" s="155"/>
      <c r="C313" s="193" t="s">
        <v>721</v>
      </c>
      <c r="D313" s="193" t="s">
        <v>204</v>
      </c>
      <c r="E313" s="194" t="s">
        <v>2444</v>
      </c>
      <c r="F313" s="195" t="s">
        <v>2445</v>
      </c>
      <c r="G313" s="196" t="s">
        <v>168</v>
      </c>
      <c r="H313" s="197">
        <v>100</v>
      </c>
      <c r="I313" s="198"/>
      <c r="J313" s="199">
        <f t="shared" si="20"/>
        <v>0</v>
      </c>
      <c r="K313" s="195" t="s">
        <v>1</v>
      </c>
      <c r="L313" s="200"/>
      <c r="M313" s="201" t="s">
        <v>1</v>
      </c>
      <c r="N313" s="202" t="s">
        <v>36</v>
      </c>
      <c r="O313" s="54"/>
      <c r="P313" s="165">
        <f t="shared" si="21"/>
        <v>0</v>
      </c>
      <c r="Q313" s="165">
        <v>0</v>
      </c>
      <c r="R313" s="165">
        <f t="shared" si="22"/>
        <v>0</v>
      </c>
      <c r="S313" s="165">
        <v>0</v>
      </c>
      <c r="T313" s="166">
        <f t="shared" si="23"/>
        <v>0</v>
      </c>
      <c r="AR313" s="167" t="s">
        <v>1694</v>
      </c>
      <c r="AT313" s="167" t="s">
        <v>204</v>
      </c>
      <c r="AU313" s="167" t="s">
        <v>74</v>
      </c>
      <c r="AY313" s="16" t="s">
        <v>153</v>
      </c>
      <c r="BE313" s="168">
        <f t="shared" si="24"/>
        <v>0</v>
      </c>
      <c r="BF313" s="168">
        <f t="shared" si="25"/>
        <v>0</v>
      </c>
      <c r="BG313" s="168">
        <f t="shared" si="26"/>
        <v>0</v>
      </c>
      <c r="BH313" s="168">
        <f t="shared" si="27"/>
        <v>0</v>
      </c>
      <c r="BI313" s="168">
        <f t="shared" si="28"/>
        <v>0</v>
      </c>
      <c r="BJ313" s="16" t="s">
        <v>82</v>
      </c>
      <c r="BK313" s="168">
        <f t="shared" si="29"/>
        <v>0</v>
      </c>
      <c r="BL313" s="16" t="s">
        <v>507</v>
      </c>
      <c r="BM313" s="167" t="s">
        <v>1376</v>
      </c>
    </row>
    <row r="314" spans="2:65" s="1" customFormat="1" ht="16.5" customHeight="1">
      <c r="B314" s="155"/>
      <c r="C314" s="193" t="s">
        <v>726</v>
      </c>
      <c r="D314" s="193" t="s">
        <v>204</v>
      </c>
      <c r="E314" s="194" t="s">
        <v>2446</v>
      </c>
      <c r="F314" s="195" t="s">
        <v>2447</v>
      </c>
      <c r="G314" s="196" t="s">
        <v>168</v>
      </c>
      <c r="H314" s="197">
        <v>143</v>
      </c>
      <c r="I314" s="198"/>
      <c r="J314" s="199">
        <f t="shared" si="20"/>
        <v>0</v>
      </c>
      <c r="K314" s="195" t="s">
        <v>1</v>
      </c>
      <c r="L314" s="200"/>
      <c r="M314" s="201" t="s">
        <v>1</v>
      </c>
      <c r="N314" s="202" t="s">
        <v>36</v>
      </c>
      <c r="O314" s="54"/>
      <c r="P314" s="165">
        <f t="shared" si="21"/>
        <v>0</v>
      </c>
      <c r="Q314" s="165">
        <v>0</v>
      </c>
      <c r="R314" s="165">
        <f t="shared" si="22"/>
        <v>0</v>
      </c>
      <c r="S314" s="165">
        <v>0</v>
      </c>
      <c r="T314" s="166">
        <f t="shared" si="23"/>
        <v>0</v>
      </c>
      <c r="AR314" s="167" t="s">
        <v>1694</v>
      </c>
      <c r="AT314" s="167" t="s">
        <v>204</v>
      </c>
      <c r="AU314" s="167" t="s">
        <v>74</v>
      </c>
      <c r="AY314" s="16" t="s">
        <v>153</v>
      </c>
      <c r="BE314" s="168">
        <f t="shared" si="24"/>
        <v>0</v>
      </c>
      <c r="BF314" s="168">
        <f t="shared" si="25"/>
        <v>0</v>
      </c>
      <c r="BG314" s="168">
        <f t="shared" si="26"/>
        <v>0</v>
      </c>
      <c r="BH314" s="168">
        <f t="shared" si="27"/>
        <v>0</v>
      </c>
      <c r="BI314" s="168">
        <f t="shared" si="28"/>
        <v>0</v>
      </c>
      <c r="BJ314" s="16" t="s">
        <v>82</v>
      </c>
      <c r="BK314" s="168">
        <f t="shared" si="29"/>
        <v>0</v>
      </c>
      <c r="BL314" s="16" t="s">
        <v>507</v>
      </c>
      <c r="BM314" s="167" t="s">
        <v>1384</v>
      </c>
    </row>
    <row r="315" spans="2:65" s="1" customFormat="1" ht="16.5" customHeight="1">
      <c r="B315" s="155"/>
      <c r="C315" s="193" t="s">
        <v>732</v>
      </c>
      <c r="D315" s="193" t="s">
        <v>204</v>
      </c>
      <c r="E315" s="194" t="s">
        <v>2448</v>
      </c>
      <c r="F315" s="195" t="s">
        <v>2449</v>
      </c>
      <c r="G315" s="196" t="s">
        <v>168</v>
      </c>
      <c r="H315" s="197">
        <v>150</v>
      </c>
      <c r="I315" s="198"/>
      <c r="J315" s="199">
        <f t="shared" si="20"/>
        <v>0</v>
      </c>
      <c r="K315" s="195" t="s">
        <v>1</v>
      </c>
      <c r="L315" s="200"/>
      <c r="M315" s="201" t="s">
        <v>1</v>
      </c>
      <c r="N315" s="202" t="s">
        <v>36</v>
      </c>
      <c r="O315" s="54"/>
      <c r="P315" s="165">
        <f t="shared" si="21"/>
        <v>0</v>
      </c>
      <c r="Q315" s="165">
        <v>0</v>
      </c>
      <c r="R315" s="165">
        <f t="shared" si="22"/>
        <v>0</v>
      </c>
      <c r="S315" s="165">
        <v>0</v>
      </c>
      <c r="T315" s="166">
        <f t="shared" si="23"/>
        <v>0</v>
      </c>
      <c r="AR315" s="167" t="s">
        <v>1694</v>
      </c>
      <c r="AT315" s="167" t="s">
        <v>204</v>
      </c>
      <c r="AU315" s="167" t="s">
        <v>74</v>
      </c>
      <c r="AY315" s="16" t="s">
        <v>153</v>
      </c>
      <c r="BE315" s="168">
        <f t="shared" si="24"/>
        <v>0</v>
      </c>
      <c r="BF315" s="168">
        <f t="shared" si="25"/>
        <v>0</v>
      </c>
      <c r="BG315" s="168">
        <f t="shared" si="26"/>
        <v>0</v>
      </c>
      <c r="BH315" s="168">
        <f t="shared" si="27"/>
        <v>0</v>
      </c>
      <c r="BI315" s="168">
        <f t="shared" si="28"/>
        <v>0</v>
      </c>
      <c r="BJ315" s="16" t="s">
        <v>82</v>
      </c>
      <c r="BK315" s="168">
        <f t="shared" si="29"/>
        <v>0</v>
      </c>
      <c r="BL315" s="16" t="s">
        <v>507</v>
      </c>
      <c r="BM315" s="167" t="s">
        <v>1392</v>
      </c>
    </row>
    <row r="316" spans="2:65" s="1" customFormat="1" ht="29.25">
      <c r="B316" s="31"/>
      <c r="D316" s="170" t="s">
        <v>431</v>
      </c>
      <c r="F316" s="203" t="s">
        <v>2450</v>
      </c>
      <c r="I316" s="95"/>
      <c r="L316" s="31"/>
      <c r="M316" s="204"/>
      <c r="N316" s="54"/>
      <c r="O316" s="54"/>
      <c r="P316" s="54"/>
      <c r="Q316" s="54"/>
      <c r="R316" s="54"/>
      <c r="S316" s="54"/>
      <c r="T316" s="55"/>
      <c r="AT316" s="16" t="s">
        <v>431</v>
      </c>
      <c r="AU316" s="16" t="s">
        <v>74</v>
      </c>
    </row>
    <row r="317" spans="2:65" s="1" customFormat="1" ht="16.5" customHeight="1">
      <c r="B317" s="155"/>
      <c r="C317" s="193" t="s">
        <v>737</v>
      </c>
      <c r="D317" s="193" t="s">
        <v>204</v>
      </c>
      <c r="E317" s="194" t="s">
        <v>2451</v>
      </c>
      <c r="F317" s="195" t="s">
        <v>2452</v>
      </c>
      <c r="G317" s="196" t="s">
        <v>168</v>
      </c>
      <c r="H317" s="197">
        <v>100</v>
      </c>
      <c r="I317" s="198"/>
      <c r="J317" s="199">
        <f>ROUND(I317*H317,2)</f>
        <v>0</v>
      </c>
      <c r="K317" s="195" t="s">
        <v>1</v>
      </c>
      <c r="L317" s="200"/>
      <c r="M317" s="201" t="s">
        <v>1</v>
      </c>
      <c r="N317" s="202" t="s">
        <v>36</v>
      </c>
      <c r="O317" s="54"/>
      <c r="P317" s="165">
        <f>O317*H317</f>
        <v>0</v>
      </c>
      <c r="Q317" s="165">
        <v>0</v>
      </c>
      <c r="R317" s="165">
        <f>Q317*H317</f>
        <v>0</v>
      </c>
      <c r="S317" s="165">
        <v>0</v>
      </c>
      <c r="T317" s="166">
        <f>S317*H317</f>
        <v>0</v>
      </c>
      <c r="AR317" s="167" t="s">
        <v>1694</v>
      </c>
      <c r="AT317" s="167" t="s">
        <v>204</v>
      </c>
      <c r="AU317" s="167" t="s">
        <v>74</v>
      </c>
      <c r="AY317" s="16" t="s">
        <v>153</v>
      </c>
      <c r="BE317" s="168">
        <f>IF(N317="základná",J317,0)</f>
        <v>0</v>
      </c>
      <c r="BF317" s="168">
        <f>IF(N317="znížená",J317,0)</f>
        <v>0</v>
      </c>
      <c r="BG317" s="168">
        <f>IF(N317="zákl. prenesená",J317,0)</f>
        <v>0</v>
      </c>
      <c r="BH317" s="168">
        <f>IF(N317="zníž. prenesená",J317,0)</f>
        <v>0</v>
      </c>
      <c r="BI317" s="168">
        <f>IF(N317="nulová",J317,0)</f>
        <v>0</v>
      </c>
      <c r="BJ317" s="16" t="s">
        <v>82</v>
      </c>
      <c r="BK317" s="168">
        <f>ROUND(I317*H317,2)</f>
        <v>0</v>
      </c>
      <c r="BL317" s="16" t="s">
        <v>507</v>
      </c>
      <c r="BM317" s="167" t="s">
        <v>1403</v>
      </c>
    </row>
    <row r="318" spans="2:65" s="1" customFormat="1" ht="19.5">
      <c r="B318" s="31"/>
      <c r="D318" s="170" t="s">
        <v>431</v>
      </c>
      <c r="F318" s="203" t="s">
        <v>2453</v>
      </c>
      <c r="I318" s="95"/>
      <c r="L318" s="31"/>
      <c r="M318" s="204"/>
      <c r="N318" s="54"/>
      <c r="O318" s="54"/>
      <c r="P318" s="54"/>
      <c r="Q318" s="54"/>
      <c r="R318" s="54"/>
      <c r="S318" s="54"/>
      <c r="T318" s="55"/>
      <c r="AT318" s="16" t="s">
        <v>431</v>
      </c>
      <c r="AU318" s="16" t="s">
        <v>74</v>
      </c>
    </row>
    <row r="319" spans="2:65" s="1" customFormat="1" ht="24" customHeight="1">
      <c r="B319" s="155"/>
      <c r="C319" s="193" t="s">
        <v>742</v>
      </c>
      <c r="D319" s="193" t="s">
        <v>204</v>
      </c>
      <c r="E319" s="194" t="s">
        <v>2454</v>
      </c>
      <c r="F319" s="195" t="s">
        <v>2455</v>
      </c>
      <c r="G319" s="196" t="s">
        <v>168</v>
      </c>
      <c r="H319" s="197">
        <v>350</v>
      </c>
      <c r="I319" s="198"/>
      <c r="J319" s="199">
        <f>ROUND(I319*H319,2)</f>
        <v>0</v>
      </c>
      <c r="K319" s="195" t="s">
        <v>1</v>
      </c>
      <c r="L319" s="200"/>
      <c r="M319" s="201" t="s">
        <v>1</v>
      </c>
      <c r="N319" s="202" t="s">
        <v>36</v>
      </c>
      <c r="O319" s="54"/>
      <c r="P319" s="165">
        <f>O319*H319</f>
        <v>0</v>
      </c>
      <c r="Q319" s="165">
        <v>0</v>
      </c>
      <c r="R319" s="165">
        <f>Q319*H319</f>
        <v>0</v>
      </c>
      <c r="S319" s="165">
        <v>0</v>
      </c>
      <c r="T319" s="166">
        <f>S319*H319</f>
        <v>0</v>
      </c>
      <c r="AR319" s="167" t="s">
        <v>1694</v>
      </c>
      <c r="AT319" s="167" t="s">
        <v>204</v>
      </c>
      <c r="AU319" s="167" t="s">
        <v>74</v>
      </c>
      <c r="AY319" s="16" t="s">
        <v>153</v>
      </c>
      <c r="BE319" s="168">
        <f>IF(N319="základná",J319,0)</f>
        <v>0</v>
      </c>
      <c r="BF319" s="168">
        <f>IF(N319="znížená",J319,0)</f>
        <v>0</v>
      </c>
      <c r="BG319" s="168">
        <f>IF(N319="zákl. prenesená",J319,0)</f>
        <v>0</v>
      </c>
      <c r="BH319" s="168">
        <f>IF(N319="zníž. prenesená",J319,0)</f>
        <v>0</v>
      </c>
      <c r="BI319" s="168">
        <f>IF(N319="nulová",J319,0)</f>
        <v>0</v>
      </c>
      <c r="BJ319" s="16" t="s">
        <v>82</v>
      </c>
      <c r="BK319" s="168">
        <f>ROUND(I319*H319,2)</f>
        <v>0</v>
      </c>
      <c r="BL319" s="16" t="s">
        <v>507</v>
      </c>
      <c r="BM319" s="167" t="s">
        <v>1430</v>
      </c>
    </row>
    <row r="320" spans="2:65" s="1" customFormat="1" ht="24" customHeight="1">
      <c r="B320" s="155"/>
      <c r="C320" s="193" t="s">
        <v>747</v>
      </c>
      <c r="D320" s="193" t="s">
        <v>204</v>
      </c>
      <c r="E320" s="194" t="s">
        <v>2456</v>
      </c>
      <c r="F320" s="195" t="s">
        <v>2457</v>
      </c>
      <c r="G320" s="196" t="s">
        <v>168</v>
      </c>
      <c r="H320" s="197">
        <v>150</v>
      </c>
      <c r="I320" s="198"/>
      <c r="J320" s="199">
        <f>ROUND(I320*H320,2)</f>
        <v>0</v>
      </c>
      <c r="K320" s="195" t="s">
        <v>1</v>
      </c>
      <c r="L320" s="200"/>
      <c r="M320" s="201" t="s">
        <v>1</v>
      </c>
      <c r="N320" s="202" t="s">
        <v>36</v>
      </c>
      <c r="O320" s="54"/>
      <c r="P320" s="165">
        <f>O320*H320</f>
        <v>0</v>
      </c>
      <c r="Q320" s="165">
        <v>0</v>
      </c>
      <c r="R320" s="165">
        <f>Q320*H320</f>
        <v>0</v>
      </c>
      <c r="S320" s="165">
        <v>0</v>
      </c>
      <c r="T320" s="166">
        <f>S320*H320</f>
        <v>0</v>
      </c>
      <c r="AR320" s="167" t="s">
        <v>1694</v>
      </c>
      <c r="AT320" s="167" t="s">
        <v>204</v>
      </c>
      <c r="AU320" s="167" t="s">
        <v>74</v>
      </c>
      <c r="AY320" s="16" t="s">
        <v>153</v>
      </c>
      <c r="BE320" s="168">
        <f>IF(N320="základná",J320,0)</f>
        <v>0</v>
      </c>
      <c r="BF320" s="168">
        <f>IF(N320="znížená",J320,0)</f>
        <v>0</v>
      </c>
      <c r="BG320" s="168">
        <f>IF(N320="zákl. prenesená",J320,0)</f>
        <v>0</v>
      </c>
      <c r="BH320" s="168">
        <f>IF(N320="zníž. prenesená",J320,0)</f>
        <v>0</v>
      </c>
      <c r="BI320" s="168">
        <f>IF(N320="nulová",J320,0)</f>
        <v>0</v>
      </c>
      <c r="BJ320" s="16" t="s">
        <v>82</v>
      </c>
      <c r="BK320" s="168">
        <f>ROUND(I320*H320,2)</f>
        <v>0</v>
      </c>
      <c r="BL320" s="16" t="s">
        <v>507</v>
      </c>
      <c r="BM320" s="167" t="s">
        <v>1452</v>
      </c>
    </row>
    <row r="321" spans="2:65" s="1" customFormat="1" ht="24" customHeight="1">
      <c r="B321" s="155"/>
      <c r="C321" s="193" t="s">
        <v>752</v>
      </c>
      <c r="D321" s="193" t="s">
        <v>204</v>
      </c>
      <c r="E321" s="194" t="s">
        <v>2458</v>
      </c>
      <c r="F321" s="195" t="s">
        <v>2459</v>
      </c>
      <c r="G321" s="196" t="s">
        <v>168</v>
      </c>
      <c r="H321" s="197">
        <v>35</v>
      </c>
      <c r="I321" s="198"/>
      <c r="J321" s="199">
        <f>ROUND(I321*H321,2)</f>
        <v>0</v>
      </c>
      <c r="K321" s="195" t="s">
        <v>1</v>
      </c>
      <c r="L321" s="200"/>
      <c r="M321" s="201" t="s">
        <v>1</v>
      </c>
      <c r="N321" s="202" t="s">
        <v>36</v>
      </c>
      <c r="O321" s="54"/>
      <c r="P321" s="165">
        <f>O321*H321</f>
        <v>0</v>
      </c>
      <c r="Q321" s="165">
        <v>0</v>
      </c>
      <c r="R321" s="165">
        <f>Q321*H321</f>
        <v>0</v>
      </c>
      <c r="S321" s="165">
        <v>0</v>
      </c>
      <c r="T321" s="166">
        <f>S321*H321</f>
        <v>0</v>
      </c>
      <c r="AR321" s="167" t="s">
        <v>1694</v>
      </c>
      <c r="AT321" s="167" t="s">
        <v>204</v>
      </c>
      <c r="AU321" s="167" t="s">
        <v>74</v>
      </c>
      <c r="AY321" s="16" t="s">
        <v>153</v>
      </c>
      <c r="BE321" s="168">
        <f>IF(N321="základná",J321,0)</f>
        <v>0</v>
      </c>
      <c r="BF321" s="168">
        <f>IF(N321="znížená",J321,0)</f>
        <v>0</v>
      </c>
      <c r="BG321" s="168">
        <f>IF(N321="zákl. prenesená",J321,0)</f>
        <v>0</v>
      </c>
      <c r="BH321" s="168">
        <f>IF(N321="zníž. prenesená",J321,0)</f>
        <v>0</v>
      </c>
      <c r="BI321" s="168">
        <f>IF(N321="nulová",J321,0)</f>
        <v>0</v>
      </c>
      <c r="BJ321" s="16" t="s">
        <v>82</v>
      </c>
      <c r="BK321" s="168">
        <f>ROUND(I321*H321,2)</f>
        <v>0</v>
      </c>
      <c r="BL321" s="16" t="s">
        <v>507</v>
      </c>
      <c r="BM321" s="167" t="s">
        <v>1658</v>
      </c>
    </row>
    <row r="322" spans="2:65" s="1" customFormat="1" ht="19.5">
      <c r="B322" s="31"/>
      <c r="D322" s="170" t="s">
        <v>431</v>
      </c>
      <c r="F322" s="203" t="s">
        <v>2460</v>
      </c>
      <c r="I322" s="95"/>
      <c r="L322" s="31"/>
      <c r="M322" s="204"/>
      <c r="N322" s="54"/>
      <c r="O322" s="54"/>
      <c r="P322" s="54"/>
      <c r="Q322" s="54"/>
      <c r="R322" s="54"/>
      <c r="S322" s="54"/>
      <c r="T322" s="55"/>
      <c r="AT322" s="16" t="s">
        <v>431</v>
      </c>
      <c r="AU322" s="16" t="s">
        <v>74</v>
      </c>
    </row>
    <row r="323" spans="2:65" s="1" customFormat="1" ht="24" customHeight="1">
      <c r="B323" s="155"/>
      <c r="C323" s="193" t="s">
        <v>759</v>
      </c>
      <c r="D323" s="193" t="s">
        <v>204</v>
      </c>
      <c r="E323" s="194" t="s">
        <v>2461</v>
      </c>
      <c r="F323" s="195" t="s">
        <v>2462</v>
      </c>
      <c r="G323" s="196" t="s">
        <v>265</v>
      </c>
      <c r="H323" s="197">
        <v>300</v>
      </c>
      <c r="I323" s="198"/>
      <c r="J323" s="199">
        <f>ROUND(I323*H323,2)</f>
        <v>0</v>
      </c>
      <c r="K323" s="195" t="s">
        <v>1</v>
      </c>
      <c r="L323" s="200"/>
      <c r="M323" s="201" t="s">
        <v>1</v>
      </c>
      <c r="N323" s="202" t="s">
        <v>36</v>
      </c>
      <c r="O323" s="54"/>
      <c r="P323" s="165">
        <f>O323*H323</f>
        <v>0</v>
      </c>
      <c r="Q323" s="165">
        <v>0</v>
      </c>
      <c r="R323" s="165">
        <f>Q323*H323</f>
        <v>0</v>
      </c>
      <c r="S323" s="165">
        <v>0</v>
      </c>
      <c r="T323" s="166">
        <f>S323*H323</f>
        <v>0</v>
      </c>
      <c r="AR323" s="167" t="s">
        <v>1694</v>
      </c>
      <c r="AT323" s="167" t="s">
        <v>204</v>
      </c>
      <c r="AU323" s="167" t="s">
        <v>74</v>
      </c>
      <c r="AY323" s="16" t="s">
        <v>153</v>
      </c>
      <c r="BE323" s="168">
        <f>IF(N323="základná",J323,0)</f>
        <v>0</v>
      </c>
      <c r="BF323" s="168">
        <f>IF(N323="znížená",J323,0)</f>
        <v>0</v>
      </c>
      <c r="BG323" s="168">
        <f>IF(N323="zákl. prenesená",J323,0)</f>
        <v>0</v>
      </c>
      <c r="BH323" s="168">
        <f>IF(N323="zníž. prenesená",J323,0)</f>
        <v>0</v>
      </c>
      <c r="BI323" s="168">
        <f>IF(N323="nulová",J323,0)</f>
        <v>0</v>
      </c>
      <c r="BJ323" s="16" t="s">
        <v>82</v>
      </c>
      <c r="BK323" s="168">
        <f>ROUND(I323*H323,2)</f>
        <v>0</v>
      </c>
      <c r="BL323" s="16" t="s">
        <v>507</v>
      </c>
      <c r="BM323" s="167" t="s">
        <v>1456</v>
      </c>
    </row>
    <row r="324" spans="2:65" s="1" customFormat="1" ht="97.5">
      <c r="B324" s="31"/>
      <c r="D324" s="170" t="s">
        <v>431</v>
      </c>
      <c r="F324" s="203" t="s">
        <v>2463</v>
      </c>
      <c r="I324" s="95"/>
      <c r="L324" s="31"/>
      <c r="M324" s="204"/>
      <c r="N324" s="54"/>
      <c r="O324" s="54"/>
      <c r="P324" s="54"/>
      <c r="Q324" s="54"/>
      <c r="R324" s="54"/>
      <c r="S324" s="54"/>
      <c r="T324" s="55"/>
      <c r="AT324" s="16" t="s">
        <v>431</v>
      </c>
      <c r="AU324" s="16" t="s">
        <v>74</v>
      </c>
    </row>
    <row r="325" spans="2:65" s="1" customFormat="1" ht="24" customHeight="1">
      <c r="B325" s="155"/>
      <c r="C325" s="193" t="s">
        <v>764</v>
      </c>
      <c r="D325" s="193" t="s">
        <v>204</v>
      </c>
      <c r="E325" s="194" t="s">
        <v>2464</v>
      </c>
      <c r="F325" s="195" t="s">
        <v>2465</v>
      </c>
      <c r="G325" s="196" t="s">
        <v>265</v>
      </c>
      <c r="H325" s="197">
        <v>300</v>
      </c>
      <c r="I325" s="198"/>
      <c r="J325" s="199">
        <f>ROUND(I325*H325,2)</f>
        <v>0</v>
      </c>
      <c r="K325" s="195" t="s">
        <v>1</v>
      </c>
      <c r="L325" s="200"/>
      <c r="M325" s="201" t="s">
        <v>1</v>
      </c>
      <c r="N325" s="202" t="s">
        <v>36</v>
      </c>
      <c r="O325" s="54"/>
      <c r="P325" s="165">
        <f>O325*H325</f>
        <v>0</v>
      </c>
      <c r="Q325" s="165">
        <v>0</v>
      </c>
      <c r="R325" s="165">
        <f>Q325*H325</f>
        <v>0</v>
      </c>
      <c r="S325" s="165">
        <v>0</v>
      </c>
      <c r="T325" s="166">
        <f>S325*H325</f>
        <v>0</v>
      </c>
      <c r="AR325" s="167" t="s">
        <v>1694</v>
      </c>
      <c r="AT325" s="167" t="s">
        <v>204</v>
      </c>
      <c r="AU325" s="167" t="s">
        <v>74</v>
      </c>
      <c r="AY325" s="16" t="s">
        <v>153</v>
      </c>
      <c r="BE325" s="168">
        <f>IF(N325="základná",J325,0)</f>
        <v>0</v>
      </c>
      <c r="BF325" s="168">
        <f>IF(N325="znížená",J325,0)</f>
        <v>0</v>
      </c>
      <c r="BG325" s="168">
        <f>IF(N325="zákl. prenesená",J325,0)</f>
        <v>0</v>
      </c>
      <c r="BH325" s="168">
        <f>IF(N325="zníž. prenesená",J325,0)</f>
        <v>0</v>
      </c>
      <c r="BI325" s="168">
        <f>IF(N325="nulová",J325,0)</f>
        <v>0</v>
      </c>
      <c r="BJ325" s="16" t="s">
        <v>82</v>
      </c>
      <c r="BK325" s="168">
        <f>ROUND(I325*H325,2)</f>
        <v>0</v>
      </c>
      <c r="BL325" s="16" t="s">
        <v>507</v>
      </c>
      <c r="BM325" s="167" t="s">
        <v>1466</v>
      </c>
    </row>
    <row r="326" spans="2:65" s="1" customFormat="1" ht="97.5">
      <c r="B326" s="31"/>
      <c r="D326" s="170" t="s">
        <v>431</v>
      </c>
      <c r="F326" s="203" t="s">
        <v>2466</v>
      </c>
      <c r="I326" s="95"/>
      <c r="L326" s="31"/>
      <c r="M326" s="204"/>
      <c r="N326" s="54"/>
      <c r="O326" s="54"/>
      <c r="P326" s="54"/>
      <c r="Q326" s="54"/>
      <c r="R326" s="54"/>
      <c r="S326" s="54"/>
      <c r="T326" s="55"/>
      <c r="AT326" s="16" t="s">
        <v>431</v>
      </c>
      <c r="AU326" s="16" t="s">
        <v>74</v>
      </c>
    </row>
    <row r="327" spans="2:65" s="1" customFormat="1" ht="16.5" customHeight="1">
      <c r="B327" s="155"/>
      <c r="C327" s="193" t="s">
        <v>770</v>
      </c>
      <c r="D327" s="193" t="s">
        <v>204</v>
      </c>
      <c r="E327" s="194" t="s">
        <v>2467</v>
      </c>
      <c r="F327" s="195" t="s">
        <v>2468</v>
      </c>
      <c r="G327" s="196" t="s">
        <v>265</v>
      </c>
      <c r="H327" s="197">
        <v>600</v>
      </c>
      <c r="I327" s="198"/>
      <c r="J327" s="199">
        <f>ROUND(I327*H327,2)</f>
        <v>0</v>
      </c>
      <c r="K327" s="195" t="s">
        <v>1</v>
      </c>
      <c r="L327" s="200"/>
      <c r="M327" s="201" t="s">
        <v>1</v>
      </c>
      <c r="N327" s="202" t="s">
        <v>36</v>
      </c>
      <c r="O327" s="54"/>
      <c r="P327" s="165">
        <f>O327*H327</f>
        <v>0</v>
      </c>
      <c r="Q327" s="165">
        <v>0</v>
      </c>
      <c r="R327" s="165">
        <f>Q327*H327</f>
        <v>0</v>
      </c>
      <c r="S327" s="165">
        <v>0</v>
      </c>
      <c r="T327" s="166">
        <f>S327*H327</f>
        <v>0</v>
      </c>
      <c r="AR327" s="167" t="s">
        <v>1694</v>
      </c>
      <c r="AT327" s="167" t="s">
        <v>204</v>
      </c>
      <c r="AU327" s="167" t="s">
        <v>74</v>
      </c>
      <c r="AY327" s="16" t="s">
        <v>153</v>
      </c>
      <c r="BE327" s="168">
        <f>IF(N327="základná",J327,0)</f>
        <v>0</v>
      </c>
      <c r="BF327" s="168">
        <f>IF(N327="znížená",J327,0)</f>
        <v>0</v>
      </c>
      <c r="BG327" s="168">
        <f>IF(N327="zákl. prenesená",J327,0)</f>
        <v>0</v>
      </c>
      <c r="BH327" s="168">
        <f>IF(N327="zníž. prenesená",J327,0)</f>
        <v>0</v>
      </c>
      <c r="BI327" s="168">
        <f>IF(N327="nulová",J327,0)</f>
        <v>0</v>
      </c>
      <c r="BJ327" s="16" t="s">
        <v>82</v>
      </c>
      <c r="BK327" s="168">
        <f>ROUND(I327*H327,2)</f>
        <v>0</v>
      </c>
      <c r="BL327" s="16" t="s">
        <v>507</v>
      </c>
      <c r="BM327" s="167" t="s">
        <v>1477</v>
      </c>
    </row>
    <row r="328" spans="2:65" s="1" customFormat="1" ht="16.5" customHeight="1">
      <c r="B328" s="155"/>
      <c r="C328" s="193" t="s">
        <v>775</v>
      </c>
      <c r="D328" s="193" t="s">
        <v>204</v>
      </c>
      <c r="E328" s="194" t="s">
        <v>2469</v>
      </c>
      <c r="F328" s="195" t="s">
        <v>2470</v>
      </c>
      <c r="G328" s="196" t="s">
        <v>265</v>
      </c>
      <c r="H328" s="197">
        <v>300</v>
      </c>
      <c r="I328" s="198"/>
      <c r="J328" s="199">
        <f>ROUND(I328*H328,2)</f>
        <v>0</v>
      </c>
      <c r="K328" s="195" t="s">
        <v>1</v>
      </c>
      <c r="L328" s="200"/>
      <c r="M328" s="201" t="s">
        <v>1</v>
      </c>
      <c r="N328" s="202" t="s">
        <v>36</v>
      </c>
      <c r="O328" s="54"/>
      <c r="P328" s="165">
        <f>O328*H328</f>
        <v>0</v>
      </c>
      <c r="Q328" s="165">
        <v>0</v>
      </c>
      <c r="R328" s="165">
        <f>Q328*H328</f>
        <v>0</v>
      </c>
      <c r="S328" s="165">
        <v>0</v>
      </c>
      <c r="T328" s="166">
        <f>S328*H328</f>
        <v>0</v>
      </c>
      <c r="AR328" s="167" t="s">
        <v>1694</v>
      </c>
      <c r="AT328" s="167" t="s">
        <v>204</v>
      </c>
      <c r="AU328" s="167" t="s">
        <v>74</v>
      </c>
      <c r="AY328" s="16" t="s">
        <v>153</v>
      </c>
      <c r="BE328" s="168">
        <f>IF(N328="základná",J328,0)</f>
        <v>0</v>
      </c>
      <c r="BF328" s="168">
        <f>IF(N328="znížená",J328,0)</f>
        <v>0</v>
      </c>
      <c r="BG328" s="168">
        <f>IF(N328="zákl. prenesená",J328,0)</f>
        <v>0</v>
      </c>
      <c r="BH328" s="168">
        <f>IF(N328="zníž. prenesená",J328,0)</f>
        <v>0</v>
      </c>
      <c r="BI328" s="168">
        <f>IF(N328="nulová",J328,0)</f>
        <v>0</v>
      </c>
      <c r="BJ328" s="16" t="s">
        <v>82</v>
      </c>
      <c r="BK328" s="168">
        <f>ROUND(I328*H328,2)</f>
        <v>0</v>
      </c>
      <c r="BL328" s="16" t="s">
        <v>507</v>
      </c>
      <c r="BM328" s="167" t="s">
        <v>1487</v>
      </c>
    </row>
    <row r="329" spans="2:65" s="1" customFormat="1" ht="24" customHeight="1">
      <c r="B329" s="155"/>
      <c r="C329" s="193" t="s">
        <v>781</v>
      </c>
      <c r="D329" s="193" t="s">
        <v>204</v>
      </c>
      <c r="E329" s="194" t="s">
        <v>2471</v>
      </c>
      <c r="F329" s="195" t="s">
        <v>2472</v>
      </c>
      <c r="G329" s="196" t="s">
        <v>2473</v>
      </c>
      <c r="H329" s="197">
        <v>4</v>
      </c>
      <c r="I329" s="198"/>
      <c r="J329" s="199">
        <f>ROUND(I329*H329,2)</f>
        <v>0</v>
      </c>
      <c r="K329" s="195" t="s">
        <v>1</v>
      </c>
      <c r="L329" s="200"/>
      <c r="M329" s="201" t="s">
        <v>1</v>
      </c>
      <c r="N329" s="202" t="s">
        <v>36</v>
      </c>
      <c r="O329" s="54"/>
      <c r="P329" s="165">
        <f>O329*H329</f>
        <v>0</v>
      </c>
      <c r="Q329" s="165">
        <v>0</v>
      </c>
      <c r="R329" s="165">
        <f>Q329*H329</f>
        <v>0</v>
      </c>
      <c r="S329" s="165">
        <v>0</v>
      </c>
      <c r="T329" s="166">
        <f>S329*H329</f>
        <v>0</v>
      </c>
      <c r="AR329" s="167" t="s">
        <v>1694</v>
      </c>
      <c r="AT329" s="167" t="s">
        <v>204</v>
      </c>
      <c r="AU329" s="167" t="s">
        <v>74</v>
      </c>
      <c r="AY329" s="16" t="s">
        <v>153</v>
      </c>
      <c r="BE329" s="168">
        <f>IF(N329="základná",J329,0)</f>
        <v>0</v>
      </c>
      <c r="BF329" s="168">
        <f>IF(N329="znížená",J329,0)</f>
        <v>0</v>
      </c>
      <c r="BG329" s="168">
        <f>IF(N329="zákl. prenesená",J329,0)</f>
        <v>0</v>
      </c>
      <c r="BH329" s="168">
        <f>IF(N329="zníž. prenesená",J329,0)</f>
        <v>0</v>
      </c>
      <c r="BI329" s="168">
        <f>IF(N329="nulová",J329,0)</f>
        <v>0</v>
      </c>
      <c r="BJ329" s="16" t="s">
        <v>82</v>
      </c>
      <c r="BK329" s="168">
        <f>ROUND(I329*H329,2)</f>
        <v>0</v>
      </c>
      <c r="BL329" s="16" t="s">
        <v>507</v>
      </c>
      <c r="BM329" s="167" t="s">
        <v>1496</v>
      </c>
    </row>
    <row r="330" spans="2:65" s="1" customFormat="1" ht="16.5" customHeight="1">
      <c r="B330" s="155"/>
      <c r="C330" s="193" t="s">
        <v>785</v>
      </c>
      <c r="D330" s="193" t="s">
        <v>204</v>
      </c>
      <c r="E330" s="194" t="s">
        <v>2474</v>
      </c>
      <c r="F330" s="195" t="s">
        <v>2475</v>
      </c>
      <c r="G330" s="196" t="s">
        <v>265</v>
      </c>
      <c r="H330" s="197">
        <v>78</v>
      </c>
      <c r="I330" s="198"/>
      <c r="J330" s="199">
        <f>ROUND(I330*H330,2)</f>
        <v>0</v>
      </c>
      <c r="K330" s="195" t="s">
        <v>1</v>
      </c>
      <c r="L330" s="200"/>
      <c r="M330" s="201" t="s">
        <v>1</v>
      </c>
      <c r="N330" s="202" t="s">
        <v>36</v>
      </c>
      <c r="O330" s="54"/>
      <c r="P330" s="165">
        <f>O330*H330</f>
        <v>0</v>
      </c>
      <c r="Q330" s="165">
        <v>0</v>
      </c>
      <c r="R330" s="165">
        <f>Q330*H330</f>
        <v>0</v>
      </c>
      <c r="S330" s="165">
        <v>0</v>
      </c>
      <c r="T330" s="166">
        <f>S330*H330</f>
        <v>0</v>
      </c>
      <c r="AR330" s="167" t="s">
        <v>1694</v>
      </c>
      <c r="AT330" s="167" t="s">
        <v>204</v>
      </c>
      <c r="AU330" s="167" t="s">
        <v>74</v>
      </c>
      <c r="AY330" s="16" t="s">
        <v>153</v>
      </c>
      <c r="BE330" s="168">
        <f>IF(N330="základná",J330,0)</f>
        <v>0</v>
      </c>
      <c r="BF330" s="168">
        <f>IF(N330="znížená",J330,0)</f>
        <v>0</v>
      </c>
      <c r="BG330" s="168">
        <f>IF(N330="zákl. prenesená",J330,0)</f>
        <v>0</v>
      </c>
      <c r="BH330" s="168">
        <f>IF(N330="zníž. prenesená",J330,0)</f>
        <v>0</v>
      </c>
      <c r="BI330" s="168">
        <f>IF(N330="nulová",J330,0)</f>
        <v>0</v>
      </c>
      <c r="BJ330" s="16" t="s">
        <v>82</v>
      </c>
      <c r="BK330" s="168">
        <f>ROUND(I330*H330,2)</f>
        <v>0</v>
      </c>
      <c r="BL330" s="16" t="s">
        <v>507</v>
      </c>
      <c r="BM330" s="167" t="s">
        <v>1508</v>
      </c>
    </row>
    <row r="331" spans="2:65" s="1" customFormat="1" ht="19.5">
      <c r="B331" s="31"/>
      <c r="D331" s="170" t="s">
        <v>431</v>
      </c>
      <c r="F331" s="203" t="s">
        <v>2476</v>
      </c>
      <c r="I331" s="95"/>
      <c r="L331" s="31"/>
      <c r="M331" s="204"/>
      <c r="N331" s="54"/>
      <c r="O331" s="54"/>
      <c r="P331" s="54"/>
      <c r="Q331" s="54"/>
      <c r="R331" s="54"/>
      <c r="S331" s="54"/>
      <c r="T331" s="55"/>
      <c r="AT331" s="16" t="s">
        <v>431</v>
      </c>
      <c r="AU331" s="16" t="s">
        <v>74</v>
      </c>
    </row>
    <row r="332" spans="2:65" s="1" customFormat="1" ht="24" customHeight="1">
      <c r="B332" s="155"/>
      <c r="C332" s="193" t="s">
        <v>790</v>
      </c>
      <c r="D332" s="193" t="s">
        <v>204</v>
      </c>
      <c r="E332" s="194" t="s">
        <v>2477</v>
      </c>
      <c r="F332" s="195" t="s">
        <v>2478</v>
      </c>
      <c r="G332" s="196" t="s">
        <v>265</v>
      </c>
      <c r="H332" s="197">
        <v>44</v>
      </c>
      <c r="I332" s="198"/>
      <c r="J332" s="199">
        <f>ROUND(I332*H332,2)</f>
        <v>0</v>
      </c>
      <c r="K332" s="195" t="s">
        <v>1</v>
      </c>
      <c r="L332" s="200"/>
      <c r="M332" s="201" t="s">
        <v>1</v>
      </c>
      <c r="N332" s="202" t="s">
        <v>36</v>
      </c>
      <c r="O332" s="54"/>
      <c r="P332" s="165">
        <f>O332*H332</f>
        <v>0</v>
      </c>
      <c r="Q332" s="165">
        <v>0</v>
      </c>
      <c r="R332" s="165">
        <f>Q332*H332</f>
        <v>0</v>
      </c>
      <c r="S332" s="165">
        <v>0</v>
      </c>
      <c r="T332" s="166">
        <f>S332*H332</f>
        <v>0</v>
      </c>
      <c r="AR332" s="167" t="s">
        <v>1694</v>
      </c>
      <c r="AT332" s="167" t="s">
        <v>204</v>
      </c>
      <c r="AU332" s="167" t="s">
        <v>74</v>
      </c>
      <c r="AY332" s="16" t="s">
        <v>153</v>
      </c>
      <c r="BE332" s="168">
        <f>IF(N332="základná",J332,0)</f>
        <v>0</v>
      </c>
      <c r="BF332" s="168">
        <f>IF(N332="znížená",J332,0)</f>
        <v>0</v>
      </c>
      <c r="BG332" s="168">
        <f>IF(N332="zákl. prenesená",J332,0)</f>
        <v>0</v>
      </c>
      <c r="BH332" s="168">
        <f>IF(N332="zníž. prenesená",J332,0)</f>
        <v>0</v>
      </c>
      <c r="BI332" s="168">
        <f>IF(N332="nulová",J332,0)</f>
        <v>0</v>
      </c>
      <c r="BJ332" s="16" t="s">
        <v>82</v>
      </c>
      <c r="BK332" s="168">
        <f>ROUND(I332*H332,2)</f>
        <v>0</v>
      </c>
      <c r="BL332" s="16" t="s">
        <v>507</v>
      </c>
      <c r="BM332" s="167" t="s">
        <v>1520</v>
      </c>
    </row>
    <row r="333" spans="2:65" s="1" customFormat="1" ht="39">
      <c r="B333" s="31"/>
      <c r="D333" s="170" t="s">
        <v>431</v>
      </c>
      <c r="F333" s="203" t="s">
        <v>2479</v>
      </c>
      <c r="I333" s="95"/>
      <c r="L333" s="31"/>
      <c r="M333" s="204"/>
      <c r="N333" s="54"/>
      <c r="O333" s="54"/>
      <c r="P333" s="54"/>
      <c r="Q333" s="54"/>
      <c r="R333" s="54"/>
      <c r="S333" s="54"/>
      <c r="T333" s="55"/>
      <c r="AT333" s="16" t="s">
        <v>431</v>
      </c>
      <c r="AU333" s="16" t="s">
        <v>74</v>
      </c>
    </row>
    <row r="334" spans="2:65" s="1" customFormat="1" ht="24" customHeight="1">
      <c r="B334" s="155"/>
      <c r="C334" s="193" t="s">
        <v>796</v>
      </c>
      <c r="D334" s="193" t="s">
        <v>204</v>
      </c>
      <c r="E334" s="194" t="s">
        <v>2480</v>
      </c>
      <c r="F334" s="195" t="s">
        <v>2481</v>
      </c>
      <c r="G334" s="196" t="s">
        <v>265</v>
      </c>
      <c r="H334" s="197">
        <v>12</v>
      </c>
      <c r="I334" s="198"/>
      <c r="J334" s="199">
        <f>ROUND(I334*H334,2)</f>
        <v>0</v>
      </c>
      <c r="K334" s="195" t="s">
        <v>1</v>
      </c>
      <c r="L334" s="200"/>
      <c r="M334" s="201" t="s">
        <v>1</v>
      </c>
      <c r="N334" s="202" t="s">
        <v>36</v>
      </c>
      <c r="O334" s="54"/>
      <c r="P334" s="165">
        <f>O334*H334</f>
        <v>0</v>
      </c>
      <c r="Q334" s="165">
        <v>0</v>
      </c>
      <c r="R334" s="165">
        <f>Q334*H334</f>
        <v>0</v>
      </c>
      <c r="S334" s="165">
        <v>0</v>
      </c>
      <c r="T334" s="166">
        <f>S334*H334</f>
        <v>0</v>
      </c>
      <c r="AR334" s="167" t="s">
        <v>1694</v>
      </c>
      <c r="AT334" s="167" t="s">
        <v>204</v>
      </c>
      <c r="AU334" s="167" t="s">
        <v>74</v>
      </c>
      <c r="AY334" s="16" t="s">
        <v>153</v>
      </c>
      <c r="BE334" s="168">
        <f>IF(N334="základná",J334,0)</f>
        <v>0</v>
      </c>
      <c r="BF334" s="168">
        <f>IF(N334="znížená",J334,0)</f>
        <v>0</v>
      </c>
      <c r="BG334" s="168">
        <f>IF(N334="zákl. prenesená",J334,0)</f>
        <v>0</v>
      </c>
      <c r="BH334" s="168">
        <f>IF(N334="zníž. prenesená",J334,0)</f>
        <v>0</v>
      </c>
      <c r="BI334" s="168">
        <f>IF(N334="nulová",J334,0)</f>
        <v>0</v>
      </c>
      <c r="BJ334" s="16" t="s">
        <v>82</v>
      </c>
      <c r="BK334" s="168">
        <f>ROUND(I334*H334,2)</f>
        <v>0</v>
      </c>
      <c r="BL334" s="16" t="s">
        <v>507</v>
      </c>
      <c r="BM334" s="167" t="s">
        <v>1530</v>
      </c>
    </row>
    <row r="335" spans="2:65" s="1" customFormat="1" ht="16.5" customHeight="1">
      <c r="B335" s="155"/>
      <c r="C335" s="193" t="s">
        <v>803</v>
      </c>
      <c r="D335" s="193" t="s">
        <v>204</v>
      </c>
      <c r="E335" s="194" t="s">
        <v>2482</v>
      </c>
      <c r="F335" s="195" t="s">
        <v>2483</v>
      </c>
      <c r="G335" s="196" t="s">
        <v>265</v>
      </c>
      <c r="H335" s="197">
        <v>3</v>
      </c>
      <c r="I335" s="198"/>
      <c r="J335" s="199">
        <f>ROUND(I335*H335,2)</f>
        <v>0</v>
      </c>
      <c r="K335" s="195" t="s">
        <v>1</v>
      </c>
      <c r="L335" s="200"/>
      <c r="M335" s="201" t="s">
        <v>1</v>
      </c>
      <c r="N335" s="202" t="s">
        <v>36</v>
      </c>
      <c r="O335" s="54"/>
      <c r="P335" s="165">
        <f>O335*H335</f>
        <v>0</v>
      </c>
      <c r="Q335" s="165">
        <v>0</v>
      </c>
      <c r="R335" s="165">
        <f>Q335*H335</f>
        <v>0</v>
      </c>
      <c r="S335" s="165">
        <v>0</v>
      </c>
      <c r="T335" s="166">
        <f>S335*H335</f>
        <v>0</v>
      </c>
      <c r="AR335" s="167" t="s">
        <v>1694</v>
      </c>
      <c r="AT335" s="167" t="s">
        <v>204</v>
      </c>
      <c r="AU335" s="167" t="s">
        <v>74</v>
      </c>
      <c r="AY335" s="16" t="s">
        <v>153</v>
      </c>
      <c r="BE335" s="168">
        <f>IF(N335="základná",J335,0)</f>
        <v>0</v>
      </c>
      <c r="BF335" s="168">
        <f>IF(N335="znížená",J335,0)</f>
        <v>0</v>
      </c>
      <c r="BG335" s="168">
        <f>IF(N335="zákl. prenesená",J335,0)</f>
        <v>0</v>
      </c>
      <c r="BH335" s="168">
        <f>IF(N335="zníž. prenesená",J335,0)</f>
        <v>0</v>
      </c>
      <c r="BI335" s="168">
        <f>IF(N335="nulová",J335,0)</f>
        <v>0</v>
      </c>
      <c r="BJ335" s="16" t="s">
        <v>82</v>
      </c>
      <c r="BK335" s="168">
        <f>ROUND(I335*H335,2)</f>
        <v>0</v>
      </c>
      <c r="BL335" s="16" t="s">
        <v>507</v>
      </c>
      <c r="BM335" s="167" t="s">
        <v>1539</v>
      </c>
    </row>
    <row r="336" spans="2:65" s="1" customFormat="1" ht="24" customHeight="1">
      <c r="B336" s="155"/>
      <c r="C336" s="193" t="s">
        <v>809</v>
      </c>
      <c r="D336" s="193" t="s">
        <v>204</v>
      </c>
      <c r="E336" s="194" t="s">
        <v>2484</v>
      </c>
      <c r="F336" s="195" t="s">
        <v>2485</v>
      </c>
      <c r="G336" s="196" t="s">
        <v>265</v>
      </c>
      <c r="H336" s="197">
        <v>5</v>
      </c>
      <c r="I336" s="198"/>
      <c r="J336" s="199">
        <f>ROUND(I336*H336,2)</f>
        <v>0</v>
      </c>
      <c r="K336" s="195" t="s">
        <v>1</v>
      </c>
      <c r="L336" s="200"/>
      <c r="M336" s="201" t="s">
        <v>1</v>
      </c>
      <c r="N336" s="202" t="s">
        <v>36</v>
      </c>
      <c r="O336" s="54"/>
      <c r="P336" s="165">
        <f>O336*H336</f>
        <v>0</v>
      </c>
      <c r="Q336" s="165">
        <v>0</v>
      </c>
      <c r="R336" s="165">
        <f>Q336*H336</f>
        <v>0</v>
      </c>
      <c r="S336" s="165">
        <v>0</v>
      </c>
      <c r="T336" s="166">
        <f>S336*H336</f>
        <v>0</v>
      </c>
      <c r="AR336" s="167" t="s">
        <v>1694</v>
      </c>
      <c r="AT336" s="167" t="s">
        <v>204</v>
      </c>
      <c r="AU336" s="167" t="s">
        <v>74</v>
      </c>
      <c r="AY336" s="16" t="s">
        <v>153</v>
      </c>
      <c r="BE336" s="168">
        <f>IF(N336="základná",J336,0)</f>
        <v>0</v>
      </c>
      <c r="BF336" s="168">
        <f>IF(N336="znížená",J336,0)</f>
        <v>0</v>
      </c>
      <c r="BG336" s="168">
        <f>IF(N336="zákl. prenesená",J336,0)</f>
        <v>0</v>
      </c>
      <c r="BH336" s="168">
        <f>IF(N336="zníž. prenesená",J336,0)</f>
        <v>0</v>
      </c>
      <c r="BI336" s="168">
        <f>IF(N336="nulová",J336,0)</f>
        <v>0</v>
      </c>
      <c r="BJ336" s="16" t="s">
        <v>82</v>
      </c>
      <c r="BK336" s="168">
        <f>ROUND(I336*H336,2)</f>
        <v>0</v>
      </c>
      <c r="BL336" s="16" t="s">
        <v>507</v>
      </c>
      <c r="BM336" s="167" t="s">
        <v>1554</v>
      </c>
    </row>
    <row r="337" spans="2:65" s="1" customFormat="1" ht="16.5" customHeight="1">
      <c r="B337" s="155"/>
      <c r="C337" s="193" t="s">
        <v>815</v>
      </c>
      <c r="D337" s="193" t="s">
        <v>204</v>
      </c>
      <c r="E337" s="194" t="s">
        <v>2486</v>
      </c>
      <c r="F337" s="195" t="s">
        <v>2487</v>
      </c>
      <c r="G337" s="196" t="s">
        <v>265</v>
      </c>
      <c r="H337" s="197">
        <v>15</v>
      </c>
      <c r="I337" s="198"/>
      <c r="J337" s="199">
        <f>ROUND(I337*H337,2)</f>
        <v>0</v>
      </c>
      <c r="K337" s="195" t="s">
        <v>1</v>
      </c>
      <c r="L337" s="200"/>
      <c r="M337" s="201" t="s">
        <v>1</v>
      </c>
      <c r="N337" s="202" t="s">
        <v>36</v>
      </c>
      <c r="O337" s="54"/>
      <c r="P337" s="165">
        <f>O337*H337</f>
        <v>0</v>
      </c>
      <c r="Q337" s="165">
        <v>0</v>
      </c>
      <c r="R337" s="165">
        <f>Q337*H337</f>
        <v>0</v>
      </c>
      <c r="S337" s="165">
        <v>0</v>
      </c>
      <c r="T337" s="166">
        <f>S337*H337</f>
        <v>0</v>
      </c>
      <c r="AR337" s="167" t="s">
        <v>1694</v>
      </c>
      <c r="AT337" s="167" t="s">
        <v>204</v>
      </c>
      <c r="AU337" s="167" t="s">
        <v>74</v>
      </c>
      <c r="AY337" s="16" t="s">
        <v>153</v>
      </c>
      <c r="BE337" s="168">
        <f>IF(N337="základná",J337,0)</f>
        <v>0</v>
      </c>
      <c r="BF337" s="168">
        <f>IF(N337="znížená",J337,0)</f>
        <v>0</v>
      </c>
      <c r="BG337" s="168">
        <f>IF(N337="zákl. prenesená",J337,0)</f>
        <v>0</v>
      </c>
      <c r="BH337" s="168">
        <f>IF(N337="zníž. prenesená",J337,0)</f>
        <v>0</v>
      </c>
      <c r="BI337" s="168">
        <f>IF(N337="nulová",J337,0)</f>
        <v>0</v>
      </c>
      <c r="BJ337" s="16" t="s">
        <v>82</v>
      </c>
      <c r="BK337" s="168">
        <f>ROUND(I337*H337,2)</f>
        <v>0</v>
      </c>
      <c r="BL337" s="16" t="s">
        <v>507</v>
      </c>
      <c r="BM337" s="167" t="s">
        <v>1564</v>
      </c>
    </row>
    <row r="338" spans="2:65" s="1" customFormat="1" ht="87.75">
      <c r="B338" s="31"/>
      <c r="D338" s="170" t="s">
        <v>431</v>
      </c>
      <c r="F338" s="203" t="s">
        <v>2488</v>
      </c>
      <c r="I338" s="95"/>
      <c r="L338" s="31"/>
      <c r="M338" s="204"/>
      <c r="N338" s="54"/>
      <c r="O338" s="54"/>
      <c r="P338" s="54"/>
      <c r="Q338" s="54"/>
      <c r="R338" s="54"/>
      <c r="S338" s="54"/>
      <c r="T338" s="55"/>
      <c r="AT338" s="16" t="s">
        <v>431</v>
      </c>
      <c r="AU338" s="16" t="s">
        <v>74</v>
      </c>
    </row>
    <row r="339" spans="2:65" s="1" customFormat="1" ht="16.5" customHeight="1">
      <c r="B339" s="155"/>
      <c r="C339" s="193" t="s">
        <v>821</v>
      </c>
      <c r="D339" s="193" t="s">
        <v>204</v>
      </c>
      <c r="E339" s="194" t="s">
        <v>2489</v>
      </c>
      <c r="F339" s="195" t="s">
        <v>2490</v>
      </c>
      <c r="G339" s="196" t="s">
        <v>265</v>
      </c>
      <c r="H339" s="197">
        <v>15</v>
      </c>
      <c r="I339" s="198"/>
      <c r="J339" s="199">
        <f>ROUND(I339*H339,2)</f>
        <v>0</v>
      </c>
      <c r="K339" s="195" t="s">
        <v>1</v>
      </c>
      <c r="L339" s="200"/>
      <c r="M339" s="201" t="s">
        <v>1</v>
      </c>
      <c r="N339" s="202" t="s">
        <v>36</v>
      </c>
      <c r="O339" s="54"/>
      <c r="P339" s="165">
        <f>O339*H339</f>
        <v>0</v>
      </c>
      <c r="Q339" s="165">
        <v>0</v>
      </c>
      <c r="R339" s="165">
        <f>Q339*H339</f>
        <v>0</v>
      </c>
      <c r="S339" s="165">
        <v>0</v>
      </c>
      <c r="T339" s="166">
        <f>S339*H339</f>
        <v>0</v>
      </c>
      <c r="AR339" s="167" t="s">
        <v>1694</v>
      </c>
      <c r="AT339" s="167" t="s">
        <v>204</v>
      </c>
      <c r="AU339" s="167" t="s">
        <v>74</v>
      </c>
      <c r="AY339" s="16" t="s">
        <v>153</v>
      </c>
      <c r="BE339" s="168">
        <f>IF(N339="základná",J339,0)</f>
        <v>0</v>
      </c>
      <c r="BF339" s="168">
        <f>IF(N339="znížená",J339,0)</f>
        <v>0</v>
      </c>
      <c r="BG339" s="168">
        <f>IF(N339="zákl. prenesená",J339,0)</f>
        <v>0</v>
      </c>
      <c r="BH339" s="168">
        <f>IF(N339="zníž. prenesená",J339,0)</f>
        <v>0</v>
      </c>
      <c r="BI339" s="168">
        <f>IF(N339="nulová",J339,0)</f>
        <v>0</v>
      </c>
      <c r="BJ339" s="16" t="s">
        <v>82</v>
      </c>
      <c r="BK339" s="168">
        <f>ROUND(I339*H339,2)</f>
        <v>0</v>
      </c>
      <c r="BL339" s="16" t="s">
        <v>507</v>
      </c>
      <c r="BM339" s="167" t="s">
        <v>1577</v>
      </c>
    </row>
    <row r="340" spans="2:65" s="1" customFormat="1" ht="68.25">
      <c r="B340" s="31"/>
      <c r="D340" s="170" t="s">
        <v>431</v>
      </c>
      <c r="F340" s="203" t="s">
        <v>2491</v>
      </c>
      <c r="I340" s="95"/>
      <c r="L340" s="31"/>
      <c r="M340" s="204"/>
      <c r="N340" s="54"/>
      <c r="O340" s="54"/>
      <c r="P340" s="54"/>
      <c r="Q340" s="54"/>
      <c r="R340" s="54"/>
      <c r="S340" s="54"/>
      <c r="T340" s="55"/>
      <c r="AT340" s="16" t="s">
        <v>431</v>
      </c>
      <c r="AU340" s="16" t="s">
        <v>74</v>
      </c>
    </row>
    <row r="341" spans="2:65" s="11" customFormat="1" ht="22.9" customHeight="1">
      <c r="B341" s="142"/>
      <c r="D341" s="143" t="s">
        <v>69</v>
      </c>
      <c r="E341" s="153" t="s">
        <v>2492</v>
      </c>
      <c r="F341" s="153" t="s">
        <v>2493</v>
      </c>
      <c r="I341" s="145"/>
      <c r="J341" s="154">
        <f>BK341</f>
        <v>0</v>
      </c>
      <c r="L341" s="142"/>
      <c r="M341" s="147"/>
      <c r="N341" s="148"/>
      <c r="O341" s="148"/>
      <c r="P341" s="149">
        <f>SUM(P342:P354)</f>
        <v>0</v>
      </c>
      <c r="Q341" s="148"/>
      <c r="R341" s="149">
        <f>SUM(R342:R354)</f>
        <v>0</v>
      </c>
      <c r="S341" s="148"/>
      <c r="T341" s="150">
        <f>SUM(T342:T354)</f>
        <v>0</v>
      </c>
      <c r="AR341" s="143" t="s">
        <v>89</v>
      </c>
      <c r="AT341" s="151" t="s">
        <v>69</v>
      </c>
      <c r="AU341" s="151" t="s">
        <v>74</v>
      </c>
      <c r="AY341" s="143" t="s">
        <v>153</v>
      </c>
      <c r="BK341" s="152">
        <f>SUM(BK342:BK354)</f>
        <v>0</v>
      </c>
    </row>
    <row r="342" spans="2:65" s="1" customFormat="1" ht="16.5" customHeight="1">
      <c r="B342" s="155"/>
      <c r="C342" s="156" t="s">
        <v>825</v>
      </c>
      <c r="D342" s="156" t="s">
        <v>155</v>
      </c>
      <c r="E342" s="157" t="s">
        <v>2494</v>
      </c>
      <c r="F342" s="158" t="s">
        <v>2495</v>
      </c>
      <c r="G342" s="159" t="s">
        <v>265</v>
      </c>
      <c r="H342" s="160">
        <v>98</v>
      </c>
      <c r="I342" s="161"/>
      <c r="J342" s="162">
        <f t="shared" ref="J342:J354" si="30">ROUND(I342*H342,2)</f>
        <v>0</v>
      </c>
      <c r="K342" s="158" t="s">
        <v>1</v>
      </c>
      <c r="L342" s="31"/>
      <c r="M342" s="163" t="s">
        <v>1</v>
      </c>
      <c r="N342" s="164" t="s">
        <v>36</v>
      </c>
      <c r="O342" s="54"/>
      <c r="P342" s="165">
        <f t="shared" ref="P342:P354" si="31">O342*H342</f>
        <v>0</v>
      </c>
      <c r="Q342" s="165">
        <v>0</v>
      </c>
      <c r="R342" s="165">
        <f t="shared" ref="R342:R354" si="32">Q342*H342</f>
        <v>0</v>
      </c>
      <c r="S342" s="165">
        <v>0</v>
      </c>
      <c r="T342" s="166">
        <f t="shared" ref="T342:T354" si="33">S342*H342</f>
        <v>0</v>
      </c>
      <c r="AR342" s="167" t="s">
        <v>507</v>
      </c>
      <c r="AT342" s="167" t="s">
        <v>155</v>
      </c>
      <c r="AU342" s="167" t="s">
        <v>82</v>
      </c>
      <c r="AY342" s="16" t="s">
        <v>153</v>
      </c>
      <c r="BE342" s="168">
        <f t="shared" ref="BE342:BE354" si="34">IF(N342="základná",J342,0)</f>
        <v>0</v>
      </c>
      <c r="BF342" s="168">
        <f t="shared" ref="BF342:BF354" si="35">IF(N342="znížená",J342,0)</f>
        <v>0</v>
      </c>
      <c r="BG342" s="168">
        <f t="shared" ref="BG342:BG354" si="36">IF(N342="zákl. prenesená",J342,0)</f>
        <v>0</v>
      </c>
      <c r="BH342" s="168">
        <f t="shared" ref="BH342:BH354" si="37">IF(N342="zníž. prenesená",J342,0)</f>
        <v>0</v>
      </c>
      <c r="BI342" s="168">
        <f t="shared" ref="BI342:BI354" si="38">IF(N342="nulová",J342,0)</f>
        <v>0</v>
      </c>
      <c r="BJ342" s="16" t="s">
        <v>82</v>
      </c>
      <c r="BK342" s="168">
        <f t="shared" ref="BK342:BK354" si="39">ROUND(I342*H342,2)</f>
        <v>0</v>
      </c>
      <c r="BL342" s="16" t="s">
        <v>507</v>
      </c>
      <c r="BM342" s="167" t="s">
        <v>2496</v>
      </c>
    </row>
    <row r="343" spans="2:65" s="1" customFormat="1" ht="24" customHeight="1">
      <c r="B343" s="155"/>
      <c r="C343" s="156" t="s">
        <v>830</v>
      </c>
      <c r="D343" s="156" t="s">
        <v>155</v>
      </c>
      <c r="E343" s="157" t="s">
        <v>2497</v>
      </c>
      <c r="F343" s="158" t="s">
        <v>2498</v>
      </c>
      <c r="G343" s="159" t="s">
        <v>265</v>
      </c>
      <c r="H343" s="160">
        <v>59</v>
      </c>
      <c r="I343" s="161"/>
      <c r="J343" s="162">
        <f t="shared" si="30"/>
        <v>0</v>
      </c>
      <c r="K343" s="158" t="s">
        <v>1</v>
      </c>
      <c r="L343" s="31"/>
      <c r="M343" s="163" t="s">
        <v>1</v>
      </c>
      <c r="N343" s="164" t="s">
        <v>36</v>
      </c>
      <c r="O343" s="54"/>
      <c r="P343" s="165">
        <f t="shared" si="31"/>
        <v>0</v>
      </c>
      <c r="Q343" s="165">
        <v>0</v>
      </c>
      <c r="R343" s="165">
        <f t="shared" si="32"/>
        <v>0</v>
      </c>
      <c r="S343" s="165">
        <v>0</v>
      </c>
      <c r="T343" s="166">
        <f t="shared" si="33"/>
        <v>0</v>
      </c>
      <c r="AR343" s="167" t="s">
        <v>507</v>
      </c>
      <c r="AT343" s="167" t="s">
        <v>155</v>
      </c>
      <c r="AU343" s="167" t="s">
        <v>82</v>
      </c>
      <c r="AY343" s="16" t="s">
        <v>153</v>
      </c>
      <c r="BE343" s="168">
        <f t="shared" si="34"/>
        <v>0</v>
      </c>
      <c r="BF343" s="168">
        <f t="shared" si="35"/>
        <v>0</v>
      </c>
      <c r="BG343" s="168">
        <f t="shared" si="36"/>
        <v>0</v>
      </c>
      <c r="BH343" s="168">
        <f t="shared" si="37"/>
        <v>0</v>
      </c>
      <c r="BI343" s="168">
        <f t="shared" si="38"/>
        <v>0</v>
      </c>
      <c r="BJ343" s="16" t="s">
        <v>82</v>
      </c>
      <c r="BK343" s="168">
        <f t="shared" si="39"/>
        <v>0</v>
      </c>
      <c r="BL343" s="16" t="s">
        <v>507</v>
      </c>
      <c r="BM343" s="167" t="s">
        <v>1694</v>
      </c>
    </row>
    <row r="344" spans="2:65" s="1" customFormat="1" ht="24" customHeight="1">
      <c r="B344" s="155"/>
      <c r="C344" s="156" t="s">
        <v>836</v>
      </c>
      <c r="D344" s="156" t="s">
        <v>155</v>
      </c>
      <c r="E344" s="157" t="s">
        <v>2499</v>
      </c>
      <c r="F344" s="158" t="s">
        <v>2500</v>
      </c>
      <c r="G344" s="159" t="s">
        <v>168</v>
      </c>
      <c r="H344" s="160">
        <v>69</v>
      </c>
      <c r="I344" s="161"/>
      <c r="J344" s="162">
        <f t="shared" si="30"/>
        <v>0</v>
      </c>
      <c r="K344" s="158" t="s">
        <v>1</v>
      </c>
      <c r="L344" s="31"/>
      <c r="M344" s="163" t="s">
        <v>1</v>
      </c>
      <c r="N344" s="164" t="s">
        <v>36</v>
      </c>
      <c r="O344" s="54"/>
      <c r="P344" s="165">
        <f t="shared" si="31"/>
        <v>0</v>
      </c>
      <c r="Q344" s="165">
        <v>0</v>
      </c>
      <c r="R344" s="165">
        <f t="shared" si="32"/>
        <v>0</v>
      </c>
      <c r="S344" s="165">
        <v>0</v>
      </c>
      <c r="T344" s="166">
        <f t="shared" si="33"/>
        <v>0</v>
      </c>
      <c r="AR344" s="167" t="s">
        <v>507</v>
      </c>
      <c r="AT344" s="167" t="s">
        <v>155</v>
      </c>
      <c r="AU344" s="167" t="s">
        <v>82</v>
      </c>
      <c r="AY344" s="16" t="s">
        <v>153</v>
      </c>
      <c r="BE344" s="168">
        <f t="shared" si="34"/>
        <v>0</v>
      </c>
      <c r="BF344" s="168">
        <f t="shared" si="35"/>
        <v>0</v>
      </c>
      <c r="BG344" s="168">
        <f t="shared" si="36"/>
        <v>0</v>
      </c>
      <c r="BH344" s="168">
        <f t="shared" si="37"/>
        <v>0</v>
      </c>
      <c r="BI344" s="168">
        <f t="shared" si="38"/>
        <v>0</v>
      </c>
      <c r="BJ344" s="16" t="s">
        <v>82</v>
      </c>
      <c r="BK344" s="168">
        <f t="shared" si="39"/>
        <v>0</v>
      </c>
      <c r="BL344" s="16" t="s">
        <v>507</v>
      </c>
      <c r="BM344" s="167" t="s">
        <v>2501</v>
      </c>
    </row>
    <row r="345" spans="2:65" s="1" customFormat="1" ht="24" customHeight="1">
      <c r="B345" s="155"/>
      <c r="C345" s="156" t="s">
        <v>842</v>
      </c>
      <c r="D345" s="156" t="s">
        <v>155</v>
      </c>
      <c r="E345" s="157" t="s">
        <v>2502</v>
      </c>
      <c r="F345" s="158" t="s">
        <v>2503</v>
      </c>
      <c r="G345" s="159" t="s">
        <v>168</v>
      </c>
      <c r="H345" s="160">
        <v>718</v>
      </c>
      <c r="I345" s="161"/>
      <c r="J345" s="162">
        <f t="shared" si="30"/>
        <v>0</v>
      </c>
      <c r="K345" s="158" t="s">
        <v>1</v>
      </c>
      <c r="L345" s="31"/>
      <c r="M345" s="163" t="s">
        <v>1</v>
      </c>
      <c r="N345" s="164" t="s">
        <v>36</v>
      </c>
      <c r="O345" s="54"/>
      <c r="P345" s="165">
        <f t="shared" si="31"/>
        <v>0</v>
      </c>
      <c r="Q345" s="165">
        <v>0</v>
      </c>
      <c r="R345" s="165">
        <f t="shared" si="32"/>
        <v>0</v>
      </c>
      <c r="S345" s="165">
        <v>0</v>
      </c>
      <c r="T345" s="166">
        <f t="shared" si="33"/>
        <v>0</v>
      </c>
      <c r="AR345" s="167" t="s">
        <v>507</v>
      </c>
      <c r="AT345" s="167" t="s">
        <v>155</v>
      </c>
      <c r="AU345" s="167" t="s">
        <v>82</v>
      </c>
      <c r="AY345" s="16" t="s">
        <v>153</v>
      </c>
      <c r="BE345" s="168">
        <f t="shared" si="34"/>
        <v>0</v>
      </c>
      <c r="BF345" s="168">
        <f t="shared" si="35"/>
        <v>0</v>
      </c>
      <c r="BG345" s="168">
        <f t="shared" si="36"/>
        <v>0</v>
      </c>
      <c r="BH345" s="168">
        <f t="shared" si="37"/>
        <v>0</v>
      </c>
      <c r="BI345" s="168">
        <f t="shared" si="38"/>
        <v>0</v>
      </c>
      <c r="BJ345" s="16" t="s">
        <v>82</v>
      </c>
      <c r="BK345" s="168">
        <f t="shared" si="39"/>
        <v>0</v>
      </c>
      <c r="BL345" s="16" t="s">
        <v>507</v>
      </c>
      <c r="BM345" s="167" t="s">
        <v>2504</v>
      </c>
    </row>
    <row r="346" spans="2:65" s="1" customFormat="1" ht="24" customHeight="1">
      <c r="B346" s="155"/>
      <c r="C346" s="156" t="s">
        <v>848</v>
      </c>
      <c r="D346" s="156" t="s">
        <v>155</v>
      </c>
      <c r="E346" s="157" t="s">
        <v>2505</v>
      </c>
      <c r="F346" s="158" t="s">
        <v>2506</v>
      </c>
      <c r="G346" s="159" t="s">
        <v>168</v>
      </c>
      <c r="H346" s="160">
        <v>273</v>
      </c>
      <c r="I346" s="161"/>
      <c r="J346" s="162">
        <f t="shared" si="30"/>
        <v>0</v>
      </c>
      <c r="K346" s="158" t="s">
        <v>1</v>
      </c>
      <c r="L346" s="31"/>
      <c r="M346" s="163" t="s">
        <v>1</v>
      </c>
      <c r="N346" s="164" t="s">
        <v>36</v>
      </c>
      <c r="O346" s="54"/>
      <c r="P346" s="165">
        <f t="shared" si="31"/>
        <v>0</v>
      </c>
      <c r="Q346" s="165">
        <v>0</v>
      </c>
      <c r="R346" s="165">
        <f t="shared" si="32"/>
        <v>0</v>
      </c>
      <c r="S346" s="165">
        <v>0</v>
      </c>
      <c r="T346" s="166">
        <f t="shared" si="33"/>
        <v>0</v>
      </c>
      <c r="AR346" s="167" t="s">
        <v>507</v>
      </c>
      <c r="AT346" s="167" t="s">
        <v>155</v>
      </c>
      <c r="AU346" s="167" t="s">
        <v>82</v>
      </c>
      <c r="AY346" s="16" t="s">
        <v>153</v>
      </c>
      <c r="BE346" s="168">
        <f t="shared" si="34"/>
        <v>0</v>
      </c>
      <c r="BF346" s="168">
        <f t="shared" si="35"/>
        <v>0</v>
      </c>
      <c r="BG346" s="168">
        <f t="shared" si="36"/>
        <v>0</v>
      </c>
      <c r="BH346" s="168">
        <f t="shared" si="37"/>
        <v>0</v>
      </c>
      <c r="BI346" s="168">
        <f t="shared" si="38"/>
        <v>0</v>
      </c>
      <c r="BJ346" s="16" t="s">
        <v>82</v>
      </c>
      <c r="BK346" s="168">
        <f t="shared" si="39"/>
        <v>0</v>
      </c>
      <c r="BL346" s="16" t="s">
        <v>507</v>
      </c>
      <c r="BM346" s="167" t="s">
        <v>2507</v>
      </c>
    </row>
    <row r="347" spans="2:65" s="1" customFormat="1" ht="24" customHeight="1">
      <c r="B347" s="155"/>
      <c r="C347" s="156" t="s">
        <v>854</v>
      </c>
      <c r="D347" s="156" t="s">
        <v>155</v>
      </c>
      <c r="E347" s="157" t="s">
        <v>2508</v>
      </c>
      <c r="F347" s="158" t="s">
        <v>2509</v>
      </c>
      <c r="G347" s="159" t="s">
        <v>168</v>
      </c>
      <c r="H347" s="160">
        <v>24</v>
      </c>
      <c r="I347" s="161"/>
      <c r="J347" s="162">
        <f t="shared" si="30"/>
        <v>0</v>
      </c>
      <c r="K347" s="158" t="s">
        <v>1</v>
      </c>
      <c r="L347" s="31"/>
      <c r="M347" s="163" t="s">
        <v>1</v>
      </c>
      <c r="N347" s="164" t="s">
        <v>36</v>
      </c>
      <c r="O347" s="54"/>
      <c r="P347" s="165">
        <f t="shared" si="31"/>
        <v>0</v>
      </c>
      <c r="Q347" s="165">
        <v>0</v>
      </c>
      <c r="R347" s="165">
        <f t="shared" si="32"/>
        <v>0</v>
      </c>
      <c r="S347" s="165">
        <v>0</v>
      </c>
      <c r="T347" s="166">
        <f t="shared" si="33"/>
        <v>0</v>
      </c>
      <c r="AR347" s="167" t="s">
        <v>507</v>
      </c>
      <c r="AT347" s="167" t="s">
        <v>155</v>
      </c>
      <c r="AU347" s="167" t="s">
        <v>82</v>
      </c>
      <c r="AY347" s="16" t="s">
        <v>153</v>
      </c>
      <c r="BE347" s="168">
        <f t="shared" si="34"/>
        <v>0</v>
      </c>
      <c r="BF347" s="168">
        <f t="shared" si="35"/>
        <v>0</v>
      </c>
      <c r="BG347" s="168">
        <f t="shared" si="36"/>
        <v>0</v>
      </c>
      <c r="BH347" s="168">
        <f t="shared" si="37"/>
        <v>0</v>
      </c>
      <c r="BI347" s="168">
        <f t="shared" si="38"/>
        <v>0</v>
      </c>
      <c r="BJ347" s="16" t="s">
        <v>82</v>
      </c>
      <c r="BK347" s="168">
        <f t="shared" si="39"/>
        <v>0</v>
      </c>
      <c r="BL347" s="16" t="s">
        <v>507</v>
      </c>
      <c r="BM347" s="167" t="s">
        <v>2510</v>
      </c>
    </row>
    <row r="348" spans="2:65" s="1" customFormat="1" ht="24" customHeight="1">
      <c r="B348" s="155"/>
      <c r="C348" s="156" t="s">
        <v>862</v>
      </c>
      <c r="D348" s="156" t="s">
        <v>155</v>
      </c>
      <c r="E348" s="157" t="s">
        <v>2511</v>
      </c>
      <c r="F348" s="158" t="s">
        <v>2512</v>
      </c>
      <c r="G348" s="159" t="s">
        <v>168</v>
      </c>
      <c r="H348" s="160">
        <v>77</v>
      </c>
      <c r="I348" s="161"/>
      <c r="J348" s="162">
        <f t="shared" si="30"/>
        <v>0</v>
      </c>
      <c r="K348" s="158" t="s">
        <v>1</v>
      </c>
      <c r="L348" s="31"/>
      <c r="M348" s="163" t="s">
        <v>1</v>
      </c>
      <c r="N348" s="164" t="s">
        <v>36</v>
      </c>
      <c r="O348" s="54"/>
      <c r="P348" s="165">
        <f t="shared" si="31"/>
        <v>0</v>
      </c>
      <c r="Q348" s="165">
        <v>0</v>
      </c>
      <c r="R348" s="165">
        <f t="shared" si="32"/>
        <v>0</v>
      </c>
      <c r="S348" s="165">
        <v>0</v>
      </c>
      <c r="T348" s="166">
        <f t="shared" si="33"/>
        <v>0</v>
      </c>
      <c r="AR348" s="167" t="s">
        <v>507</v>
      </c>
      <c r="AT348" s="167" t="s">
        <v>155</v>
      </c>
      <c r="AU348" s="167" t="s">
        <v>82</v>
      </c>
      <c r="AY348" s="16" t="s">
        <v>153</v>
      </c>
      <c r="BE348" s="168">
        <f t="shared" si="34"/>
        <v>0</v>
      </c>
      <c r="BF348" s="168">
        <f t="shared" si="35"/>
        <v>0</v>
      </c>
      <c r="BG348" s="168">
        <f t="shared" si="36"/>
        <v>0</v>
      </c>
      <c r="BH348" s="168">
        <f t="shared" si="37"/>
        <v>0</v>
      </c>
      <c r="BI348" s="168">
        <f t="shared" si="38"/>
        <v>0</v>
      </c>
      <c r="BJ348" s="16" t="s">
        <v>82</v>
      </c>
      <c r="BK348" s="168">
        <f t="shared" si="39"/>
        <v>0</v>
      </c>
      <c r="BL348" s="16" t="s">
        <v>507</v>
      </c>
      <c r="BM348" s="167" t="s">
        <v>2513</v>
      </c>
    </row>
    <row r="349" spans="2:65" s="1" customFormat="1" ht="24" customHeight="1">
      <c r="B349" s="155"/>
      <c r="C349" s="156" t="s">
        <v>868</v>
      </c>
      <c r="D349" s="156" t="s">
        <v>155</v>
      </c>
      <c r="E349" s="157" t="s">
        <v>2514</v>
      </c>
      <c r="F349" s="158" t="s">
        <v>2515</v>
      </c>
      <c r="G349" s="159" t="s">
        <v>168</v>
      </c>
      <c r="H349" s="160">
        <v>207</v>
      </c>
      <c r="I349" s="161"/>
      <c r="J349" s="162">
        <f t="shared" si="30"/>
        <v>0</v>
      </c>
      <c r="K349" s="158" t="s">
        <v>1</v>
      </c>
      <c r="L349" s="31"/>
      <c r="M349" s="163" t="s">
        <v>1</v>
      </c>
      <c r="N349" s="164" t="s">
        <v>36</v>
      </c>
      <c r="O349" s="54"/>
      <c r="P349" s="165">
        <f t="shared" si="31"/>
        <v>0</v>
      </c>
      <c r="Q349" s="165">
        <v>0</v>
      </c>
      <c r="R349" s="165">
        <f t="shared" si="32"/>
        <v>0</v>
      </c>
      <c r="S349" s="165">
        <v>0</v>
      </c>
      <c r="T349" s="166">
        <f t="shared" si="33"/>
        <v>0</v>
      </c>
      <c r="AR349" s="167" t="s">
        <v>507</v>
      </c>
      <c r="AT349" s="167" t="s">
        <v>155</v>
      </c>
      <c r="AU349" s="167" t="s">
        <v>82</v>
      </c>
      <c r="AY349" s="16" t="s">
        <v>153</v>
      </c>
      <c r="BE349" s="168">
        <f t="shared" si="34"/>
        <v>0</v>
      </c>
      <c r="BF349" s="168">
        <f t="shared" si="35"/>
        <v>0</v>
      </c>
      <c r="BG349" s="168">
        <f t="shared" si="36"/>
        <v>0</v>
      </c>
      <c r="BH349" s="168">
        <f t="shared" si="37"/>
        <v>0</v>
      </c>
      <c r="BI349" s="168">
        <f t="shared" si="38"/>
        <v>0</v>
      </c>
      <c r="BJ349" s="16" t="s">
        <v>82</v>
      </c>
      <c r="BK349" s="168">
        <f t="shared" si="39"/>
        <v>0</v>
      </c>
      <c r="BL349" s="16" t="s">
        <v>507</v>
      </c>
      <c r="BM349" s="167" t="s">
        <v>2516</v>
      </c>
    </row>
    <row r="350" spans="2:65" s="1" customFormat="1" ht="24" customHeight="1">
      <c r="B350" s="155"/>
      <c r="C350" s="156" t="s">
        <v>873</v>
      </c>
      <c r="D350" s="156" t="s">
        <v>155</v>
      </c>
      <c r="E350" s="157" t="s">
        <v>2517</v>
      </c>
      <c r="F350" s="158" t="s">
        <v>2518</v>
      </c>
      <c r="G350" s="159" t="s">
        <v>168</v>
      </c>
      <c r="H350" s="160">
        <v>22</v>
      </c>
      <c r="I350" s="161"/>
      <c r="J350" s="162">
        <f t="shared" si="30"/>
        <v>0</v>
      </c>
      <c r="K350" s="158" t="s">
        <v>1</v>
      </c>
      <c r="L350" s="31"/>
      <c r="M350" s="163" t="s">
        <v>1</v>
      </c>
      <c r="N350" s="164" t="s">
        <v>36</v>
      </c>
      <c r="O350" s="54"/>
      <c r="P350" s="165">
        <f t="shared" si="31"/>
        <v>0</v>
      </c>
      <c r="Q350" s="165">
        <v>0</v>
      </c>
      <c r="R350" s="165">
        <f t="shared" si="32"/>
        <v>0</v>
      </c>
      <c r="S350" s="165">
        <v>0</v>
      </c>
      <c r="T350" s="166">
        <f t="shared" si="33"/>
        <v>0</v>
      </c>
      <c r="AR350" s="167" t="s">
        <v>507</v>
      </c>
      <c r="AT350" s="167" t="s">
        <v>155</v>
      </c>
      <c r="AU350" s="167" t="s">
        <v>82</v>
      </c>
      <c r="AY350" s="16" t="s">
        <v>153</v>
      </c>
      <c r="BE350" s="168">
        <f t="shared" si="34"/>
        <v>0</v>
      </c>
      <c r="BF350" s="168">
        <f t="shared" si="35"/>
        <v>0</v>
      </c>
      <c r="BG350" s="168">
        <f t="shared" si="36"/>
        <v>0</v>
      </c>
      <c r="BH350" s="168">
        <f t="shared" si="37"/>
        <v>0</v>
      </c>
      <c r="BI350" s="168">
        <f t="shared" si="38"/>
        <v>0</v>
      </c>
      <c r="BJ350" s="16" t="s">
        <v>82</v>
      </c>
      <c r="BK350" s="168">
        <f t="shared" si="39"/>
        <v>0</v>
      </c>
      <c r="BL350" s="16" t="s">
        <v>507</v>
      </c>
      <c r="BM350" s="167" t="s">
        <v>2519</v>
      </c>
    </row>
    <row r="351" spans="2:65" s="1" customFormat="1" ht="24" customHeight="1">
      <c r="B351" s="155"/>
      <c r="C351" s="156" t="s">
        <v>877</v>
      </c>
      <c r="D351" s="156" t="s">
        <v>155</v>
      </c>
      <c r="E351" s="157" t="s">
        <v>2520</v>
      </c>
      <c r="F351" s="158" t="s">
        <v>2521</v>
      </c>
      <c r="G351" s="159" t="s">
        <v>168</v>
      </c>
      <c r="H351" s="160">
        <v>15</v>
      </c>
      <c r="I351" s="161"/>
      <c r="J351" s="162">
        <f t="shared" si="30"/>
        <v>0</v>
      </c>
      <c r="K351" s="158" t="s">
        <v>1</v>
      </c>
      <c r="L351" s="31"/>
      <c r="M351" s="163" t="s">
        <v>1</v>
      </c>
      <c r="N351" s="164" t="s">
        <v>36</v>
      </c>
      <c r="O351" s="54"/>
      <c r="P351" s="165">
        <f t="shared" si="31"/>
        <v>0</v>
      </c>
      <c r="Q351" s="165">
        <v>0</v>
      </c>
      <c r="R351" s="165">
        <f t="shared" si="32"/>
        <v>0</v>
      </c>
      <c r="S351" s="165">
        <v>0</v>
      </c>
      <c r="T351" s="166">
        <f t="shared" si="33"/>
        <v>0</v>
      </c>
      <c r="AR351" s="167" t="s">
        <v>507</v>
      </c>
      <c r="AT351" s="167" t="s">
        <v>155</v>
      </c>
      <c r="AU351" s="167" t="s">
        <v>82</v>
      </c>
      <c r="AY351" s="16" t="s">
        <v>153</v>
      </c>
      <c r="BE351" s="168">
        <f t="shared" si="34"/>
        <v>0</v>
      </c>
      <c r="BF351" s="168">
        <f t="shared" si="35"/>
        <v>0</v>
      </c>
      <c r="BG351" s="168">
        <f t="shared" si="36"/>
        <v>0</v>
      </c>
      <c r="BH351" s="168">
        <f t="shared" si="37"/>
        <v>0</v>
      </c>
      <c r="BI351" s="168">
        <f t="shared" si="38"/>
        <v>0</v>
      </c>
      <c r="BJ351" s="16" t="s">
        <v>82</v>
      </c>
      <c r="BK351" s="168">
        <f t="shared" si="39"/>
        <v>0</v>
      </c>
      <c r="BL351" s="16" t="s">
        <v>507</v>
      </c>
      <c r="BM351" s="167" t="s">
        <v>2522</v>
      </c>
    </row>
    <row r="352" spans="2:65" s="1" customFormat="1" ht="24" customHeight="1">
      <c r="B352" s="155"/>
      <c r="C352" s="156" t="s">
        <v>883</v>
      </c>
      <c r="D352" s="156" t="s">
        <v>155</v>
      </c>
      <c r="E352" s="157" t="s">
        <v>2523</v>
      </c>
      <c r="F352" s="158" t="s">
        <v>2524</v>
      </c>
      <c r="G352" s="159" t="s">
        <v>168</v>
      </c>
      <c r="H352" s="160">
        <v>200</v>
      </c>
      <c r="I352" s="161"/>
      <c r="J352" s="162">
        <f t="shared" si="30"/>
        <v>0</v>
      </c>
      <c r="K352" s="158" t="s">
        <v>1</v>
      </c>
      <c r="L352" s="31"/>
      <c r="M352" s="163" t="s">
        <v>1</v>
      </c>
      <c r="N352" s="164" t="s">
        <v>36</v>
      </c>
      <c r="O352" s="54"/>
      <c r="P352" s="165">
        <f t="shared" si="31"/>
        <v>0</v>
      </c>
      <c r="Q352" s="165">
        <v>0</v>
      </c>
      <c r="R352" s="165">
        <f t="shared" si="32"/>
        <v>0</v>
      </c>
      <c r="S352" s="165">
        <v>0</v>
      </c>
      <c r="T352" s="166">
        <f t="shared" si="33"/>
        <v>0</v>
      </c>
      <c r="AR352" s="167" t="s">
        <v>507</v>
      </c>
      <c r="AT352" s="167" t="s">
        <v>155</v>
      </c>
      <c r="AU352" s="167" t="s">
        <v>82</v>
      </c>
      <c r="AY352" s="16" t="s">
        <v>153</v>
      </c>
      <c r="BE352" s="168">
        <f t="shared" si="34"/>
        <v>0</v>
      </c>
      <c r="BF352" s="168">
        <f t="shared" si="35"/>
        <v>0</v>
      </c>
      <c r="BG352" s="168">
        <f t="shared" si="36"/>
        <v>0</v>
      </c>
      <c r="BH352" s="168">
        <f t="shared" si="37"/>
        <v>0</v>
      </c>
      <c r="BI352" s="168">
        <f t="shared" si="38"/>
        <v>0</v>
      </c>
      <c r="BJ352" s="16" t="s">
        <v>82</v>
      </c>
      <c r="BK352" s="168">
        <f t="shared" si="39"/>
        <v>0</v>
      </c>
      <c r="BL352" s="16" t="s">
        <v>507</v>
      </c>
      <c r="BM352" s="167" t="s">
        <v>2525</v>
      </c>
    </row>
    <row r="353" spans="2:65" s="1" customFormat="1" ht="24" customHeight="1">
      <c r="B353" s="155"/>
      <c r="C353" s="156" t="s">
        <v>900</v>
      </c>
      <c r="D353" s="156" t="s">
        <v>155</v>
      </c>
      <c r="E353" s="157" t="s">
        <v>2526</v>
      </c>
      <c r="F353" s="158" t="s">
        <v>2527</v>
      </c>
      <c r="G353" s="159" t="s">
        <v>168</v>
      </c>
      <c r="H353" s="160">
        <v>150</v>
      </c>
      <c r="I353" s="161"/>
      <c r="J353" s="162">
        <f t="shared" si="30"/>
        <v>0</v>
      </c>
      <c r="K353" s="158" t="s">
        <v>1</v>
      </c>
      <c r="L353" s="31"/>
      <c r="M353" s="163" t="s">
        <v>1</v>
      </c>
      <c r="N353" s="164" t="s">
        <v>36</v>
      </c>
      <c r="O353" s="54"/>
      <c r="P353" s="165">
        <f t="shared" si="31"/>
        <v>0</v>
      </c>
      <c r="Q353" s="165">
        <v>0</v>
      </c>
      <c r="R353" s="165">
        <f t="shared" si="32"/>
        <v>0</v>
      </c>
      <c r="S353" s="165">
        <v>0</v>
      </c>
      <c r="T353" s="166">
        <f t="shared" si="33"/>
        <v>0</v>
      </c>
      <c r="AR353" s="167" t="s">
        <v>507</v>
      </c>
      <c r="AT353" s="167" t="s">
        <v>155</v>
      </c>
      <c r="AU353" s="167" t="s">
        <v>82</v>
      </c>
      <c r="AY353" s="16" t="s">
        <v>153</v>
      </c>
      <c r="BE353" s="168">
        <f t="shared" si="34"/>
        <v>0</v>
      </c>
      <c r="BF353" s="168">
        <f t="shared" si="35"/>
        <v>0</v>
      </c>
      <c r="BG353" s="168">
        <f t="shared" si="36"/>
        <v>0</v>
      </c>
      <c r="BH353" s="168">
        <f t="shared" si="37"/>
        <v>0</v>
      </c>
      <c r="BI353" s="168">
        <f t="shared" si="38"/>
        <v>0</v>
      </c>
      <c r="BJ353" s="16" t="s">
        <v>82</v>
      </c>
      <c r="BK353" s="168">
        <f t="shared" si="39"/>
        <v>0</v>
      </c>
      <c r="BL353" s="16" t="s">
        <v>507</v>
      </c>
      <c r="BM353" s="167" t="s">
        <v>2528</v>
      </c>
    </row>
    <row r="354" spans="2:65" s="1" customFormat="1" ht="24" customHeight="1">
      <c r="B354" s="155"/>
      <c r="C354" s="156" t="s">
        <v>906</v>
      </c>
      <c r="D354" s="156" t="s">
        <v>155</v>
      </c>
      <c r="E354" s="157" t="s">
        <v>2529</v>
      </c>
      <c r="F354" s="158" t="s">
        <v>2530</v>
      </c>
      <c r="G354" s="159" t="s">
        <v>168</v>
      </c>
      <c r="H354" s="160">
        <v>40</v>
      </c>
      <c r="I354" s="161"/>
      <c r="J354" s="162">
        <f t="shared" si="30"/>
        <v>0</v>
      </c>
      <c r="K354" s="158" t="s">
        <v>1</v>
      </c>
      <c r="L354" s="31"/>
      <c r="M354" s="163" t="s">
        <v>1</v>
      </c>
      <c r="N354" s="164" t="s">
        <v>36</v>
      </c>
      <c r="O354" s="54"/>
      <c r="P354" s="165">
        <f t="shared" si="31"/>
        <v>0</v>
      </c>
      <c r="Q354" s="165">
        <v>0</v>
      </c>
      <c r="R354" s="165">
        <f t="shared" si="32"/>
        <v>0</v>
      </c>
      <c r="S354" s="165">
        <v>0</v>
      </c>
      <c r="T354" s="166">
        <f t="shared" si="33"/>
        <v>0</v>
      </c>
      <c r="AR354" s="167" t="s">
        <v>507</v>
      </c>
      <c r="AT354" s="167" t="s">
        <v>155</v>
      </c>
      <c r="AU354" s="167" t="s">
        <v>82</v>
      </c>
      <c r="AY354" s="16" t="s">
        <v>153</v>
      </c>
      <c r="BE354" s="168">
        <f t="shared" si="34"/>
        <v>0</v>
      </c>
      <c r="BF354" s="168">
        <f t="shared" si="35"/>
        <v>0</v>
      </c>
      <c r="BG354" s="168">
        <f t="shared" si="36"/>
        <v>0</v>
      </c>
      <c r="BH354" s="168">
        <f t="shared" si="37"/>
        <v>0</v>
      </c>
      <c r="BI354" s="168">
        <f t="shared" si="38"/>
        <v>0</v>
      </c>
      <c r="BJ354" s="16" t="s">
        <v>82</v>
      </c>
      <c r="BK354" s="168">
        <f t="shared" si="39"/>
        <v>0</v>
      </c>
      <c r="BL354" s="16" t="s">
        <v>507</v>
      </c>
      <c r="BM354" s="167" t="s">
        <v>2531</v>
      </c>
    </row>
    <row r="355" spans="2:65" s="11" customFormat="1" ht="25.9" customHeight="1">
      <c r="B355" s="142"/>
      <c r="D355" s="143" t="s">
        <v>69</v>
      </c>
      <c r="E355" s="144" t="s">
        <v>2532</v>
      </c>
      <c r="F355" s="144" t="s">
        <v>2533</v>
      </c>
      <c r="I355" s="145"/>
      <c r="J355" s="146">
        <f>BK355</f>
        <v>0</v>
      </c>
      <c r="L355" s="142"/>
      <c r="M355" s="147"/>
      <c r="N355" s="148"/>
      <c r="O355" s="148"/>
      <c r="P355" s="149">
        <f>P356+SUM(P357:P395)</f>
        <v>0</v>
      </c>
      <c r="Q355" s="148"/>
      <c r="R355" s="149">
        <f>R356+SUM(R357:R395)</f>
        <v>0</v>
      </c>
      <c r="S355" s="148"/>
      <c r="T355" s="150">
        <f>T356+SUM(T357:T395)</f>
        <v>0</v>
      </c>
      <c r="AR355" s="143" t="s">
        <v>89</v>
      </c>
      <c r="AT355" s="151" t="s">
        <v>69</v>
      </c>
      <c r="AU355" s="151" t="s">
        <v>70</v>
      </c>
      <c r="AY355" s="143" t="s">
        <v>153</v>
      </c>
      <c r="BK355" s="152">
        <f>BK356+SUM(BK357:BK395)</f>
        <v>0</v>
      </c>
    </row>
    <row r="356" spans="2:65" s="1" customFormat="1" ht="24" customHeight="1">
      <c r="B356" s="155"/>
      <c r="C356" s="193" t="s">
        <v>911</v>
      </c>
      <c r="D356" s="193" t="s">
        <v>204</v>
      </c>
      <c r="E356" s="194" t="s">
        <v>2534</v>
      </c>
      <c r="F356" s="195" t="s">
        <v>2535</v>
      </c>
      <c r="G356" s="196" t="s">
        <v>265</v>
      </c>
      <c r="H356" s="197">
        <v>9</v>
      </c>
      <c r="I356" s="198"/>
      <c r="J356" s="199">
        <f>ROUND(I356*H356,2)</f>
        <v>0</v>
      </c>
      <c r="K356" s="195" t="s">
        <v>1</v>
      </c>
      <c r="L356" s="200"/>
      <c r="M356" s="201" t="s">
        <v>1</v>
      </c>
      <c r="N356" s="202" t="s">
        <v>36</v>
      </c>
      <c r="O356" s="54"/>
      <c r="P356" s="165">
        <f>O356*H356</f>
        <v>0</v>
      </c>
      <c r="Q356" s="165">
        <v>0</v>
      </c>
      <c r="R356" s="165">
        <f>Q356*H356</f>
        <v>0</v>
      </c>
      <c r="S356" s="165">
        <v>0</v>
      </c>
      <c r="T356" s="166">
        <f>S356*H356</f>
        <v>0</v>
      </c>
      <c r="AR356" s="167" t="s">
        <v>1694</v>
      </c>
      <c r="AT356" s="167" t="s">
        <v>204</v>
      </c>
      <c r="AU356" s="167" t="s">
        <v>74</v>
      </c>
      <c r="AY356" s="16" t="s">
        <v>153</v>
      </c>
      <c r="BE356" s="168">
        <f>IF(N356="základná",J356,0)</f>
        <v>0</v>
      </c>
      <c r="BF356" s="168">
        <f>IF(N356="znížená",J356,0)</f>
        <v>0</v>
      </c>
      <c r="BG356" s="168">
        <f>IF(N356="zákl. prenesená",J356,0)</f>
        <v>0</v>
      </c>
      <c r="BH356" s="168">
        <f>IF(N356="zníž. prenesená",J356,0)</f>
        <v>0</v>
      </c>
      <c r="BI356" s="168">
        <f>IF(N356="nulová",J356,0)</f>
        <v>0</v>
      </c>
      <c r="BJ356" s="16" t="s">
        <v>82</v>
      </c>
      <c r="BK356" s="168">
        <f>ROUND(I356*H356,2)</f>
        <v>0</v>
      </c>
      <c r="BL356" s="16" t="s">
        <v>507</v>
      </c>
      <c r="BM356" s="167" t="s">
        <v>2536</v>
      </c>
    </row>
    <row r="357" spans="2:65" s="1" customFormat="1" ht="48.75">
      <c r="B357" s="31"/>
      <c r="D357" s="170" t="s">
        <v>431</v>
      </c>
      <c r="F357" s="203" t="s">
        <v>2537</v>
      </c>
      <c r="I357" s="95"/>
      <c r="L357" s="31"/>
      <c r="M357" s="204"/>
      <c r="N357" s="54"/>
      <c r="O357" s="54"/>
      <c r="P357" s="54"/>
      <c r="Q357" s="54"/>
      <c r="R357" s="54"/>
      <c r="S357" s="54"/>
      <c r="T357" s="55"/>
      <c r="AT357" s="16" t="s">
        <v>431</v>
      </c>
      <c r="AU357" s="16" t="s">
        <v>74</v>
      </c>
    </row>
    <row r="358" spans="2:65" s="1" customFormat="1" ht="24" customHeight="1">
      <c r="B358" s="155"/>
      <c r="C358" s="193" t="s">
        <v>916</v>
      </c>
      <c r="D358" s="193" t="s">
        <v>204</v>
      </c>
      <c r="E358" s="194" t="s">
        <v>2538</v>
      </c>
      <c r="F358" s="195" t="s">
        <v>2539</v>
      </c>
      <c r="G358" s="196" t="s">
        <v>265</v>
      </c>
      <c r="H358" s="197">
        <v>9</v>
      </c>
      <c r="I358" s="198"/>
      <c r="J358" s="199">
        <f>ROUND(I358*H358,2)</f>
        <v>0</v>
      </c>
      <c r="K358" s="195" t="s">
        <v>1</v>
      </c>
      <c r="L358" s="200"/>
      <c r="M358" s="201" t="s">
        <v>1</v>
      </c>
      <c r="N358" s="202" t="s">
        <v>36</v>
      </c>
      <c r="O358" s="54"/>
      <c r="P358" s="165">
        <f>O358*H358</f>
        <v>0</v>
      </c>
      <c r="Q358" s="165">
        <v>0</v>
      </c>
      <c r="R358" s="165">
        <f>Q358*H358</f>
        <v>0</v>
      </c>
      <c r="S358" s="165">
        <v>0</v>
      </c>
      <c r="T358" s="166">
        <f>S358*H358</f>
        <v>0</v>
      </c>
      <c r="AR358" s="167" t="s">
        <v>1694</v>
      </c>
      <c r="AT358" s="167" t="s">
        <v>204</v>
      </c>
      <c r="AU358" s="167" t="s">
        <v>74</v>
      </c>
      <c r="AY358" s="16" t="s">
        <v>153</v>
      </c>
      <c r="BE358" s="168">
        <f>IF(N358="základná",J358,0)</f>
        <v>0</v>
      </c>
      <c r="BF358" s="168">
        <f>IF(N358="znížená",J358,0)</f>
        <v>0</v>
      </c>
      <c r="BG358" s="168">
        <f>IF(N358="zákl. prenesená",J358,0)</f>
        <v>0</v>
      </c>
      <c r="BH358" s="168">
        <f>IF(N358="zníž. prenesená",J358,0)</f>
        <v>0</v>
      </c>
      <c r="BI358" s="168">
        <f>IF(N358="nulová",J358,0)</f>
        <v>0</v>
      </c>
      <c r="BJ358" s="16" t="s">
        <v>82</v>
      </c>
      <c r="BK358" s="168">
        <f>ROUND(I358*H358,2)</f>
        <v>0</v>
      </c>
      <c r="BL358" s="16" t="s">
        <v>507</v>
      </c>
      <c r="BM358" s="167" t="s">
        <v>2540</v>
      </c>
    </row>
    <row r="359" spans="2:65" s="1" customFormat="1" ht="29.25">
      <c r="B359" s="31"/>
      <c r="D359" s="170" t="s">
        <v>431</v>
      </c>
      <c r="F359" s="203" t="s">
        <v>2541</v>
      </c>
      <c r="I359" s="95"/>
      <c r="L359" s="31"/>
      <c r="M359" s="204"/>
      <c r="N359" s="54"/>
      <c r="O359" s="54"/>
      <c r="P359" s="54"/>
      <c r="Q359" s="54"/>
      <c r="R359" s="54"/>
      <c r="S359" s="54"/>
      <c r="T359" s="55"/>
      <c r="AT359" s="16" t="s">
        <v>431</v>
      </c>
      <c r="AU359" s="16" t="s">
        <v>74</v>
      </c>
    </row>
    <row r="360" spans="2:65" s="1" customFormat="1" ht="24" customHeight="1">
      <c r="B360" s="155"/>
      <c r="C360" s="193" t="s">
        <v>921</v>
      </c>
      <c r="D360" s="193" t="s">
        <v>204</v>
      </c>
      <c r="E360" s="194" t="s">
        <v>2542</v>
      </c>
      <c r="F360" s="195" t="s">
        <v>2543</v>
      </c>
      <c r="G360" s="196" t="s">
        <v>265</v>
      </c>
      <c r="H360" s="197">
        <v>272</v>
      </c>
      <c r="I360" s="198"/>
      <c r="J360" s="199">
        <f>ROUND(I360*H360,2)</f>
        <v>0</v>
      </c>
      <c r="K360" s="195" t="s">
        <v>1</v>
      </c>
      <c r="L360" s="200"/>
      <c r="M360" s="201" t="s">
        <v>1</v>
      </c>
      <c r="N360" s="202" t="s">
        <v>36</v>
      </c>
      <c r="O360" s="54"/>
      <c r="P360" s="165">
        <f>O360*H360</f>
        <v>0</v>
      </c>
      <c r="Q360" s="165">
        <v>0</v>
      </c>
      <c r="R360" s="165">
        <f>Q360*H360</f>
        <v>0</v>
      </c>
      <c r="S360" s="165">
        <v>0</v>
      </c>
      <c r="T360" s="166">
        <f>S360*H360</f>
        <v>0</v>
      </c>
      <c r="AR360" s="167" t="s">
        <v>1694</v>
      </c>
      <c r="AT360" s="167" t="s">
        <v>204</v>
      </c>
      <c r="AU360" s="167" t="s">
        <v>74</v>
      </c>
      <c r="AY360" s="16" t="s">
        <v>153</v>
      </c>
      <c r="BE360" s="168">
        <f>IF(N360="základná",J360,0)</f>
        <v>0</v>
      </c>
      <c r="BF360" s="168">
        <f>IF(N360="znížená",J360,0)</f>
        <v>0</v>
      </c>
      <c r="BG360" s="168">
        <f>IF(N360="zákl. prenesená",J360,0)</f>
        <v>0</v>
      </c>
      <c r="BH360" s="168">
        <f>IF(N360="zníž. prenesená",J360,0)</f>
        <v>0</v>
      </c>
      <c r="BI360" s="168">
        <f>IF(N360="nulová",J360,0)</f>
        <v>0</v>
      </c>
      <c r="BJ360" s="16" t="s">
        <v>82</v>
      </c>
      <c r="BK360" s="168">
        <f>ROUND(I360*H360,2)</f>
        <v>0</v>
      </c>
      <c r="BL360" s="16" t="s">
        <v>507</v>
      </c>
      <c r="BM360" s="167" t="s">
        <v>2544</v>
      </c>
    </row>
    <row r="361" spans="2:65" s="1" customFormat="1" ht="48.75">
      <c r="B361" s="31"/>
      <c r="D361" s="170" t="s">
        <v>431</v>
      </c>
      <c r="F361" s="203" t="s">
        <v>2545</v>
      </c>
      <c r="I361" s="95"/>
      <c r="L361" s="31"/>
      <c r="M361" s="204"/>
      <c r="N361" s="54"/>
      <c r="O361" s="54"/>
      <c r="P361" s="54"/>
      <c r="Q361" s="54"/>
      <c r="R361" s="54"/>
      <c r="S361" s="54"/>
      <c r="T361" s="55"/>
      <c r="AT361" s="16" t="s">
        <v>431</v>
      </c>
      <c r="AU361" s="16" t="s">
        <v>74</v>
      </c>
    </row>
    <row r="362" spans="2:65" s="1" customFormat="1" ht="24" customHeight="1">
      <c r="B362" s="155"/>
      <c r="C362" s="193" t="s">
        <v>926</v>
      </c>
      <c r="D362" s="193" t="s">
        <v>204</v>
      </c>
      <c r="E362" s="194" t="s">
        <v>2546</v>
      </c>
      <c r="F362" s="195" t="s">
        <v>2547</v>
      </c>
      <c r="G362" s="196" t="s">
        <v>265</v>
      </c>
      <c r="H362" s="197">
        <v>30</v>
      </c>
      <c r="I362" s="198"/>
      <c r="J362" s="199">
        <f>ROUND(I362*H362,2)</f>
        <v>0</v>
      </c>
      <c r="K362" s="195" t="s">
        <v>1</v>
      </c>
      <c r="L362" s="200"/>
      <c r="M362" s="201" t="s">
        <v>1</v>
      </c>
      <c r="N362" s="202" t="s">
        <v>36</v>
      </c>
      <c r="O362" s="54"/>
      <c r="P362" s="165">
        <f>O362*H362</f>
        <v>0</v>
      </c>
      <c r="Q362" s="165">
        <v>0</v>
      </c>
      <c r="R362" s="165">
        <f>Q362*H362</f>
        <v>0</v>
      </c>
      <c r="S362" s="165">
        <v>0</v>
      </c>
      <c r="T362" s="166">
        <f>S362*H362</f>
        <v>0</v>
      </c>
      <c r="AR362" s="167" t="s">
        <v>1694</v>
      </c>
      <c r="AT362" s="167" t="s">
        <v>204</v>
      </c>
      <c r="AU362" s="167" t="s">
        <v>74</v>
      </c>
      <c r="AY362" s="16" t="s">
        <v>153</v>
      </c>
      <c r="BE362" s="168">
        <f>IF(N362="základná",J362,0)</f>
        <v>0</v>
      </c>
      <c r="BF362" s="168">
        <f>IF(N362="znížená",J362,0)</f>
        <v>0</v>
      </c>
      <c r="BG362" s="168">
        <f>IF(N362="zákl. prenesená",J362,0)</f>
        <v>0</v>
      </c>
      <c r="BH362" s="168">
        <f>IF(N362="zníž. prenesená",J362,0)</f>
        <v>0</v>
      </c>
      <c r="BI362" s="168">
        <f>IF(N362="nulová",J362,0)</f>
        <v>0</v>
      </c>
      <c r="BJ362" s="16" t="s">
        <v>82</v>
      </c>
      <c r="BK362" s="168">
        <f>ROUND(I362*H362,2)</f>
        <v>0</v>
      </c>
      <c r="BL362" s="16" t="s">
        <v>507</v>
      </c>
      <c r="BM362" s="167" t="s">
        <v>2548</v>
      </c>
    </row>
    <row r="363" spans="2:65" s="1" customFormat="1" ht="19.5">
      <c r="B363" s="31"/>
      <c r="D363" s="170" t="s">
        <v>431</v>
      </c>
      <c r="F363" s="203" t="s">
        <v>2549</v>
      </c>
      <c r="I363" s="95"/>
      <c r="L363" s="31"/>
      <c r="M363" s="204"/>
      <c r="N363" s="54"/>
      <c r="O363" s="54"/>
      <c r="P363" s="54"/>
      <c r="Q363" s="54"/>
      <c r="R363" s="54"/>
      <c r="S363" s="54"/>
      <c r="T363" s="55"/>
      <c r="AT363" s="16" t="s">
        <v>431</v>
      </c>
      <c r="AU363" s="16" t="s">
        <v>74</v>
      </c>
    </row>
    <row r="364" spans="2:65" s="1" customFormat="1" ht="36" customHeight="1">
      <c r="B364" s="155"/>
      <c r="C364" s="193" t="s">
        <v>945</v>
      </c>
      <c r="D364" s="193" t="s">
        <v>204</v>
      </c>
      <c r="E364" s="194" t="s">
        <v>2550</v>
      </c>
      <c r="F364" s="195" t="s">
        <v>2551</v>
      </c>
      <c r="G364" s="196" t="s">
        <v>265</v>
      </c>
      <c r="H364" s="197">
        <v>60</v>
      </c>
      <c r="I364" s="198"/>
      <c r="J364" s="199">
        <f>ROUND(I364*H364,2)</f>
        <v>0</v>
      </c>
      <c r="K364" s="195" t="s">
        <v>1</v>
      </c>
      <c r="L364" s="200"/>
      <c r="M364" s="201" t="s">
        <v>1</v>
      </c>
      <c r="N364" s="202" t="s">
        <v>36</v>
      </c>
      <c r="O364" s="54"/>
      <c r="P364" s="165">
        <f>O364*H364</f>
        <v>0</v>
      </c>
      <c r="Q364" s="165">
        <v>0</v>
      </c>
      <c r="R364" s="165">
        <f>Q364*H364</f>
        <v>0</v>
      </c>
      <c r="S364" s="165">
        <v>0</v>
      </c>
      <c r="T364" s="166">
        <f>S364*H364</f>
        <v>0</v>
      </c>
      <c r="AR364" s="167" t="s">
        <v>1694</v>
      </c>
      <c r="AT364" s="167" t="s">
        <v>204</v>
      </c>
      <c r="AU364" s="167" t="s">
        <v>74</v>
      </c>
      <c r="AY364" s="16" t="s">
        <v>153</v>
      </c>
      <c r="BE364" s="168">
        <f>IF(N364="základná",J364,0)</f>
        <v>0</v>
      </c>
      <c r="BF364" s="168">
        <f>IF(N364="znížená",J364,0)</f>
        <v>0</v>
      </c>
      <c r="BG364" s="168">
        <f>IF(N364="zákl. prenesená",J364,0)</f>
        <v>0</v>
      </c>
      <c r="BH364" s="168">
        <f>IF(N364="zníž. prenesená",J364,0)</f>
        <v>0</v>
      </c>
      <c r="BI364" s="168">
        <f>IF(N364="nulová",J364,0)</f>
        <v>0</v>
      </c>
      <c r="BJ364" s="16" t="s">
        <v>82</v>
      </c>
      <c r="BK364" s="168">
        <f>ROUND(I364*H364,2)</f>
        <v>0</v>
      </c>
      <c r="BL364" s="16" t="s">
        <v>507</v>
      </c>
      <c r="BM364" s="167" t="s">
        <v>2552</v>
      </c>
    </row>
    <row r="365" spans="2:65" s="1" customFormat="1" ht="58.5">
      <c r="B365" s="31"/>
      <c r="D365" s="170" t="s">
        <v>431</v>
      </c>
      <c r="F365" s="203" t="s">
        <v>2553</v>
      </c>
      <c r="I365" s="95"/>
      <c r="L365" s="31"/>
      <c r="M365" s="204"/>
      <c r="N365" s="54"/>
      <c r="O365" s="54"/>
      <c r="P365" s="54"/>
      <c r="Q365" s="54"/>
      <c r="R365" s="54"/>
      <c r="S365" s="54"/>
      <c r="T365" s="55"/>
      <c r="AT365" s="16" t="s">
        <v>431</v>
      </c>
      <c r="AU365" s="16" t="s">
        <v>74</v>
      </c>
    </row>
    <row r="366" spans="2:65" s="1" customFormat="1" ht="36" customHeight="1">
      <c r="B366" s="155"/>
      <c r="C366" s="193" t="s">
        <v>968</v>
      </c>
      <c r="D366" s="193" t="s">
        <v>204</v>
      </c>
      <c r="E366" s="194" t="s">
        <v>2554</v>
      </c>
      <c r="F366" s="195" t="s">
        <v>2555</v>
      </c>
      <c r="G366" s="196" t="s">
        <v>265</v>
      </c>
      <c r="H366" s="197">
        <v>15</v>
      </c>
      <c r="I366" s="198"/>
      <c r="J366" s="199">
        <f>ROUND(I366*H366,2)</f>
        <v>0</v>
      </c>
      <c r="K366" s="195" t="s">
        <v>1</v>
      </c>
      <c r="L366" s="200"/>
      <c r="M366" s="201" t="s">
        <v>1</v>
      </c>
      <c r="N366" s="202" t="s">
        <v>36</v>
      </c>
      <c r="O366" s="54"/>
      <c r="P366" s="165">
        <f>O366*H366</f>
        <v>0</v>
      </c>
      <c r="Q366" s="165">
        <v>0</v>
      </c>
      <c r="R366" s="165">
        <f>Q366*H366</f>
        <v>0</v>
      </c>
      <c r="S366" s="165">
        <v>0</v>
      </c>
      <c r="T366" s="166">
        <f>S366*H366</f>
        <v>0</v>
      </c>
      <c r="AR366" s="167" t="s">
        <v>1694</v>
      </c>
      <c r="AT366" s="167" t="s">
        <v>204</v>
      </c>
      <c r="AU366" s="167" t="s">
        <v>74</v>
      </c>
      <c r="AY366" s="16" t="s">
        <v>153</v>
      </c>
      <c r="BE366" s="168">
        <f>IF(N366="základná",J366,0)</f>
        <v>0</v>
      </c>
      <c r="BF366" s="168">
        <f>IF(N366="znížená",J366,0)</f>
        <v>0</v>
      </c>
      <c r="BG366" s="168">
        <f>IF(N366="zákl. prenesená",J366,0)</f>
        <v>0</v>
      </c>
      <c r="BH366" s="168">
        <f>IF(N366="zníž. prenesená",J366,0)</f>
        <v>0</v>
      </c>
      <c r="BI366" s="168">
        <f>IF(N366="nulová",J366,0)</f>
        <v>0</v>
      </c>
      <c r="BJ366" s="16" t="s">
        <v>82</v>
      </c>
      <c r="BK366" s="168">
        <f>ROUND(I366*H366,2)</f>
        <v>0</v>
      </c>
      <c r="BL366" s="16" t="s">
        <v>507</v>
      </c>
      <c r="BM366" s="167" t="s">
        <v>2556</v>
      </c>
    </row>
    <row r="367" spans="2:65" s="1" customFormat="1" ht="48.75">
      <c r="B367" s="31"/>
      <c r="D367" s="170" t="s">
        <v>431</v>
      </c>
      <c r="F367" s="203" t="s">
        <v>2557</v>
      </c>
      <c r="I367" s="95"/>
      <c r="L367" s="31"/>
      <c r="M367" s="204"/>
      <c r="N367" s="54"/>
      <c r="O367" s="54"/>
      <c r="P367" s="54"/>
      <c r="Q367" s="54"/>
      <c r="R367" s="54"/>
      <c r="S367" s="54"/>
      <c r="T367" s="55"/>
      <c r="AT367" s="16" t="s">
        <v>431</v>
      </c>
      <c r="AU367" s="16" t="s">
        <v>74</v>
      </c>
    </row>
    <row r="368" spans="2:65" s="1" customFormat="1" ht="24" customHeight="1">
      <c r="B368" s="155"/>
      <c r="C368" s="193" t="s">
        <v>986</v>
      </c>
      <c r="D368" s="193" t="s">
        <v>204</v>
      </c>
      <c r="E368" s="194" t="s">
        <v>2558</v>
      </c>
      <c r="F368" s="195" t="s">
        <v>2559</v>
      </c>
      <c r="G368" s="196" t="s">
        <v>265</v>
      </c>
      <c r="H368" s="197">
        <v>15</v>
      </c>
      <c r="I368" s="198"/>
      <c r="J368" s="199">
        <f>ROUND(I368*H368,2)</f>
        <v>0</v>
      </c>
      <c r="K368" s="195" t="s">
        <v>1</v>
      </c>
      <c r="L368" s="200"/>
      <c r="M368" s="201" t="s">
        <v>1</v>
      </c>
      <c r="N368" s="202" t="s">
        <v>36</v>
      </c>
      <c r="O368" s="54"/>
      <c r="P368" s="165">
        <f>O368*H368</f>
        <v>0</v>
      </c>
      <c r="Q368" s="165">
        <v>0</v>
      </c>
      <c r="R368" s="165">
        <f>Q368*H368</f>
        <v>0</v>
      </c>
      <c r="S368" s="165">
        <v>0</v>
      </c>
      <c r="T368" s="166">
        <f>S368*H368</f>
        <v>0</v>
      </c>
      <c r="AR368" s="167" t="s">
        <v>1694</v>
      </c>
      <c r="AT368" s="167" t="s">
        <v>204</v>
      </c>
      <c r="AU368" s="167" t="s">
        <v>74</v>
      </c>
      <c r="AY368" s="16" t="s">
        <v>153</v>
      </c>
      <c r="BE368" s="168">
        <f>IF(N368="základná",J368,0)</f>
        <v>0</v>
      </c>
      <c r="BF368" s="168">
        <f>IF(N368="znížená",J368,0)</f>
        <v>0</v>
      </c>
      <c r="BG368" s="168">
        <f>IF(N368="zákl. prenesená",J368,0)</f>
        <v>0</v>
      </c>
      <c r="BH368" s="168">
        <f>IF(N368="zníž. prenesená",J368,0)</f>
        <v>0</v>
      </c>
      <c r="BI368" s="168">
        <f>IF(N368="nulová",J368,0)</f>
        <v>0</v>
      </c>
      <c r="BJ368" s="16" t="s">
        <v>82</v>
      </c>
      <c r="BK368" s="168">
        <f>ROUND(I368*H368,2)</f>
        <v>0</v>
      </c>
      <c r="BL368" s="16" t="s">
        <v>507</v>
      </c>
      <c r="BM368" s="167" t="s">
        <v>2560</v>
      </c>
    </row>
    <row r="369" spans="2:65" s="1" customFormat="1" ht="48.75">
      <c r="B369" s="31"/>
      <c r="D369" s="170" t="s">
        <v>431</v>
      </c>
      <c r="F369" s="203" t="s">
        <v>2561</v>
      </c>
      <c r="I369" s="95"/>
      <c r="L369" s="31"/>
      <c r="M369" s="204"/>
      <c r="N369" s="54"/>
      <c r="O369" s="54"/>
      <c r="P369" s="54"/>
      <c r="Q369" s="54"/>
      <c r="R369" s="54"/>
      <c r="S369" s="54"/>
      <c r="T369" s="55"/>
      <c r="AT369" s="16" t="s">
        <v>431</v>
      </c>
      <c r="AU369" s="16" t="s">
        <v>74</v>
      </c>
    </row>
    <row r="370" spans="2:65" s="1" customFormat="1" ht="24" customHeight="1">
      <c r="B370" s="155"/>
      <c r="C370" s="193" t="s">
        <v>991</v>
      </c>
      <c r="D370" s="193" t="s">
        <v>204</v>
      </c>
      <c r="E370" s="194" t="s">
        <v>2562</v>
      </c>
      <c r="F370" s="195" t="s">
        <v>2563</v>
      </c>
      <c r="G370" s="196" t="s">
        <v>265</v>
      </c>
      <c r="H370" s="197">
        <v>170</v>
      </c>
      <c r="I370" s="198"/>
      <c r="J370" s="199">
        <f>ROUND(I370*H370,2)</f>
        <v>0</v>
      </c>
      <c r="K370" s="195" t="s">
        <v>1</v>
      </c>
      <c r="L370" s="200"/>
      <c r="M370" s="201" t="s">
        <v>1</v>
      </c>
      <c r="N370" s="202" t="s">
        <v>36</v>
      </c>
      <c r="O370" s="54"/>
      <c r="P370" s="165">
        <f>O370*H370</f>
        <v>0</v>
      </c>
      <c r="Q370" s="165">
        <v>0</v>
      </c>
      <c r="R370" s="165">
        <f>Q370*H370</f>
        <v>0</v>
      </c>
      <c r="S370" s="165">
        <v>0</v>
      </c>
      <c r="T370" s="166">
        <f>S370*H370</f>
        <v>0</v>
      </c>
      <c r="AR370" s="167" t="s">
        <v>1694</v>
      </c>
      <c r="AT370" s="167" t="s">
        <v>204</v>
      </c>
      <c r="AU370" s="167" t="s">
        <v>74</v>
      </c>
      <c r="AY370" s="16" t="s">
        <v>153</v>
      </c>
      <c r="BE370" s="168">
        <f>IF(N370="základná",J370,0)</f>
        <v>0</v>
      </c>
      <c r="BF370" s="168">
        <f>IF(N370="znížená",J370,0)</f>
        <v>0</v>
      </c>
      <c r="BG370" s="168">
        <f>IF(N370="zákl. prenesená",J370,0)</f>
        <v>0</v>
      </c>
      <c r="BH370" s="168">
        <f>IF(N370="zníž. prenesená",J370,0)</f>
        <v>0</v>
      </c>
      <c r="BI370" s="168">
        <f>IF(N370="nulová",J370,0)</f>
        <v>0</v>
      </c>
      <c r="BJ370" s="16" t="s">
        <v>82</v>
      </c>
      <c r="BK370" s="168">
        <f>ROUND(I370*H370,2)</f>
        <v>0</v>
      </c>
      <c r="BL370" s="16" t="s">
        <v>507</v>
      </c>
      <c r="BM370" s="167" t="s">
        <v>2564</v>
      </c>
    </row>
    <row r="371" spans="2:65" s="1" customFormat="1" ht="48.75">
      <c r="B371" s="31"/>
      <c r="D371" s="170" t="s">
        <v>431</v>
      </c>
      <c r="F371" s="203" t="s">
        <v>2565</v>
      </c>
      <c r="I371" s="95"/>
      <c r="L371" s="31"/>
      <c r="M371" s="204"/>
      <c r="N371" s="54"/>
      <c r="O371" s="54"/>
      <c r="P371" s="54"/>
      <c r="Q371" s="54"/>
      <c r="R371" s="54"/>
      <c r="S371" s="54"/>
      <c r="T371" s="55"/>
      <c r="AT371" s="16" t="s">
        <v>431</v>
      </c>
      <c r="AU371" s="16" t="s">
        <v>74</v>
      </c>
    </row>
    <row r="372" spans="2:65" s="1" customFormat="1" ht="24" customHeight="1">
      <c r="B372" s="155"/>
      <c r="C372" s="193" t="s">
        <v>996</v>
      </c>
      <c r="D372" s="193" t="s">
        <v>204</v>
      </c>
      <c r="E372" s="194" t="s">
        <v>2566</v>
      </c>
      <c r="F372" s="195" t="s">
        <v>2567</v>
      </c>
      <c r="G372" s="196" t="s">
        <v>265</v>
      </c>
      <c r="H372" s="197">
        <v>2</v>
      </c>
      <c r="I372" s="198"/>
      <c r="J372" s="199">
        <f>ROUND(I372*H372,2)</f>
        <v>0</v>
      </c>
      <c r="K372" s="195" t="s">
        <v>1</v>
      </c>
      <c r="L372" s="200"/>
      <c r="M372" s="201" t="s">
        <v>1</v>
      </c>
      <c r="N372" s="202" t="s">
        <v>36</v>
      </c>
      <c r="O372" s="54"/>
      <c r="P372" s="165">
        <f>O372*H372</f>
        <v>0</v>
      </c>
      <c r="Q372" s="165">
        <v>0</v>
      </c>
      <c r="R372" s="165">
        <f>Q372*H372</f>
        <v>0</v>
      </c>
      <c r="S372" s="165">
        <v>0</v>
      </c>
      <c r="T372" s="166">
        <f>S372*H372</f>
        <v>0</v>
      </c>
      <c r="AR372" s="167" t="s">
        <v>1694</v>
      </c>
      <c r="AT372" s="167" t="s">
        <v>204</v>
      </c>
      <c r="AU372" s="167" t="s">
        <v>74</v>
      </c>
      <c r="AY372" s="16" t="s">
        <v>153</v>
      </c>
      <c r="BE372" s="168">
        <f>IF(N372="základná",J372,0)</f>
        <v>0</v>
      </c>
      <c r="BF372" s="168">
        <f>IF(N372="znížená",J372,0)</f>
        <v>0</v>
      </c>
      <c r="BG372" s="168">
        <f>IF(N372="zákl. prenesená",J372,0)</f>
        <v>0</v>
      </c>
      <c r="BH372" s="168">
        <f>IF(N372="zníž. prenesená",J372,0)</f>
        <v>0</v>
      </c>
      <c r="BI372" s="168">
        <f>IF(N372="nulová",J372,0)</f>
        <v>0</v>
      </c>
      <c r="BJ372" s="16" t="s">
        <v>82</v>
      </c>
      <c r="BK372" s="168">
        <f>ROUND(I372*H372,2)</f>
        <v>0</v>
      </c>
      <c r="BL372" s="16" t="s">
        <v>507</v>
      </c>
      <c r="BM372" s="167" t="s">
        <v>2568</v>
      </c>
    </row>
    <row r="373" spans="2:65" s="1" customFormat="1" ht="48.75">
      <c r="B373" s="31"/>
      <c r="D373" s="170" t="s">
        <v>431</v>
      </c>
      <c r="F373" s="203" t="s">
        <v>2569</v>
      </c>
      <c r="I373" s="95"/>
      <c r="L373" s="31"/>
      <c r="M373" s="204"/>
      <c r="N373" s="54"/>
      <c r="O373" s="54"/>
      <c r="P373" s="54"/>
      <c r="Q373" s="54"/>
      <c r="R373" s="54"/>
      <c r="S373" s="54"/>
      <c r="T373" s="55"/>
      <c r="AT373" s="16" t="s">
        <v>431</v>
      </c>
      <c r="AU373" s="16" t="s">
        <v>74</v>
      </c>
    </row>
    <row r="374" spans="2:65" s="1" customFormat="1" ht="24" customHeight="1">
      <c r="B374" s="155"/>
      <c r="C374" s="193" t="s">
        <v>1002</v>
      </c>
      <c r="D374" s="193" t="s">
        <v>204</v>
      </c>
      <c r="E374" s="194" t="s">
        <v>2570</v>
      </c>
      <c r="F374" s="195" t="s">
        <v>2571</v>
      </c>
      <c r="G374" s="196" t="s">
        <v>265</v>
      </c>
      <c r="H374" s="197">
        <v>2</v>
      </c>
      <c r="I374" s="198"/>
      <c r="J374" s="199">
        <f>ROUND(I374*H374,2)</f>
        <v>0</v>
      </c>
      <c r="K374" s="195" t="s">
        <v>1</v>
      </c>
      <c r="L374" s="200"/>
      <c r="M374" s="201" t="s">
        <v>1</v>
      </c>
      <c r="N374" s="202" t="s">
        <v>36</v>
      </c>
      <c r="O374" s="54"/>
      <c r="P374" s="165">
        <f>O374*H374</f>
        <v>0</v>
      </c>
      <c r="Q374" s="165">
        <v>0</v>
      </c>
      <c r="R374" s="165">
        <f>Q374*H374</f>
        <v>0</v>
      </c>
      <c r="S374" s="165">
        <v>0</v>
      </c>
      <c r="T374" s="166">
        <f>S374*H374</f>
        <v>0</v>
      </c>
      <c r="AR374" s="167" t="s">
        <v>1694</v>
      </c>
      <c r="AT374" s="167" t="s">
        <v>204</v>
      </c>
      <c r="AU374" s="167" t="s">
        <v>74</v>
      </c>
      <c r="AY374" s="16" t="s">
        <v>153</v>
      </c>
      <c r="BE374" s="168">
        <f>IF(N374="základná",J374,0)</f>
        <v>0</v>
      </c>
      <c r="BF374" s="168">
        <f>IF(N374="znížená",J374,0)</f>
        <v>0</v>
      </c>
      <c r="BG374" s="168">
        <f>IF(N374="zákl. prenesená",J374,0)</f>
        <v>0</v>
      </c>
      <c r="BH374" s="168">
        <f>IF(N374="zníž. prenesená",J374,0)</f>
        <v>0</v>
      </c>
      <c r="BI374" s="168">
        <f>IF(N374="nulová",J374,0)</f>
        <v>0</v>
      </c>
      <c r="BJ374" s="16" t="s">
        <v>82</v>
      </c>
      <c r="BK374" s="168">
        <f>ROUND(I374*H374,2)</f>
        <v>0</v>
      </c>
      <c r="BL374" s="16" t="s">
        <v>507</v>
      </c>
      <c r="BM374" s="167" t="s">
        <v>2572</v>
      </c>
    </row>
    <row r="375" spans="2:65" s="1" customFormat="1" ht="39">
      <c r="B375" s="31"/>
      <c r="D375" s="170" t="s">
        <v>431</v>
      </c>
      <c r="F375" s="203" t="s">
        <v>2573</v>
      </c>
      <c r="I375" s="95"/>
      <c r="L375" s="31"/>
      <c r="M375" s="204"/>
      <c r="N375" s="54"/>
      <c r="O375" s="54"/>
      <c r="P375" s="54"/>
      <c r="Q375" s="54"/>
      <c r="R375" s="54"/>
      <c r="S375" s="54"/>
      <c r="T375" s="55"/>
      <c r="AT375" s="16" t="s">
        <v>431</v>
      </c>
      <c r="AU375" s="16" t="s">
        <v>74</v>
      </c>
    </row>
    <row r="376" spans="2:65" s="1" customFormat="1" ht="24" customHeight="1">
      <c r="B376" s="155"/>
      <c r="C376" s="193" t="s">
        <v>1007</v>
      </c>
      <c r="D376" s="193" t="s">
        <v>204</v>
      </c>
      <c r="E376" s="194" t="s">
        <v>2574</v>
      </c>
      <c r="F376" s="195" t="s">
        <v>2575</v>
      </c>
      <c r="G376" s="196" t="s">
        <v>265</v>
      </c>
      <c r="H376" s="197">
        <v>4</v>
      </c>
      <c r="I376" s="198"/>
      <c r="J376" s="199">
        <f>ROUND(I376*H376,2)</f>
        <v>0</v>
      </c>
      <c r="K376" s="195" t="s">
        <v>1</v>
      </c>
      <c r="L376" s="200"/>
      <c r="M376" s="201" t="s">
        <v>1</v>
      </c>
      <c r="N376" s="202" t="s">
        <v>36</v>
      </c>
      <c r="O376" s="54"/>
      <c r="P376" s="165">
        <f>O376*H376</f>
        <v>0</v>
      </c>
      <c r="Q376" s="165">
        <v>0</v>
      </c>
      <c r="R376" s="165">
        <f>Q376*H376</f>
        <v>0</v>
      </c>
      <c r="S376" s="165">
        <v>0</v>
      </c>
      <c r="T376" s="166">
        <f>S376*H376</f>
        <v>0</v>
      </c>
      <c r="AR376" s="167" t="s">
        <v>1694</v>
      </c>
      <c r="AT376" s="167" t="s">
        <v>204</v>
      </c>
      <c r="AU376" s="167" t="s">
        <v>74</v>
      </c>
      <c r="AY376" s="16" t="s">
        <v>153</v>
      </c>
      <c r="BE376" s="168">
        <f>IF(N376="základná",J376,0)</f>
        <v>0</v>
      </c>
      <c r="BF376" s="168">
        <f>IF(N376="znížená",J376,0)</f>
        <v>0</v>
      </c>
      <c r="BG376" s="168">
        <f>IF(N376="zákl. prenesená",J376,0)</f>
        <v>0</v>
      </c>
      <c r="BH376" s="168">
        <f>IF(N376="zníž. prenesená",J376,0)</f>
        <v>0</v>
      </c>
      <c r="BI376" s="168">
        <f>IF(N376="nulová",J376,0)</f>
        <v>0</v>
      </c>
      <c r="BJ376" s="16" t="s">
        <v>82</v>
      </c>
      <c r="BK376" s="168">
        <f>ROUND(I376*H376,2)</f>
        <v>0</v>
      </c>
      <c r="BL376" s="16" t="s">
        <v>507</v>
      </c>
      <c r="BM376" s="167" t="s">
        <v>2576</v>
      </c>
    </row>
    <row r="377" spans="2:65" s="1" customFormat="1" ht="24" customHeight="1">
      <c r="B377" s="155"/>
      <c r="C377" s="193" t="s">
        <v>1012</v>
      </c>
      <c r="D377" s="193" t="s">
        <v>204</v>
      </c>
      <c r="E377" s="194" t="s">
        <v>2577</v>
      </c>
      <c r="F377" s="195" t="s">
        <v>2578</v>
      </c>
      <c r="G377" s="196" t="s">
        <v>265</v>
      </c>
      <c r="H377" s="197">
        <v>9</v>
      </c>
      <c r="I377" s="198"/>
      <c r="J377" s="199">
        <f>ROUND(I377*H377,2)</f>
        <v>0</v>
      </c>
      <c r="K377" s="195" t="s">
        <v>1</v>
      </c>
      <c r="L377" s="200"/>
      <c r="M377" s="201" t="s">
        <v>1</v>
      </c>
      <c r="N377" s="202" t="s">
        <v>36</v>
      </c>
      <c r="O377" s="54"/>
      <c r="P377" s="165">
        <f>O377*H377</f>
        <v>0</v>
      </c>
      <c r="Q377" s="165">
        <v>0</v>
      </c>
      <c r="R377" s="165">
        <f>Q377*H377</f>
        <v>0</v>
      </c>
      <c r="S377" s="165">
        <v>0</v>
      </c>
      <c r="T377" s="166">
        <f>S377*H377</f>
        <v>0</v>
      </c>
      <c r="AR377" s="167" t="s">
        <v>1694</v>
      </c>
      <c r="AT377" s="167" t="s">
        <v>204</v>
      </c>
      <c r="AU377" s="167" t="s">
        <v>74</v>
      </c>
      <c r="AY377" s="16" t="s">
        <v>153</v>
      </c>
      <c r="BE377" s="168">
        <f>IF(N377="základná",J377,0)</f>
        <v>0</v>
      </c>
      <c r="BF377" s="168">
        <f>IF(N377="znížená",J377,0)</f>
        <v>0</v>
      </c>
      <c r="BG377" s="168">
        <f>IF(N377="zákl. prenesená",J377,0)</f>
        <v>0</v>
      </c>
      <c r="BH377" s="168">
        <f>IF(N377="zníž. prenesená",J377,0)</f>
        <v>0</v>
      </c>
      <c r="BI377" s="168">
        <f>IF(N377="nulová",J377,0)</f>
        <v>0</v>
      </c>
      <c r="BJ377" s="16" t="s">
        <v>82</v>
      </c>
      <c r="BK377" s="168">
        <f>ROUND(I377*H377,2)</f>
        <v>0</v>
      </c>
      <c r="BL377" s="16" t="s">
        <v>507</v>
      </c>
      <c r="BM377" s="167" t="s">
        <v>2579</v>
      </c>
    </row>
    <row r="378" spans="2:65" s="1" customFormat="1" ht="29.25">
      <c r="B378" s="31"/>
      <c r="D378" s="170" t="s">
        <v>431</v>
      </c>
      <c r="F378" s="203" t="s">
        <v>2580</v>
      </c>
      <c r="I378" s="95"/>
      <c r="L378" s="31"/>
      <c r="M378" s="204"/>
      <c r="N378" s="54"/>
      <c r="O378" s="54"/>
      <c r="P378" s="54"/>
      <c r="Q378" s="54"/>
      <c r="R378" s="54"/>
      <c r="S378" s="54"/>
      <c r="T378" s="55"/>
      <c r="AT378" s="16" t="s">
        <v>431</v>
      </c>
      <c r="AU378" s="16" t="s">
        <v>74</v>
      </c>
    </row>
    <row r="379" spans="2:65" s="1" customFormat="1" ht="24" customHeight="1">
      <c r="B379" s="155"/>
      <c r="C379" s="193" t="s">
        <v>1019</v>
      </c>
      <c r="D379" s="193" t="s">
        <v>204</v>
      </c>
      <c r="E379" s="194" t="s">
        <v>2581</v>
      </c>
      <c r="F379" s="195" t="s">
        <v>2582</v>
      </c>
      <c r="G379" s="196" t="s">
        <v>265</v>
      </c>
      <c r="H379" s="197">
        <v>2</v>
      </c>
      <c r="I379" s="198"/>
      <c r="J379" s="199">
        <f>ROUND(I379*H379,2)</f>
        <v>0</v>
      </c>
      <c r="K379" s="195" t="s">
        <v>1</v>
      </c>
      <c r="L379" s="200"/>
      <c r="M379" s="201" t="s">
        <v>1</v>
      </c>
      <c r="N379" s="202" t="s">
        <v>36</v>
      </c>
      <c r="O379" s="54"/>
      <c r="P379" s="165">
        <f>O379*H379</f>
        <v>0</v>
      </c>
      <c r="Q379" s="165">
        <v>0</v>
      </c>
      <c r="R379" s="165">
        <f>Q379*H379</f>
        <v>0</v>
      </c>
      <c r="S379" s="165">
        <v>0</v>
      </c>
      <c r="T379" s="166">
        <f>S379*H379</f>
        <v>0</v>
      </c>
      <c r="AR379" s="167" t="s">
        <v>1694</v>
      </c>
      <c r="AT379" s="167" t="s">
        <v>204</v>
      </c>
      <c r="AU379" s="167" t="s">
        <v>74</v>
      </c>
      <c r="AY379" s="16" t="s">
        <v>153</v>
      </c>
      <c r="BE379" s="168">
        <f>IF(N379="základná",J379,0)</f>
        <v>0</v>
      </c>
      <c r="BF379" s="168">
        <f>IF(N379="znížená",J379,0)</f>
        <v>0</v>
      </c>
      <c r="BG379" s="168">
        <f>IF(N379="zákl. prenesená",J379,0)</f>
        <v>0</v>
      </c>
      <c r="BH379" s="168">
        <f>IF(N379="zníž. prenesená",J379,0)</f>
        <v>0</v>
      </c>
      <c r="BI379" s="168">
        <f>IF(N379="nulová",J379,0)</f>
        <v>0</v>
      </c>
      <c r="BJ379" s="16" t="s">
        <v>82</v>
      </c>
      <c r="BK379" s="168">
        <f>ROUND(I379*H379,2)</f>
        <v>0</v>
      </c>
      <c r="BL379" s="16" t="s">
        <v>507</v>
      </c>
      <c r="BM379" s="167" t="s">
        <v>2583</v>
      </c>
    </row>
    <row r="380" spans="2:65" s="1" customFormat="1" ht="29.25">
      <c r="B380" s="31"/>
      <c r="D380" s="170" t="s">
        <v>431</v>
      </c>
      <c r="F380" s="203" t="s">
        <v>2584</v>
      </c>
      <c r="I380" s="95"/>
      <c r="L380" s="31"/>
      <c r="M380" s="204"/>
      <c r="N380" s="54"/>
      <c r="O380" s="54"/>
      <c r="P380" s="54"/>
      <c r="Q380" s="54"/>
      <c r="R380" s="54"/>
      <c r="S380" s="54"/>
      <c r="T380" s="55"/>
      <c r="AT380" s="16" t="s">
        <v>431</v>
      </c>
      <c r="AU380" s="16" t="s">
        <v>74</v>
      </c>
    </row>
    <row r="381" spans="2:65" s="1" customFormat="1" ht="24" customHeight="1">
      <c r="B381" s="155"/>
      <c r="C381" s="193" t="s">
        <v>1025</v>
      </c>
      <c r="D381" s="193" t="s">
        <v>204</v>
      </c>
      <c r="E381" s="194" t="s">
        <v>2585</v>
      </c>
      <c r="F381" s="195" t="s">
        <v>2586</v>
      </c>
      <c r="G381" s="196" t="s">
        <v>265</v>
      </c>
      <c r="H381" s="197">
        <v>3</v>
      </c>
      <c r="I381" s="198"/>
      <c r="J381" s="199">
        <f>ROUND(I381*H381,2)</f>
        <v>0</v>
      </c>
      <c r="K381" s="195" t="s">
        <v>1</v>
      </c>
      <c r="L381" s="200"/>
      <c r="M381" s="201" t="s">
        <v>1</v>
      </c>
      <c r="N381" s="202" t="s">
        <v>36</v>
      </c>
      <c r="O381" s="54"/>
      <c r="P381" s="165">
        <f>O381*H381</f>
        <v>0</v>
      </c>
      <c r="Q381" s="165">
        <v>0</v>
      </c>
      <c r="R381" s="165">
        <f>Q381*H381</f>
        <v>0</v>
      </c>
      <c r="S381" s="165">
        <v>0</v>
      </c>
      <c r="T381" s="166">
        <f>S381*H381</f>
        <v>0</v>
      </c>
      <c r="AR381" s="167" t="s">
        <v>1694</v>
      </c>
      <c r="AT381" s="167" t="s">
        <v>204</v>
      </c>
      <c r="AU381" s="167" t="s">
        <v>74</v>
      </c>
      <c r="AY381" s="16" t="s">
        <v>153</v>
      </c>
      <c r="BE381" s="168">
        <f>IF(N381="základná",J381,0)</f>
        <v>0</v>
      </c>
      <c r="BF381" s="168">
        <f>IF(N381="znížená",J381,0)</f>
        <v>0</v>
      </c>
      <c r="BG381" s="168">
        <f>IF(N381="zákl. prenesená",J381,0)</f>
        <v>0</v>
      </c>
      <c r="BH381" s="168">
        <f>IF(N381="zníž. prenesená",J381,0)</f>
        <v>0</v>
      </c>
      <c r="BI381" s="168">
        <f>IF(N381="nulová",J381,0)</f>
        <v>0</v>
      </c>
      <c r="BJ381" s="16" t="s">
        <v>82</v>
      </c>
      <c r="BK381" s="168">
        <f>ROUND(I381*H381,2)</f>
        <v>0</v>
      </c>
      <c r="BL381" s="16" t="s">
        <v>507</v>
      </c>
      <c r="BM381" s="167" t="s">
        <v>2587</v>
      </c>
    </row>
    <row r="382" spans="2:65" s="1" customFormat="1" ht="39">
      <c r="B382" s="31"/>
      <c r="D382" s="170" t="s">
        <v>431</v>
      </c>
      <c r="F382" s="203" t="s">
        <v>2588</v>
      </c>
      <c r="I382" s="95"/>
      <c r="L382" s="31"/>
      <c r="M382" s="204"/>
      <c r="N382" s="54"/>
      <c r="O382" s="54"/>
      <c r="P382" s="54"/>
      <c r="Q382" s="54"/>
      <c r="R382" s="54"/>
      <c r="S382" s="54"/>
      <c r="T382" s="55"/>
      <c r="AT382" s="16" t="s">
        <v>431</v>
      </c>
      <c r="AU382" s="16" t="s">
        <v>74</v>
      </c>
    </row>
    <row r="383" spans="2:65" s="1" customFormat="1" ht="24" customHeight="1">
      <c r="B383" s="155"/>
      <c r="C383" s="193" t="s">
        <v>1031</v>
      </c>
      <c r="D383" s="193" t="s">
        <v>204</v>
      </c>
      <c r="E383" s="194" t="s">
        <v>2589</v>
      </c>
      <c r="F383" s="195" t="s">
        <v>2590</v>
      </c>
      <c r="G383" s="196" t="s">
        <v>265</v>
      </c>
      <c r="H383" s="197">
        <v>11</v>
      </c>
      <c r="I383" s="198"/>
      <c r="J383" s="199">
        <f>ROUND(I383*H383,2)</f>
        <v>0</v>
      </c>
      <c r="K383" s="195" t="s">
        <v>1</v>
      </c>
      <c r="L383" s="200"/>
      <c r="M383" s="201" t="s">
        <v>1</v>
      </c>
      <c r="N383" s="202" t="s">
        <v>36</v>
      </c>
      <c r="O383" s="54"/>
      <c r="P383" s="165">
        <f>O383*H383</f>
        <v>0</v>
      </c>
      <c r="Q383" s="165">
        <v>0</v>
      </c>
      <c r="R383" s="165">
        <f>Q383*H383</f>
        <v>0</v>
      </c>
      <c r="S383" s="165">
        <v>0</v>
      </c>
      <c r="T383" s="166">
        <f>S383*H383</f>
        <v>0</v>
      </c>
      <c r="AR383" s="167" t="s">
        <v>1694</v>
      </c>
      <c r="AT383" s="167" t="s">
        <v>204</v>
      </c>
      <c r="AU383" s="167" t="s">
        <v>74</v>
      </c>
      <c r="AY383" s="16" t="s">
        <v>153</v>
      </c>
      <c r="BE383" s="168">
        <f>IF(N383="základná",J383,0)</f>
        <v>0</v>
      </c>
      <c r="BF383" s="168">
        <f>IF(N383="znížená",J383,0)</f>
        <v>0</v>
      </c>
      <c r="BG383" s="168">
        <f>IF(N383="zákl. prenesená",J383,0)</f>
        <v>0</v>
      </c>
      <c r="BH383" s="168">
        <f>IF(N383="zníž. prenesená",J383,0)</f>
        <v>0</v>
      </c>
      <c r="BI383" s="168">
        <f>IF(N383="nulová",J383,0)</f>
        <v>0</v>
      </c>
      <c r="BJ383" s="16" t="s">
        <v>82</v>
      </c>
      <c r="BK383" s="168">
        <f>ROUND(I383*H383,2)</f>
        <v>0</v>
      </c>
      <c r="BL383" s="16" t="s">
        <v>507</v>
      </c>
      <c r="BM383" s="167" t="s">
        <v>2591</v>
      </c>
    </row>
    <row r="384" spans="2:65" s="1" customFormat="1" ht="19.5">
      <c r="B384" s="31"/>
      <c r="D384" s="170" t="s">
        <v>431</v>
      </c>
      <c r="F384" s="203" t="s">
        <v>2592</v>
      </c>
      <c r="I384" s="95"/>
      <c r="L384" s="31"/>
      <c r="M384" s="204"/>
      <c r="N384" s="54"/>
      <c r="O384" s="54"/>
      <c r="P384" s="54"/>
      <c r="Q384" s="54"/>
      <c r="R384" s="54"/>
      <c r="S384" s="54"/>
      <c r="T384" s="55"/>
      <c r="AT384" s="16" t="s">
        <v>431</v>
      </c>
      <c r="AU384" s="16" t="s">
        <v>74</v>
      </c>
    </row>
    <row r="385" spans="2:65" s="1" customFormat="1" ht="24" customHeight="1">
      <c r="B385" s="155"/>
      <c r="C385" s="193" t="s">
        <v>1037</v>
      </c>
      <c r="D385" s="193" t="s">
        <v>204</v>
      </c>
      <c r="E385" s="194" t="s">
        <v>2593</v>
      </c>
      <c r="F385" s="195" t="s">
        <v>2594</v>
      </c>
      <c r="G385" s="196" t="s">
        <v>265</v>
      </c>
      <c r="H385" s="197">
        <v>70</v>
      </c>
      <c r="I385" s="198"/>
      <c r="J385" s="199">
        <f>ROUND(I385*H385,2)</f>
        <v>0</v>
      </c>
      <c r="K385" s="195" t="s">
        <v>1</v>
      </c>
      <c r="L385" s="200"/>
      <c r="M385" s="201" t="s">
        <v>1</v>
      </c>
      <c r="N385" s="202" t="s">
        <v>36</v>
      </c>
      <c r="O385" s="54"/>
      <c r="P385" s="165">
        <f>O385*H385</f>
        <v>0</v>
      </c>
      <c r="Q385" s="165">
        <v>0</v>
      </c>
      <c r="R385" s="165">
        <f>Q385*H385</f>
        <v>0</v>
      </c>
      <c r="S385" s="165">
        <v>0</v>
      </c>
      <c r="T385" s="166">
        <f>S385*H385</f>
        <v>0</v>
      </c>
      <c r="AR385" s="167" t="s">
        <v>1694</v>
      </c>
      <c r="AT385" s="167" t="s">
        <v>204</v>
      </c>
      <c r="AU385" s="167" t="s">
        <v>74</v>
      </c>
      <c r="AY385" s="16" t="s">
        <v>153</v>
      </c>
      <c r="BE385" s="168">
        <f>IF(N385="základná",J385,0)</f>
        <v>0</v>
      </c>
      <c r="BF385" s="168">
        <f>IF(N385="znížená",J385,0)</f>
        <v>0</v>
      </c>
      <c r="BG385" s="168">
        <f>IF(N385="zákl. prenesená",J385,0)</f>
        <v>0</v>
      </c>
      <c r="BH385" s="168">
        <f>IF(N385="zníž. prenesená",J385,0)</f>
        <v>0</v>
      </c>
      <c r="BI385" s="168">
        <f>IF(N385="nulová",J385,0)</f>
        <v>0</v>
      </c>
      <c r="BJ385" s="16" t="s">
        <v>82</v>
      </c>
      <c r="BK385" s="168">
        <f>ROUND(I385*H385,2)</f>
        <v>0</v>
      </c>
      <c r="BL385" s="16" t="s">
        <v>507</v>
      </c>
      <c r="BM385" s="167" t="s">
        <v>2595</v>
      </c>
    </row>
    <row r="386" spans="2:65" s="1" customFormat="1" ht="48.75">
      <c r="B386" s="31"/>
      <c r="D386" s="170" t="s">
        <v>431</v>
      </c>
      <c r="F386" s="203" t="s">
        <v>2596</v>
      </c>
      <c r="I386" s="95"/>
      <c r="L386" s="31"/>
      <c r="M386" s="204"/>
      <c r="N386" s="54"/>
      <c r="O386" s="54"/>
      <c r="P386" s="54"/>
      <c r="Q386" s="54"/>
      <c r="R386" s="54"/>
      <c r="S386" s="54"/>
      <c r="T386" s="55"/>
      <c r="AT386" s="16" t="s">
        <v>431</v>
      </c>
      <c r="AU386" s="16" t="s">
        <v>74</v>
      </c>
    </row>
    <row r="387" spans="2:65" s="1" customFormat="1" ht="24" customHeight="1">
      <c r="B387" s="155"/>
      <c r="C387" s="193" t="s">
        <v>1044</v>
      </c>
      <c r="D387" s="193" t="s">
        <v>204</v>
      </c>
      <c r="E387" s="194" t="s">
        <v>2597</v>
      </c>
      <c r="F387" s="195" t="s">
        <v>2598</v>
      </c>
      <c r="G387" s="196" t="s">
        <v>265</v>
      </c>
      <c r="H387" s="197">
        <v>18</v>
      </c>
      <c r="I387" s="198"/>
      <c r="J387" s="199">
        <f>ROUND(I387*H387,2)</f>
        <v>0</v>
      </c>
      <c r="K387" s="195" t="s">
        <v>1</v>
      </c>
      <c r="L387" s="200"/>
      <c r="M387" s="201" t="s">
        <v>1</v>
      </c>
      <c r="N387" s="202" t="s">
        <v>36</v>
      </c>
      <c r="O387" s="54"/>
      <c r="P387" s="165">
        <f>O387*H387</f>
        <v>0</v>
      </c>
      <c r="Q387" s="165">
        <v>0</v>
      </c>
      <c r="R387" s="165">
        <f>Q387*H387</f>
        <v>0</v>
      </c>
      <c r="S387" s="165">
        <v>0</v>
      </c>
      <c r="T387" s="166">
        <f>S387*H387</f>
        <v>0</v>
      </c>
      <c r="AR387" s="167" t="s">
        <v>1694</v>
      </c>
      <c r="AT387" s="167" t="s">
        <v>204</v>
      </c>
      <c r="AU387" s="167" t="s">
        <v>74</v>
      </c>
      <c r="AY387" s="16" t="s">
        <v>153</v>
      </c>
      <c r="BE387" s="168">
        <f>IF(N387="základná",J387,0)</f>
        <v>0</v>
      </c>
      <c r="BF387" s="168">
        <f>IF(N387="znížená",J387,0)</f>
        <v>0</v>
      </c>
      <c r="BG387" s="168">
        <f>IF(N387="zákl. prenesená",J387,0)</f>
        <v>0</v>
      </c>
      <c r="BH387" s="168">
        <f>IF(N387="zníž. prenesená",J387,0)</f>
        <v>0</v>
      </c>
      <c r="BI387" s="168">
        <f>IF(N387="nulová",J387,0)</f>
        <v>0</v>
      </c>
      <c r="BJ387" s="16" t="s">
        <v>82</v>
      </c>
      <c r="BK387" s="168">
        <f>ROUND(I387*H387,2)</f>
        <v>0</v>
      </c>
      <c r="BL387" s="16" t="s">
        <v>507</v>
      </c>
      <c r="BM387" s="167" t="s">
        <v>2599</v>
      </c>
    </row>
    <row r="388" spans="2:65" s="1" customFormat="1" ht="24" customHeight="1">
      <c r="B388" s="155"/>
      <c r="C388" s="193" t="s">
        <v>1049</v>
      </c>
      <c r="D388" s="193" t="s">
        <v>204</v>
      </c>
      <c r="E388" s="194" t="s">
        <v>2600</v>
      </c>
      <c r="F388" s="195" t="s">
        <v>2601</v>
      </c>
      <c r="G388" s="196" t="s">
        <v>265</v>
      </c>
      <c r="H388" s="197">
        <v>9</v>
      </c>
      <c r="I388" s="198"/>
      <c r="J388" s="199">
        <f>ROUND(I388*H388,2)</f>
        <v>0</v>
      </c>
      <c r="K388" s="195" t="s">
        <v>1</v>
      </c>
      <c r="L388" s="200"/>
      <c r="M388" s="201" t="s">
        <v>1</v>
      </c>
      <c r="N388" s="202" t="s">
        <v>36</v>
      </c>
      <c r="O388" s="54"/>
      <c r="P388" s="165">
        <f>O388*H388</f>
        <v>0</v>
      </c>
      <c r="Q388" s="165">
        <v>0</v>
      </c>
      <c r="R388" s="165">
        <f>Q388*H388</f>
        <v>0</v>
      </c>
      <c r="S388" s="165">
        <v>0</v>
      </c>
      <c r="T388" s="166">
        <f>S388*H388</f>
        <v>0</v>
      </c>
      <c r="AR388" s="167" t="s">
        <v>1694</v>
      </c>
      <c r="AT388" s="167" t="s">
        <v>204</v>
      </c>
      <c r="AU388" s="167" t="s">
        <v>74</v>
      </c>
      <c r="AY388" s="16" t="s">
        <v>153</v>
      </c>
      <c r="BE388" s="168">
        <f>IF(N388="základná",J388,0)</f>
        <v>0</v>
      </c>
      <c r="BF388" s="168">
        <f>IF(N388="znížená",J388,0)</f>
        <v>0</v>
      </c>
      <c r="BG388" s="168">
        <f>IF(N388="zákl. prenesená",J388,0)</f>
        <v>0</v>
      </c>
      <c r="BH388" s="168">
        <f>IF(N388="zníž. prenesená",J388,0)</f>
        <v>0</v>
      </c>
      <c r="BI388" s="168">
        <f>IF(N388="nulová",J388,0)</f>
        <v>0</v>
      </c>
      <c r="BJ388" s="16" t="s">
        <v>82</v>
      </c>
      <c r="BK388" s="168">
        <f>ROUND(I388*H388,2)</f>
        <v>0</v>
      </c>
      <c r="BL388" s="16" t="s">
        <v>507</v>
      </c>
      <c r="BM388" s="167" t="s">
        <v>2602</v>
      </c>
    </row>
    <row r="389" spans="2:65" s="1" customFormat="1" ht="16.5" customHeight="1">
      <c r="B389" s="155"/>
      <c r="C389" s="193" t="s">
        <v>1054</v>
      </c>
      <c r="D389" s="193" t="s">
        <v>204</v>
      </c>
      <c r="E389" s="194" t="s">
        <v>2603</v>
      </c>
      <c r="F389" s="195" t="s">
        <v>2604</v>
      </c>
      <c r="G389" s="196" t="s">
        <v>265</v>
      </c>
      <c r="H389" s="197">
        <v>9</v>
      </c>
      <c r="I389" s="198"/>
      <c r="J389" s="199">
        <f>ROUND(I389*H389,2)</f>
        <v>0</v>
      </c>
      <c r="K389" s="195" t="s">
        <v>1</v>
      </c>
      <c r="L389" s="200"/>
      <c r="M389" s="201" t="s">
        <v>1</v>
      </c>
      <c r="N389" s="202" t="s">
        <v>36</v>
      </c>
      <c r="O389" s="54"/>
      <c r="P389" s="165">
        <f>O389*H389</f>
        <v>0</v>
      </c>
      <c r="Q389" s="165">
        <v>0</v>
      </c>
      <c r="R389" s="165">
        <f>Q389*H389</f>
        <v>0</v>
      </c>
      <c r="S389" s="165">
        <v>0</v>
      </c>
      <c r="T389" s="166">
        <f>S389*H389</f>
        <v>0</v>
      </c>
      <c r="AR389" s="167" t="s">
        <v>1694</v>
      </c>
      <c r="AT389" s="167" t="s">
        <v>204</v>
      </c>
      <c r="AU389" s="167" t="s">
        <v>74</v>
      </c>
      <c r="AY389" s="16" t="s">
        <v>153</v>
      </c>
      <c r="BE389" s="168">
        <f>IF(N389="základná",J389,0)</f>
        <v>0</v>
      </c>
      <c r="BF389" s="168">
        <f>IF(N389="znížená",J389,0)</f>
        <v>0</v>
      </c>
      <c r="BG389" s="168">
        <f>IF(N389="zákl. prenesená",J389,0)</f>
        <v>0</v>
      </c>
      <c r="BH389" s="168">
        <f>IF(N389="zníž. prenesená",J389,0)</f>
        <v>0</v>
      </c>
      <c r="BI389" s="168">
        <f>IF(N389="nulová",J389,0)</f>
        <v>0</v>
      </c>
      <c r="BJ389" s="16" t="s">
        <v>82</v>
      </c>
      <c r="BK389" s="168">
        <f>ROUND(I389*H389,2)</f>
        <v>0</v>
      </c>
      <c r="BL389" s="16" t="s">
        <v>507</v>
      </c>
      <c r="BM389" s="167" t="s">
        <v>2605</v>
      </c>
    </row>
    <row r="390" spans="2:65" s="1" customFormat="1" ht="39">
      <c r="B390" s="31"/>
      <c r="D390" s="170" t="s">
        <v>431</v>
      </c>
      <c r="F390" s="203" t="s">
        <v>2606</v>
      </c>
      <c r="I390" s="95"/>
      <c r="L390" s="31"/>
      <c r="M390" s="204"/>
      <c r="N390" s="54"/>
      <c r="O390" s="54"/>
      <c r="P390" s="54"/>
      <c r="Q390" s="54"/>
      <c r="R390" s="54"/>
      <c r="S390" s="54"/>
      <c r="T390" s="55"/>
      <c r="AT390" s="16" t="s">
        <v>431</v>
      </c>
      <c r="AU390" s="16" t="s">
        <v>74</v>
      </c>
    </row>
    <row r="391" spans="2:65" s="1" customFormat="1" ht="24" customHeight="1">
      <c r="B391" s="155"/>
      <c r="C391" s="193" t="s">
        <v>1060</v>
      </c>
      <c r="D391" s="193" t="s">
        <v>204</v>
      </c>
      <c r="E391" s="194" t="s">
        <v>2607</v>
      </c>
      <c r="F391" s="195" t="s">
        <v>2608</v>
      </c>
      <c r="G391" s="196" t="s">
        <v>323</v>
      </c>
      <c r="H391" s="197">
        <v>42</v>
      </c>
      <c r="I391" s="198"/>
      <c r="J391" s="199">
        <f>ROUND(I391*H391,2)</f>
        <v>0</v>
      </c>
      <c r="K391" s="195" t="s">
        <v>1</v>
      </c>
      <c r="L391" s="200"/>
      <c r="M391" s="201" t="s">
        <v>1</v>
      </c>
      <c r="N391" s="202" t="s">
        <v>36</v>
      </c>
      <c r="O391" s="54"/>
      <c r="P391" s="165">
        <f>O391*H391</f>
        <v>0</v>
      </c>
      <c r="Q391" s="165">
        <v>0</v>
      </c>
      <c r="R391" s="165">
        <f>Q391*H391</f>
        <v>0</v>
      </c>
      <c r="S391" s="165">
        <v>0</v>
      </c>
      <c r="T391" s="166">
        <f>S391*H391</f>
        <v>0</v>
      </c>
      <c r="AR391" s="167" t="s">
        <v>1694</v>
      </c>
      <c r="AT391" s="167" t="s">
        <v>204</v>
      </c>
      <c r="AU391" s="167" t="s">
        <v>74</v>
      </c>
      <c r="AY391" s="16" t="s">
        <v>153</v>
      </c>
      <c r="BE391" s="168">
        <f>IF(N391="základná",J391,0)</f>
        <v>0</v>
      </c>
      <c r="BF391" s="168">
        <f>IF(N391="znížená",J391,0)</f>
        <v>0</v>
      </c>
      <c r="BG391" s="168">
        <f>IF(N391="zákl. prenesená",J391,0)</f>
        <v>0</v>
      </c>
      <c r="BH391" s="168">
        <f>IF(N391="zníž. prenesená",J391,0)</f>
        <v>0</v>
      </c>
      <c r="BI391" s="168">
        <f>IF(N391="nulová",J391,0)</f>
        <v>0</v>
      </c>
      <c r="BJ391" s="16" t="s">
        <v>82</v>
      </c>
      <c r="BK391" s="168">
        <f>ROUND(I391*H391,2)</f>
        <v>0</v>
      </c>
      <c r="BL391" s="16" t="s">
        <v>507</v>
      </c>
      <c r="BM391" s="167" t="s">
        <v>2609</v>
      </c>
    </row>
    <row r="392" spans="2:65" s="1" customFormat="1" ht="78">
      <c r="B392" s="31"/>
      <c r="D392" s="170" t="s">
        <v>431</v>
      </c>
      <c r="F392" s="203" t="s">
        <v>2610</v>
      </c>
      <c r="I392" s="95"/>
      <c r="L392" s="31"/>
      <c r="M392" s="204"/>
      <c r="N392" s="54"/>
      <c r="O392" s="54"/>
      <c r="P392" s="54"/>
      <c r="Q392" s="54"/>
      <c r="R392" s="54"/>
      <c r="S392" s="54"/>
      <c r="T392" s="55"/>
      <c r="AT392" s="16" t="s">
        <v>431</v>
      </c>
      <c r="AU392" s="16" t="s">
        <v>74</v>
      </c>
    </row>
    <row r="393" spans="2:65" s="1" customFormat="1" ht="16.5" customHeight="1">
      <c r="B393" s="155"/>
      <c r="C393" s="193" t="s">
        <v>1066</v>
      </c>
      <c r="D393" s="193" t="s">
        <v>204</v>
      </c>
      <c r="E393" s="194" t="s">
        <v>2611</v>
      </c>
      <c r="F393" s="195" t="s">
        <v>2612</v>
      </c>
      <c r="G393" s="196" t="s">
        <v>323</v>
      </c>
      <c r="H393" s="197">
        <v>68</v>
      </c>
      <c r="I393" s="198"/>
      <c r="J393" s="199">
        <f>ROUND(I393*H393,2)</f>
        <v>0</v>
      </c>
      <c r="K393" s="195" t="s">
        <v>1</v>
      </c>
      <c r="L393" s="200"/>
      <c r="M393" s="201" t="s">
        <v>1</v>
      </c>
      <c r="N393" s="202" t="s">
        <v>36</v>
      </c>
      <c r="O393" s="54"/>
      <c r="P393" s="165">
        <f>O393*H393</f>
        <v>0</v>
      </c>
      <c r="Q393" s="165">
        <v>0</v>
      </c>
      <c r="R393" s="165">
        <f>Q393*H393</f>
        <v>0</v>
      </c>
      <c r="S393" s="165">
        <v>0</v>
      </c>
      <c r="T393" s="166">
        <f>S393*H393</f>
        <v>0</v>
      </c>
      <c r="AR393" s="167" t="s">
        <v>1694</v>
      </c>
      <c r="AT393" s="167" t="s">
        <v>204</v>
      </c>
      <c r="AU393" s="167" t="s">
        <v>74</v>
      </c>
      <c r="AY393" s="16" t="s">
        <v>153</v>
      </c>
      <c r="BE393" s="168">
        <f>IF(N393="základná",J393,0)</f>
        <v>0</v>
      </c>
      <c r="BF393" s="168">
        <f>IF(N393="znížená",J393,0)</f>
        <v>0</v>
      </c>
      <c r="BG393" s="168">
        <f>IF(N393="zákl. prenesená",J393,0)</f>
        <v>0</v>
      </c>
      <c r="BH393" s="168">
        <f>IF(N393="zníž. prenesená",J393,0)</f>
        <v>0</v>
      </c>
      <c r="BI393" s="168">
        <f>IF(N393="nulová",J393,0)</f>
        <v>0</v>
      </c>
      <c r="BJ393" s="16" t="s">
        <v>82</v>
      </c>
      <c r="BK393" s="168">
        <f>ROUND(I393*H393,2)</f>
        <v>0</v>
      </c>
      <c r="BL393" s="16" t="s">
        <v>507</v>
      </c>
      <c r="BM393" s="167" t="s">
        <v>2613</v>
      </c>
    </row>
    <row r="394" spans="2:65" s="1" customFormat="1" ht="48.75">
      <c r="B394" s="31"/>
      <c r="D394" s="170" t="s">
        <v>431</v>
      </c>
      <c r="F394" s="203" t="s">
        <v>2614</v>
      </c>
      <c r="I394" s="95"/>
      <c r="L394" s="31"/>
      <c r="M394" s="204"/>
      <c r="N394" s="54"/>
      <c r="O394" s="54"/>
      <c r="P394" s="54"/>
      <c r="Q394" s="54"/>
      <c r="R394" s="54"/>
      <c r="S394" s="54"/>
      <c r="T394" s="55"/>
      <c r="AT394" s="16" t="s">
        <v>431</v>
      </c>
      <c r="AU394" s="16" t="s">
        <v>74</v>
      </c>
    </row>
    <row r="395" spans="2:65" s="11" customFormat="1" ht="22.9" customHeight="1">
      <c r="B395" s="142"/>
      <c r="D395" s="143" t="s">
        <v>69</v>
      </c>
      <c r="E395" s="153" t="s">
        <v>2615</v>
      </c>
      <c r="F395" s="153" t="s">
        <v>2616</v>
      </c>
      <c r="I395" s="145"/>
      <c r="J395" s="154">
        <f>BK395</f>
        <v>0</v>
      </c>
      <c r="L395" s="142"/>
      <c r="M395" s="147"/>
      <c r="N395" s="148"/>
      <c r="O395" s="148"/>
      <c r="P395" s="149">
        <f>SUM(P396:P406)</f>
        <v>0</v>
      </c>
      <c r="Q395" s="148"/>
      <c r="R395" s="149">
        <f>SUM(R396:R406)</f>
        <v>0</v>
      </c>
      <c r="S395" s="148"/>
      <c r="T395" s="150">
        <f>SUM(T396:T406)</f>
        <v>0</v>
      </c>
      <c r="AR395" s="143" t="s">
        <v>89</v>
      </c>
      <c r="AT395" s="151" t="s">
        <v>69</v>
      </c>
      <c r="AU395" s="151" t="s">
        <v>74</v>
      </c>
      <c r="AY395" s="143" t="s">
        <v>153</v>
      </c>
      <c r="BK395" s="152">
        <f>SUM(BK396:BK406)</f>
        <v>0</v>
      </c>
    </row>
    <row r="396" spans="2:65" s="1" customFormat="1" ht="16.5" customHeight="1">
      <c r="B396" s="155"/>
      <c r="C396" s="156" t="s">
        <v>1072</v>
      </c>
      <c r="D396" s="156" t="s">
        <v>155</v>
      </c>
      <c r="E396" s="157" t="s">
        <v>2617</v>
      </c>
      <c r="F396" s="158" t="s">
        <v>2618</v>
      </c>
      <c r="G396" s="159" t="s">
        <v>265</v>
      </c>
      <c r="H396" s="160">
        <v>30</v>
      </c>
      <c r="I396" s="161"/>
      <c r="J396" s="162">
        <f t="shared" ref="J396:J406" si="40">ROUND(I396*H396,2)</f>
        <v>0</v>
      </c>
      <c r="K396" s="158" t="s">
        <v>1</v>
      </c>
      <c r="L396" s="31"/>
      <c r="M396" s="163" t="s">
        <v>1</v>
      </c>
      <c r="N396" s="164" t="s">
        <v>36</v>
      </c>
      <c r="O396" s="54"/>
      <c r="P396" s="165">
        <f t="shared" ref="P396:P406" si="41">O396*H396</f>
        <v>0</v>
      </c>
      <c r="Q396" s="165">
        <v>0</v>
      </c>
      <c r="R396" s="165">
        <f t="shared" ref="R396:R406" si="42">Q396*H396</f>
        <v>0</v>
      </c>
      <c r="S396" s="165">
        <v>0</v>
      </c>
      <c r="T396" s="166">
        <f t="shared" ref="T396:T406" si="43">S396*H396</f>
        <v>0</v>
      </c>
      <c r="AR396" s="167" t="s">
        <v>507</v>
      </c>
      <c r="AT396" s="167" t="s">
        <v>155</v>
      </c>
      <c r="AU396" s="167" t="s">
        <v>82</v>
      </c>
      <c r="AY396" s="16" t="s">
        <v>153</v>
      </c>
      <c r="BE396" s="168">
        <f t="shared" ref="BE396:BE406" si="44">IF(N396="základná",J396,0)</f>
        <v>0</v>
      </c>
      <c r="BF396" s="168">
        <f t="shared" ref="BF396:BF406" si="45">IF(N396="znížená",J396,0)</f>
        <v>0</v>
      </c>
      <c r="BG396" s="168">
        <f t="shared" ref="BG396:BG406" si="46">IF(N396="zákl. prenesená",J396,0)</f>
        <v>0</v>
      </c>
      <c r="BH396" s="168">
        <f t="shared" ref="BH396:BH406" si="47">IF(N396="zníž. prenesená",J396,0)</f>
        <v>0</v>
      </c>
      <c r="BI396" s="168">
        <f t="shared" ref="BI396:BI406" si="48">IF(N396="nulová",J396,0)</f>
        <v>0</v>
      </c>
      <c r="BJ396" s="16" t="s">
        <v>82</v>
      </c>
      <c r="BK396" s="168">
        <f t="shared" ref="BK396:BK406" si="49">ROUND(I396*H396,2)</f>
        <v>0</v>
      </c>
      <c r="BL396" s="16" t="s">
        <v>507</v>
      </c>
      <c r="BM396" s="167" t="s">
        <v>2619</v>
      </c>
    </row>
    <row r="397" spans="2:65" s="1" customFormat="1" ht="16.5" customHeight="1">
      <c r="B397" s="155"/>
      <c r="C397" s="156" t="s">
        <v>1077</v>
      </c>
      <c r="D397" s="156" t="s">
        <v>155</v>
      </c>
      <c r="E397" s="157" t="s">
        <v>2620</v>
      </c>
      <c r="F397" s="158" t="s">
        <v>2621</v>
      </c>
      <c r="G397" s="159" t="s">
        <v>265</v>
      </c>
      <c r="H397" s="160">
        <v>60</v>
      </c>
      <c r="I397" s="161"/>
      <c r="J397" s="162">
        <f t="shared" si="40"/>
        <v>0</v>
      </c>
      <c r="K397" s="158" t="s">
        <v>1</v>
      </c>
      <c r="L397" s="31"/>
      <c r="M397" s="163" t="s">
        <v>1</v>
      </c>
      <c r="N397" s="164" t="s">
        <v>36</v>
      </c>
      <c r="O397" s="54"/>
      <c r="P397" s="165">
        <f t="shared" si="41"/>
        <v>0</v>
      </c>
      <c r="Q397" s="165">
        <v>0</v>
      </c>
      <c r="R397" s="165">
        <f t="shared" si="42"/>
        <v>0</v>
      </c>
      <c r="S397" s="165">
        <v>0</v>
      </c>
      <c r="T397" s="166">
        <f t="shared" si="43"/>
        <v>0</v>
      </c>
      <c r="AR397" s="167" t="s">
        <v>507</v>
      </c>
      <c r="AT397" s="167" t="s">
        <v>155</v>
      </c>
      <c r="AU397" s="167" t="s">
        <v>82</v>
      </c>
      <c r="AY397" s="16" t="s">
        <v>153</v>
      </c>
      <c r="BE397" s="168">
        <f t="shared" si="44"/>
        <v>0</v>
      </c>
      <c r="BF397" s="168">
        <f t="shared" si="45"/>
        <v>0</v>
      </c>
      <c r="BG397" s="168">
        <f t="shared" si="46"/>
        <v>0</v>
      </c>
      <c r="BH397" s="168">
        <f t="shared" si="47"/>
        <v>0</v>
      </c>
      <c r="BI397" s="168">
        <f t="shared" si="48"/>
        <v>0</v>
      </c>
      <c r="BJ397" s="16" t="s">
        <v>82</v>
      </c>
      <c r="BK397" s="168">
        <f t="shared" si="49"/>
        <v>0</v>
      </c>
      <c r="BL397" s="16" t="s">
        <v>507</v>
      </c>
      <c r="BM397" s="167" t="s">
        <v>2622</v>
      </c>
    </row>
    <row r="398" spans="2:65" s="1" customFormat="1" ht="16.5" customHeight="1">
      <c r="B398" s="155"/>
      <c r="C398" s="156" t="s">
        <v>1082</v>
      </c>
      <c r="D398" s="156" t="s">
        <v>155</v>
      </c>
      <c r="E398" s="157" t="s">
        <v>2623</v>
      </c>
      <c r="F398" s="158" t="s">
        <v>2624</v>
      </c>
      <c r="G398" s="159" t="s">
        <v>265</v>
      </c>
      <c r="H398" s="160">
        <v>9</v>
      </c>
      <c r="I398" s="161"/>
      <c r="J398" s="162">
        <f t="shared" si="40"/>
        <v>0</v>
      </c>
      <c r="K398" s="158" t="s">
        <v>1</v>
      </c>
      <c r="L398" s="31"/>
      <c r="M398" s="163" t="s">
        <v>1</v>
      </c>
      <c r="N398" s="164" t="s">
        <v>36</v>
      </c>
      <c r="O398" s="54"/>
      <c r="P398" s="165">
        <f t="shared" si="41"/>
        <v>0</v>
      </c>
      <c r="Q398" s="165">
        <v>0</v>
      </c>
      <c r="R398" s="165">
        <f t="shared" si="42"/>
        <v>0</v>
      </c>
      <c r="S398" s="165">
        <v>0</v>
      </c>
      <c r="T398" s="166">
        <f t="shared" si="43"/>
        <v>0</v>
      </c>
      <c r="AR398" s="167" t="s">
        <v>507</v>
      </c>
      <c r="AT398" s="167" t="s">
        <v>155</v>
      </c>
      <c r="AU398" s="167" t="s">
        <v>82</v>
      </c>
      <c r="AY398" s="16" t="s">
        <v>153</v>
      </c>
      <c r="BE398" s="168">
        <f t="shared" si="44"/>
        <v>0</v>
      </c>
      <c r="BF398" s="168">
        <f t="shared" si="45"/>
        <v>0</v>
      </c>
      <c r="BG398" s="168">
        <f t="shared" si="46"/>
        <v>0</v>
      </c>
      <c r="BH398" s="168">
        <f t="shared" si="47"/>
        <v>0</v>
      </c>
      <c r="BI398" s="168">
        <f t="shared" si="48"/>
        <v>0</v>
      </c>
      <c r="BJ398" s="16" t="s">
        <v>82</v>
      </c>
      <c r="BK398" s="168">
        <f t="shared" si="49"/>
        <v>0</v>
      </c>
      <c r="BL398" s="16" t="s">
        <v>507</v>
      </c>
      <c r="BM398" s="167" t="s">
        <v>2625</v>
      </c>
    </row>
    <row r="399" spans="2:65" s="1" customFormat="1" ht="24" customHeight="1">
      <c r="B399" s="155"/>
      <c r="C399" s="156" t="s">
        <v>1088</v>
      </c>
      <c r="D399" s="156" t="s">
        <v>155</v>
      </c>
      <c r="E399" s="157" t="s">
        <v>2626</v>
      </c>
      <c r="F399" s="158" t="s">
        <v>2627</v>
      </c>
      <c r="G399" s="159" t="s">
        <v>265</v>
      </c>
      <c r="H399" s="160">
        <v>272</v>
      </c>
      <c r="I399" s="161"/>
      <c r="J399" s="162">
        <f t="shared" si="40"/>
        <v>0</v>
      </c>
      <c r="K399" s="158" t="s">
        <v>1</v>
      </c>
      <c r="L399" s="31"/>
      <c r="M399" s="163" t="s">
        <v>1</v>
      </c>
      <c r="N399" s="164" t="s">
        <v>36</v>
      </c>
      <c r="O399" s="54"/>
      <c r="P399" s="165">
        <f t="shared" si="41"/>
        <v>0</v>
      </c>
      <c r="Q399" s="165">
        <v>0</v>
      </c>
      <c r="R399" s="165">
        <f t="shared" si="42"/>
        <v>0</v>
      </c>
      <c r="S399" s="165">
        <v>0</v>
      </c>
      <c r="T399" s="166">
        <f t="shared" si="43"/>
        <v>0</v>
      </c>
      <c r="AR399" s="167" t="s">
        <v>507</v>
      </c>
      <c r="AT399" s="167" t="s">
        <v>155</v>
      </c>
      <c r="AU399" s="167" t="s">
        <v>82</v>
      </c>
      <c r="AY399" s="16" t="s">
        <v>153</v>
      </c>
      <c r="BE399" s="168">
        <f t="shared" si="44"/>
        <v>0</v>
      </c>
      <c r="BF399" s="168">
        <f t="shared" si="45"/>
        <v>0</v>
      </c>
      <c r="BG399" s="168">
        <f t="shared" si="46"/>
        <v>0</v>
      </c>
      <c r="BH399" s="168">
        <f t="shared" si="47"/>
        <v>0</v>
      </c>
      <c r="BI399" s="168">
        <f t="shared" si="48"/>
        <v>0</v>
      </c>
      <c r="BJ399" s="16" t="s">
        <v>82</v>
      </c>
      <c r="BK399" s="168">
        <f t="shared" si="49"/>
        <v>0</v>
      </c>
      <c r="BL399" s="16" t="s">
        <v>507</v>
      </c>
      <c r="BM399" s="167" t="s">
        <v>2628</v>
      </c>
    </row>
    <row r="400" spans="2:65" s="1" customFormat="1" ht="24" customHeight="1">
      <c r="B400" s="155"/>
      <c r="C400" s="156" t="s">
        <v>1093</v>
      </c>
      <c r="D400" s="156" t="s">
        <v>155</v>
      </c>
      <c r="E400" s="157" t="s">
        <v>2629</v>
      </c>
      <c r="F400" s="158" t="s">
        <v>2630</v>
      </c>
      <c r="G400" s="159" t="s">
        <v>265</v>
      </c>
      <c r="H400" s="160">
        <v>11</v>
      </c>
      <c r="I400" s="161"/>
      <c r="J400" s="162">
        <f t="shared" si="40"/>
        <v>0</v>
      </c>
      <c r="K400" s="158" t="s">
        <v>1</v>
      </c>
      <c r="L400" s="31"/>
      <c r="M400" s="163" t="s">
        <v>1</v>
      </c>
      <c r="N400" s="164" t="s">
        <v>36</v>
      </c>
      <c r="O400" s="54"/>
      <c r="P400" s="165">
        <f t="shared" si="41"/>
        <v>0</v>
      </c>
      <c r="Q400" s="165">
        <v>0</v>
      </c>
      <c r="R400" s="165">
        <f t="shared" si="42"/>
        <v>0</v>
      </c>
      <c r="S400" s="165">
        <v>0</v>
      </c>
      <c r="T400" s="166">
        <f t="shared" si="43"/>
        <v>0</v>
      </c>
      <c r="AR400" s="167" t="s">
        <v>507</v>
      </c>
      <c r="AT400" s="167" t="s">
        <v>155</v>
      </c>
      <c r="AU400" s="167" t="s">
        <v>82</v>
      </c>
      <c r="AY400" s="16" t="s">
        <v>153</v>
      </c>
      <c r="BE400" s="168">
        <f t="shared" si="44"/>
        <v>0</v>
      </c>
      <c r="BF400" s="168">
        <f t="shared" si="45"/>
        <v>0</v>
      </c>
      <c r="BG400" s="168">
        <f t="shared" si="46"/>
        <v>0</v>
      </c>
      <c r="BH400" s="168">
        <f t="shared" si="47"/>
        <v>0</v>
      </c>
      <c r="BI400" s="168">
        <f t="shared" si="48"/>
        <v>0</v>
      </c>
      <c r="BJ400" s="16" t="s">
        <v>82</v>
      </c>
      <c r="BK400" s="168">
        <f t="shared" si="49"/>
        <v>0</v>
      </c>
      <c r="BL400" s="16" t="s">
        <v>507</v>
      </c>
      <c r="BM400" s="167" t="s">
        <v>2631</v>
      </c>
    </row>
    <row r="401" spans="2:65" s="1" customFormat="1" ht="16.5" customHeight="1">
      <c r="B401" s="155"/>
      <c r="C401" s="156" t="s">
        <v>1098</v>
      </c>
      <c r="D401" s="156" t="s">
        <v>155</v>
      </c>
      <c r="E401" s="157" t="s">
        <v>2632</v>
      </c>
      <c r="F401" s="158" t="s">
        <v>2633</v>
      </c>
      <c r="G401" s="159" t="s">
        <v>265</v>
      </c>
      <c r="H401" s="160">
        <v>170</v>
      </c>
      <c r="I401" s="161"/>
      <c r="J401" s="162">
        <f t="shared" si="40"/>
        <v>0</v>
      </c>
      <c r="K401" s="158" t="s">
        <v>1</v>
      </c>
      <c r="L401" s="31"/>
      <c r="M401" s="163" t="s">
        <v>1</v>
      </c>
      <c r="N401" s="164" t="s">
        <v>36</v>
      </c>
      <c r="O401" s="54"/>
      <c r="P401" s="165">
        <f t="shared" si="41"/>
        <v>0</v>
      </c>
      <c r="Q401" s="165">
        <v>0</v>
      </c>
      <c r="R401" s="165">
        <f t="shared" si="42"/>
        <v>0</v>
      </c>
      <c r="S401" s="165">
        <v>0</v>
      </c>
      <c r="T401" s="166">
        <f t="shared" si="43"/>
        <v>0</v>
      </c>
      <c r="AR401" s="167" t="s">
        <v>507</v>
      </c>
      <c r="AT401" s="167" t="s">
        <v>155</v>
      </c>
      <c r="AU401" s="167" t="s">
        <v>82</v>
      </c>
      <c r="AY401" s="16" t="s">
        <v>153</v>
      </c>
      <c r="BE401" s="168">
        <f t="shared" si="44"/>
        <v>0</v>
      </c>
      <c r="BF401" s="168">
        <f t="shared" si="45"/>
        <v>0</v>
      </c>
      <c r="BG401" s="168">
        <f t="shared" si="46"/>
        <v>0</v>
      </c>
      <c r="BH401" s="168">
        <f t="shared" si="47"/>
        <v>0</v>
      </c>
      <c r="BI401" s="168">
        <f t="shared" si="48"/>
        <v>0</v>
      </c>
      <c r="BJ401" s="16" t="s">
        <v>82</v>
      </c>
      <c r="BK401" s="168">
        <f t="shared" si="49"/>
        <v>0</v>
      </c>
      <c r="BL401" s="16" t="s">
        <v>507</v>
      </c>
      <c r="BM401" s="167" t="s">
        <v>2634</v>
      </c>
    </row>
    <row r="402" spans="2:65" s="1" customFormat="1" ht="24" customHeight="1">
      <c r="B402" s="155"/>
      <c r="C402" s="156" t="s">
        <v>1104</v>
      </c>
      <c r="D402" s="156" t="s">
        <v>155</v>
      </c>
      <c r="E402" s="157" t="s">
        <v>2635</v>
      </c>
      <c r="F402" s="158" t="s">
        <v>2636</v>
      </c>
      <c r="G402" s="159" t="s">
        <v>265</v>
      </c>
      <c r="H402" s="160">
        <v>6</v>
      </c>
      <c r="I402" s="161"/>
      <c r="J402" s="162">
        <f t="shared" si="40"/>
        <v>0</v>
      </c>
      <c r="K402" s="158" t="s">
        <v>1</v>
      </c>
      <c r="L402" s="31"/>
      <c r="M402" s="163" t="s">
        <v>1</v>
      </c>
      <c r="N402" s="164" t="s">
        <v>36</v>
      </c>
      <c r="O402" s="54"/>
      <c r="P402" s="165">
        <f t="shared" si="41"/>
        <v>0</v>
      </c>
      <c r="Q402" s="165">
        <v>0</v>
      </c>
      <c r="R402" s="165">
        <f t="shared" si="42"/>
        <v>0</v>
      </c>
      <c r="S402" s="165">
        <v>0</v>
      </c>
      <c r="T402" s="166">
        <f t="shared" si="43"/>
        <v>0</v>
      </c>
      <c r="AR402" s="167" t="s">
        <v>507</v>
      </c>
      <c r="AT402" s="167" t="s">
        <v>155</v>
      </c>
      <c r="AU402" s="167" t="s">
        <v>82</v>
      </c>
      <c r="AY402" s="16" t="s">
        <v>153</v>
      </c>
      <c r="BE402" s="168">
        <f t="shared" si="44"/>
        <v>0</v>
      </c>
      <c r="BF402" s="168">
        <f t="shared" si="45"/>
        <v>0</v>
      </c>
      <c r="BG402" s="168">
        <f t="shared" si="46"/>
        <v>0</v>
      </c>
      <c r="BH402" s="168">
        <f t="shared" si="47"/>
        <v>0</v>
      </c>
      <c r="BI402" s="168">
        <f t="shared" si="48"/>
        <v>0</v>
      </c>
      <c r="BJ402" s="16" t="s">
        <v>82</v>
      </c>
      <c r="BK402" s="168">
        <f t="shared" si="49"/>
        <v>0</v>
      </c>
      <c r="BL402" s="16" t="s">
        <v>507</v>
      </c>
      <c r="BM402" s="167" t="s">
        <v>2637</v>
      </c>
    </row>
    <row r="403" spans="2:65" s="1" customFormat="1" ht="16.5" customHeight="1">
      <c r="B403" s="155"/>
      <c r="C403" s="156" t="s">
        <v>1108</v>
      </c>
      <c r="D403" s="156" t="s">
        <v>155</v>
      </c>
      <c r="E403" s="157" t="s">
        <v>2638</v>
      </c>
      <c r="F403" s="158" t="s">
        <v>2639</v>
      </c>
      <c r="G403" s="159" t="s">
        <v>265</v>
      </c>
      <c r="H403" s="160">
        <v>9</v>
      </c>
      <c r="I403" s="161"/>
      <c r="J403" s="162">
        <f t="shared" si="40"/>
        <v>0</v>
      </c>
      <c r="K403" s="158" t="s">
        <v>1</v>
      </c>
      <c r="L403" s="31"/>
      <c r="M403" s="163" t="s">
        <v>1</v>
      </c>
      <c r="N403" s="164" t="s">
        <v>36</v>
      </c>
      <c r="O403" s="54"/>
      <c r="P403" s="165">
        <f t="shared" si="41"/>
        <v>0</v>
      </c>
      <c r="Q403" s="165">
        <v>0</v>
      </c>
      <c r="R403" s="165">
        <f t="shared" si="42"/>
        <v>0</v>
      </c>
      <c r="S403" s="165">
        <v>0</v>
      </c>
      <c r="T403" s="166">
        <f t="shared" si="43"/>
        <v>0</v>
      </c>
      <c r="AR403" s="167" t="s">
        <v>507</v>
      </c>
      <c r="AT403" s="167" t="s">
        <v>155</v>
      </c>
      <c r="AU403" s="167" t="s">
        <v>82</v>
      </c>
      <c r="AY403" s="16" t="s">
        <v>153</v>
      </c>
      <c r="BE403" s="168">
        <f t="shared" si="44"/>
        <v>0</v>
      </c>
      <c r="BF403" s="168">
        <f t="shared" si="45"/>
        <v>0</v>
      </c>
      <c r="BG403" s="168">
        <f t="shared" si="46"/>
        <v>0</v>
      </c>
      <c r="BH403" s="168">
        <f t="shared" si="47"/>
        <v>0</v>
      </c>
      <c r="BI403" s="168">
        <f t="shared" si="48"/>
        <v>0</v>
      </c>
      <c r="BJ403" s="16" t="s">
        <v>82</v>
      </c>
      <c r="BK403" s="168">
        <f t="shared" si="49"/>
        <v>0</v>
      </c>
      <c r="BL403" s="16" t="s">
        <v>507</v>
      </c>
      <c r="BM403" s="167" t="s">
        <v>2640</v>
      </c>
    </row>
    <row r="404" spans="2:65" s="1" customFormat="1" ht="24" customHeight="1">
      <c r="B404" s="155"/>
      <c r="C404" s="156" t="s">
        <v>1113</v>
      </c>
      <c r="D404" s="156" t="s">
        <v>155</v>
      </c>
      <c r="E404" s="157" t="s">
        <v>2641</v>
      </c>
      <c r="F404" s="158" t="s">
        <v>2642</v>
      </c>
      <c r="G404" s="159" t="s">
        <v>265</v>
      </c>
      <c r="H404" s="160">
        <v>18</v>
      </c>
      <c r="I404" s="161"/>
      <c r="J404" s="162">
        <f t="shared" si="40"/>
        <v>0</v>
      </c>
      <c r="K404" s="158" t="s">
        <v>1</v>
      </c>
      <c r="L404" s="31"/>
      <c r="M404" s="163" t="s">
        <v>1</v>
      </c>
      <c r="N404" s="164" t="s">
        <v>36</v>
      </c>
      <c r="O404" s="54"/>
      <c r="P404" s="165">
        <f t="shared" si="41"/>
        <v>0</v>
      </c>
      <c r="Q404" s="165">
        <v>0</v>
      </c>
      <c r="R404" s="165">
        <f t="shared" si="42"/>
        <v>0</v>
      </c>
      <c r="S404" s="165">
        <v>0</v>
      </c>
      <c r="T404" s="166">
        <f t="shared" si="43"/>
        <v>0</v>
      </c>
      <c r="AR404" s="167" t="s">
        <v>507</v>
      </c>
      <c r="AT404" s="167" t="s">
        <v>155</v>
      </c>
      <c r="AU404" s="167" t="s">
        <v>82</v>
      </c>
      <c r="AY404" s="16" t="s">
        <v>153</v>
      </c>
      <c r="BE404" s="168">
        <f t="shared" si="44"/>
        <v>0</v>
      </c>
      <c r="BF404" s="168">
        <f t="shared" si="45"/>
        <v>0</v>
      </c>
      <c r="BG404" s="168">
        <f t="shared" si="46"/>
        <v>0</v>
      </c>
      <c r="BH404" s="168">
        <f t="shared" si="47"/>
        <v>0</v>
      </c>
      <c r="BI404" s="168">
        <f t="shared" si="48"/>
        <v>0</v>
      </c>
      <c r="BJ404" s="16" t="s">
        <v>82</v>
      </c>
      <c r="BK404" s="168">
        <f t="shared" si="49"/>
        <v>0</v>
      </c>
      <c r="BL404" s="16" t="s">
        <v>507</v>
      </c>
      <c r="BM404" s="167" t="s">
        <v>2643</v>
      </c>
    </row>
    <row r="405" spans="2:65" s="1" customFormat="1" ht="16.5" customHeight="1">
      <c r="B405" s="155"/>
      <c r="C405" s="156" t="s">
        <v>1117</v>
      </c>
      <c r="D405" s="156" t="s">
        <v>155</v>
      </c>
      <c r="E405" s="157" t="s">
        <v>2644</v>
      </c>
      <c r="F405" s="158" t="s">
        <v>2645</v>
      </c>
      <c r="G405" s="159" t="s">
        <v>265</v>
      </c>
      <c r="H405" s="160">
        <v>40</v>
      </c>
      <c r="I405" s="161"/>
      <c r="J405" s="162">
        <f t="shared" si="40"/>
        <v>0</v>
      </c>
      <c r="K405" s="158" t="s">
        <v>1</v>
      </c>
      <c r="L405" s="31"/>
      <c r="M405" s="163" t="s">
        <v>1</v>
      </c>
      <c r="N405" s="164" t="s">
        <v>36</v>
      </c>
      <c r="O405" s="54"/>
      <c r="P405" s="165">
        <f t="shared" si="41"/>
        <v>0</v>
      </c>
      <c r="Q405" s="165">
        <v>0</v>
      </c>
      <c r="R405" s="165">
        <f t="shared" si="42"/>
        <v>0</v>
      </c>
      <c r="S405" s="165">
        <v>0</v>
      </c>
      <c r="T405" s="166">
        <f t="shared" si="43"/>
        <v>0</v>
      </c>
      <c r="AR405" s="167" t="s">
        <v>507</v>
      </c>
      <c r="AT405" s="167" t="s">
        <v>155</v>
      </c>
      <c r="AU405" s="167" t="s">
        <v>82</v>
      </c>
      <c r="AY405" s="16" t="s">
        <v>153</v>
      </c>
      <c r="BE405" s="168">
        <f t="shared" si="44"/>
        <v>0</v>
      </c>
      <c r="BF405" s="168">
        <f t="shared" si="45"/>
        <v>0</v>
      </c>
      <c r="BG405" s="168">
        <f t="shared" si="46"/>
        <v>0</v>
      </c>
      <c r="BH405" s="168">
        <f t="shared" si="47"/>
        <v>0</v>
      </c>
      <c r="BI405" s="168">
        <f t="shared" si="48"/>
        <v>0</v>
      </c>
      <c r="BJ405" s="16" t="s">
        <v>82</v>
      </c>
      <c r="BK405" s="168">
        <f t="shared" si="49"/>
        <v>0</v>
      </c>
      <c r="BL405" s="16" t="s">
        <v>507</v>
      </c>
      <c r="BM405" s="167" t="s">
        <v>2646</v>
      </c>
    </row>
    <row r="406" spans="2:65" s="1" customFormat="1" ht="24" customHeight="1">
      <c r="B406" s="155"/>
      <c r="C406" s="156" t="s">
        <v>1121</v>
      </c>
      <c r="D406" s="156" t="s">
        <v>155</v>
      </c>
      <c r="E406" s="157" t="s">
        <v>2647</v>
      </c>
      <c r="F406" s="158" t="s">
        <v>2648</v>
      </c>
      <c r="G406" s="159" t="s">
        <v>168</v>
      </c>
      <c r="H406" s="160">
        <v>300</v>
      </c>
      <c r="I406" s="161"/>
      <c r="J406" s="162">
        <f t="shared" si="40"/>
        <v>0</v>
      </c>
      <c r="K406" s="158" t="s">
        <v>1</v>
      </c>
      <c r="L406" s="31"/>
      <c r="M406" s="163" t="s">
        <v>1</v>
      </c>
      <c r="N406" s="164" t="s">
        <v>36</v>
      </c>
      <c r="O406" s="54"/>
      <c r="P406" s="165">
        <f t="shared" si="41"/>
        <v>0</v>
      </c>
      <c r="Q406" s="165">
        <v>0</v>
      </c>
      <c r="R406" s="165">
        <f t="shared" si="42"/>
        <v>0</v>
      </c>
      <c r="S406" s="165">
        <v>0</v>
      </c>
      <c r="T406" s="166">
        <f t="shared" si="43"/>
        <v>0</v>
      </c>
      <c r="AR406" s="167" t="s">
        <v>507</v>
      </c>
      <c r="AT406" s="167" t="s">
        <v>155</v>
      </c>
      <c r="AU406" s="167" t="s">
        <v>82</v>
      </c>
      <c r="AY406" s="16" t="s">
        <v>153</v>
      </c>
      <c r="BE406" s="168">
        <f t="shared" si="44"/>
        <v>0</v>
      </c>
      <c r="BF406" s="168">
        <f t="shared" si="45"/>
        <v>0</v>
      </c>
      <c r="BG406" s="168">
        <f t="shared" si="46"/>
        <v>0</v>
      </c>
      <c r="BH406" s="168">
        <f t="shared" si="47"/>
        <v>0</v>
      </c>
      <c r="BI406" s="168">
        <f t="shared" si="48"/>
        <v>0</v>
      </c>
      <c r="BJ406" s="16" t="s">
        <v>82</v>
      </c>
      <c r="BK406" s="168">
        <f t="shared" si="49"/>
        <v>0</v>
      </c>
      <c r="BL406" s="16" t="s">
        <v>507</v>
      </c>
      <c r="BM406" s="167" t="s">
        <v>2649</v>
      </c>
    </row>
    <row r="407" spans="2:65" s="11" customFormat="1" ht="25.9" customHeight="1">
      <c r="B407" s="142"/>
      <c r="D407" s="143" t="s">
        <v>69</v>
      </c>
      <c r="E407" s="144" t="s">
        <v>2650</v>
      </c>
      <c r="F407" s="144" t="s">
        <v>2651</v>
      </c>
      <c r="I407" s="145"/>
      <c r="J407" s="146">
        <f>BK407</f>
        <v>0</v>
      </c>
      <c r="L407" s="142"/>
      <c r="M407" s="147"/>
      <c r="N407" s="148"/>
      <c r="O407" s="148"/>
      <c r="P407" s="149">
        <f>P408+SUM(P409:P420)+P425+P434+P439</f>
        <v>0</v>
      </c>
      <c r="Q407" s="148"/>
      <c r="R407" s="149">
        <f>R408+SUM(R409:R420)+R425+R434+R439</f>
        <v>0</v>
      </c>
      <c r="S407" s="148"/>
      <c r="T407" s="150">
        <f>T408+SUM(T409:T420)+T425+T434+T439</f>
        <v>0</v>
      </c>
      <c r="AR407" s="143" t="s">
        <v>89</v>
      </c>
      <c r="AT407" s="151" t="s">
        <v>69</v>
      </c>
      <c r="AU407" s="151" t="s">
        <v>70</v>
      </c>
      <c r="AY407" s="143" t="s">
        <v>153</v>
      </c>
      <c r="BK407" s="152">
        <f>BK408+SUM(BK409:BK420)+BK425+BK434+BK439</f>
        <v>0</v>
      </c>
    </row>
    <row r="408" spans="2:65" s="1" customFormat="1" ht="16.5" customHeight="1">
      <c r="B408" s="155"/>
      <c r="C408" s="193" t="s">
        <v>1126</v>
      </c>
      <c r="D408" s="193" t="s">
        <v>204</v>
      </c>
      <c r="E408" s="194" t="s">
        <v>2652</v>
      </c>
      <c r="F408" s="195" t="s">
        <v>2653</v>
      </c>
      <c r="G408" s="196" t="s">
        <v>265</v>
      </c>
      <c r="H408" s="197">
        <v>1</v>
      </c>
      <c r="I408" s="198"/>
      <c r="J408" s="199">
        <f>ROUND(I408*H408,2)</f>
        <v>0</v>
      </c>
      <c r="K408" s="195" t="s">
        <v>1</v>
      </c>
      <c r="L408" s="200"/>
      <c r="M408" s="201" t="s">
        <v>1</v>
      </c>
      <c r="N408" s="202" t="s">
        <v>36</v>
      </c>
      <c r="O408" s="54"/>
      <c r="P408" s="165">
        <f>O408*H408</f>
        <v>0</v>
      </c>
      <c r="Q408" s="165">
        <v>0</v>
      </c>
      <c r="R408" s="165">
        <f>Q408*H408</f>
        <v>0</v>
      </c>
      <c r="S408" s="165">
        <v>0</v>
      </c>
      <c r="T408" s="166">
        <f>S408*H408</f>
        <v>0</v>
      </c>
      <c r="AR408" s="167" t="s">
        <v>1694</v>
      </c>
      <c r="AT408" s="167" t="s">
        <v>204</v>
      </c>
      <c r="AU408" s="167" t="s">
        <v>74</v>
      </c>
      <c r="AY408" s="16" t="s">
        <v>153</v>
      </c>
      <c r="BE408" s="168">
        <f>IF(N408="základná",J408,0)</f>
        <v>0</v>
      </c>
      <c r="BF408" s="168">
        <f>IF(N408="znížená",J408,0)</f>
        <v>0</v>
      </c>
      <c r="BG408" s="168">
        <f>IF(N408="zákl. prenesená",J408,0)</f>
        <v>0</v>
      </c>
      <c r="BH408" s="168">
        <f>IF(N408="zníž. prenesená",J408,0)</f>
        <v>0</v>
      </c>
      <c r="BI408" s="168">
        <f>IF(N408="nulová",J408,0)</f>
        <v>0</v>
      </c>
      <c r="BJ408" s="16" t="s">
        <v>82</v>
      </c>
      <c r="BK408" s="168">
        <f>ROUND(I408*H408,2)</f>
        <v>0</v>
      </c>
      <c r="BL408" s="16" t="s">
        <v>507</v>
      </c>
      <c r="BM408" s="167" t="s">
        <v>2654</v>
      </c>
    </row>
    <row r="409" spans="2:65" s="1" customFormat="1" ht="24" customHeight="1">
      <c r="B409" s="155"/>
      <c r="C409" s="193" t="s">
        <v>1130</v>
      </c>
      <c r="D409" s="193" t="s">
        <v>204</v>
      </c>
      <c r="E409" s="194" t="s">
        <v>2655</v>
      </c>
      <c r="F409" s="195" t="s">
        <v>2656</v>
      </c>
      <c r="G409" s="196" t="s">
        <v>265</v>
      </c>
      <c r="H409" s="197">
        <v>34</v>
      </c>
      <c r="I409" s="198"/>
      <c r="J409" s="199">
        <f>ROUND(I409*H409,2)</f>
        <v>0</v>
      </c>
      <c r="K409" s="195" t="s">
        <v>1</v>
      </c>
      <c r="L409" s="200"/>
      <c r="M409" s="201" t="s">
        <v>1</v>
      </c>
      <c r="N409" s="202" t="s">
        <v>36</v>
      </c>
      <c r="O409" s="54"/>
      <c r="P409" s="165">
        <f>O409*H409</f>
        <v>0</v>
      </c>
      <c r="Q409" s="165">
        <v>0</v>
      </c>
      <c r="R409" s="165">
        <f>Q409*H409</f>
        <v>0</v>
      </c>
      <c r="S409" s="165">
        <v>0</v>
      </c>
      <c r="T409" s="166">
        <f>S409*H409</f>
        <v>0</v>
      </c>
      <c r="AR409" s="167" t="s">
        <v>1694</v>
      </c>
      <c r="AT409" s="167" t="s">
        <v>204</v>
      </c>
      <c r="AU409" s="167" t="s">
        <v>74</v>
      </c>
      <c r="AY409" s="16" t="s">
        <v>153</v>
      </c>
      <c r="BE409" s="168">
        <f>IF(N409="základná",J409,0)</f>
        <v>0</v>
      </c>
      <c r="BF409" s="168">
        <f>IF(N409="znížená",J409,0)</f>
        <v>0</v>
      </c>
      <c r="BG409" s="168">
        <f>IF(N409="zákl. prenesená",J409,0)</f>
        <v>0</v>
      </c>
      <c r="BH409" s="168">
        <f>IF(N409="zníž. prenesená",J409,0)</f>
        <v>0</v>
      </c>
      <c r="BI409" s="168">
        <f>IF(N409="nulová",J409,0)</f>
        <v>0</v>
      </c>
      <c r="BJ409" s="16" t="s">
        <v>82</v>
      </c>
      <c r="BK409" s="168">
        <f>ROUND(I409*H409,2)</f>
        <v>0</v>
      </c>
      <c r="BL409" s="16" t="s">
        <v>507</v>
      </c>
      <c r="BM409" s="167" t="s">
        <v>2657</v>
      </c>
    </row>
    <row r="410" spans="2:65" s="1" customFormat="1" ht="48.75">
      <c r="B410" s="31"/>
      <c r="D410" s="170" t="s">
        <v>431</v>
      </c>
      <c r="F410" s="203" t="s">
        <v>2658</v>
      </c>
      <c r="I410" s="95"/>
      <c r="L410" s="31"/>
      <c r="M410" s="204"/>
      <c r="N410" s="54"/>
      <c r="O410" s="54"/>
      <c r="P410" s="54"/>
      <c r="Q410" s="54"/>
      <c r="R410" s="54"/>
      <c r="S410" s="54"/>
      <c r="T410" s="55"/>
      <c r="AT410" s="16" t="s">
        <v>431</v>
      </c>
      <c r="AU410" s="16" t="s">
        <v>74</v>
      </c>
    </row>
    <row r="411" spans="2:65" s="1" customFormat="1" ht="24" customHeight="1">
      <c r="B411" s="155"/>
      <c r="C411" s="193" t="s">
        <v>1135</v>
      </c>
      <c r="D411" s="193" t="s">
        <v>204</v>
      </c>
      <c r="E411" s="194" t="s">
        <v>2659</v>
      </c>
      <c r="F411" s="195" t="s">
        <v>2660</v>
      </c>
      <c r="G411" s="196" t="s">
        <v>265</v>
      </c>
      <c r="H411" s="197">
        <v>14</v>
      </c>
      <c r="I411" s="198"/>
      <c r="J411" s="199">
        <f>ROUND(I411*H411,2)</f>
        <v>0</v>
      </c>
      <c r="K411" s="195" t="s">
        <v>1</v>
      </c>
      <c r="L411" s="200"/>
      <c r="M411" s="201" t="s">
        <v>1</v>
      </c>
      <c r="N411" s="202" t="s">
        <v>36</v>
      </c>
      <c r="O411" s="54"/>
      <c r="P411" s="165">
        <f>O411*H411</f>
        <v>0</v>
      </c>
      <c r="Q411" s="165">
        <v>0</v>
      </c>
      <c r="R411" s="165">
        <f>Q411*H411</f>
        <v>0</v>
      </c>
      <c r="S411" s="165">
        <v>0</v>
      </c>
      <c r="T411" s="166">
        <f>S411*H411</f>
        <v>0</v>
      </c>
      <c r="AR411" s="167" t="s">
        <v>1694</v>
      </c>
      <c r="AT411" s="167" t="s">
        <v>204</v>
      </c>
      <c r="AU411" s="167" t="s">
        <v>74</v>
      </c>
      <c r="AY411" s="16" t="s">
        <v>153</v>
      </c>
      <c r="BE411" s="168">
        <f>IF(N411="základná",J411,0)</f>
        <v>0</v>
      </c>
      <c r="BF411" s="168">
        <f>IF(N411="znížená",J411,0)</f>
        <v>0</v>
      </c>
      <c r="BG411" s="168">
        <f>IF(N411="zákl. prenesená",J411,0)</f>
        <v>0</v>
      </c>
      <c r="BH411" s="168">
        <f>IF(N411="zníž. prenesená",J411,0)</f>
        <v>0</v>
      </c>
      <c r="BI411" s="168">
        <f>IF(N411="nulová",J411,0)</f>
        <v>0</v>
      </c>
      <c r="BJ411" s="16" t="s">
        <v>82</v>
      </c>
      <c r="BK411" s="168">
        <f>ROUND(I411*H411,2)</f>
        <v>0</v>
      </c>
      <c r="BL411" s="16" t="s">
        <v>507</v>
      </c>
      <c r="BM411" s="167" t="s">
        <v>2661</v>
      </c>
    </row>
    <row r="412" spans="2:65" s="1" customFormat="1" ht="39">
      <c r="B412" s="31"/>
      <c r="D412" s="170" t="s">
        <v>431</v>
      </c>
      <c r="F412" s="203" t="s">
        <v>2662</v>
      </c>
      <c r="I412" s="95"/>
      <c r="L412" s="31"/>
      <c r="M412" s="204"/>
      <c r="N412" s="54"/>
      <c r="O412" s="54"/>
      <c r="P412" s="54"/>
      <c r="Q412" s="54"/>
      <c r="R412" s="54"/>
      <c r="S412" s="54"/>
      <c r="T412" s="55"/>
      <c r="AT412" s="16" t="s">
        <v>431</v>
      </c>
      <c r="AU412" s="16" t="s">
        <v>74</v>
      </c>
    </row>
    <row r="413" spans="2:65" s="1" customFormat="1" ht="24" customHeight="1">
      <c r="B413" s="155"/>
      <c r="C413" s="193" t="s">
        <v>1140</v>
      </c>
      <c r="D413" s="193" t="s">
        <v>204</v>
      </c>
      <c r="E413" s="194" t="s">
        <v>2663</v>
      </c>
      <c r="F413" s="195" t="s">
        <v>2664</v>
      </c>
      <c r="G413" s="196" t="s">
        <v>265</v>
      </c>
      <c r="H413" s="197">
        <v>22</v>
      </c>
      <c r="I413" s="198"/>
      <c r="J413" s="199">
        <f>ROUND(I413*H413,2)</f>
        <v>0</v>
      </c>
      <c r="K413" s="195" t="s">
        <v>1</v>
      </c>
      <c r="L413" s="200"/>
      <c r="M413" s="201" t="s">
        <v>1</v>
      </c>
      <c r="N413" s="202" t="s">
        <v>36</v>
      </c>
      <c r="O413" s="54"/>
      <c r="P413" s="165">
        <f>O413*H413</f>
        <v>0</v>
      </c>
      <c r="Q413" s="165">
        <v>0</v>
      </c>
      <c r="R413" s="165">
        <f>Q413*H413</f>
        <v>0</v>
      </c>
      <c r="S413" s="165">
        <v>0</v>
      </c>
      <c r="T413" s="166">
        <f>S413*H413</f>
        <v>0</v>
      </c>
      <c r="AR413" s="167" t="s">
        <v>1694</v>
      </c>
      <c r="AT413" s="167" t="s">
        <v>204</v>
      </c>
      <c r="AU413" s="167" t="s">
        <v>74</v>
      </c>
      <c r="AY413" s="16" t="s">
        <v>153</v>
      </c>
      <c r="BE413" s="168">
        <f>IF(N413="základná",J413,0)</f>
        <v>0</v>
      </c>
      <c r="BF413" s="168">
        <f>IF(N413="znížená",J413,0)</f>
        <v>0</v>
      </c>
      <c r="BG413" s="168">
        <f>IF(N413="zákl. prenesená",J413,0)</f>
        <v>0</v>
      </c>
      <c r="BH413" s="168">
        <f>IF(N413="zníž. prenesená",J413,0)</f>
        <v>0</v>
      </c>
      <c r="BI413" s="168">
        <f>IF(N413="nulová",J413,0)</f>
        <v>0</v>
      </c>
      <c r="BJ413" s="16" t="s">
        <v>82</v>
      </c>
      <c r="BK413" s="168">
        <f>ROUND(I413*H413,2)</f>
        <v>0</v>
      </c>
      <c r="BL413" s="16" t="s">
        <v>507</v>
      </c>
      <c r="BM413" s="167" t="s">
        <v>2665</v>
      </c>
    </row>
    <row r="414" spans="2:65" s="1" customFormat="1" ht="16.5" customHeight="1">
      <c r="B414" s="155"/>
      <c r="C414" s="193" t="s">
        <v>1147</v>
      </c>
      <c r="D414" s="193" t="s">
        <v>204</v>
      </c>
      <c r="E414" s="194" t="s">
        <v>2666</v>
      </c>
      <c r="F414" s="195" t="s">
        <v>2667</v>
      </c>
      <c r="G414" s="196" t="s">
        <v>323</v>
      </c>
      <c r="H414" s="197">
        <v>43</v>
      </c>
      <c r="I414" s="198"/>
      <c r="J414" s="199">
        <f>ROUND(I414*H414,2)</f>
        <v>0</v>
      </c>
      <c r="K414" s="195" t="s">
        <v>1</v>
      </c>
      <c r="L414" s="200"/>
      <c r="M414" s="201" t="s">
        <v>1</v>
      </c>
      <c r="N414" s="202" t="s">
        <v>36</v>
      </c>
      <c r="O414" s="54"/>
      <c r="P414" s="165">
        <f>O414*H414</f>
        <v>0</v>
      </c>
      <c r="Q414" s="165">
        <v>0</v>
      </c>
      <c r="R414" s="165">
        <f>Q414*H414</f>
        <v>0</v>
      </c>
      <c r="S414" s="165">
        <v>0</v>
      </c>
      <c r="T414" s="166">
        <f>S414*H414</f>
        <v>0</v>
      </c>
      <c r="AR414" s="167" t="s">
        <v>1694</v>
      </c>
      <c r="AT414" s="167" t="s">
        <v>204</v>
      </c>
      <c r="AU414" s="167" t="s">
        <v>74</v>
      </c>
      <c r="AY414" s="16" t="s">
        <v>153</v>
      </c>
      <c r="BE414" s="168">
        <f>IF(N414="základná",J414,0)</f>
        <v>0</v>
      </c>
      <c r="BF414" s="168">
        <f>IF(N414="znížená",J414,0)</f>
        <v>0</v>
      </c>
      <c r="BG414" s="168">
        <f>IF(N414="zákl. prenesená",J414,0)</f>
        <v>0</v>
      </c>
      <c r="BH414" s="168">
        <f>IF(N414="zníž. prenesená",J414,0)</f>
        <v>0</v>
      </c>
      <c r="BI414" s="168">
        <f>IF(N414="nulová",J414,0)</f>
        <v>0</v>
      </c>
      <c r="BJ414" s="16" t="s">
        <v>82</v>
      </c>
      <c r="BK414" s="168">
        <f>ROUND(I414*H414,2)</f>
        <v>0</v>
      </c>
      <c r="BL414" s="16" t="s">
        <v>507</v>
      </c>
      <c r="BM414" s="167" t="s">
        <v>2668</v>
      </c>
    </row>
    <row r="415" spans="2:65" s="1" customFormat="1" ht="58.5">
      <c r="B415" s="31"/>
      <c r="D415" s="170" t="s">
        <v>431</v>
      </c>
      <c r="F415" s="203" t="s">
        <v>2669</v>
      </c>
      <c r="I415" s="95"/>
      <c r="L415" s="31"/>
      <c r="M415" s="204"/>
      <c r="N415" s="54"/>
      <c r="O415" s="54"/>
      <c r="P415" s="54"/>
      <c r="Q415" s="54"/>
      <c r="R415" s="54"/>
      <c r="S415" s="54"/>
      <c r="T415" s="55"/>
      <c r="AT415" s="16" t="s">
        <v>431</v>
      </c>
      <c r="AU415" s="16" t="s">
        <v>74</v>
      </c>
    </row>
    <row r="416" spans="2:65" s="1" customFormat="1" ht="16.5" customHeight="1">
      <c r="B416" s="155"/>
      <c r="C416" s="193" t="s">
        <v>1153</v>
      </c>
      <c r="D416" s="193" t="s">
        <v>204</v>
      </c>
      <c r="E416" s="194" t="s">
        <v>2670</v>
      </c>
      <c r="F416" s="195" t="s">
        <v>2671</v>
      </c>
      <c r="G416" s="196" t="s">
        <v>168</v>
      </c>
      <c r="H416" s="197">
        <v>150</v>
      </c>
      <c r="I416" s="198"/>
      <c r="J416" s="199">
        <f>ROUND(I416*H416,2)</f>
        <v>0</v>
      </c>
      <c r="K416" s="195" t="s">
        <v>1</v>
      </c>
      <c r="L416" s="200"/>
      <c r="M416" s="201" t="s">
        <v>1</v>
      </c>
      <c r="N416" s="202" t="s">
        <v>36</v>
      </c>
      <c r="O416" s="54"/>
      <c r="P416" s="165">
        <f>O416*H416</f>
        <v>0</v>
      </c>
      <c r="Q416" s="165">
        <v>0</v>
      </c>
      <c r="R416" s="165">
        <f>Q416*H416</f>
        <v>0</v>
      </c>
      <c r="S416" s="165">
        <v>0</v>
      </c>
      <c r="T416" s="166">
        <f>S416*H416</f>
        <v>0</v>
      </c>
      <c r="AR416" s="167" t="s">
        <v>1694</v>
      </c>
      <c r="AT416" s="167" t="s">
        <v>204</v>
      </c>
      <c r="AU416" s="167" t="s">
        <v>74</v>
      </c>
      <c r="AY416" s="16" t="s">
        <v>153</v>
      </c>
      <c r="BE416" s="168">
        <f>IF(N416="základná",J416,0)</f>
        <v>0</v>
      </c>
      <c r="BF416" s="168">
        <f>IF(N416="znížená",J416,0)</f>
        <v>0</v>
      </c>
      <c r="BG416" s="168">
        <f>IF(N416="zákl. prenesená",J416,0)</f>
        <v>0</v>
      </c>
      <c r="BH416" s="168">
        <f>IF(N416="zníž. prenesená",J416,0)</f>
        <v>0</v>
      </c>
      <c r="BI416" s="168">
        <f>IF(N416="nulová",J416,0)</f>
        <v>0</v>
      </c>
      <c r="BJ416" s="16" t="s">
        <v>82</v>
      </c>
      <c r="BK416" s="168">
        <f>ROUND(I416*H416,2)</f>
        <v>0</v>
      </c>
      <c r="BL416" s="16" t="s">
        <v>507</v>
      </c>
      <c r="BM416" s="167" t="s">
        <v>2672</v>
      </c>
    </row>
    <row r="417" spans="2:65" s="1" customFormat="1" ht="16.5" customHeight="1">
      <c r="B417" s="155"/>
      <c r="C417" s="193" t="s">
        <v>1160</v>
      </c>
      <c r="D417" s="193" t="s">
        <v>204</v>
      </c>
      <c r="E417" s="194" t="s">
        <v>2673</v>
      </c>
      <c r="F417" s="195" t="s">
        <v>2674</v>
      </c>
      <c r="G417" s="196" t="s">
        <v>168</v>
      </c>
      <c r="H417" s="197">
        <v>200</v>
      </c>
      <c r="I417" s="198"/>
      <c r="J417" s="199">
        <f>ROUND(I417*H417,2)</f>
        <v>0</v>
      </c>
      <c r="K417" s="195" t="s">
        <v>1</v>
      </c>
      <c r="L417" s="200"/>
      <c r="M417" s="201" t="s">
        <v>1</v>
      </c>
      <c r="N417" s="202" t="s">
        <v>36</v>
      </c>
      <c r="O417" s="54"/>
      <c r="P417" s="165">
        <f>O417*H417</f>
        <v>0</v>
      </c>
      <c r="Q417" s="165">
        <v>0</v>
      </c>
      <c r="R417" s="165">
        <f>Q417*H417</f>
        <v>0</v>
      </c>
      <c r="S417" s="165">
        <v>0</v>
      </c>
      <c r="T417" s="166">
        <f>S417*H417</f>
        <v>0</v>
      </c>
      <c r="AR417" s="167" t="s">
        <v>1694</v>
      </c>
      <c r="AT417" s="167" t="s">
        <v>204</v>
      </c>
      <c r="AU417" s="167" t="s">
        <v>74</v>
      </c>
      <c r="AY417" s="16" t="s">
        <v>153</v>
      </c>
      <c r="BE417" s="168">
        <f>IF(N417="základná",J417,0)</f>
        <v>0</v>
      </c>
      <c r="BF417" s="168">
        <f>IF(N417="znížená",J417,0)</f>
        <v>0</v>
      </c>
      <c r="BG417" s="168">
        <f>IF(N417="zákl. prenesená",J417,0)</f>
        <v>0</v>
      </c>
      <c r="BH417" s="168">
        <f>IF(N417="zníž. prenesená",J417,0)</f>
        <v>0</v>
      </c>
      <c r="BI417" s="168">
        <f>IF(N417="nulová",J417,0)</f>
        <v>0</v>
      </c>
      <c r="BJ417" s="16" t="s">
        <v>82</v>
      </c>
      <c r="BK417" s="168">
        <f>ROUND(I417*H417,2)</f>
        <v>0</v>
      </c>
      <c r="BL417" s="16" t="s">
        <v>507</v>
      </c>
      <c r="BM417" s="167" t="s">
        <v>2675</v>
      </c>
    </row>
    <row r="418" spans="2:65" s="1" customFormat="1" ht="16.5" customHeight="1">
      <c r="B418" s="155"/>
      <c r="C418" s="193" t="s">
        <v>1166</v>
      </c>
      <c r="D418" s="193" t="s">
        <v>204</v>
      </c>
      <c r="E418" s="194" t="s">
        <v>2676</v>
      </c>
      <c r="F418" s="195" t="s">
        <v>2677</v>
      </c>
      <c r="G418" s="196" t="s">
        <v>168</v>
      </c>
      <c r="H418" s="197">
        <v>80</v>
      </c>
      <c r="I418" s="198"/>
      <c r="J418" s="199">
        <f>ROUND(I418*H418,2)</f>
        <v>0</v>
      </c>
      <c r="K418" s="195" t="s">
        <v>1</v>
      </c>
      <c r="L418" s="200"/>
      <c r="M418" s="201" t="s">
        <v>1</v>
      </c>
      <c r="N418" s="202" t="s">
        <v>36</v>
      </c>
      <c r="O418" s="54"/>
      <c r="P418" s="165">
        <f>O418*H418</f>
        <v>0</v>
      </c>
      <c r="Q418" s="165">
        <v>0</v>
      </c>
      <c r="R418" s="165">
        <f>Q418*H418</f>
        <v>0</v>
      </c>
      <c r="S418" s="165">
        <v>0</v>
      </c>
      <c r="T418" s="166">
        <f>S418*H418</f>
        <v>0</v>
      </c>
      <c r="AR418" s="167" t="s">
        <v>1694</v>
      </c>
      <c r="AT418" s="167" t="s">
        <v>204</v>
      </c>
      <c r="AU418" s="167" t="s">
        <v>74</v>
      </c>
      <c r="AY418" s="16" t="s">
        <v>153</v>
      </c>
      <c r="BE418" s="168">
        <f>IF(N418="základná",J418,0)</f>
        <v>0</v>
      </c>
      <c r="BF418" s="168">
        <f>IF(N418="znížená",J418,0)</f>
        <v>0</v>
      </c>
      <c r="BG418" s="168">
        <f>IF(N418="zákl. prenesená",J418,0)</f>
        <v>0</v>
      </c>
      <c r="BH418" s="168">
        <f>IF(N418="zníž. prenesená",J418,0)</f>
        <v>0</v>
      </c>
      <c r="BI418" s="168">
        <f>IF(N418="nulová",J418,0)</f>
        <v>0</v>
      </c>
      <c r="BJ418" s="16" t="s">
        <v>82</v>
      </c>
      <c r="BK418" s="168">
        <f>ROUND(I418*H418,2)</f>
        <v>0</v>
      </c>
      <c r="BL418" s="16" t="s">
        <v>507</v>
      </c>
      <c r="BM418" s="167" t="s">
        <v>2678</v>
      </c>
    </row>
    <row r="419" spans="2:65" s="1" customFormat="1" ht="19.5">
      <c r="B419" s="31"/>
      <c r="D419" s="170" t="s">
        <v>431</v>
      </c>
      <c r="F419" s="203" t="s">
        <v>2679</v>
      </c>
      <c r="I419" s="95"/>
      <c r="L419" s="31"/>
      <c r="M419" s="204"/>
      <c r="N419" s="54"/>
      <c r="O419" s="54"/>
      <c r="P419" s="54"/>
      <c r="Q419" s="54"/>
      <c r="R419" s="54"/>
      <c r="S419" s="54"/>
      <c r="T419" s="55"/>
      <c r="AT419" s="16" t="s">
        <v>431</v>
      </c>
      <c r="AU419" s="16" t="s">
        <v>74</v>
      </c>
    </row>
    <row r="420" spans="2:65" s="11" customFormat="1" ht="22.9" customHeight="1">
      <c r="B420" s="142"/>
      <c r="D420" s="143" t="s">
        <v>69</v>
      </c>
      <c r="E420" s="153" t="s">
        <v>2680</v>
      </c>
      <c r="F420" s="153" t="s">
        <v>2681</v>
      </c>
      <c r="I420" s="145"/>
      <c r="J420" s="154">
        <f>BK420</f>
        <v>0</v>
      </c>
      <c r="L420" s="142"/>
      <c r="M420" s="147"/>
      <c r="N420" s="148"/>
      <c r="O420" s="148"/>
      <c r="P420" s="149">
        <f>SUM(P421:P424)</f>
        <v>0</v>
      </c>
      <c r="Q420" s="148"/>
      <c r="R420" s="149">
        <f>SUM(R421:R424)</f>
        <v>0</v>
      </c>
      <c r="S420" s="148"/>
      <c r="T420" s="150">
        <f>SUM(T421:T424)</f>
        <v>0</v>
      </c>
      <c r="AR420" s="143" t="s">
        <v>89</v>
      </c>
      <c r="AT420" s="151" t="s">
        <v>69</v>
      </c>
      <c r="AU420" s="151" t="s">
        <v>74</v>
      </c>
      <c r="AY420" s="143" t="s">
        <v>153</v>
      </c>
      <c r="BK420" s="152">
        <f>SUM(BK421:BK424)</f>
        <v>0</v>
      </c>
    </row>
    <row r="421" spans="2:65" s="1" customFormat="1" ht="24" customHeight="1">
      <c r="B421" s="155"/>
      <c r="C421" s="156" t="s">
        <v>1173</v>
      </c>
      <c r="D421" s="156" t="s">
        <v>155</v>
      </c>
      <c r="E421" s="157" t="s">
        <v>2682</v>
      </c>
      <c r="F421" s="158" t="s">
        <v>2683</v>
      </c>
      <c r="G421" s="159" t="s">
        <v>168</v>
      </c>
      <c r="H421" s="160">
        <v>12</v>
      </c>
      <c r="I421" s="161"/>
      <c r="J421" s="162">
        <f>ROUND(I421*H421,2)</f>
        <v>0</v>
      </c>
      <c r="K421" s="158" t="s">
        <v>1</v>
      </c>
      <c r="L421" s="31"/>
      <c r="M421" s="163" t="s">
        <v>1</v>
      </c>
      <c r="N421" s="164" t="s">
        <v>36</v>
      </c>
      <c r="O421" s="54"/>
      <c r="P421" s="165">
        <f>O421*H421</f>
        <v>0</v>
      </c>
      <c r="Q421" s="165">
        <v>0</v>
      </c>
      <c r="R421" s="165">
        <f>Q421*H421</f>
        <v>0</v>
      </c>
      <c r="S421" s="165">
        <v>0</v>
      </c>
      <c r="T421" s="166">
        <f>S421*H421</f>
        <v>0</v>
      </c>
      <c r="AR421" s="167" t="s">
        <v>507</v>
      </c>
      <c r="AT421" s="167" t="s">
        <v>155</v>
      </c>
      <c r="AU421" s="167" t="s">
        <v>82</v>
      </c>
      <c r="AY421" s="16" t="s">
        <v>153</v>
      </c>
      <c r="BE421" s="168">
        <f>IF(N421="základná",J421,0)</f>
        <v>0</v>
      </c>
      <c r="BF421" s="168">
        <f>IF(N421="znížená",J421,0)</f>
        <v>0</v>
      </c>
      <c r="BG421" s="168">
        <f>IF(N421="zákl. prenesená",J421,0)</f>
        <v>0</v>
      </c>
      <c r="BH421" s="168">
        <f>IF(N421="zníž. prenesená",J421,0)</f>
        <v>0</v>
      </c>
      <c r="BI421" s="168">
        <f>IF(N421="nulová",J421,0)</f>
        <v>0</v>
      </c>
      <c r="BJ421" s="16" t="s">
        <v>82</v>
      </c>
      <c r="BK421" s="168">
        <f>ROUND(I421*H421,2)</f>
        <v>0</v>
      </c>
      <c r="BL421" s="16" t="s">
        <v>507</v>
      </c>
      <c r="BM421" s="167" t="s">
        <v>2684</v>
      </c>
    </row>
    <row r="422" spans="2:65" s="1" customFormat="1" ht="16.5" customHeight="1">
      <c r="B422" s="155"/>
      <c r="C422" s="156" t="s">
        <v>1180</v>
      </c>
      <c r="D422" s="156" t="s">
        <v>155</v>
      </c>
      <c r="E422" s="157" t="s">
        <v>2685</v>
      </c>
      <c r="F422" s="158" t="s">
        <v>2686</v>
      </c>
      <c r="G422" s="159" t="s">
        <v>168</v>
      </c>
      <c r="H422" s="160">
        <v>46</v>
      </c>
      <c r="I422" s="161"/>
      <c r="J422" s="162">
        <f>ROUND(I422*H422,2)</f>
        <v>0</v>
      </c>
      <c r="K422" s="158" t="s">
        <v>1</v>
      </c>
      <c r="L422" s="31"/>
      <c r="M422" s="163" t="s">
        <v>1</v>
      </c>
      <c r="N422" s="164" t="s">
        <v>36</v>
      </c>
      <c r="O422" s="54"/>
      <c r="P422" s="165">
        <f>O422*H422</f>
        <v>0</v>
      </c>
      <c r="Q422" s="165">
        <v>0</v>
      </c>
      <c r="R422" s="165">
        <f>Q422*H422</f>
        <v>0</v>
      </c>
      <c r="S422" s="165">
        <v>0</v>
      </c>
      <c r="T422" s="166">
        <f>S422*H422</f>
        <v>0</v>
      </c>
      <c r="AR422" s="167" t="s">
        <v>507</v>
      </c>
      <c r="AT422" s="167" t="s">
        <v>155</v>
      </c>
      <c r="AU422" s="167" t="s">
        <v>82</v>
      </c>
      <c r="AY422" s="16" t="s">
        <v>153</v>
      </c>
      <c r="BE422" s="168">
        <f>IF(N422="základná",J422,0)</f>
        <v>0</v>
      </c>
      <c r="BF422" s="168">
        <f>IF(N422="znížená",J422,0)</f>
        <v>0</v>
      </c>
      <c r="BG422" s="168">
        <f>IF(N422="zákl. prenesená",J422,0)</f>
        <v>0</v>
      </c>
      <c r="BH422" s="168">
        <f>IF(N422="zníž. prenesená",J422,0)</f>
        <v>0</v>
      </c>
      <c r="BI422" s="168">
        <f>IF(N422="nulová",J422,0)</f>
        <v>0</v>
      </c>
      <c r="BJ422" s="16" t="s">
        <v>82</v>
      </c>
      <c r="BK422" s="168">
        <f>ROUND(I422*H422,2)</f>
        <v>0</v>
      </c>
      <c r="BL422" s="16" t="s">
        <v>507</v>
      </c>
      <c r="BM422" s="167" t="s">
        <v>2687</v>
      </c>
    </row>
    <row r="423" spans="2:65" s="1" customFormat="1" ht="24" customHeight="1">
      <c r="B423" s="155"/>
      <c r="C423" s="156" t="s">
        <v>1187</v>
      </c>
      <c r="D423" s="156" t="s">
        <v>155</v>
      </c>
      <c r="E423" s="157" t="s">
        <v>2688</v>
      </c>
      <c r="F423" s="158" t="s">
        <v>2689</v>
      </c>
      <c r="G423" s="159" t="s">
        <v>168</v>
      </c>
      <c r="H423" s="160">
        <v>50</v>
      </c>
      <c r="I423" s="161"/>
      <c r="J423" s="162">
        <f>ROUND(I423*H423,2)</f>
        <v>0</v>
      </c>
      <c r="K423" s="158" t="s">
        <v>1</v>
      </c>
      <c r="L423" s="31"/>
      <c r="M423" s="163" t="s">
        <v>1</v>
      </c>
      <c r="N423" s="164" t="s">
        <v>36</v>
      </c>
      <c r="O423" s="54"/>
      <c r="P423" s="165">
        <f>O423*H423</f>
        <v>0</v>
      </c>
      <c r="Q423" s="165">
        <v>0</v>
      </c>
      <c r="R423" s="165">
        <f>Q423*H423</f>
        <v>0</v>
      </c>
      <c r="S423" s="165">
        <v>0</v>
      </c>
      <c r="T423" s="166">
        <f>S423*H423</f>
        <v>0</v>
      </c>
      <c r="AR423" s="167" t="s">
        <v>507</v>
      </c>
      <c r="AT423" s="167" t="s">
        <v>155</v>
      </c>
      <c r="AU423" s="167" t="s">
        <v>82</v>
      </c>
      <c r="AY423" s="16" t="s">
        <v>153</v>
      </c>
      <c r="BE423" s="168">
        <f>IF(N423="základná",J423,0)</f>
        <v>0</v>
      </c>
      <c r="BF423" s="168">
        <f>IF(N423="znížená",J423,0)</f>
        <v>0</v>
      </c>
      <c r="BG423" s="168">
        <f>IF(N423="zákl. prenesená",J423,0)</f>
        <v>0</v>
      </c>
      <c r="BH423" s="168">
        <f>IF(N423="zníž. prenesená",J423,0)</f>
        <v>0</v>
      </c>
      <c r="BI423" s="168">
        <f>IF(N423="nulová",J423,0)</f>
        <v>0</v>
      </c>
      <c r="BJ423" s="16" t="s">
        <v>82</v>
      </c>
      <c r="BK423" s="168">
        <f>ROUND(I423*H423,2)</f>
        <v>0</v>
      </c>
      <c r="BL423" s="16" t="s">
        <v>507</v>
      </c>
      <c r="BM423" s="167" t="s">
        <v>2690</v>
      </c>
    </row>
    <row r="424" spans="2:65" s="1" customFormat="1" ht="24" customHeight="1">
      <c r="B424" s="155"/>
      <c r="C424" s="156" t="s">
        <v>1192</v>
      </c>
      <c r="D424" s="156" t="s">
        <v>155</v>
      </c>
      <c r="E424" s="157" t="s">
        <v>2691</v>
      </c>
      <c r="F424" s="158" t="s">
        <v>2692</v>
      </c>
      <c r="G424" s="159" t="s">
        <v>176</v>
      </c>
      <c r="H424" s="160">
        <v>22.5</v>
      </c>
      <c r="I424" s="161"/>
      <c r="J424" s="162">
        <f>ROUND(I424*H424,2)</f>
        <v>0</v>
      </c>
      <c r="K424" s="158" t="s">
        <v>1</v>
      </c>
      <c r="L424" s="31"/>
      <c r="M424" s="163" t="s">
        <v>1</v>
      </c>
      <c r="N424" s="164" t="s">
        <v>36</v>
      </c>
      <c r="O424" s="54"/>
      <c r="P424" s="165">
        <f>O424*H424</f>
        <v>0</v>
      </c>
      <c r="Q424" s="165">
        <v>0</v>
      </c>
      <c r="R424" s="165">
        <f>Q424*H424</f>
        <v>0</v>
      </c>
      <c r="S424" s="165">
        <v>0</v>
      </c>
      <c r="T424" s="166">
        <f>S424*H424</f>
        <v>0</v>
      </c>
      <c r="AR424" s="167" t="s">
        <v>507</v>
      </c>
      <c r="AT424" s="167" t="s">
        <v>155</v>
      </c>
      <c r="AU424" s="167" t="s">
        <v>82</v>
      </c>
      <c r="AY424" s="16" t="s">
        <v>153</v>
      </c>
      <c r="BE424" s="168">
        <f>IF(N424="základná",J424,0)</f>
        <v>0</v>
      </c>
      <c r="BF424" s="168">
        <f>IF(N424="znížená",J424,0)</f>
        <v>0</v>
      </c>
      <c r="BG424" s="168">
        <f>IF(N424="zákl. prenesená",J424,0)</f>
        <v>0</v>
      </c>
      <c r="BH424" s="168">
        <f>IF(N424="zníž. prenesená",J424,0)</f>
        <v>0</v>
      </c>
      <c r="BI424" s="168">
        <f>IF(N424="nulová",J424,0)</f>
        <v>0</v>
      </c>
      <c r="BJ424" s="16" t="s">
        <v>82</v>
      </c>
      <c r="BK424" s="168">
        <f>ROUND(I424*H424,2)</f>
        <v>0</v>
      </c>
      <c r="BL424" s="16" t="s">
        <v>507</v>
      </c>
      <c r="BM424" s="167" t="s">
        <v>2693</v>
      </c>
    </row>
    <row r="425" spans="2:65" s="11" customFormat="1" ht="22.9" customHeight="1">
      <c r="B425" s="142"/>
      <c r="D425" s="143" t="s">
        <v>69</v>
      </c>
      <c r="E425" s="153" t="s">
        <v>2694</v>
      </c>
      <c r="F425" s="153" t="s">
        <v>2695</v>
      </c>
      <c r="I425" s="145"/>
      <c r="J425" s="154">
        <f>BK425</f>
        <v>0</v>
      </c>
      <c r="L425" s="142"/>
      <c r="M425" s="147"/>
      <c r="N425" s="148"/>
      <c r="O425" s="148"/>
      <c r="P425" s="149">
        <f>SUM(P426:P433)</f>
        <v>0</v>
      </c>
      <c r="Q425" s="148"/>
      <c r="R425" s="149">
        <f>SUM(R426:R433)</f>
        <v>0</v>
      </c>
      <c r="S425" s="148"/>
      <c r="T425" s="150">
        <f>SUM(T426:T433)</f>
        <v>0</v>
      </c>
      <c r="AR425" s="143" t="s">
        <v>74</v>
      </c>
      <c r="AT425" s="151" t="s">
        <v>69</v>
      </c>
      <c r="AU425" s="151" t="s">
        <v>74</v>
      </c>
      <c r="AY425" s="143" t="s">
        <v>153</v>
      </c>
      <c r="BK425" s="152">
        <f>SUM(BK426:BK433)</f>
        <v>0</v>
      </c>
    </row>
    <row r="426" spans="2:65" s="1" customFormat="1" ht="24" customHeight="1">
      <c r="B426" s="155"/>
      <c r="C426" s="156" t="s">
        <v>1196</v>
      </c>
      <c r="D426" s="156" t="s">
        <v>155</v>
      </c>
      <c r="E426" s="157" t="s">
        <v>2696</v>
      </c>
      <c r="F426" s="158" t="s">
        <v>2697</v>
      </c>
      <c r="G426" s="159" t="s">
        <v>265</v>
      </c>
      <c r="H426" s="160">
        <v>15</v>
      </c>
      <c r="I426" s="161"/>
      <c r="J426" s="162">
        <f t="shared" ref="J426:J433" si="50">ROUND(I426*H426,2)</f>
        <v>0</v>
      </c>
      <c r="K426" s="158" t="s">
        <v>1</v>
      </c>
      <c r="L426" s="31"/>
      <c r="M426" s="163" t="s">
        <v>1</v>
      </c>
      <c r="N426" s="164" t="s">
        <v>36</v>
      </c>
      <c r="O426" s="54"/>
      <c r="P426" s="165">
        <f t="shared" ref="P426:P433" si="51">O426*H426</f>
        <v>0</v>
      </c>
      <c r="Q426" s="165">
        <v>0</v>
      </c>
      <c r="R426" s="165">
        <f t="shared" ref="R426:R433" si="52">Q426*H426</f>
        <v>0</v>
      </c>
      <c r="S426" s="165">
        <v>0</v>
      </c>
      <c r="T426" s="166">
        <f t="shared" ref="T426:T433" si="53">S426*H426</f>
        <v>0</v>
      </c>
      <c r="AR426" s="167" t="s">
        <v>92</v>
      </c>
      <c r="AT426" s="167" t="s">
        <v>155</v>
      </c>
      <c r="AU426" s="167" t="s">
        <v>82</v>
      </c>
      <c r="AY426" s="16" t="s">
        <v>153</v>
      </c>
      <c r="BE426" s="168">
        <f t="shared" ref="BE426:BE433" si="54">IF(N426="základná",J426,0)</f>
        <v>0</v>
      </c>
      <c r="BF426" s="168">
        <f t="shared" ref="BF426:BF433" si="55">IF(N426="znížená",J426,0)</f>
        <v>0</v>
      </c>
      <c r="BG426" s="168">
        <f t="shared" ref="BG426:BG433" si="56">IF(N426="zákl. prenesená",J426,0)</f>
        <v>0</v>
      </c>
      <c r="BH426" s="168">
        <f t="shared" ref="BH426:BH433" si="57">IF(N426="zníž. prenesená",J426,0)</f>
        <v>0</v>
      </c>
      <c r="BI426" s="168">
        <f t="shared" ref="BI426:BI433" si="58">IF(N426="nulová",J426,0)</f>
        <v>0</v>
      </c>
      <c r="BJ426" s="16" t="s">
        <v>82</v>
      </c>
      <c r="BK426" s="168">
        <f t="shared" ref="BK426:BK433" si="59">ROUND(I426*H426,2)</f>
        <v>0</v>
      </c>
      <c r="BL426" s="16" t="s">
        <v>92</v>
      </c>
      <c r="BM426" s="167" t="s">
        <v>2698</v>
      </c>
    </row>
    <row r="427" spans="2:65" s="1" customFormat="1" ht="24" customHeight="1">
      <c r="B427" s="155"/>
      <c r="C427" s="156" t="s">
        <v>1205</v>
      </c>
      <c r="D427" s="156" t="s">
        <v>155</v>
      </c>
      <c r="E427" s="157" t="s">
        <v>2699</v>
      </c>
      <c r="F427" s="158" t="s">
        <v>2700</v>
      </c>
      <c r="G427" s="159" t="s">
        <v>265</v>
      </c>
      <c r="H427" s="160">
        <v>10</v>
      </c>
      <c r="I427" s="161"/>
      <c r="J427" s="162">
        <f t="shared" si="50"/>
        <v>0</v>
      </c>
      <c r="K427" s="158" t="s">
        <v>1</v>
      </c>
      <c r="L427" s="31"/>
      <c r="M427" s="163" t="s">
        <v>1</v>
      </c>
      <c r="N427" s="164" t="s">
        <v>36</v>
      </c>
      <c r="O427" s="54"/>
      <c r="P427" s="165">
        <f t="shared" si="51"/>
        <v>0</v>
      </c>
      <c r="Q427" s="165">
        <v>0</v>
      </c>
      <c r="R427" s="165">
        <f t="shared" si="52"/>
        <v>0</v>
      </c>
      <c r="S427" s="165">
        <v>0</v>
      </c>
      <c r="T427" s="166">
        <f t="shared" si="53"/>
        <v>0</v>
      </c>
      <c r="AR427" s="167" t="s">
        <v>92</v>
      </c>
      <c r="AT427" s="167" t="s">
        <v>155</v>
      </c>
      <c r="AU427" s="167" t="s">
        <v>82</v>
      </c>
      <c r="AY427" s="16" t="s">
        <v>153</v>
      </c>
      <c r="BE427" s="168">
        <f t="shared" si="54"/>
        <v>0</v>
      </c>
      <c r="BF427" s="168">
        <f t="shared" si="55"/>
        <v>0</v>
      </c>
      <c r="BG427" s="168">
        <f t="shared" si="56"/>
        <v>0</v>
      </c>
      <c r="BH427" s="168">
        <f t="shared" si="57"/>
        <v>0</v>
      </c>
      <c r="BI427" s="168">
        <f t="shared" si="58"/>
        <v>0</v>
      </c>
      <c r="BJ427" s="16" t="s">
        <v>82</v>
      </c>
      <c r="BK427" s="168">
        <f t="shared" si="59"/>
        <v>0</v>
      </c>
      <c r="BL427" s="16" t="s">
        <v>92</v>
      </c>
      <c r="BM427" s="167" t="s">
        <v>2701</v>
      </c>
    </row>
    <row r="428" spans="2:65" s="1" customFormat="1" ht="36" customHeight="1">
      <c r="B428" s="155"/>
      <c r="C428" s="156" t="s">
        <v>1211</v>
      </c>
      <c r="D428" s="156" t="s">
        <v>155</v>
      </c>
      <c r="E428" s="157" t="s">
        <v>2702</v>
      </c>
      <c r="F428" s="158" t="s">
        <v>2703</v>
      </c>
      <c r="G428" s="159" t="s">
        <v>168</v>
      </c>
      <c r="H428" s="160">
        <v>864</v>
      </c>
      <c r="I428" s="161"/>
      <c r="J428" s="162">
        <f t="shared" si="50"/>
        <v>0</v>
      </c>
      <c r="K428" s="158" t="s">
        <v>1</v>
      </c>
      <c r="L428" s="31"/>
      <c r="M428" s="163" t="s">
        <v>1</v>
      </c>
      <c r="N428" s="164" t="s">
        <v>36</v>
      </c>
      <c r="O428" s="54"/>
      <c r="P428" s="165">
        <f t="shared" si="51"/>
        <v>0</v>
      </c>
      <c r="Q428" s="165">
        <v>0</v>
      </c>
      <c r="R428" s="165">
        <f t="shared" si="52"/>
        <v>0</v>
      </c>
      <c r="S428" s="165">
        <v>0</v>
      </c>
      <c r="T428" s="166">
        <f t="shared" si="53"/>
        <v>0</v>
      </c>
      <c r="AR428" s="167" t="s">
        <v>92</v>
      </c>
      <c r="AT428" s="167" t="s">
        <v>155</v>
      </c>
      <c r="AU428" s="167" t="s">
        <v>82</v>
      </c>
      <c r="AY428" s="16" t="s">
        <v>153</v>
      </c>
      <c r="BE428" s="168">
        <f t="shared" si="54"/>
        <v>0</v>
      </c>
      <c r="BF428" s="168">
        <f t="shared" si="55"/>
        <v>0</v>
      </c>
      <c r="BG428" s="168">
        <f t="shared" si="56"/>
        <v>0</v>
      </c>
      <c r="BH428" s="168">
        <f t="shared" si="57"/>
        <v>0</v>
      </c>
      <c r="BI428" s="168">
        <f t="shared" si="58"/>
        <v>0</v>
      </c>
      <c r="BJ428" s="16" t="s">
        <v>82</v>
      </c>
      <c r="BK428" s="168">
        <f t="shared" si="59"/>
        <v>0</v>
      </c>
      <c r="BL428" s="16" t="s">
        <v>92</v>
      </c>
      <c r="BM428" s="167" t="s">
        <v>2704</v>
      </c>
    </row>
    <row r="429" spans="2:65" s="1" customFormat="1" ht="24" customHeight="1">
      <c r="B429" s="155"/>
      <c r="C429" s="156" t="s">
        <v>1216</v>
      </c>
      <c r="D429" s="156" t="s">
        <v>155</v>
      </c>
      <c r="E429" s="157" t="s">
        <v>2705</v>
      </c>
      <c r="F429" s="158" t="s">
        <v>2706</v>
      </c>
      <c r="G429" s="159" t="s">
        <v>168</v>
      </c>
      <c r="H429" s="160">
        <v>80</v>
      </c>
      <c r="I429" s="161"/>
      <c r="J429" s="162">
        <f t="shared" si="50"/>
        <v>0</v>
      </c>
      <c r="K429" s="158" t="s">
        <v>1</v>
      </c>
      <c r="L429" s="31"/>
      <c r="M429" s="163" t="s">
        <v>1</v>
      </c>
      <c r="N429" s="164" t="s">
        <v>36</v>
      </c>
      <c r="O429" s="54"/>
      <c r="P429" s="165">
        <f t="shared" si="51"/>
        <v>0</v>
      </c>
      <c r="Q429" s="165">
        <v>0</v>
      </c>
      <c r="R429" s="165">
        <f t="shared" si="52"/>
        <v>0</v>
      </c>
      <c r="S429" s="165">
        <v>0</v>
      </c>
      <c r="T429" s="166">
        <f t="shared" si="53"/>
        <v>0</v>
      </c>
      <c r="AR429" s="167" t="s">
        <v>92</v>
      </c>
      <c r="AT429" s="167" t="s">
        <v>155</v>
      </c>
      <c r="AU429" s="167" t="s">
        <v>82</v>
      </c>
      <c r="AY429" s="16" t="s">
        <v>153</v>
      </c>
      <c r="BE429" s="168">
        <f t="shared" si="54"/>
        <v>0</v>
      </c>
      <c r="BF429" s="168">
        <f t="shared" si="55"/>
        <v>0</v>
      </c>
      <c r="BG429" s="168">
        <f t="shared" si="56"/>
        <v>0</v>
      </c>
      <c r="BH429" s="168">
        <f t="shared" si="57"/>
        <v>0</v>
      </c>
      <c r="BI429" s="168">
        <f t="shared" si="58"/>
        <v>0</v>
      </c>
      <c r="BJ429" s="16" t="s">
        <v>82</v>
      </c>
      <c r="BK429" s="168">
        <f t="shared" si="59"/>
        <v>0</v>
      </c>
      <c r="BL429" s="16" t="s">
        <v>92</v>
      </c>
      <c r="BM429" s="167" t="s">
        <v>2707</v>
      </c>
    </row>
    <row r="430" spans="2:65" s="1" customFormat="1" ht="24" customHeight="1">
      <c r="B430" s="155"/>
      <c r="C430" s="156" t="s">
        <v>1222</v>
      </c>
      <c r="D430" s="156" t="s">
        <v>155</v>
      </c>
      <c r="E430" s="157" t="s">
        <v>2708</v>
      </c>
      <c r="F430" s="158" t="s">
        <v>2709</v>
      </c>
      <c r="G430" s="159" t="s">
        <v>168</v>
      </c>
      <c r="H430" s="160">
        <v>15</v>
      </c>
      <c r="I430" s="161"/>
      <c r="J430" s="162">
        <f t="shared" si="50"/>
        <v>0</v>
      </c>
      <c r="K430" s="158" t="s">
        <v>1</v>
      </c>
      <c r="L430" s="31"/>
      <c r="M430" s="163" t="s">
        <v>1</v>
      </c>
      <c r="N430" s="164" t="s">
        <v>36</v>
      </c>
      <c r="O430" s="54"/>
      <c r="P430" s="165">
        <f t="shared" si="51"/>
        <v>0</v>
      </c>
      <c r="Q430" s="165">
        <v>0</v>
      </c>
      <c r="R430" s="165">
        <f t="shared" si="52"/>
        <v>0</v>
      </c>
      <c r="S430" s="165">
        <v>0</v>
      </c>
      <c r="T430" s="166">
        <f t="shared" si="53"/>
        <v>0</v>
      </c>
      <c r="AR430" s="167" t="s">
        <v>92</v>
      </c>
      <c r="AT430" s="167" t="s">
        <v>155</v>
      </c>
      <c r="AU430" s="167" t="s">
        <v>82</v>
      </c>
      <c r="AY430" s="16" t="s">
        <v>153</v>
      </c>
      <c r="BE430" s="168">
        <f t="shared" si="54"/>
        <v>0</v>
      </c>
      <c r="BF430" s="168">
        <f t="shared" si="55"/>
        <v>0</v>
      </c>
      <c r="BG430" s="168">
        <f t="shared" si="56"/>
        <v>0</v>
      </c>
      <c r="BH430" s="168">
        <f t="shared" si="57"/>
        <v>0</v>
      </c>
      <c r="BI430" s="168">
        <f t="shared" si="58"/>
        <v>0</v>
      </c>
      <c r="BJ430" s="16" t="s">
        <v>82</v>
      </c>
      <c r="BK430" s="168">
        <f t="shared" si="59"/>
        <v>0</v>
      </c>
      <c r="BL430" s="16" t="s">
        <v>92</v>
      </c>
      <c r="BM430" s="167" t="s">
        <v>2710</v>
      </c>
    </row>
    <row r="431" spans="2:65" s="1" customFormat="1" ht="24" customHeight="1">
      <c r="B431" s="155"/>
      <c r="C431" s="156" t="s">
        <v>1227</v>
      </c>
      <c r="D431" s="156" t="s">
        <v>155</v>
      </c>
      <c r="E431" s="157" t="s">
        <v>2711</v>
      </c>
      <c r="F431" s="158" t="s">
        <v>2712</v>
      </c>
      <c r="G431" s="159" t="s">
        <v>168</v>
      </c>
      <c r="H431" s="160">
        <v>6</v>
      </c>
      <c r="I431" s="161"/>
      <c r="J431" s="162">
        <f t="shared" si="50"/>
        <v>0</v>
      </c>
      <c r="K431" s="158" t="s">
        <v>1</v>
      </c>
      <c r="L431" s="31"/>
      <c r="M431" s="163" t="s">
        <v>1</v>
      </c>
      <c r="N431" s="164" t="s">
        <v>36</v>
      </c>
      <c r="O431" s="54"/>
      <c r="P431" s="165">
        <f t="shared" si="51"/>
        <v>0</v>
      </c>
      <c r="Q431" s="165">
        <v>0</v>
      </c>
      <c r="R431" s="165">
        <f t="shared" si="52"/>
        <v>0</v>
      </c>
      <c r="S431" s="165">
        <v>0</v>
      </c>
      <c r="T431" s="166">
        <f t="shared" si="53"/>
        <v>0</v>
      </c>
      <c r="AR431" s="167" t="s">
        <v>92</v>
      </c>
      <c r="AT431" s="167" t="s">
        <v>155</v>
      </c>
      <c r="AU431" s="167" t="s">
        <v>82</v>
      </c>
      <c r="AY431" s="16" t="s">
        <v>153</v>
      </c>
      <c r="BE431" s="168">
        <f t="shared" si="54"/>
        <v>0</v>
      </c>
      <c r="BF431" s="168">
        <f t="shared" si="55"/>
        <v>0</v>
      </c>
      <c r="BG431" s="168">
        <f t="shared" si="56"/>
        <v>0</v>
      </c>
      <c r="BH431" s="168">
        <f t="shared" si="57"/>
        <v>0</v>
      </c>
      <c r="BI431" s="168">
        <f t="shared" si="58"/>
        <v>0</v>
      </c>
      <c r="BJ431" s="16" t="s">
        <v>82</v>
      </c>
      <c r="BK431" s="168">
        <f t="shared" si="59"/>
        <v>0</v>
      </c>
      <c r="BL431" s="16" t="s">
        <v>92</v>
      </c>
      <c r="BM431" s="167" t="s">
        <v>2713</v>
      </c>
    </row>
    <row r="432" spans="2:65" s="1" customFormat="1" ht="16.5" customHeight="1">
      <c r="B432" s="155"/>
      <c r="C432" s="156" t="s">
        <v>1231</v>
      </c>
      <c r="D432" s="156" t="s">
        <v>155</v>
      </c>
      <c r="E432" s="157" t="s">
        <v>692</v>
      </c>
      <c r="F432" s="158" t="s">
        <v>693</v>
      </c>
      <c r="G432" s="159" t="s">
        <v>207</v>
      </c>
      <c r="H432" s="160">
        <v>4.7039999999999997</v>
      </c>
      <c r="I432" s="161"/>
      <c r="J432" s="162">
        <f t="shared" si="50"/>
        <v>0</v>
      </c>
      <c r="K432" s="158" t="s">
        <v>1</v>
      </c>
      <c r="L432" s="31"/>
      <c r="M432" s="163" t="s">
        <v>1</v>
      </c>
      <c r="N432" s="164" t="s">
        <v>36</v>
      </c>
      <c r="O432" s="54"/>
      <c r="P432" s="165">
        <f t="shared" si="51"/>
        <v>0</v>
      </c>
      <c r="Q432" s="165">
        <v>0</v>
      </c>
      <c r="R432" s="165">
        <f t="shared" si="52"/>
        <v>0</v>
      </c>
      <c r="S432" s="165">
        <v>0</v>
      </c>
      <c r="T432" s="166">
        <f t="shared" si="53"/>
        <v>0</v>
      </c>
      <c r="AR432" s="167" t="s">
        <v>92</v>
      </c>
      <c r="AT432" s="167" t="s">
        <v>155</v>
      </c>
      <c r="AU432" s="167" t="s">
        <v>82</v>
      </c>
      <c r="AY432" s="16" t="s">
        <v>153</v>
      </c>
      <c r="BE432" s="168">
        <f t="shared" si="54"/>
        <v>0</v>
      </c>
      <c r="BF432" s="168">
        <f t="shared" si="55"/>
        <v>0</v>
      </c>
      <c r="BG432" s="168">
        <f t="shared" si="56"/>
        <v>0</v>
      </c>
      <c r="BH432" s="168">
        <f t="shared" si="57"/>
        <v>0</v>
      </c>
      <c r="BI432" s="168">
        <f t="shared" si="58"/>
        <v>0</v>
      </c>
      <c r="BJ432" s="16" t="s">
        <v>82</v>
      </c>
      <c r="BK432" s="168">
        <f t="shared" si="59"/>
        <v>0</v>
      </c>
      <c r="BL432" s="16" t="s">
        <v>92</v>
      </c>
      <c r="BM432" s="167" t="s">
        <v>2714</v>
      </c>
    </row>
    <row r="433" spans="2:65" s="1" customFormat="1" ht="24" customHeight="1">
      <c r="B433" s="155"/>
      <c r="C433" s="156" t="s">
        <v>1235</v>
      </c>
      <c r="D433" s="156" t="s">
        <v>155</v>
      </c>
      <c r="E433" s="157" t="s">
        <v>696</v>
      </c>
      <c r="F433" s="158" t="s">
        <v>697</v>
      </c>
      <c r="G433" s="159" t="s">
        <v>207</v>
      </c>
      <c r="H433" s="160">
        <v>4.7039999999999997</v>
      </c>
      <c r="I433" s="161"/>
      <c r="J433" s="162">
        <f t="shared" si="50"/>
        <v>0</v>
      </c>
      <c r="K433" s="158" t="s">
        <v>1</v>
      </c>
      <c r="L433" s="31"/>
      <c r="M433" s="163" t="s">
        <v>1</v>
      </c>
      <c r="N433" s="164" t="s">
        <v>36</v>
      </c>
      <c r="O433" s="54"/>
      <c r="P433" s="165">
        <f t="shared" si="51"/>
        <v>0</v>
      </c>
      <c r="Q433" s="165">
        <v>0</v>
      </c>
      <c r="R433" s="165">
        <f t="shared" si="52"/>
        <v>0</v>
      </c>
      <c r="S433" s="165">
        <v>0</v>
      </c>
      <c r="T433" s="166">
        <f t="shared" si="53"/>
        <v>0</v>
      </c>
      <c r="AR433" s="167" t="s">
        <v>92</v>
      </c>
      <c r="AT433" s="167" t="s">
        <v>155</v>
      </c>
      <c r="AU433" s="167" t="s">
        <v>82</v>
      </c>
      <c r="AY433" s="16" t="s">
        <v>153</v>
      </c>
      <c r="BE433" s="168">
        <f t="shared" si="54"/>
        <v>0</v>
      </c>
      <c r="BF433" s="168">
        <f t="shared" si="55"/>
        <v>0</v>
      </c>
      <c r="BG433" s="168">
        <f t="shared" si="56"/>
        <v>0</v>
      </c>
      <c r="BH433" s="168">
        <f t="shared" si="57"/>
        <v>0</v>
      </c>
      <c r="BI433" s="168">
        <f t="shared" si="58"/>
        <v>0</v>
      </c>
      <c r="BJ433" s="16" t="s">
        <v>82</v>
      </c>
      <c r="BK433" s="168">
        <f t="shared" si="59"/>
        <v>0</v>
      </c>
      <c r="BL433" s="16" t="s">
        <v>92</v>
      </c>
      <c r="BM433" s="167" t="s">
        <v>2715</v>
      </c>
    </row>
    <row r="434" spans="2:65" s="11" customFormat="1" ht="22.9" customHeight="1">
      <c r="B434" s="142"/>
      <c r="D434" s="143" t="s">
        <v>69</v>
      </c>
      <c r="E434" s="153" t="s">
        <v>2716</v>
      </c>
      <c r="F434" s="153" t="s">
        <v>2717</v>
      </c>
      <c r="I434" s="145"/>
      <c r="J434" s="154">
        <f>BK434</f>
        <v>0</v>
      </c>
      <c r="L434" s="142"/>
      <c r="M434" s="147"/>
      <c r="N434" s="148"/>
      <c r="O434" s="148"/>
      <c r="P434" s="149">
        <f>SUM(P435:P438)</f>
        <v>0</v>
      </c>
      <c r="Q434" s="148"/>
      <c r="R434" s="149">
        <f>SUM(R435:R438)</f>
        <v>0</v>
      </c>
      <c r="S434" s="148"/>
      <c r="T434" s="150">
        <f>SUM(T435:T438)</f>
        <v>0</v>
      </c>
      <c r="AR434" s="143" t="s">
        <v>92</v>
      </c>
      <c r="AT434" s="151" t="s">
        <v>69</v>
      </c>
      <c r="AU434" s="151" t="s">
        <v>74</v>
      </c>
      <c r="AY434" s="143" t="s">
        <v>153</v>
      </c>
      <c r="BK434" s="152">
        <f>SUM(BK435:BK438)</f>
        <v>0</v>
      </c>
    </row>
    <row r="435" spans="2:65" s="1" customFormat="1" ht="36" customHeight="1">
      <c r="B435" s="155"/>
      <c r="C435" s="156" t="s">
        <v>1240</v>
      </c>
      <c r="D435" s="156" t="s">
        <v>155</v>
      </c>
      <c r="E435" s="157" t="s">
        <v>2718</v>
      </c>
      <c r="F435" s="158" t="s">
        <v>2719</v>
      </c>
      <c r="G435" s="159" t="s">
        <v>1779</v>
      </c>
      <c r="H435" s="160">
        <v>8</v>
      </c>
      <c r="I435" s="161"/>
      <c r="J435" s="162">
        <f>ROUND(I435*H435,2)</f>
        <v>0</v>
      </c>
      <c r="K435" s="158" t="s">
        <v>1</v>
      </c>
      <c r="L435" s="31"/>
      <c r="M435" s="163" t="s">
        <v>1</v>
      </c>
      <c r="N435" s="164" t="s">
        <v>36</v>
      </c>
      <c r="O435" s="54"/>
      <c r="P435" s="165">
        <f>O435*H435</f>
        <v>0</v>
      </c>
      <c r="Q435" s="165">
        <v>0</v>
      </c>
      <c r="R435" s="165">
        <f>Q435*H435</f>
        <v>0</v>
      </c>
      <c r="S435" s="165">
        <v>0</v>
      </c>
      <c r="T435" s="166">
        <f>S435*H435</f>
        <v>0</v>
      </c>
      <c r="AR435" s="167" t="s">
        <v>2720</v>
      </c>
      <c r="AT435" s="167" t="s">
        <v>155</v>
      </c>
      <c r="AU435" s="167" t="s">
        <v>82</v>
      </c>
      <c r="AY435" s="16" t="s">
        <v>153</v>
      </c>
      <c r="BE435" s="168">
        <f>IF(N435="základná",J435,0)</f>
        <v>0</v>
      </c>
      <c r="BF435" s="168">
        <f>IF(N435="znížená",J435,0)</f>
        <v>0</v>
      </c>
      <c r="BG435" s="168">
        <f>IF(N435="zákl. prenesená",J435,0)</f>
        <v>0</v>
      </c>
      <c r="BH435" s="168">
        <f>IF(N435="zníž. prenesená",J435,0)</f>
        <v>0</v>
      </c>
      <c r="BI435" s="168">
        <f>IF(N435="nulová",J435,0)</f>
        <v>0</v>
      </c>
      <c r="BJ435" s="16" t="s">
        <v>82</v>
      </c>
      <c r="BK435" s="168">
        <f>ROUND(I435*H435,2)</f>
        <v>0</v>
      </c>
      <c r="BL435" s="16" t="s">
        <v>2720</v>
      </c>
      <c r="BM435" s="167" t="s">
        <v>2721</v>
      </c>
    </row>
    <row r="436" spans="2:65" s="1" customFormat="1" ht="24" customHeight="1">
      <c r="B436" s="155"/>
      <c r="C436" s="156" t="s">
        <v>1244</v>
      </c>
      <c r="D436" s="156" t="s">
        <v>155</v>
      </c>
      <c r="E436" s="157" t="s">
        <v>2722</v>
      </c>
      <c r="F436" s="158" t="s">
        <v>2723</v>
      </c>
      <c r="G436" s="159" t="s">
        <v>1779</v>
      </c>
      <c r="H436" s="160">
        <v>8</v>
      </c>
      <c r="I436" s="161"/>
      <c r="J436" s="162">
        <f>ROUND(I436*H436,2)</f>
        <v>0</v>
      </c>
      <c r="K436" s="158" t="s">
        <v>1</v>
      </c>
      <c r="L436" s="31"/>
      <c r="M436" s="163" t="s">
        <v>1</v>
      </c>
      <c r="N436" s="164" t="s">
        <v>36</v>
      </c>
      <c r="O436" s="54"/>
      <c r="P436" s="165">
        <f>O436*H436</f>
        <v>0</v>
      </c>
      <c r="Q436" s="165">
        <v>0</v>
      </c>
      <c r="R436" s="165">
        <f>Q436*H436</f>
        <v>0</v>
      </c>
      <c r="S436" s="165">
        <v>0</v>
      </c>
      <c r="T436" s="166">
        <f>S436*H436</f>
        <v>0</v>
      </c>
      <c r="AR436" s="167" t="s">
        <v>2724</v>
      </c>
      <c r="AT436" s="167" t="s">
        <v>155</v>
      </c>
      <c r="AU436" s="167" t="s">
        <v>82</v>
      </c>
      <c r="AY436" s="16" t="s">
        <v>153</v>
      </c>
      <c r="BE436" s="168">
        <f>IF(N436="základná",J436,0)</f>
        <v>0</v>
      </c>
      <c r="BF436" s="168">
        <f>IF(N436="znížená",J436,0)</f>
        <v>0</v>
      </c>
      <c r="BG436" s="168">
        <f>IF(N436="zákl. prenesená",J436,0)</f>
        <v>0</v>
      </c>
      <c r="BH436" s="168">
        <f>IF(N436="zníž. prenesená",J436,0)</f>
        <v>0</v>
      </c>
      <c r="BI436" s="168">
        <f>IF(N436="nulová",J436,0)</f>
        <v>0</v>
      </c>
      <c r="BJ436" s="16" t="s">
        <v>82</v>
      </c>
      <c r="BK436" s="168">
        <f>ROUND(I436*H436,2)</f>
        <v>0</v>
      </c>
      <c r="BL436" s="16" t="s">
        <v>2724</v>
      </c>
      <c r="BM436" s="167" t="s">
        <v>2725</v>
      </c>
    </row>
    <row r="437" spans="2:65" s="1" customFormat="1" ht="24" customHeight="1">
      <c r="B437" s="155"/>
      <c r="C437" s="156" t="s">
        <v>1248</v>
      </c>
      <c r="D437" s="156" t="s">
        <v>155</v>
      </c>
      <c r="E437" s="157" t="s">
        <v>2726</v>
      </c>
      <c r="F437" s="158" t="s">
        <v>2727</v>
      </c>
      <c r="G437" s="159" t="s">
        <v>1779</v>
      </c>
      <c r="H437" s="160">
        <v>4</v>
      </c>
      <c r="I437" s="161"/>
      <c r="J437" s="162">
        <f>ROUND(I437*H437,2)</f>
        <v>0</v>
      </c>
      <c r="K437" s="158" t="s">
        <v>1</v>
      </c>
      <c r="L437" s="31"/>
      <c r="M437" s="163" t="s">
        <v>1</v>
      </c>
      <c r="N437" s="164" t="s">
        <v>36</v>
      </c>
      <c r="O437" s="54"/>
      <c r="P437" s="165">
        <f>O437*H437</f>
        <v>0</v>
      </c>
      <c r="Q437" s="165">
        <v>0</v>
      </c>
      <c r="R437" s="165">
        <f>Q437*H437</f>
        <v>0</v>
      </c>
      <c r="S437" s="165">
        <v>0</v>
      </c>
      <c r="T437" s="166">
        <f>S437*H437</f>
        <v>0</v>
      </c>
      <c r="AR437" s="167" t="s">
        <v>2724</v>
      </c>
      <c r="AT437" s="167" t="s">
        <v>155</v>
      </c>
      <c r="AU437" s="167" t="s">
        <v>82</v>
      </c>
      <c r="AY437" s="16" t="s">
        <v>153</v>
      </c>
      <c r="BE437" s="168">
        <f>IF(N437="základná",J437,0)</f>
        <v>0</v>
      </c>
      <c r="BF437" s="168">
        <f>IF(N437="znížená",J437,0)</f>
        <v>0</v>
      </c>
      <c r="BG437" s="168">
        <f>IF(N437="zákl. prenesená",J437,0)</f>
        <v>0</v>
      </c>
      <c r="BH437" s="168">
        <f>IF(N437="zníž. prenesená",J437,0)</f>
        <v>0</v>
      </c>
      <c r="BI437" s="168">
        <f>IF(N437="nulová",J437,0)</f>
        <v>0</v>
      </c>
      <c r="BJ437" s="16" t="s">
        <v>82</v>
      </c>
      <c r="BK437" s="168">
        <f>ROUND(I437*H437,2)</f>
        <v>0</v>
      </c>
      <c r="BL437" s="16" t="s">
        <v>2724</v>
      </c>
      <c r="BM437" s="167" t="s">
        <v>2728</v>
      </c>
    </row>
    <row r="438" spans="2:65" s="1" customFormat="1" ht="24" customHeight="1">
      <c r="B438" s="155"/>
      <c r="C438" s="156" t="s">
        <v>1253</v>
      </c>
      <c r="D438" s="156" t="s">
        <v>155</v>
      </c>
      <c r="E438" s="157" t="s">
        <v>2729</v>
      </c>
      <c r="F438" s="158" t="s">
        <v>2730</v>
      </c>
      <c r="G438" s="159" t="s">
        <v>1779</v>
      </c>
      <c r="H438" s="160">
        <v>4</v>
      </c>
      <c r="I438" s="161"/>
      <c r="J438" s="162">
        <f>ROUND(I438*H438,2)</f>
        <v>0</v>
      </c>
      <c r="K438" s="158" t="s">
        <v>1</v>
      </c>
      <c r="L438" s="31"/>
      <c r="M438" s="163" t="s">
        <v>1</v>
      </c>
      <c r="N438" s="164" t="s">
        <v>36</v>
      </c>
      <c r="O438" s="54"/>
      <c r="P438" s="165">
        <f>O438*H438</f>
        <v>0</v>
      </c>
      <c r="Q438" s="165">
        <v>0</v>
      </c>
      <c r="R438" s="165">
        <f>Q438*H438</f>
        <v>0</v>
      </c>
      <c r="S438" s="165">
        <v>0</v>
      </c>
      <c r="T438" s="166">
        <f>S438*H438</f>
        <v>0</v>
      </c>
      <c r="AR438" s="167" t="s">
        <v>2724</v>
      </c>
      <c r="AT438" s="167" t="s">
        <v>155</v>
      </c>
      <c r="AU438" s="167" t="s">
        <v>82</v>
      </c>
      <c r="AY438" s="16" t="s">
        <v>153</v>
      </c>
      <c r="BE438" s="168">
        <f>IF(N438="základná",J438,0)</f>
        <v>0</v>
      </c>
      <c r="BF438" s="168">
        <f>IF(N438="znížená",J438,0)</f>
        <v>0</v>
      </c>
      <c r="BG438" s="168">
        <f>IF(N438="zákl. prenesená",J438,0)</f>
        <v>0</v>
      </c>
      <c r="BH438" s="168">
        <f>IF(N438="zníž. prenesená",J438,0)</f>
        <v>0</v>
      </c>
      <c r="BI438" s="168">
        <f>IF(N438="nulová",J438,0)</f>
        <v>0</v>
      </c>
      <c r="BJ438" s="16" t="s">
        <v>82</v>
      </c>
      <c r="BK438" s="168">
        <f>ROUND(I438*H438,2)</f>
        <v>0</v>
      </c>
      <c r="BL438" s="16" t="s">
        <v>2724</v>
      </c>
      <c r="BM438" s="167" t="s">
        <v>2731</v>
      </c>
    </row>
    <row r="439" spans="2:65" s="11" customFormat="1" ht="22.9" customHeight="1">
      <c r="B439" s="142"/>
      <c r="D439" s="143" t="s">
        <v>69</v>
      </c>
      <c r="E439" s="153" t="s">
        <v>2732</v>
      </c>
      <c r="F439" s="153" t="s">
        <v>2733</v>
      </c>
      <c r="I439" s="145"/>
      <c r="J439" s="154">
        <f>BK439</f>
        <v>0</v>
      </c>
      <c r="L439" s="142"/>
      <c r="M439" s="147"/>
      <c r="N439" s="148"/>
      <c r="O439" s="148"/>
      <c r="P439" s="149">
        <f>SUM(P440:P451)</f>
        <v>0</v>
      </c>
      <c r="Q439" s="148"/>
      <c r="R439" s="149">
        <f>SUM(R440:R451)</f>
        <v>0</v>
      </c>
      <c r="S439" s="148"/>
      <c r="T439" s="150">
        <f>SUM(T440:T451)</f>
        <v>0</v>
      </c>
      <c r="AR439" s="143" t="s">
        <v>89</v>
      </c>
      <c r="AT439" s="151" t="s">
        <v>69</v>
      </c>
      <c r="AU439" s="151" t="s">
        <v>74</v>
      </c>
      <c r="AY439" s="143" t="s">
        <v>153</v>
      </c>
      <c r="BK439" s="152">
        <f>SUM(BK440:BK451)</f>
        <v>0</v>
      </c>
    </row>
    <row r="440" spans="2:65" s="1" customFormat="1" ht="24" customHeight="1">
      <c r="B440" s="155"/>
      <c r="C440" s="156" t="s">
        <v>1257</v>
      </c>
      <c r="D440" s="156" t="s">
        <v>155</v>
      </c>
      <c r="E440" s="157" t="s">
        <v>2734</v>
      </c>
      <c r="F440" s="158" t="s">
        <v>2735</v>
      </c>
      <c r="G440" s="159" t="s">
        <v>265</v>
      </c>
      <c r="H440" s="160">
        <v>9</v>
      </c>
      <c r="I440" s="161"/>
      <c r="J440" s="162">
        <f t="shared" ref="J440:J451" si="60">ROUND(I440*H440,2)</f>
        <v>0</v>
      </c>
      <c r="K440" s="158" t="s">
        <v>1</v>
      </c>
      <c r="L440" s="31"/>
      <c r="M440" s="163" t="s">
        <v>1</v>
      </c>
      <c r="N440" s="164" t="s">
        <v>36</v>
      </c>
      <c r="O440" s="54"/>
      <c r="P440" s="165">
        <f t="shared" ref="P440:P451" si="61">O440*H440</f>
        <v>0</v>
      </c>
      <c r="Q440" s="165">
        <v>0</v>
      </c>
      <c r="R440" s="165">
        <f t="shared" ref="R440:R451" si="62">Q440*H440</f>
        <v>0</v>
      </c>
      <c r="S440" s="165">
        <v>0</v>
      </c>
      <c r="T440" s="166">
        <f t="shared" ref="T440:T451" si="63">S440*H440</f>
        <v>0</v>
      </c>
      <c r="AR440" s="167" t="s">
        <v>507</v>
      </c>
      <c r="AT440" s="167" t="s">
        <v>155</v>
      </c>
      <c r="AU440" s="167" t="s">
        <v>82</v>
      </c>
      <c r="AY440" s="16" t="s">
        <v>153</v>
      </c>
      <c r="BE440" s="168">
        <f t="shared" ref="BE440:BE451" si="64">IF(N440="základná",J440,0)</f>
        <v>0</v>
      </c>
      <c r="BF440" s="168">
        <f t="shared" ref="BF440:BF451" si="65">IF(N440="znížená",J440,0)</f>
        <v>0</v>
      </c>
      <c r="BG440" s="168">
        <f t="shared" ref="BG440:BG451" si="66">IF(N440="zákl. prenesená",J440,0)</f>
        <v>0</v>
      </c>
      <c r="BH440" s="168">
        <f t="shared" ref="BH440:BH451" si="67">IF(N440="zníž. prenesená",J440,0)</f>
        <v>0</v>
      </c>
      <c r="BI440" s="168">
        <f t="shared" ref="BI440:BI451" si="68">IF(N440="nulová",J440,0)</f>
        <v>0</v>
      </c>
      <c r="BJ440" s="16" t="s">
        <v>82</v>
      </c>
      <c r="BK440" s="168">
        <f t="shared" ref="BK440:BK451" si="69">ROUND(I440*H440,2)</f>
        <v>0</v>
      </c>
      <c r="BL440" s="16" t="s">
        <v>507</v>
      </c>
      <c r="BM440" s="167" t="s">
        <v>2736</v>
      </c>
    </row>
    <row r="441" spans="2:65" s="1" customFormat="1" ht="24" customHeight="1">
      <c r="B441" s="155"/>
      <c r="C441" s="156" t="s">
        <v>1262</v>
      </c>
      <c r="D441" s="156" t="s">
        <v>155</v>
      </c>
      <c r="E441" s="157" t="s">
        <v>2737</v>
      </c>
      <c r="F441" s="158" t="s">
        <v>2738</v>
      </c>
      <c r="G441" s="159" t="s">
        <v>2739</v>
      </c>
      <c r="H441" s="160">
        <v>4</v>
      </c>
      <c r="I441" s="161"/>
      <c r="J441" s="162">
        <f t="shared" si="60"/>
        <v>0</v>
      </c>
      <c r="K441" s="158" t="s">
        <v>1</v>
      </c>
      <c r="L441" s="31"/>
      <c r="M441" s="163" t="s">
        <v>1</v>
      </c>
      <c r="N441" s="164" t="s">
        <v>36</v>
      </c>
      <c r="O441" s="54"/>
      <c r="P441" s="165">
        <f t="shared" si="61"/>
        <v>0</v>
      </c>
      <c r="Q441" s="165">
        <v>0</v>
      </c>
      <c r="R441" s="165">
        <f t="shared" si="62"/>
        <v>0</v>
      </c>
      <c r="S441" s="165">
        <v>0</v>
      </c>
      <c r="T441" s="166">
        <f t="shared" si="63"/>
        <v>0</v>
      </c>
      <c r="AR441" s="167" t="s">
        <v>507</v>
      </c>
      <c r="AT441" s="167" t="s">
        <v>155</v>
      </c>
      <c r="AU441" s="167" t="s">
        <v>82</v>
      </c>
      <c r="AY441" s="16" t="s">
        <v>153</v>
      </c>
      <c r="BE441" s="168">
        <f t="shared" si="64"/>
        <v>0</v>
      </c>
      <c r="BF441" s="168">
        <f t="shared" si="65"/>
        <v>0</v>
      </c>
      <c r="BG441" s="168">
        <f t="shared" si="66"/>
        <v>0</v>
      </c>
      <c r="BH441" s="168">
        <f t="shared" si="67"/>
        <v>0</v>
      </c>
      <c r="BI441" s="168">
        <f t="shared" si="68"/>
        <v>0</v>
      </c>
      <c r="BJ441" s="16" t="s">
        <v>82</v>
      </c>
      <c r="BK441" s="168">
        <f t="shared" si="69"/>
        <v>0</v>
      </c>
      <c r="BL441" s="16" t="s">
        <v>507</v>
      </c>
      <c r="BM441" s="167" t="s">
        <v>2740</v>
      </c>
    </row>
    <row r="442" spans="2:65" s="1" customFormat="1" ht="24" customHeight="1">
      <c r="B442" s="155"/>
      <c r="C442" s="156" t="s">
        <v>1266</v>
      </c>
      <c r="D442" s="156" t="s">
        <v>155</v>
      </c>
      <c r="E442" s="157" t="s">
        <v>2741</v>
      </c>
      <c r="F442" s="158" t="s">
        <v>2742</v>
      </c>
      <c r="G442" s="159" t="s">
        <v>2739</v>
      </c>
      <c r="H442" s="160">
        <v>30</v>
      </c>
      <c r="I442" s="161"/>
      <c r="J442" s="162">
        <f t="shared" si="60"/>
        <v>0</v>
      </c>
      <c r="K442" s="158" t="s">
        <v>1</v>
      </c>
      <c r="L442" s="31"/>
      <c r="M442" s="163" t="s">
        <v>1</v>
      </c>
      <c r="N442" s="164" t="s">
        <v>36</v>
      </c>
      <c r="O442" s="54"/>
      <c r="P442" s="165">
        <f t="shared" si="61"/>
        <v>0</v>
      </c>
      <c r="Q442" s="165">
        <v>0</v>
      </c>
      <c r="R442" s="165">
        <f t="shared" si="62"/>
        <v>0</v>
      </c>
      <c r="S442" s="165">
        <v>0</v>
      </c>
      <c r="T442" s="166">
        <f t="shared" si="63"/>
        <v>0</v>
      </c>
      <c r="AR442" s="167" t="s">
        <v>507</v>
      </c>
      <c r="AT442" s="167" t="s">
        <v>155</v>
      </c>
      <c r="AU442" s="167" t="s">
        <v>82</v>
      </c>
      <c r="AY442" s="16" t="s">
        <v>153</v>
      </c>
      <c r="BE442" s="168">
        <f t="shared" si="64"/>
        <v>0</v>
      </c>
      <c r="BF442" s="168">
        <f t="shared" si="65"/>
        <v>0</v>
      </c>
      <c r="BG442" s="168">
        <f t="shared" si="66"/>
        <v>0</v>
      </c>
      <c r="BH442" s="168">
        <f t="shared" si="67"/>
        <v>0</v>
      </c>
      <c r="BI442" s="168">
        <f t="shared" si="68"/>
        <v>0</v>
      </c>
      <c r="BJ442" s="16" t="s">
        <v>82</v>
      </c>
      <c r="BK442" s="168">
        <f t="shared" si="69"/>
        <v>0</v>
      </c>
      <c r="BL442" s="16" t="s">
        <v>507</v>
      </c>
      <c r="BM442" s="167" t="s">
        <v>2743</v>
      </c>
    </row>
    <row r="443" spans="2:65" s="1" customFormat="1" ht="24" customHeight="1">
      <c r="B443" s="155"/>
      <c r="C443" s="156" t="s">
        <v>1270</v>
      </c>
      <c r="D443" s="156" t="s">
        <v>155</v>
      </c>
      <c r="E443" s="157" t="s">
        <v>2744</v>
      </c>
      <c r="F443" s="158" t="s">
        <v>2745</v>
      </c>
      <c r="G443" s="159" t="s">
        <v>2739</v>
      </c>
      <c r="H443" s="160">
        <v>15</v>
      </c>
      <c r="I443" s="161"/>
      <c r="J443" s="162">
        <f t="shared" si="60"/>
        <v>0</v>
      </c>
      <c r="K443" s="158" t="s">
        <v>1</v>
      </c>
      <c r="L443" s="31"/>
      <c r="M443" s="163" t="s">
        <v>1</v>
      </c>
      <c r="N443" s="164" t="s">
        <v>36</v>
      </c>
      <c r="O443" s="54"/>
      <c r="P443" s="165">
        <f t="shared" si="61"/>
        <v>0</v>
      </c>
      <c r="Q443" s="165">
        <v>0</v>
      </c>
      <c r="R443" s="165">
        <f t="shared" si="62"/>
        <v>0</v>
      </c>
      <c r="S443" s="165">
        <v>0</v>
      </c>
      <c r="T443" s="166">
        <f t="shared" si="63"/>
        <v>0</v>
      </c>
      <c r="AR443" s="167" t="s">
        <v>507</v>
      </c>
      <c r="AT443" s="167" t="s">
        <v>155</v>
      </c>
      <c r="AU443" s="167" t="s">
        <v>82</v>
      </c>
      <c r="AY443" s="16" t="s">
        <v>153</v>
      </c>
      <c r="BE443" s="168">
        <f t="shared" si="64"/>
        <v>0</v>
      </c>
      <c r="BF443" s="168">
        <f t="shared" si="65"/>
        <v>0</v>
      </c>
      <c r="BG443" s="168">
        <f t="shared" si="66"/>
        <v>0</v>
      </c>
      <c r="BH443" s="168">
        <f t="shared" si="67"/>
        <v>0</v>
      </c>
      <c r="BI443" s="168">
        <f t="shared" si="68"/>
        <v>0</v>
      </c>
      <c r="BJ443" s="16" t="s">
        <v>82</v>
      </c>
      <c r="BK443" s="168">
        <f t="shared" si="69"/>
        <v>0</v>
      </c>
      <c r="BL443" s="16" t="s">
        <v>507</v>
      </c>
      <c r="BM443" s="167" t="s">
        <v>2746</v>
      </c>
    </row>
    <row r="444" spans="2:65" s="1" customFormat="1" ht="24" customHeight="1">
      <c r="B444" s="155"/>
      <c r="C444" s="156" t="s">
        <v>1274</v>
      </c>
      <c r="D444" s="156" t="s">
        <v>155</v>
      </c>
      <c r="E444" s="157" t="s">
        <v>2747</v>
      </c>
      <c r="F444" s="158" t="s">
        <v>2748</v>
      </c>
      <c r="G444" s="159" t="s">
        <v>2739</v>
      </c>
      <c r="H444" s="160">
        <v>55</v>
      </c>
      <c r="I444" s="161"/>
      <c r="J444" s="162">
        <f t="shared" si="60"/>
        <v>0</v>
      </c>
      <c r="K444" s="158" t="s">
        <v>1</v>
      </c>
      <c r="L444" s="31"/>
      <c r="M444" s="163" t="s">
        <v>1</v>
      </c>
      <c r="N444" s="164" t="s">
        <v>36</v>
      </c>
      <c r="O444" s="54"/>
      <c r="P444" s="165">
        <f t="shared" si="61"/>
        <v>0</v>
      </c>
      <c r="Q444" s="165">
        <v>0</v>
      </c>
      <c r="R444" s="165">
        <f t="shared" si="62"/>
        <v>0</v>
      </c>
      <c r="S444" s="165">
        <v>0</v>
      </c>
      <c r="T444" s="166">
        <f t="shared" si="63"/>
        <v>0</v>
      </c>
      <c r="AR444" s="167" t="s">
        <v>507</v>
      </c>
      <c r="AT444" s="167" t="s">
        <v>155</v>
      </c>
      <c r="AU444" s="167" t="s">
        <v>82</v>
      </c>
      <c r="AY444" s="16" t="s">
        <v>153</v>
      </c>
      <c r="BE444" s="168">
        <f t="shared" si="64"/>
        <v>0</v>
      </c>
      <c r="BF444" s="168">
        <f t="shared" si="65"/>
        <v>0</v>
      </c>
      <c r="BG444" s="168">
        <f t="shared" si="66"/>
        <v>0</v>
      </c>
      <c r="BH444" s="168">
        <f t="shared" si="67"/>
        <v>0</v>
      </c>
      <c r="BI444" s="168">
        <f t="shared" si="68"/>
        <v>0</v>
      </c>
      <c r="BJ444" s="16" t="s">
        <v>82</v>
      </c>
      <c r="BK444" s="168">
        <f t="shared" si="69"/>
        <v>0</v>
      </c>
      <c r="BL444" s="16" t="s">
        <v>507</v>
      </c>
      <c r="BM444" s="167" t="s">
        <v>2749</v>
      </c>
    </row>
    <row r="445" spans="2:65" s="1" customFormat="1" ht="24" customHeight="1">
      <c r="B445" s="155"/>
      <c r="C445" s="156" t="s">
        <v>1278</v>
      </c>
      <c r="D445" s="156" t="s">
        <v>155</v>
      </c>
      <c r="E445" s="157" t="s">
        <v>2750</v>
      </c>
      <c r="F445" s="158" t="s">
        <v>2751</v>
      </c>
      <c r="G445" s="159" t="s">
        <v>2739</v>
      </c>
      <c r="H445" s="160">
        <v>9</v>
      </c>
      <c r="I445" s="161"/>
      <c r="J445" s="162">
        <f t="shared" si="60"/>
        <v>0</v>
      </c>
      <c r="K445" s="158" t="s">
        <v>1</v>
      </c>
      <c r="L445" s="31"/>
      <c r="M445" s="163" t="s">
        <v>1</v>
      </c>
      <c r="N445" s="164" t="s">
        <v>36</v>
      </c>
      <c r="O445" s="54"/>
      <c r="P445" s="165">
        <f t="shared" si="61"/>
        <v>0</v>
      </c>
      <c r="Q445" s="165">
        <v>0</v>
      </c>
      <c r="R445" s="165">
        <f t="shared" si="62"/>
        <v>0</v>
      </c>
      <c r="S445" s="165">
        <v>0</v>
      </c>
      <c r="T445" s="166">
        <f t="shared" si="63"/>
        <v>0</v>
      </c>
      <c r="AR445" s="167" t="s">
        <v>507</v>
      </c>
      <c r="AT445" s="167" t="s">
        <v>155</v>
      </c>
      <c r="AU445" s="167" t="s">
        <v>82</v>
      </c>
      <c r="AY445" s="16" t="s">
        <v>153</v>
      </c>
      <c r="BE445" s="168">
        <f t="shared" si="64"/>
        <v>0</v>
      </c>
      <c r="BF445" s="168">
        <f t="shared" si="65"/>
        <v>0</v>
      </c>
      <c r="BG445" s="168">
        <f t="shared" si="66"/>
        <v>0</v>
      </c>
      <c r="BH445" s="168">
        <f t="shared" si="67"/>
        <v>0</v>
      </c>
      <c r="BI445" s="168">
        <f t="shared" si="68"/>
        <v>0</v>
      </c>
      <c r="BJ445" s="16" t="s">
        <v>82</v>
      </c>
      <c r="BK445" s="168">
        <f t="shared" si="69"/>
        <v>0</v>
      </c>
      <c r="BL445" s="16" t="s">
        <v>507</v>
      </c>
      <c r="BM445" s="167" t="s">
        <v>2752</v>
      </c>
    </row>
    <row r="446" spans="2:65" s="1" customFormat="1" ht="24" customHeight="1">
      <c r="B446" s="155"/>
      <c r="C446" s="156" t="s">
        <v>1282</v>
      </c>
      <c r="D446" s="156" t="s">
        <v>155</v>
      </c>
      <c r="E446" s="157" t="s">
        <v>2753</v>
      </c>
      <c r="F446" s="158" t="s">
        <v>2754</v>
      </c>
      <c r="G446" s="159" t="s">
        <v>2739</v>
      </c>
      <c r="H446" s="160">
        <v>20</v>
      </c>
      <c r="I446" s="161"/>
      <c r="J446" s="162">
        <f t="shared" si="60"/>
        <v>0</v>
      </c>
      <c r="K446" s="158" t="s">
        <v>1</v>
      </c>
      <c r="L446" s="31"/>
      <c r="M446" s="163" t="s">
        <v>1</v>
      </c>
      <c r="N446" s="164" t="s">
        <v>36</v>
      </c>
      <c r="O446" s="54"/>
      <c r="P446" s="165">
        <f t="shared" si="61"/>
        <v>0</v>
      </c>
      <c r="Q446" s="165">
        <v>0</v>
      </c>
      <c r="R446" s="165">
        <f t="shared" si="62"/>
        <v>0</v>
      </c>
      <c r="S446" s="165">
        <v>0</v>
      </c>
      <c r="T446" s="166">
        <f t="shared" si="63"/>
        <v>0</v>
      </c>
      <c r="AR446" s="167" t="s">
        <v>507</v>
      </c>
      <c r="AT446" s="167" t="s">
        <v>155</v>
      </c>
      <c r="AU446" s="167" t="s">
        <v>82</v>
      </c>
      <c r="AY446" s="16" t="s">
        <v>153</v>
      </c>
      <c r="BE446" s="168">
        <f t="shared" si="64"/>
        <v>0</v>
      </c>
      <c r="BF446" s="168">
        <f t="shared" si="65"/>
        <v>0</v>
      </c>
      <c r="BG446" s="168">
        <f t="shared" si="66"/>
        <v>0</v>
      </c>
      <c r="BH446" s="168">
        <f t="shared" si="67"/>
        <v>0</v>
      </c>
      <c r="BI446" s="168">
        <f t="shared" si="68"/>
        <v>0</v>
      </c>
      <c r="BJ446" s="16" t="s">
        <v>82</v>
      </c>
      <c r="BK446" s="168">
        <f t="shared" si="69"/>
        <v>0</v>
      </c>
      <c r="BL446" s="16" t="s">
        <v>507</v>
      </c>
      <c r="BM446" s="167" t="s">
        <v>2755</v>
      </c>
    </row>
    <row r="447" spans="2:65" s="1" customFormat="1" ht="24" customHeight="1">
      <c r="B447" s="155"/>
      <c r="C447" s="156" t="s">
        <v>1286</v>
      </c>
      <c r="D447" s="156" t="s">
        <v>155</v>
      </c>
      <c r="E447" s="157" t="s">
        <v>2756</v>
      </c>
      <c r="F447" s="158" t="s">
        <v>2757</v>
      </c>
      <c r="G447" s="159" t="s">
        <v>265</v>
      </c>
      <c r="H447" s="160">
        <v>20</v>
      </c>
      <c r="I447" s="161"/>
      <c r="J447" s="162">
        <f t="shared" si="60"/>
        <v>0</v>
      </c>
      <c r="K447" s="158" t="s">
        <v>1</v>
      </c>
      <c r="L447" s="31"/>
      <c r="M447" s="163" t="s">
        <v>1</v>
      </c>
      <c r="N447" s="164" t="s">
        <v>36</v>
      </c>
      <c r="O447" s="54"/>
      <c r="P447" s="165">
        <f t="shared" si="61"/>
        <v>0</v>
      </c>
      <c r="Q447" s="165">
        <v>0</v>
      </c>
      <c r="R447" s="165">
        <f t="shared" si="62"/>
        <v>0</v>
      </c>
      <c r="S447" s="165">
        <v>0</v>
      </c>
      <c r="T447" s="166">
        <f t="shared" si="63"/>
        <v>0</v>
      </c>
      <c r="AR447" s="167" t="s">
        <v>507</v>
      </c>
      <c r="AT447" s="167" t="s">
        <v>155</v>
      </c>
      <c r="AU447" s="167" t="s">
        <v>82</v>
      </c>
      <c r="AY447" s="16" t="s">
        <v>153</v>
      </c>
      <c r="BE447" s="168">
        <f t="shared" si="64"/>
        <v>0</v>
      </c>
      <c r="BF447" s="168">
        <f t="shared" si="65"/>
        <v>0</v>
      </c>
      <c r="BG447" s="168">
        <f t="shared" si="66"/>
        <v>0</v>
      </c>
      <c r="BH447" s="168">
        <f t="shared" si="67"/>
        <v>0</v>
      </c>
      <c r="BI447" s="168">
        <f t="shared" si="68"/>
        <v>0</v>
      </c>
      <c r="BJ447" s="16" t="s">
        <v>82</v>
      </c>
      <c r="BK447" s="168">
        <f t="shared" si="69"/>
        <v>0</v>
      </c>
      <c r="BL447" s="16" t="s">
        <v>507</v>
      </c>
      <c r="BM447" s="167" t="s">
        <v>2758</v>
      </c>
    </row>
    <row r="448" spans="2:65" s="1" customFormat="1" ht="24" customHeight="1">
      <c r="B448" s="155"/>
      <c r="C448" s="156" t="s">
        <v>1292</v>
      </c>
      <c r="D448" s="156" t="s">
        <v>155</v>
      </c>
      <c r="E448" s="157" t="s">
        <v>2759</v>
      </c>
      <c r="F448" s="158" t="s">
        <v>2760</v>
      </c>
      <c r="G448" s="159" t="s">
        <v>265</v>
      </c>
      <c r="H448" s="160">
        <v>4</v>
      </c>
      <c r="I448" s="161"/>
      <c r="J448" s="162">
        <f t="shared" si="60"/>
        <v>0</v>
      </c>
      <c r="K448" s="158" t="s">
        <v>1</v>
      </c>
      <c r="L448" s="31"/>
      <c r="M448" s="163" t="s">
        <v>1</v>
      </c>
      <c r="N448" s="164" t="s">
        <v>36</v>
      </c>
      <c r="O448" s="54"/>
      <c r="P448" s="165">
        <f t="shared" si="61"/>
        <v>0</v>
      </c>
      <c r="Q448" s="165">
        <v>0</v>
      </c>
      <c r="R448" s="165">
        <f t="shared" si="62"/>
        <v>0</v>
      </c>
      <c r="S448" s="165">
        <v>0</v>
      </c>
      <c r="T448" s="166">
        <f t="shared" si="63"/>
        <v>0</v>
      </c>
      <c r="AR448" s="167" t="s">
        <v>507</v>
      </c>
      <c r="AT448" s="167" t="s">
        <v>155</v>
      </c>
      <c r="AU448" s="167" t="s">
        <v>82</v>
      </c>
      <c r="AY448" s="16" t="s">
        <v>153</v>
      </c>
      <c r="BE448" s="168">
        <f t="shared" si="64"/>
        <v>0</v>
      </c>
      <c r="BF448" s="168">
        <f t="shared" si="65"/>
        <v>0</v>
      </c>
      <c r="BG448" s="168">
        <f t="shared" si="66"/>
        <v>0</v>
      </c>
      <c r="BH448" s="168">
        <f t="shared" si="67"/>
        <v>0</v>
      </c>
      <c r="BI448" s="168">
        <f t="shared" si="68"/>
        <v>0</v>
      </c>
      <c r="BJ448" s="16" t="s">
        <v>82</v>
      </c>
      <c r="BK448" s="168">
        <f t="shared" si="69"/>
        <v>0</v>
      </c>
      <c r="BL448" s="16" t="s">
        <v>507</v>
      </c>
      <c r="BM448" s="167" t="s">
        <v>2761</v>
      </c>
    </row>
    <row r="449" spans="2:65" s="1" customFormat="1" ht="24" customHeight="1">
      <c r="B449" s="155"/>
      <c r="C449" s="156" t="s">
        <v>1297</v>
      </c>
      <c r="D449" s="156" t="s">
        <v>155</v>
      </c>
      <c r="E449" s="157" t="s">
        <v>2762</v>
      </c>
      <c r="F449" s="158" t="s">
        <v>2763</v>
      </c>
      <c r="G449" s="159" t="s">
        <v>265</v>
      </c>
      <c r="H449" s="160">
        <v>80</v>
      </c>
      <c r="I449" s="161"/>
      <c r="J449" s="162">
        <f t="shared" si="60"/>
        <v>0</v>
      </c>
      <c r="K449" s="158" t="s">
        <v>1</v>
      </c>
      <c r="L449" s="31"/>
      <c r="M449" s="163" t="s">
        <v>1</v>
      </c>
      <c r="N449" s="164" t="s">
        <v>36</v>
      </c>
      <c r="O449" s="54"/>
      <c r="P449" s="165">
        <f t="shared" si="61"/>
        <v>0</v>
      </c>
      <c r="Q449" s="165">
        <v>0</v>
      </c>
      <c r="R449" s="165">
        <f t="shared" si="62"/>
        <v>0</v>
      </c>
      <c r="S449" s="165">
        <v>0</v>
      </c>
      <c r="T449" s="166">
        <f t="shared" si="63"/>
        <v>0</v>
      </c>
      <c r="AR449" s="167" t="s">
        <v>507</v>
      </c>
      <c r="AT449" s="167" t="s">
        <v>155</v>
      </c>
      <c r="AU449" s="167" t="s">
        <v>82</v>
      </c>
      <c r="AY449" s="16" t="s">
        <v>153</v>
      </c>
      <c r="BE449" s="168">
        <f t="shared" si="64"/>
        <v>0</v>
      </c>
      <c r="BF449" s="168">
        <f t="shared" si="65"/>
        <v>0</v>
      </c>
      <c r="BG449" s="168">
        <f t="shared" si="66"/>
        <v>0</v>
      </c>
      <c r="BH449" s="168">
        <f t="shared" si="67"/>
        <v>0</v>
      </c>
      <c r="BI449" s="168">
        <f t="shared" si="68"/>
        <v>0</v>
      </c>
      <c r="BJ449" s="16" t="s">
        <v>82</v>
      </c>
      <c r="BK449" s="168">
        <f t="shared" si="69"/>
        <v>0</v>
      </c>
      <c r="BL449" s="16" t="s">
        <v>507</v>
      </c>
      <c r="BM449" s="167" t="s">
        <v>2764</v>
      </c>
    </row>
    <row r="450" spans="2:65" s="1" customFormat="1" ht="24" customHeight="1">
      <c r="B450" s="155"/>
      <c r="C450" s="156" t="s">
        <v>1301</v>
      </c>
      <c r="D450" s="156" t="s">
        <v>155</v>
      </c>
      <c r="E450" s="157" t="s">
        <v>2765</v>
      </c>
      <c r="F450" s="158" t="s">
        <v>2766</v>
      </c>
      <c r="G450" s="159" t="s">
        <v>265</v>
      </c>
      <c r="H450" s="160">
        <v>3</v>
      </c>
      <c r="I450" s="161"/>
      <c r="J450" s="162">
        <f t="shared" si="60"/>
        <v>0</v>
      </c>
      <c r="K450" s="158" t="s">
        <v>1</v>
      </c>
      <c r="L450" s="31"/>
      <c r="M450" s="163" t="s">
        <v>1</v>
      </c>
      <c r="N450" s="164" t="s">
        <v>36</v>
      </c>
      <c r="O450" s="54"/>
      <c r="P450" s="165">
        <f t="shared" si="61"/>
        <v>0</v>
      </c>
      <c r="Q450" s="165">
        <v>0</v>
      </c>
      <c r="R450" s="165">
        <f t="shared" si="62"/>
        <v>0</v>
      </c>
      <c r="S450" s="165">
        <v>0</v>
      </c>
      <c r="T450" s="166">
        <f t="shared" si="63"/>
        <v>0</v>
      </c>
      <c r="AR450" s="167" t="s">
        <v>507</v>
      </c>
      <c r="AT450" s="167" t="s">
        <v>155</v>
      </c>
      <c r="AU450" s="167" t="s">
        <v>82</v>
      </c>
      <c r="AY450" s="16" t="s">
        <v>153</v>
      </c>
      <c r="BE450" s="168">
        <f t="shared" si="64"/>
        <v>0</v>
      </c>
      <c r="BF450" s="168">
        <f t="shared" si="65"/>
        <v>0</v>
      </c>
      <c r="BG450" s="168">
        <f t="shared" si="66"/>
        <v>0</v>
      </c>
      <c r="BH450" s="168">
        <f t="shared" si="67"/>
        <v>0</v>
      </c>
      <c r="BI450" s="168">
        <f t="shared" si="68"/>
        <v>0</v>
      </c>
      <c r="BJ450" s="16" t="s">
        <v>82</v>
      </c>
      <c r="BK450" s="168">
        <f t="shared" si="69"/>
        <v>0</v>
      </c>
      <c r="BL450" s="16" t="s">
        <v>507</v>
      </c>
      <c r="BM450" s="167" t="s">
        <v>2767</v>
      </c>
    </row>
    <row r="451" spans="2:65" s="1" customFormat="1" ht="24" customHeight="1">
      <c r="B451" s="155"/>
      <c r="C451" s="156" t="s">
        <v>1305</v>
      </c>
      <c r="D451" s="156" t="s">
        <v>155</v>
      </c>
      <c r="E451" s="157" t="s">
        <v>2768</v>
      </c>
      <c r="F451" s="158" t="s">
        <v>2769</v>
      </c>
      <c r="G451" s="159" t="s">
        <v>265</v>
      </c>
      <c r="H451" s="160">
        <v>10</v>
      </c>
      <c r="I451" s="161"/>
      <c r="J451" s="162">
        <f t="shared" si="60"/>
        <v>0</v>
      </c>
      <c r="K451" s="158" t="s">
        <v>1</v>
      </c>
      <c r="L451" s="31"/>
      <c r="M451" s="209" t="s">
        <v>1</v>
      </c>
      <c r="N451" s="210" t="s">
        <v>36</v>
      </c>
      <c r="O451" s="211"/>
      <c r="P451" s="212">
        <f t="shared" si="61"/>
        <v>0</v>
      </c>
      <c r="Q451" s="212">
        <v>0</v>
      </c>
      <c r="R451" s="212">
        <f t="shared" si="62"/>
        <v>0</v>
      </c>
      <c r="S451" s="212">
        <v>0</v>
      </c>
      <c r="T451" s="213">
        <f t="shared" si="63"/>
        <v>0</v>
      </c>
      <c r="AR451" s="167" t="s">
        <v>507</v>
      </c>
      <c r="AT451" s="167" t="s">
        <v>155</v>
      </c>
      <c r="AU451" s="167" t="s">
        <v>82</v>
      </c>
      <c r="AY451" s="16" t="s">
        <v>153</v>
      </c>
      <c r="BE451" s="168">
        <f t="shared" si="64"/>
        <v>0</v>
      </c>
      <c r="BF451" s="168">
        <f t="shared" si="65"/>
        <v>0</v>
      </c>
      <c r="BG451" s="168">
        <f t="shared" si="66"/>
        <v>0</v>
      </c>
      <c r="BH451" s="168">
        <f t="shared" si="67"/>
        <v>0</v>
      </c>
      <c r="BI451" s="168">
        <f t="shared" si="68"/>
        <v>0</v>
      </c>
      <c r="BJ451" s="16" t="s">
        <v>82</v>
      </c>
      <c r="BK451" s="168">
        <f t="shared" si="69"/>
        <v>0</v>
      </c>
      <c r="BL451" s="16" t="s">
        <v>507</v>
      </c>
      <c r="BM451" s="167" t="s">
        <v>2770</v>
      </c>
    </row>
    <row r="452" spans="2:65" s="1" customFormat="1" ht="6.95" customHeight="1">
      <c r="B452" s="43"/>
      <c r="C452" s="44"/>
      <c r="D452" s="44"/>
      <c r="E452" s="44"/>
      <c r="F452" s="44"/>
      <c r="G452" s="44"/>
      <c r="H452" s="44"/>
      <c r="I452" s="116"/>
      <c r="J452" s="44"/>
      <c r="K452" s="44"/>
      <c r="L452" s="31"/>
    </row>
  </sheetData>
  <autoFilter ref="C134:K451"/>
  <mergeCells count="9">
    <mergeCell ref="E87:H87"/>
    <mergeCell ref="E125:H125"/>
    <mergeCell ref="E127:H127"/>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9</vt:i4>
      </vt:variant>
      <vt:variant>
        <vt:lpstr>Pomenované rozsahy</vt:lpstr>
      </vt:variant>
      <vt:variant>
        <vt:i4>18</vt:i4>
      </vt:variant>
    </vt:vector>
  </HeadingPairs>
  <TitlesOfParts>
    <vt:vector size="27" baseType="lpstr">
      <vt:lpstr>Rekapitulácia stavby</vt:lpstr>
      <vt:lpstr>1-1 - Stavebná časť - Nad...</vt:lpstr>
      <vt:lpstr>1-2 - Stavebná časť - Obnova</vt:lpstr>
      <vt:lpstr>2 - Vonkajšie žalúzie</vt:lpstr>
      <vt:lpstr>3 - Vzduchotechnika</vt:lpstr>
      <vt:lpstr>4 - Plynoinštalácia</vt:lpstr>
      <vt:lpstr>5 - Zdravotechnika</vt:lpstr>
      <vt:lpstr>6 - Vykurovanie</vt:lpstr>
      <vt:lpstr>7 - Elektroinštalácia</vt:lpstr>
      <vt:lpstr>'1-1 - Stavebná časť - Nad...'!Názvy_tlače</vt:lpstr>
      <vt:lpstr>'1-2 - Stavebná časť - Obnova'!Názvy_tlače</vt:lpstr>
      <vt:lpstr>'2 - Vonkajšie žalúzie'!Názvy_tlače</vt:lpstr>
      <vt:lpstr>'3 - Vzduchotechnika'!Názvy_tlače</vt:lpstr>
      <vt:lpstr>'4 - Plynoinštalácia'!Názvy_tlače</vt:lpstr>
      <vt:lpstr>'5 - Zdravotechnika'!Názvy_tlače</vt:lpstr>
      <vt:lpstr>'6 - Vykurovanie'!Názvy_tlače</vt:lpstr>
      <vt:lpstr>'7 - Elektroinštalácia'!Názvy_tlače</vt:lpstr>
      <vt:lpstr>'Rekapitulácia stavby'!Názvy_tlače</vt:lpstr>
      <vt:lpstr>'1-1 - Stavebná časť - Nad...'!Oblasť_tlače</vt:lpstr>
      <vt:lpstr>'1-2 - Stavebná časť - Obnova'!Oblasť_tlače</vt:lpstr>
      <vt:lpstr>'2 - Vonkajšie žalúzie'!Oblasť_tlače</vt:lpstr>
      <vt:lpstr>'3 - Vzduchotechnika'!Oblasť_tlače</vt:lpstr>
      <vt:lpstr>'4 - Plynoinštalácia'!Oblasť_tlače</vt:lpstr>
      <vt:lpstr>'5 - Zdravotechnika'!Oblasť_tlače</vt:lpstr>
      <vt:lpstr>'6 - Vykurovanie'!Oblasť_tlače</vt:lpstr>
      <vt:lpstr>'7 - Elektroinštalácia'!Oblasť_tlače</vt:lpstr>
      <vt:lpstr>'Rekapitulácia stavby'!Oblasť_tlače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rusnáková</dc:creator>
  <cp:lastModifiedBy>lenka rusnáková</cp:lastModifiedBy>
  <dcterms:created xsi:type="dcterms:W3CDTF">2019-12-02T18:12:26Z</dcterms:created>
  <dcterms:modified xsi:type="dcterms:W3CDTF">2019-12-02T18:13:48Z</dcterms:modified>
</cp:coreProperties>
</file>