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01-projekce_a_inz\0971-Mesto Sternberk_Chabicov_chodniky-0917\19_3-PDPS\rozpocet soupis\rozpocet rozdeleny PS a LS\rozpocet PS 2021 - BUS\"/>
    </mc:Choice>
  </mc:AlternateContent>
  <bookViews>
    <workbookView xWindow="0" yWindow="0" windowWidth="28800" windowHeight="13935"/>
  </bookViews>
  <sheets>
    <sheet name="Rekapitulace stavby" sheetId="1" r:id="rId1"/>
    <sheet name="SO 111.1 - chodník - II-4..." sheetId="2" r:id="rId2"/>
    <sheet name="SO 191 - dopravní značení..." sheetId="3" r:id="rId3"/>
    <sheet name="SO 192 - DIO" sheetId="4" r:id="rId4"/>
    <sheet name="SO 901 - VRN" sheetId="5" r:id="rId5"/>
    <sheet name="Pokyny pro vyplnění" sheetId="6" r:id="rId6"/>
  </sheets>
  <definedNames>
    <definedName name="_xlnm._FilterDatabase" localSheetId="1" hidden="1">'SO 111.1 - chodník - II-4...'!$C$95:$K$209</definedName>
    <definedName name="_xlnm._FilterDatabase" localSheetId="2" hidden="1">'SO 191 - dopravní značení...'!$C$87:$K$159</definedName>
    <definedName name="_xlnm._FilterDatabase" localSheetId="3" hidden="1">'SO 192 - DIO'!$C$86:$K$92</definedName>
    <definedName name="_xlnm._FilterDatabase" localSheetId="4" hidden="1">'SO 901 - VRN'!$C$85:$K$123</definedName>
    <definedName name="_xlnm.Print_Titles" localSheetId="0">'Rekapitulace stavby'!$52:$52</definedName>
    <definedName name="_xlnm.Print_Titles" localSheetId="1">'SO 111.1 - chodník - II-4...'!$95:$95</definedName>
    <definedName name="_xlnm.Print_Titles" localSheetId="2">'SO 191 - dopravní značení...'!$87:$87</definedName>
    <definedName name="_xlnm.Print_Titles" localSheetId="3">'SO 192 - DIO'!$86:$86</definedName>
    <definedName name="_xlnm.Print_Titles" localSheetId="4">'SO 901 - VRN'!$85:$85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stavby'!$C$42:$AQ$63</definedName>
    <definedName name="_xlnm.Print_Area" localSheetId="1">'SO 111.1 - chodník - II-4...'!$C$4:$J$43,'SO 111.1 - chodník - II-4...'!$C$49:$J$73,'SO 111.1 - chodník - II-4...'!$C$79:$K$209</definedName>
    <definedName name="_xlnm.Print_Area" localSheetId="2">'SO 191 - dopravní značení...'!$C$4:$J$41,'SO 191 - dopravní značení...'!$C$47:$J$67,'SO 191 - dopravní značení...'!$C$73:$K$159</definedName>
    <definedName name="_xlnm.Print_Area" localSheetId="3">'SO 192 - DIO'!$C$4:$J$41,'SO 192 - DIO'!$C$47:$J$66,'SO 192 - DIO'!$C$72:$K$92</definedName>
    <definedName name="_xlnm.Print_Area" localSheetId="4">'SO 901 - VRN'!$C$4:$J$41,'SO 901 - VRN'!$C$47:$J$65,'SO 901 - VRN'!$C$71:$K$123</definedName>
  </definedNames>
  <calcPr calcId="152511"/>
</workbook>
</file>

<file path=xl/calcChain.xml><?xml version="1.0" encoding="utf-8"?>
<calcChain xmlns="http://schemas.openxmlformats.org/spreadsheetml/2006/main">
  <c r="J39" i="5" l="1"/>
  <c r="J38" i="5"/>
  <c r="AY62" i="1"/>
  <c r="J37" i="5"/>
  <c r="AX62" i="1"/>
  <c r="BI121" i="5"/>
  <c r="BH121" i="5"/>
  <c r="BG121" i="5"/>
  <c r="BF121" i="5"/>
  <c r="T121" i="5"/>
  <c r="R121" i="5"/>
  <c r="P121" i="5"/>
  <c r="BI118" i="5"/>
  <c r="BH118" i="5"/>
  <c r="BG118" i="5"/>
  <c r="BF118" i="5"/>
  <c r="T118" i="5"/>
  <c r="R118" i="5"/>
  <c r="P118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3" i="5"/>
  <c r="BH103" i="5"/>
  <c r="BG103" i="5"/>
  <c r="BF103" i="5"/>
  <c r="T103" i="5"/>
  <c r="R103" i="5"/>
  <c r="P103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4" i="5"/>
  <c r="BH94" i="5"/>
  <c r="BG94" i="5"/>
  <c r="BF94" i="5"/>
  <c r="T94" i="5"/>
  <c r="R94" i="5"/>
  <c r="P94" i="5"/>
  <c r="BI91" i="5"/>
  <c r="BH91" i="5"/>
  <c r="BG91" i="5"/>
  <c r="BF91" i="5"/>
  <c r="T91" i="5"/>
  <c r="R91" i="5"/>
  <c r="P91" i="5"/>
  <c r="BI88" i="5"/>
  <c r="BH88" i="5"/>
  <c r="BG88" i="5"/>
  <c r="BF88" i="5"/>
  <c r="T88" i="5"/>
  <c r="R88" i="5"/>
  <c r="P88" i="5"/>
  <c r="J83" i="5"/>
  <c r="J82" i="5"/>
  <c r="F82" i="5"/>
  <c r="F80" i="5"/>
  <c r="E78" i="5"/>
  <c r="J59" i="5"/>
  <c r="J58" i="5"/>
  <c r="F58" i="5"/>
  <c r="F56" i="5"/>
  <c r="E54" i="5"/>
  <c r="J20" i="5"/>
  <c r="E20" i="5"/>
  <c r="F83" i="5"/>
  <c r="J19" i="5"/>
  <c r="J14" i="5"/>
  <c r="J80" i="5" s="1"/>
  <c r="E7" i="5"/>
  <c r="E74" i="5" s="1"/>
  <c r="J39" i="4"/>
  <c r="J38" i="4"/>
  <c r="AY60" i="1"/>
  <c r="J37" i="4"/>
  <c r="AX60" i="1" s="1"/>
  <c r="BI90" i="4"/>
  <c r="BH90" i="4"/>
  <c r="BG90" i="4"/>
  <c r="BF90" i="4"/>
  <c r="T90" i="4"/>
  <c r="T89" i="4"/>
  <c r="T88" i="4" s="1"/>
  <c r="T87" i="4" s="1"/>
  <c r="R90" i="4"/>
  <c r="R89" i="4"/>
  <c r="R88" i="4" s="1"/>
  <c r="R87" i="4" s="1"/>
  <c r="P90" i="4"/>
  <c r="P89" i="4"/>
  <c r="P88" i="4" s="1"/>
  <c r="P87" i="4" s="1"/>
  <c r="AU60" i="1" s="1"/>
  <c r="J84" i="4"/>
  <c r="J83" i="4"/>
  <c r="F83" i="4"/>
  <c r="F81" i="4"/>
  <c r="E79" i="4"/>
  <c r="J59" i="4"/>
  <c r="J58" i="4"/>
  <c r="F58" i="4"/>
  <c r="F56" i="4"/>
  <c r="E54" i="4"/>
  <c r="J20" i="4"/>
  <c r="E20" i="4"/>
  <c r="F59" i="4"/>
  <c r="J19" i="4"/>
  <c r="J14" i="4"/>
  <c r="J81" i="4" s="1"/>
  <c r="E7" i="4"/>
  <c r="E50" i="4" s="1"/>
  <c r="J39" i="3"/>
  <c r="J38" i="3"/>
  <c r="AY59" i="1"/>
  <c r="J37" i="3"/>
  <c r="AX59" i="1" s="1"/>
  <c r="BI158" i="3"/>
  <c r="BH158" i="3"/>
  <c r="BG158" i="3"/>
  <c r="BF158" i="3"/>
  <c r="T158" i="3"/>
  <c r="T157" i="3"/>
  <c r="R158" i="3"/>
  <c r="R157" i="3" s="1"/>
  <c r="P158" i="3"/>
  <c r="P157" i="3"/>
  <c r="BI150" i="3"/>
  <c r="BH150" i="3"/>
  <c r="BG150" i="3"/>
  <c r="BF150" i="3"/>
  <c r="T150" i="3"/>
  <c r="R150" i="3"/>
  <c r="P150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29" i="3"/>
  <c r="BH129" i="3"/>
  <c r="BG129" i="3"/>
  <c r="BF129" i="3"/>
  <c r="T129" i="3"/>
  <c r="R129" i="3"/>
  <c r="P129" i="3"/>
  <c r="BI123" i="3"/>
  <c r="BH123" i="3"/>
  <c r="BG123" i="3"/>
  <c r="BF123" i="3"/>
  <c r="T123" i="3"/>
  <c r="R123" i="3"/>
  <c r="P123" i="3"/>
  <c r="BI118" i="3"/>
  <c r="BH118" i="3"/>
  <c r="BG118" i="3"/>
  <c r="BF118" i="3"/>
  <c r="T118" i="3"/>
  <c r="R118" i="3"/>
  <c r="P118" i="3"/>
  <c r="BI107" i="3"/>
  <c r="BH107" i="3"/>
  <c r="BG107" i="3"/>
  <c r="BF107" i="3"/>
  <c r="T107" i="3"/>
  <c r="R107" i="3"/>
  <c r="P107" i="3"/>
  <c r="BI102" i="3"/>
  <c r="BH102" i="3"/>
  <c r="BG102" i="3"/>
  <c r="BF102" i="3"/>
  <c r="T102" i="3"/>
  <c r="R102" i="3"/>
  <c r="P102" i="3"/>
  <c r="BI91" i="3"/>
  <c r="BH91" i="3"/>
  <c r="BG91" i="3"/>
  <c r="BF91" i="3"/>
  <c r="T91" i="3"/>
  <c r="R91" i="3"/>
  <c r="P91" i="3"/>
  <c r="J85" i="3"/>
  <c r="J84" i="3"/>
  <c r="F84" i="3"/>
  <c r="F82" i="3"/>
  <c r="E80" i="3"/>
  <c r="J59" i="3"/>
  <c r="J58" i="3"/>
  <c r="F58" i="3"/>
  <c r="F56" i="3"/>
  <c r="E54" i="3"/>
  <c r="J20" i="3"/>
  <c r="E20" i="3"/>
  <c r="F59" i="3" s="1"/>
  <c r="J19" i="3"/>
  <c r="J14" i="3"/>
  <c r="J82" i="3" s="1"/>
  <c r="E7" i="3"/>
  <c r="E76" i="3"/>
  <c r="J41" i="2"/>
  <c r="J40" i="2"/>
  <c r="AY57" i="1" s="1"/>
  <c r="J39" i="2"/>
  <c r="AX57" i="1" s="1"/>
  <c r="BI208" i="2"/>
  <c r="BH208" i="2"/>
  <c r="BG208" i="2"/>
  <c r="BF208" i="2"/>
  <c r="T208" i="2"/>
  <c r="T207" i="2" s="1"/>
  <c r="R208" i="2"/>
  <c r="R207" i="2" s="1"/>
  <c r="P208" i="2"/>
  <c r="P207" i="2" s="1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55" i="2"/>
  <c r="BH155" i="2"/>
  <c r="BG155" i="2"/>
  <c r="BF155" i="2"/>
  <c r="T155" i="2"/>
  <c r="R155" i="2"/>
  <c r="P155" i="2"/>
  <c r="BI149" i="2"/>
  <c r="BH149" i="2"/>
  <c r="BG149" i="2"/>
  <c r="BF149" i="2"/>
  <c r="T149" i="2"/>
  <c r="R149" i="2"/>
  <c r="P149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6" i="2"/>
  <c r="BH126" i="2"/>
  <c r="BG126" i="2"/>
  <c r="BF126" i="2"/>
  <c r="T126" i="2"/>
  <c r="R126" i="2"/>
  <c r="P126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09" i="2"/>
  <c r="BH109" i="2"/>
  <c r="BG109" i="2"/>
  <c r="BF109" i="2"/>
  <c r="T109" i="2"/>
  <c r="R109" i="2"/>
  <c r="P109" i="2"/>
  <c r="BI99" i="2"/>
  <c r="BH99" i="2"/>
  <c r="BG99" i="2"/>
  <c r="BF99" i="2"/>
  <c r="T99" i="2"/>
  <c r="R99" i="2"/>
  <c r="P99" i="2"/>
  <c r="J93" i="2"/>
  <c r="J92" i="2"/>
  <c r="F92" i="2"/>
  <c r="F90" i="2"/>
  <c r="E88" i="2"/>
  <c r="J63" i="2"/>
  <c r="J62" i="2"/>
  <c r="F62" i="2"/>
  <c r="F60" i="2"/>
  <c r="E58" i="2"/>
  <c r="J22" i="2"/>
  <c r="E22" i="2"/>
  <c r="F63" i="2" s="1"/>
  <c r="J21" i="2"/>
  <c r="J16" i="2"/>
  <c r="J90" i="2" s="1"/>
  <c r="E7" i="2"/>
  <c r="E52" i="2"/>
  <c r="L50" i="1"/>
  <c r="AM50" i="1"/>
  <c r="AM49" i="1"/>
  <c r="L49" i="1"/>
  <c r="AM47" i="1"/>
  <c r="L47" i="1"/>
  <c r="L45" i="1"/>
  <c r="L44" i="1"/>
  <c r="J195" i="2"/>
  <c r="J126" i="2"/>
  <c r="AS56" i="1"/>
  <c r="J158" i="3"/>
  <c r="J135" i="3"/>
  <c r="BK118" i="3"/>
  <c r="J208" i="2"/>
  <c r="BK177" i="2"/>
  <c r="J132" i="2"/>
  <c r="J109" i="5"/>
  <c r="J88" i="5"/>
  <c r="BK201" i="2"/>
  <c r="J115" i="2"/>
  <c r="J97" i="5"/>
  <c r="J118" i="3"/>
  <c r="BK190" i="2"/>
  <c r="J149" i="2"/>
  <c r="F39" i="4"/>
  <c r="BD60" i="1"/>
  <c r="J112" i="5"/>
  <c r="BK100" i="5"/>
  <c r="J150" i="3"/>
  <c r="BK139" i="3"/>
  <c r="J123" i="3"/>
  <c r="J177" i="2"/>
  <c r="BK132" i="2"/>
  <c r="BK115" i="2"/>
  <c r="BK112" i="5"/>
  <c r="BK91" i="5"/>
  <c r="BK150" i="3"/>
  <c r="J129" i="3"/>
  <c r="BK91" i="3"/>
  <c r="J167" i="2"/>
  <c r="BK120" i="2"/>
  <c r="BK118" i="5"/>
  <c r="J103" i="5"/>
  <c r="BK90" i="4"/>
  <c r="J155" i="2"/>
  <c r="AS61" i="1"/>
  <c r="BK88" i="5"/>
  <c r="BK107" i="3"/>
  <c r="BK195" i="2"/>
  <c r="BK172" i="2"/>
  <c r="BK126" i="2"/>
  <c r="F38" i="4"/>
  <c r="BC60" i="1" s="1"/>
  <c r="J115" i="5"/>
  <c r="J106" i="5"/>
  <c r="J91" i="5"/>
  <c r="J143" i="3"/>
  <c r="BK102" i="3"/>
  <c r="J172" i="2"/>
  <c r="J142" i="2"/>
  <c r="AS58" i="1"/>
  <c r="J139" i="3"/>
  <c r="J102" i="3"/>
  <c r="J184" i="2"/>
  <c r="BK137" i="2"/>
  <c r="J121" i="5"/>
  <c r="BK106" i="5"/>
  <c r="BK97" i="5"/>
  <c r="BK135" i="3"/>
  <c r="J137" i="2"/>
  <c r="BK103" i="5"/>
  <c r="J90" i="4"/>
  <c r="BK208" i="2"/>
  <c r="BK184" i="2"/>
  <c r="J109" i="2"/>
  <c r="F36" i="4"/>
  <c r="BA60" i="1" s="1"/>
  <c r="BK121" i="5"/>
  <c r="BK109" i="5"/>
  <c r="BK94" i="5"/>
  <c r="BK129" i="3"/>
  <c r="J91" i="3"/>
  <c r="BK149" i="2"/>
  <c r="J120" i="2"/>
  <c r="J118" i="5"/>
  <c r="J94" i="5"/>
  <c r="BK143" i="3"/>
  <c r="J107" i="3"/>
  <c r="J190" i="2"/>
  <c r="BK142" i="2"/>
  <c r="BK99" i="2"/>
  <c r="BK115" i="5"/>
  <c r="J100" i="5"/>
  <c r="BK158" i="3"/>
  <c r="BK167" i="2"/>
  <c r="BK109" i="2"/>
  <c r="BK123" i="3"/>
  <c r="J201" i="2"/>
  <c r="BK155" i="2"/>
  <c r="J99" i="2"/>
  <c r="F37" i="4"/>
  <c r="BB60" i="1"/>
  <c r="BK98" i="2" l="1"/>
  <c r="BK148" i="2"/>
  <c r="J148" i="2"/>
  <c r="J70" i="2" s="1"/>
  <c r="BK183" i="2"/>
  <c r="J183" i="2"/>
  <c r="J71" i="2"/>
  <c r="P90" i="3"/>
  <c r="P89" i="3"/>
  <c r="P88" i="3"/>
  <c r="AU59" i="1"/>
  <c r="AU58" i="1" s="1"/>
  <c r="BK87" i="5"/>
  <c r="BK86" i="5"/>
  <c r="J86" i="5"/>
  <c r="J63" i="5"/>
  <c r="P98" i="2"/>
  <c r="R148" i="2"/>
  <c r="R183" i="2"/>
  <c r="BK90" i="3"/>
  <c r="R87" i="5"/>
  <c r="R86" i="5"/>
  <c r="R98" i="2"/>
  <c r="R97" i="2"/>
  <c r="R96" i="2" s="1"/>
  <c r="T148" i="2"/>
  <c r="P183" i="2"/>
  <c r="R90" i="3"/>
  <c r="R89" i="3" s="1"/>
  <c r="R88" i="3" s="1"/>
  <c r="P87" i="5"/>
  <c r="P86" i="5"/>
  <c r="AU62" i="1" s="1"/>
  <c r="AU61" i="1" s="1"/>
  <c r="T98" i="2"/>
  <c r="P148" i="2"/>
  <c r="T183" i="2"/>
  <c r="T90" i="3"/>
  <c r="T89" i="3"/>
  <c r="T88" i="3"/>
  <c r="T87" i="5"/>
  <c r="T86" i="5" s="1"/>
  <c r="BE115" i="2"/>
  <c r="BE132" i="2"/>
  <c r="BE137" i="2"/>
  <c r="BK207" i="2"/>
  <c r="J207" i="2"/>
  <c r="J72" i="2"/>
  <c r="J56" i="3"/>
  <c r="BE91" i="3"/>
  <c r="BE129" i="3"/>
  <c r="BE139" i="3"/>
  <c r="BE150" i="3"/>
  <c r="BE158" i="3"/>
  <c r="E75" i="4"/>
  <c r="E50" i="5"/>
  <c r="J56" i="5"/>
  <c r="BE91" i="5"/>
  <c r="J60" i="2"/>
  <c r="E82" i="2"/>
  <c r="F93" i="2"/>
  <c r="BE120" i="2"/>
  <c r="BE126" i="2"/>
  <c r="BE142" i="2"/>
  <c r="BE167" i="2"/>
  <c r="BE172" i="2"/>
  <c r="BE184" i="2"/>
  <c r="BE190" i="2"/>
  <c r="BE102" i="3"/>
  <c r="BE123" i="3"/>
  <c r="BE143" i="3"/>
  <c r="BK157" i="3"/>
  <c r="J157" i="3"/>
  <c r="J66" i="3" s="1"/>
  <c r="F84" i="4"/>
  <c r="BE88" i="5"/>
  <c r="BE109" i="5"/>
  <c r="BE115" i="5"/>
  <c r="BE109" i="2"/>
  <c r="BE149" i="2"/>
  <c r="BE195" i="2"/>
  <c r="E50" i="3"/>
  <c r="F85" i="3"/>
  <c r="BE135" i="3"/>
  <c r="BK89" i="4"/>
  <c r="J89" i="4" s="1"/>
  <c r="J65" i="4" s="1"/>
  <c r="BE94" i="5"/>
  <c r="BE97" i="5"/>
  <c r="BE103" i="5"/>
  <c r="BE106" i="5"/>
  <c r="BE112" i="5"/>
  <c r="BE121" i="5"/>
  <c r="BE99" i="2"/>
  <c r="BE155" i="2"/>
  <c r="BE177" i="2"/>
  <c r="BE201" i="2"/>
  <c r="BE208" i="2"/>
  <c r="BE107" i="3"/>
  <c r="BE118" i="3"/>
  <c r="J56" i="4"/>
  <c r="BE90" i="4"/>
  <c r="F59" i="5"/>
  <c r="BE100" i="5"/>
  <c r="BE118" i="5"/>
  <c r="F38" i="2"/>
  <c r="BA57" i="1" s="1"/>
  <c r="BA56" i="1" s="1"/>
  <c r="BA55" i="1" s="1"/>
  <c r="AW55" i="1" s="1"/>
  <c r="AS55" i="1"/>
  <c r="AS54" i="1"/>
  <c r="J36" i="5"/>
  <c r="AW62" i="1" s="1"/>
  <c r="F39" i="5"/>
  <c r="BD62" i="1"/>
  <c r="BD61" i="1"/>
  <c r="J38" i="2"/>
  <c r="AW57" i="1" s="1"/>
  <c r="J35" i="4"/>
  <c r="AV60" i="1"/>
  <c r="F36" i="3"/>
  <c r="BA59" i="1" s="1"/>
  <c r="BA58" i="1" s="1"/>
  <c r="AW58" i="1" s="1"/>
  <c r="F36" i="5"/>
  <c r="BA62" i="1" s="1"/>
  <c r="BA61" i="1" s="1"/>
  <c r="AW61" i="1" s="1"/>
  <c r="F40" i="2"/>
  <c r="BC57" i="1" s="1"/>
  <c r="BC56" i="1" s="1"/>
  <c r="AY56" i="1" s="1"/>
  <c r="F41" i="2"/>
  <c r="BD57" i="1"/>
  <c r="BD56" i="1"/>
  <c r="BD55" i="1" s="1"/>
  <c r="F37" i="3"/>
  <c r="BB59" i="1"/>
  <c r="BB58" i="1"/>
  <c r="AX58" i="1" s="1"/>
  <c r="F39" i="3"/>
  <c r="BD59" i="1"/>
  <c r="BD58" i="1"/>
  <c r="J36" i="3"/>
  <c r="AW59" i="1" s="1"/>
  <c r="F38" i="3"/>
  <c r="BC59" i="1" s="1"/>
  <c r="BC58" i="1" s="1"/>
  <c r="AY58" i="1" s="1"/>
  <c r="F39" i="2"/>
  <c r="BB57" i="1" s="1"/>
  <c r="BB56" i="1" s="1"/>
  <c r="BB55" i="1" s="1"/>
  <c r="AX55" i="1" s="1"/>
  <c r="F38" i="5"/>
  <c r="BC62" i="1" s="1"/>
  <c r="BC61" i="1" s="1"/>
  <c r="AY61" i="1" s="1"/>
  <c r="F37" i="5"/>
  <c r="BB62" i="1" s="1"/>
  <c r="BB61" i="1" s="1"/>
  <c r="AX61" i="1" s="1"/>
  <c r="J36" i="4"/>
  <c r="AW60" i="1" s="1"/>
  <c r="T97" i="2" l="1"/>
  <c r="T96" i="2"/>
  <c r="BK89" i="3"/>
  <c r="BK88" i="3"/>
  <c r="J88" i="3" s="1"/>
  <c r="J63" i="3" s="1"/>
  <c r="P97" i="2"/>
  <c r="P96" i="2"/>
  <c r="AU57" i="1" s="1"/>
  <c r="AU56" i="1" s="1"/>
  <c r="AU55" i="1" s="1"/>
  <c r="AU54" i="1" s="1"/>
  <c r="BK97" i="2"/>
  <c r="J97" i="2" s="1"/>
  <c r="J68" i="2" s="1"/>
  <c r="J98" i="2"/>
  <c r="J69" i="2"/>
  <c r="BK88" i="4"/>
  <c r="J88" i="4"/>
  <c r="J64" i="4" s="1"/>
  <c r="J87" i="5"/>
  <c r="J64" i="5"/>
  <c r="J90" i="3"/>
  <c r="J65" i="3" s="1"/>
  <c r="BA54" i="1"/>
  <c r="W30" i="1"/>
  <c r="F37" i="2"/>
  <c r="AZ57" i="1" s="1"/>
  <c r="AZ56" i="1" s="1"/>
  <c r="AV56" i="1" s="1"/>
  <c r="BD54" i="1"/>
  <c r="W33" i="1" s="1"/>
  <c r="F35" i="3"/>
  <c r="AZ59" i="1"/>
  <c r="BB54" i="1"/>
  <c r="W31" i="1" s="1"/>
  <c r="J32" i="5"/>
  <c r="AG62" i="1"/>
  <c r="F35" i="5"/>
  <c r="AZ62" i="1" s="1"/>
  <c r="AZ61" i="1" s="1"/>
  <c r="AV61" i="1" s="1"/>
  <c r="AT61" i="1" s="1"/>
  <c r="J35" i="3"/>
  <c r="AV59" i="1"/>
  <c r="AT59" i="1"/>
  <c r="F35" i="4"/>
  <c r="AZ60" i="1" s="1"/>
  <c r="BC55" i="1"/>
  <c r="AY55" i="1"/>
  <c r="AW56" i="1"/>
  <c r="AX56" i="1"/>
  <c r="AT60" i="1"/>
  <c r="J35" i="5"/>
  <c r="AV62" i="1"/>
  <c r="AT62" i="1"/>
  <c r="J37" i="2"/>
  <c r="AV57" i="1"/>
  <c r="AT57" i="1"/>
  <c r="J41" i="5" l="1"/>
  <c r="BK96" i="2"/>
  <c r="J96" i="2"/>
  <c r="J67" i="2"/>
  <c r="J89" i="3"/>
  <c r="J64" i="3"/>
  <c r="BK87" i="4"/>
  <c r="J87" i="4"/>
  <c r="J32" i="4" s="1"/>
  <c r="AG60" i="1" s="1"/>
  <c r="AN60" i="1" s="1"/>
  <c r="AN62" i="1"/>
  <c r="AZ55" i="1"/>
  <c r="AV55" i="1"/>
  <c r="AT55" i="1"/>
  <c r="AZ58" i="1"/>
  <c r="AV58" i="1" s="1"/>
  <c r="AT58" i="1" s="1"/>
  <c r="BC54" i="1"/>
  <c r="AY54" i="1"/>
  <c r="AT56" i="1"/>
  <c r="AG61" i="1"/>
  <c r="AN61" i="1"/>
  <c r="AW54" i="1"/>
  <c r="AK30" i="1"/>
  <c r="AX54" i="1"/>
  <c r="J32" i="3"/>
  <c r="AG59" i="1"/>
  <c r="AN59" i="1"/>
  <c r="J41" i="3" l="1"/>
  <c r="J63" i="4"/>
  <c r="J41" i="4"/>
  <c r="W32" i="1"/>
  <c r="AG58" i="1"/>
  <c r="AN58" i="1" s="1"/>
  <c r="AZ54" i="1"/>
  <c r="W29" i="1"/>
  <c r="J34" i="2"/>
  <c r="AG57" i="1" s="1"/>
  <c r="AN57" i="1" s="1"/>
  <c r="J43" i="2" l="1"/>
  <c r="AV54" i="1"/>
  <c r="AK29" i="1"/>
  <c r="AG56" i="1"/>
  <c r="AG55" i="1"/>
  <c r="AG54" i="1" s="1"/>
  <c r="AN55" i="1" l="1"/>
  <c r="AN56" i="1"/>
  <c r="AK26" i="1"/>
  <c r="AK35" i="1"/>
  <c r="AT54" i="1"/>
  <c r="AN54" i="1" l="1"/>
</calcChain>
</file>

<file path=xl/sharedStrings.xml><?xml version="1.0" encoding="utf-8"?>
<sst xmlns="http://schemas.openxmlformats.org/spreadsheetml/2006/main" count="3122" uniqueCount="589">
  <si>
    <t>Export Komplet</t>
  </si>
  <si>
    <t>VZ</t>
  </si>
  <si>
    <t>2.0</t>
  </si>
  <si>
    <t/>
  </si>
  <si>
    <t>False</t>
  </si>
  <si>
    <t>{84f625ae-11b5-4f9b-9afc-9f025729e704}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</si>
  <si>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</si>
  <si>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</si>
  <si>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</si>
  <si>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</si>
  <si>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</si>
  <si>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</si>
  <si>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</si>
  <si>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</si>
  <si>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</si>
  <si>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0971-19/3-2021-PS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</si>
  <si>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</si>
  <si>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</si>
  <si>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Město Šternberk, Chabičov - chodníky - pravá strana</t>
  </si>
  <si>
    <t>KSO:</t>
  </si>
  <si>
    <t>CC-CZ:</t>
  </si>
  <si>
    <t>Místo:</t>
  </si>
  <si>
    <t>Chabičov</t>
  </si>
  <si>
    <t>Datum:</t>
  </si>
  <si>
    <t>15. 3. 2021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</si>
  <si>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</si>
  <si>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</si>
  <si>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</si>
  <si>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</si>
  <si>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</si>
  <si>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</si>
  <si>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</si>
  <si>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</si>
  <si>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</si>
  <si>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27821251</t>
  </si>
  <si>
    <t>Cekr CZ s.r.o.</t>
  </si>
  <si>
    <t>CZ27821251</t>
  </si>
  <si>
    <t>True</t>
  </si>
  <si>
    <t>Zpracovatel:</t>
  </si>
  <si>
    <t>Jan Zamykal, CS ÚRS 2021 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</si>
  <si>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</si>
  <si>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</si>
  <si>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</si>
  <si>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</si>
  <si>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</si>
  <si>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</si>
  <si>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</si>
  <si>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</si>
  <si>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</si>
  <si>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</si>
  <si>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</si>
  <si>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</si>
  <si>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</si>
  <si>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</si>
  <si>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</si>
  <si>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</si>
  <si>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</si>
  <si>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</si>
  <si>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</si>
  <si>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</si>
  <si>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</si>
  <si>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</si>
  <si>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</si>
  <si>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</si>
  <si>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</si>
  <si>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</si>
  <si>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</si>
  <si>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</si>
  <si>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</si>
  <si>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</si>
  <si>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</si>
  <si>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</si>
  <si>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</si>
  <si>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</si>
  <si>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</si>
  <si>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</si>
  <si>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</si>
  <si>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</si>
  <si>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</si>
  <si>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</si>
  <si>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100</t>
  </si>
  <si>
    <t>Objekty pozemních komunikací</t>
  </si>
  <si>
    <t>STA</t>
  </si>
  <si>
    <t>1</t>
  </si>
  <si>
    <t>{2f6db1db-5995-4610-a2bf-a8f94ca895ba}</t>
  </si>
  <si>
    <t>2</t>
  </si>
  <si>
    <t>110</t>
  </si>
  <si>
    <t>komunikace pro pěší</t>
  </si>
  <si>
    <t>Soupis</t>
  </si>
  <si>
    <t>{b87155d0-cde7-4e1c-9ec7-7d821e354c2c}</t>
  </si>
  <si>
    <t>/</t>
  </si>
  <si>
    <t>SO 111.1</t>
  </si>
  <si>
    <t>chodník - II/445 - pravá strana</t>
  </si>
  <si>
    <t>3</t>
  </si>
  <si>
    <t>{6bca263f-2b31-4184-820b-df4f4a496388}</t>
  </si>
  <si>
    <t>190</t>
  </si>
  <si>
    <t>dopravní značení</t>
  </si>
  <si>
    <t>{8236f853-0be0-44c6-8c2b-478fab467014}</t>
  </si>
  <si>
    <t>SO 191</t>
  </si>
  <si>
    <t>dopravní značení - konečné</t>
  </si>
  <si>
    <t>{9d77b6c5-c415-4be2-a0f4-7b0fe96ca842}</t>
  </si>
  <si>
    <t>SO 192</t>
  </si>
  <si>
    <t>DIO</t>
  </si>
  <si>
    <t>{dbbc3578-e51e-4641-9910-7f422fd504dc}</t>
  </si>
  <si>
    <t>900</t>
  </si>
  <si>
    <t>Volná řada objektů</t>
  </si>
  <si>
    <t>{842ae575-f680-4660-892d-d80ec32d514d}</t>
  </si>
  <si>
    <t>SO 901</t>
  </si>
  <si>
    <t>VRN</t>
  </si>
  <si>
    <t>{9335414f-1f5c-4ca0-931b-c76f79ed7d44}</t>
  </si>
  <si>
    <t>KRYCÍ LIST SOUPISU PRACÍ</t>
  </si>
  <si>
    <t>Objekt:</t>
  </si>
  <si>
    <t>100 - Objekty pozemních komunikací</t>
  </si>
  <si>
    <t>Soupis:</t>
  </si>
  <si>
    <t>110 - komunikace pro pěší</t>
  </si>
  <si>
    <t>Úroveň 3:</t>
  </si>
  <si>
    <t>SO 111.1 - chodník - II/445 - pravá strana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</si>
  <si>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</si>
  <si>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</si>
  <si>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</si>
  <si>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</si>
  <si>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</si>
  <si>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</si>
  <si>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</si>
  <si>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</si>
  <si>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</si>
  <si>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</si>
  <si>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</si>
  <si>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</si>
  <si>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</si>
  <si>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</si>
  <si>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</si>
  <si>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</si>
  <si>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</si>
  <si>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</si>
  <si>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</si>
  <si>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</si>
  <si>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</si>
  <si>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</si>
  <si>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</si>
  <si>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</si>
  <si>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</si>
  <si>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</si>
  <si>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</si>
  <si>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122252203</t>
  </si>
  <si>
    <t>Odkopávky a prokopávky nezapažené pro silnice a dálnice v hornině třídy těžitelnosti I objem do 100 m3 strojně</t>
  </si>
  <si>
    <t>m3</t>
  </si>
  <si>
    <t>CS ÚRS 2021 01</t>
  </si>
  <si>
    <t>4</t>
  </si>
  <si>
    <t>1569632603</t>
  </si>
  <si>
    <t>PP</t>
  </si>
  <si>
    <t>Odkopávky a prokopávky nezapažené pro silnice a dálnice strojně v hornině třídy těžitelnosti I do 100 m3</t>
  </si>
  <si>
    <t>VV</t>
  </si>
  <si>
    <t>"odkopávka pro novou kci chodníku dle PD, index rozšíření ploch i=1,10"</t>
  </si>
  <si>
    <t>"plocha odečtena digitálně z výkresu D1.1.2a"</t>
  </si>
  <si>
    <t>(81,20+4,50+4,80)*1,10*0,25</t>
  </si>
  <si>
    <t>Mezisoučet</t>
  </si>
  <si>
    <t>"aktivní zóna - chodník PS + nástupiště BUS"</t>
  </si>
  <si>
    <t>90,50*1,10*0,30</t>
  </si>
  <si>
    <t>Součet</t>
  </si>
  <si>
    <t>162751117</t>
  </si>
  <si>
    <t>Vodorovné přemístění do 10000 m výkopku/sypaniny z horniny třídy těžitelnosti I, skupiny 1 až 3</t>
  </si>
  <si>
    <t>738149341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</si>
  <si>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</si>
  <si>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"Přesun přebytku výkopku na místo trvalého uložení"</t>
  </si>
  <si>
    <t>"odkopávka"    24,888+29,865</t>
  </si>
  <si>
    <t>"odpočet zeminy využité k dosypání obrub"    -2,575</t>
  </si>
  <si>
    <t>162751119</t>
  </si>
  <si>
    <t>Příplatek k vodorovnému přemístění výkopku/sypaniny z horniny třídy těžitelnosti I, skupiny 1 až 3 ZKD 1000 m přes 10000 m</t>
  </si>
  <si>
    <t>-1736310755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</si>
  <si>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</si>
  <si>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"Přesun přebytku výkopku na místo trvalého uložení - celkem do 20 km"</t>
  </si>
  <si>
    <t>52,178*10</t>
  </si>
  <si>
    <t>171152111</t>
  </si>
  <si>
    <t>Uložení sypaniny z hornin nesoudržných a sypkých do násypů zhutněných v aktivní zóně silnic a dálnic</t>
  </si>
  <si>
    <t>-1713639492</t>
  </si>
  <si>
    <t>Uložení sypaniny do zhutněných násypů pro silnice, dálnice a letiště s rozprostřením sypaniny ve vrstvách, s hrubým urovnáním a uzavřením povrchu násypu z hornin nesoudržných sypkých v aktivní zóně</t>
  </si>
  <si>
    <t>"aktivní zóna v prostoru nového chodníku dle PD, index rozšíření ploch i=1,05 "</t>
  </si>
  <si>
    <t>90,50*1,05*0,30</t>
  </si>
  <si>
    <t>5</t>
  </si>
  <si>
    <t>M</t>
  </si>
  <si>
    <t>58344197</t>
  </si>
  <si>
    <t>štěrkodrť frakce 0/63</t>
  </si>
  <si>
    <t>t</t>
  </si>
  <si>
    <t>8</t>
  </si>
  <si>
    <t>-531417866</t>
  </si>
  <si>
    <t>P</t>
  </si>
  <si>
    <t>Poznámka k položce:_x000D_
Zdroj - lomy v okolí stavby vč nákladů na pořízení a dopravu na místo stavby.</t>
  </si>
  <si>
    <t>"nákup materiálu potřebného k vytvoření aktivní zóny - 1,90 t/m3"</t>
  </si>
  <si>
    <t>28,508*1,90</t>
  </si>
  <si>
    <t>6</t>
  </si>
  <si>
    <t>171201231</t>
  </si>
  <si>
    <t>Poplatek za uložení zeminy a kamení na recyklační skládce (skládkovné) kód odpadu 17 05 04</t>
  </si>
  <si>
    <t>-595601515</t>
  </si>
  <si>
    <t>Poplatek za uložení stavebního odpadu na recyklační skládce (skládkovné) zeminy a kamení zatříděného do Katalogu odpadů pod kódem 17 05 04</t>
  </si>
  <si>
    <t>"Skládkovné - 1,8 t/m3 zemina, 2,1 t/m3 kámen</t>
  </si>
  <si>
    <t>52,178*1,8</t>
  </si>
  <si>
    <t>7</t>
  </si>
  <si>
    <t>171211101</t>
  </si>
  <si>
    <t>Uložení sypaniny do násypů nezhutněných ručně</t>
  </si>
  <si>
    <t>-1649487370</t>
  </si>
  <si>
    <t>Uložení sypanin do násypů ručně s rozprostřením sypaniny ve vrstvách a s hrubým urovnáním nezhutněných jakékoliv třídy těžitelnosti</t>
  </si>
  <si>
    <t>"dosypání obrubníků chodníkových vhodnou zeminou z výkopu - 0,05 m3/bm"</t>
  </si>
  <si>
    <t>"chodníkové obrubníky"    51,50*0,05</t>
  </si>
  <si>
    <t>181152302</t>
  </si>
  <si>
    <t>Úprava pláně pro silnice a dálnice v zářezech se zhutněním</t>
  </si>
  <si>
    <t>m2</t>
  </si>
  <si>
    <t>-249163906</t>
  </si>
  <si>
    <t>Úprava pláně na stavbách silnic a dálnic strojně v zářezech mimo skalních se zhutněním</t>
  </si>
  <si>
    <t>"úprava pláně pod nové konstrukce dle PD, index rozšíření ploch i=1,10"</t>
  </si>
  <si>
    <t>(81,20+4,50+4,80)*1,10</t>
  </si>
  <si>
    <t>Komunikace pozemní</t>
  </si>
  <si>
    <t>9</t>
  </si>
  <si>
    <t>564871111</t>
  </si>
  <si>
    <t>Podklad ze štěrkodrtě ŠD tl 250 mm</t>
  </si>
  <si>
    <t>977869494</t>
  </si>
  <si>
    <t>Podklad ze štěrkodrti ŠD s rozprostřením a zhutněním, po zhutnění tl. 250 mm</t>
  </si>
  <si>
    <t>"nová skladba chodníku, sjezdů a vstupů dle PD, index rozšíření plochy i=1,10"</t>
  </si>
  <si>
    <t>10</t>
  </si>
  <si>
    <t>596211111</t>
  </si>
  <si>
    <t>Kladení zámkové dlažby komunikací pro pěší tl 60 mm skupiny A pl do 100 m2</t>
  </si>
  <si>
    <t>1285572925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</si>
  <si>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</si>
  <si>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"plocha dlažby nových chodníků a vstupů"</t>
  </si>
  <si>
    <t xml:space="preserve">"varovné a signální pásy - SLP"    </t>
  </si>
  <si>
    <t>"BUS"    4,50</t>
  </si>
  <si>
    <t>"kontrastní pás BUS - červená"    4,80</t>
  </si>
  <si>
    <t>"chodník, nástupiště - přírodní"    81,20</t>
  </si>
  <si>
    <t>11</t>
  </si>
  <si>
    <t>59245018</t>
  </si>
  <si>
    <t>dlažba tvar obdélník betonová 200x100x60mm přírodní</t>
  </si>
  <si>
    <t>1464566028</t>
  </si>
  <si>
    <t>"dodávka dlažby chodníku - ztratné 3%"</t>
  </si>
  <si>
    <t>81,20*1,03</t>
  </si>
  <si>
    <t>12</t>
  </si>
  <si>
    <t>59245008</t>
  </si>
  <si>
    <t>dlažba tvar obdélník betonová 200x100x60mm barevná</t>
  </si>
  <si>
    <t>2097051820</t>
  </si>
  <si>
    <t>"dodávka dlažby chodníku - barevná - ztratné 3%"</t>
  </si>
  <si>
    <t>"kontrastní pás BUS"    4,80*1,03</t>
  </si>
  <si>
    <t>13</t>
  </si>
  <si>
    <t>59245006</t>
  </si>
  <si>
    <t>dlažba tvar obdélník betonová pro nevidomé 200x100x60mm barevná</t>
  </si>
  <si>
    <t>1233703883</t>
  </si>
  <si>
    <t>"dodávka dlažby chodníku - SLP - ztratné 3%"</t>
  </si>
  <si>
    <t>"BUS"    4,50*1,03</t>
  </si>
  <si>
    <t>Ostatní konstrukce a práce, bourání</t>
  </si>
  <si>
    <t>14</t>
  </si>
  <si>
    <t>916231213</t>
  </si>
  <si>
    <t>Osazení chodníkového obrubníku betonového stojatého s boční opěrou do lože z betonu prostého</t>
  </si>
  <si>
    <t>m</t>
  </si>
  <si>
    <t>2004156536</t>
  </si>
  <si>
    <t>Osazení chodníkového obrubníku betonového se zřízením lože, s vyplněním a zatřením spár cementovou maltou stojatého s boční opěrou z betonu prostého, do lože z betonu prostého</t>
  </si>
  <si>
    <t>"osazení obruby chodníků a sjezdů dle PD"</t>
  </si>
  <si>
    <t>"chodník a nástupiště BUS - PS"    51,50</t>
  </si>
  <si>
    <t>59217017</t>
  </si>
  <si>
    <t>obrubník betonový chodníkový 1000x100x250mm</t>
  </si>
  <si>
    <t>-25846791</t>
  </si>
  <si>
    <t>"dodávka nových obrub - ztratné 1%"</t>
  </si>
  <si>
    <t>51,50*1,01</t>
  </si>
  <si>
    <t>16</t>
  </si>
  <si>
    <t>916991121</t>
  </si>
  <si>
    <t>Lože pod obrubníky, krajníky nebo obruby z dlažebních kostek z betonu prostého</t>
  </si>
  <si>
    <t>108321908</t>
  </si>
  <si>
    <t>Lože pod obrubníky, krajníky nebo obruby z dlažebních kostek z betonu prostého</t>
  </si>
  <si>
    <t>"zesílené bet.lože pod obrubou dle PD"</t>
  </si>
  <si>
    <t>"obrubník chodníkový - 0,015 m3/m"</t>
  </si>
  <si>
    <t>51,50*0,015</t>
  </si>
  <si>
    <t>17</t>
  </si>
  <si>
    <t>999999102</t>
  </si>
  <si>
    <t>Příplatek za řezání obrub betonových chodníkových</t>
  </si>
  <si>
    <t>ks</t>
  </si>
  <si>
    <t>vlastní</t>
  </si>
  <si>
    <t>512</t>
  </si>
  <si>
    <t>311439124</t>
  </si>
  <si>
    <t>Příplatek za úpravu betonových obrub chodníkových seříznutím a dělením kolmým nebo šikmým pro vytvoření napojení v oblouku nebo zkrácení na požadovanou délku</t>
  </si>
  <si>
    <t>Poznámka k položce:_x000D_
Firemní položka</t>
  </si>
  <si>
    <t>"předpoklad 5% z celk.množství osazovaných obrub"</t>
  </si>
  <si>
    <t>51,50*0,05</t>
  </si>
  <si>
    <t>998</t>
  </si>
  <si>
    <t>Přesun hmot</t>
  </si>
  <si>
    <t>18</t>
  </si>
  <si>
    <t>998223011</t>
  </si>
  <si>
    <t>Přesun hmot pro pozemní komunikace s krytem dlážděným</t>
  </si>
  <si>
    <t>-1510824103</t>
  </si>
  <si>
    <t>Přesun hmot pro pozemní komunikace s krytem dlážděným dopravní vzdálenost do 200 m jakékoliv délky objektu</t>
  </si>
  <si>
    <t>190 - dopravní značení</t>
  </si>
  <si>
    <t>SO 191 - dopravní značení - konečné</t>
  </si>
  <si>
    <t>914111111</t>
  </si>
  <si>
    <t>Montáž svislé dopravní značky do velikosti 1 m2 objímkami na sloupek nebo konzolu</t>
  </si>
  <si>
    <t>kus</t>
  </si>
  <si>
    <t>-1998388486</t>
  </si>
  <si>
    <t>Montáž svislé dopravní značky základní velikosti do 1 m2 objímkami na sloupky nebo konzoly</t>
  </si>
  <si>
    <t>"montáž nového DZ dle PD"</t>
  </si>
  <si>
    <t>"IJ4b"    1</t>
  </si>
  <si>
    <t>"montáž přemisťovaného DZ dle PD"</t>
  </si>
  <si>
    <t>"P4"    1</t>
  </si>
  <si>
    <t>"IS3a"    1</t>
  </si>
  <si>
    <t>"IS16d"    1</t>
  </si>
  <si>
    <t>40445645</t>
  </si>
  <si>
    <t>informativní značky jiné IJ4b 500mm</t>
  </si>
  <si>
    <t>-913706151</t>
  </si>
  <si>
    <t>"dodávka nového DZ"</t>
  </si>
  <si>
    <t>"PS BUS směr Rýmařov - IJ4b"    1,00</t>
  </si>
  <si>
    <t>914511112</t>
  </si>
  <si>
    <t>Montáž sloupku dopravních značek délky do 3,5 m s betonovým základem a patkou</t>
  </si>
  <si>
    <t>4794375</t>
  </si>
  <si>
    <t>Montáž sloupku dopravních značek délky do 3,5 m do hliníkové patky</t>
  </si>
  <si>
    <t>"montáž nového DZ dle PD - sloupky"</t>
  </si>
  <si>
    <t xml:space="preserve">"IJ4b"    1 </t>
  </si>
  <si>
    <t>"montáž přemisťovaného DZ dle PD - nové sloupky"</t>
  </si>
  <si>
    <t>40445235</t>
  </si>
  <si>
    <t>sloupek pro dopravní značku Al D 60mm v 3,5m</t>
  </si>
  <si>
    <t>674444115</t>
  </si>
  <si>
    <t>"dodávka nových sloupků DZ dle PD"</t>
  </si>
  <si>
    <t>1+3</t>
  </si>
  <si>
    <t>915111111</t>
  </si>
  <si>
    <t>Vodorovné dopravní značení dělící čáry souvislé š 125 mm základní bílá barva</t>
  </si>
  <si>
    <t>-1574085401</t>
  </si>
  <si>
    <t>Vodorovné dopravní značení stříkané barvou dělící čára šířky 125 mm souvislá bílá základní</t>
  </si>
  <si>
    <t>"obnovované VDZ dle PD"</t>
  </si>
  <si>
    <t xml:space="preserve">"vyznačení autobusové zastávky (V11a)" </t>
  </si>
  <si>
    <t>46</t>
  </si>
  <si>
    <t>915131111</t>
  </si>
  <si>
    <t>Vodorovné dopravní značení přechody pro chodce, šipky, symboly základní bílá barva</t>
  </si>
  <si>
    <t>-606683568</t>
  </si>
  <si>
    <t>Vodorovné dopravní značení stříkané barvou přechody pro chodce, šipky, symboly bílé základní</t>
  </si>
  <si>
    <t>"Vyznačení nápisu BUS u zastávek - 2*2,00 m2/zast"</t>
  </si>
  <si>
    <t>2*2,00</t>
  </si>
  <si>
    <t>915611111</t>
  </si>
  <si>
    <t>Předznačení vodorovného liniového značení</t>
  </si>
  <si>
    <t>550326992</t>
  </si>
  <si>
    <t>Předznačení pro vodorovné značení stříkané barvou nebo prováděné z nátěrových hmot liniové dělicí čáry, vodicí proužky</t>
  </si>
  <si>
    <t>915621111</t>
  </si>
  <si>
    <t>Předznačení vodorovného plošného značení</t>
  </si>
  <si>
    <t>-630308317</t>
  </si>
  <si>
    <t>Předznačení pro vodorovné značení stříkané barvou nebo prováděné z nátěrových hmot plošné šipky, symboly, nápisy</t>
  </si>
  <si>
    <t>966006132</t>
  </si>
  <si>
    <t>Odstranění značek dopravních nebo orientačních se sloupky s betonovými patkami</t>
  </si>
  <si>
    <t>1715248608</t>
  </si>
  <si>
    <t>Odstranění dopravních nebo orientačních značek se sloupkem s uložením hmot na vzdálenost do 20 m nebo s naložením na dopravní prostředek, se zásypem jam a jeho zhutněním s betonovou patkou</t>
  </si>
  <si>
    <t>"demontáž původního DZ k přemístění dle PD"</t>
  </si>
  <si>
    <t>966006211</t>
  </si>
  <si>
    <t>Odstranění svislých dopravních značek ze sloupů, sloupků nebo konzol</t>
  </si>
  <si>
    <t>507584314</t>
  </si>
  <si>
    <t>Odstranění (demontáž) svislých dopravních značek s odklizením materiálu na skládku na vzdálenost do 20 m nebo s naložením na dopravní prostředek ze sloupů, sloupků nebo konzol</t>
  </si>
  <si>
    <t>1280363645</t>
  </si>
  <si>
    <t>SO 192 - DIO</t>
  </si>
  <si>
    <t>913911000</t>
  </si>
  <si>
    <t>Montáž a demontáž dočasného dopravního značení po dobu výstavby</t>
  </si>
  <si>
    <t>soub</t>
  </si>
  <si>
    <t>-219597521</t>
  </si>
  <si>
    <t>900 - Volná řada objektů</t>
  </si>
  <si>
    <t>SO 901 - VRN</t>
  </si>
  <si>
    <t>VRN - Vedlejší rozpočtové náklady</t>
  </si>
  <si>
    <t>Vedlejší rozpočtové náklady</t>
  </si>
  <si>
    <t>0-001R</t>
  </si>
  <si>
    <t>Vytyčení podzemních inženýrských sítí</t>
  </si>
  <si>
    <t>1282935675</t>
  </si>
  <si>
    <t>Vytyčení podzemních inž.sítí (vč.ručního kopání sond pro upřesnění hloubky sítí)</t>
  </si>
  <si>
    <t>0-004R</t>
  </si>
  <si>
    <t>Vybudování zařízení staveniště</t>
  </si>
  <si>
    <t>1994076966</t>
  </si>
  <si>
    <t>Vybudování zařízení staveniště vč. zajištění skládek materiálu a oplocení staveniště.</t>
  </si>
  <si>
    <t>Poznámka k položce:_x000D_
Firemní položka._x000D_
Náklady spojené s příp.vypracováním PD zařízení staveniště (ZS), zřízením přípojek k ZS, vybudování příp. odběrných míst a zřízení  (0,5)  a zřízení či případná příprava území pro objekty ZS a vlastní vybudování objektů ZS (0,5).</t>
  </si>
  <si>
    <t>0-005R</t>
  </si>
  <si>
    <t>Provoz zařízení staveniště</t>
  </si>
  <si>
    <t>-1119426519</t>
  </si>
  <si>
    <t xml:space="preserve">Poznámka k položce:_x000D_
Firemní položka._x000D_
Náklady na vybavení objektů ZS, náklady na energie spotřebované dodavatelem v rámci provozu ZS, náklady na potřebný úklid v prostorách ZS (0,5) a náklady na běžnou údržbu a opravy na objektech ZS a přípojkách energií (0,5)._x000D_
_x000D_
</t>
  </si>
  <si>
    <t>0-006R</t>
  </si>
  <si>
    <t>Odstranění zařízení staveniště</t>
  </si>
  <si>
    <t>-2070510380</t>
  </si>
  <si>
    <t>Odstranění zařízení staveniště vč. uvedení pozemku do původního stavu.</t>
  </si>
  <si>
    <t xml:space="preserve">Poznámka k položce:_x000D_
Firemní položka._x000D_
Odstranění objektů ZS včetně přípojek energií a jejich odvoz. Položka zahrnuje i náklady na úpravu povrchů po odstranění ZS a úklid ploch ZS. _x000D_
</t>
  </si>
  <si>
    <t>0-010R</t>
  </si>
  <si>
    <t>Fotodokumentace staveniště před zahájením stavby a v jejím průběhu</t>
  </si>
  <si>
    <t>-1847547718</t>
  </si>
  <si>
    <t>Poznámka k položce:_x000D_
Firemní položka.</t>
  </si>
  <si>
    <t>0-015R</t>
  </si>
  <si>
    <t>Hutnící zkoušky – statické</t>
  </si>
  <si>
    <t>60572471</t>
  </si>
  <si>
    <t xml:space="preserve">Poznámka k položce:_x000D_
Firemní položka._x000D_
</t>
  </si>
  <si>
    <t>0-016R</t>
  </si>
  <si>
    <t>Evidence likvidace odpadů ve stanoveném rozsahu zák.č.185/2001 Sb.</t>
  </si>
  <si>
    <t>647072580</t>
  </si>
  <si>
    <t>0-019R</t>
  </si>
  <si>
    <t>Geodetické práce pro zaměření skutečného provedení stavby</t>
  </si>
  <si>
    <t>449215803</t>
  </si>
  <si>
    <t>0-020R</t>
  </si>
  <si>
    <t>Geodetické práce související s výstavbou</t>
  </si>
  <si>
    <t>-514049068</t>
  </si>
  <si>
    <t>Geodetické práce související s výstavbou: prostorové vytyčení stavby (body podélného profilu, příčné řezy), zaměření výšek jednotlivých konstrukčních vrstev vozovky v PF po kontrolní dny stavby.</t>
  </si>
  <si>
    <t>0-021R</t>
  </si>
  <si>
    <t>Pojištění dodavatele a pojištění díla</t>
  </si>
  <si>
    <t>201383387</t>
  </si>
  <si>
    <t>Pojištění dodavatele a pojištění díla.</t>
  </si>
  <si>
    <t xml:space="preserve">Poznámka k položce:_x000D_
Firemní položka._x000D_
Náklady spojené s povinným pojištěním dodavatele nebo stavebního díla či jeho části, v rozsahu obchodních podmínek._x000D_
</t>
  </si>
  <si>
    <t>0-022R</t>
  </si>
  <si>
    <t>Geometrický plán</t>
  </si>
  <si>
    <t>987606619</t>
  </si>
  <si>
    <t>Geometrický plán dle požadavku stavebníka</t>
  </si>
  <si>
    <t>0-023R</t>
  </si>
  <si>
    <t>DSPS - dokumentace skutečného provedení stavby</t>
  </si>
  <si>
    <t>550278595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</si>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</sst>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30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32" t="s">
        <v>6</v>
      </c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17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16" t="s">
        <v>15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R5" s="22"/>
      <c r="BE5" s="313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18" t="s">
        <v>18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R6" s="22"/>
      <c r="BE6" s="314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4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4"/>
      <c r="BS8" s="19" t="s">
        <v>7</v>
      </c>
    </row>
    <row r="9" spans="1:74" s="1" customFormat="1" ht="14.45" customHeight="1">
      <c r="B9" s="22"/>
      <c r="AR9" s="22"/>
      <c r="BE9" s="314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27</v>
      </c>
      <c r="AR10" s="22"/>
      <c r="BE10" s="314"/>
      <c r="BS10" s="19" t="s">
        <v>7</v>
      </c>
    </row>
    <row r="11" spans="1:74" s="1" customFormat="1" ht="18.399999999999999" customHeight="1">
      <c r="B11" s="22"/>
      <c r="E11" s="27" t="s">
        <v>28</v>
      </c>
      <c r="AK11" s="29" t="s">
        <v>29</v>
      </c>
      <c r="AN11" s="27" t="s">
        <v>30</v>
      </c>
      <c r="AR11" s="22"/>
      <c r="BE11" s="314"/>
      <c r="BS11" s="19" t="s">
        <v>7</v>
      </c>
    </row>
    <row r="12" spans="1:74" s="1" customFormat="1" ht="6.95" customHeight="1">
      <c r="B12" s="22"/>
      <c r="AR12" s="22"/>
      <c r="BE12" s="314"/>
      <c r="BS12" s="19" t="s">
        <v>7</v>
      </c>
    </row>
    <row r="13" spans="1:74" s="1" customFormat="1" ht="12" customHeight="1">
      <c r="B13" s="22"/>
      <c r="D13" s="29" t="s">
        <v>31</v>
      </c>
      <c r="AK13" s="29" t="s">
        <v>26</v>
      </c>
      <c r="AN13" s="31" t="s">
        <v>32</v>
      </c>
      <c r="AR13" s="22"/>
      <c r="BE13" s="314"/>
      <c r="BS13" s="19" t="s">
        <v>7</v>
      </c>
    </row>
    <row r="14" spans="1:74" ht="12.75">
      <c r="B14" s="22"/>
      <c r="E14" s="319" t="s">
        <v>32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29" t="s">
        <v>29</v>
      </c>
      <c r="AN14" s="31" t="s">
        <v>32</v>
      </c>
      <c r="AR14" s="22"/>
      <c r="BE14" s="314"/>
      <c r="BS14" s="19" t="s">
        <v>7</v>
      </c>
    </row>
    <row r="15" spans="1:74" s="1" customFormat="1" ht="6.95" customHeight="1">
      <c r="B15" s="22"/>
      <c r="AR15" s="22"/>
      <c r="BE15" s="314"/>
      <c r="BS15" s="19" t="s">
        <v>4</v>
      </c>
    </row>
    <row r="16" spans="1:74" s="1" customFormat="1" ht="12" customHeight="1">
      <c r="B16" s="22"/>
      <c r="D16" s="29" t="s">
        <v>33</v>
      </c>
      <c r="AK16" s="29" t="s">
        <v>26</v>
      </c>
      <c r="AN16" s="27" t="s">
        <v>34</v>
      </c>
      <c r="AR16" s="22"/>
      <c r="BE16" s="314"/>
      <c r="BS16" s="19" t="s">
        <v>4</v>
      </c>
    </row>
    <row r="17" spans="1:71" s="1" customFormat="1" ht="18.399999999999999" customHeight="1">
      <c r="B17" s="22"/>
      <c r="E17" s="27" t="s">
        <v>35</v>
      </c>
      <c r="AK17" s="29" t="s">
        <v>29</v>
      </c>
      <c r="AN17" s="27" t="s">
        <v>36</v>
      </c>
      <c r="AR17" s="22"/>
      <c r="BE17" s="314"/>
      <c r="BS17" s="19" t="s">
        <v>37</v>
      </c>
    </row>
    <row r="18" spans="1:71" s="1" customFormat="1" ht="6.95" customHeight="1">
      <c r="B18" s="22"/>
      <c r="AR18" s="22"/>
      <c r="BE18" s="314"/>
      <c r="BS18" s="19" t="s">
        <v>7</v>
      </c>
    </row>
    <row r="19" spans="1:71" s="1" customFormat="1" ht="12" customHeight="1">
      <c r="B19" s="22"/>
      <c r="D19" s="29" t="s">
        <v>38</v>
      </c>
      <c r="AK19" s="29" t="s">
        <v>26</v>
      </c>
      <c r="AN19" s="27" t="s">
        <v>3</v>
      </c>
      <c r="AR19" s="22"/>
      <c r="BE19" s="314"/>
      <c r="BS19" s="19" t="s">
        <v>7</v>
      </c>
    </row>
    <row r="20" spans="1:71" s="1" customFormat="1" ht="18.399999999999999" customHeight="1">
      <c r="B20" s="22"/>
      <c r="E20" s="27" t="s">
        <v>39</v>
      </c>
      <c r="AK20" s="29" t="s">
        <v>29</v>
      </c>
      <c r="AN20" s="27" t="s">
        <v>3</v>
      </c>
      <c r="AR20" s="22"/>
      <c r="BE20" s="314"/>
      <c r="BS20" s="19" t="s">
        <v>37</v>
      </c>
    </row>
    <row r="21" spans="1:71" s="1" customFormat="1" ht="6.95" customHeight="1">
      <c r="B21" s="22"/>
      <c r="AR21" s="22"/>
      <c r="BE21" s="314"/>
    </row>
    <row r="22" spans="1:71" s="1" customFormat="1" ht="12" customHeight="1">
      <c r="B22" s="22"/>
      <c r="D22" s="29" t="s">
        <v>40</v>
      </c>
      <c r="AR22" s="22"/>
      <c r="BE22" s="314"/>
    </row>
    <row r="23" spans="1:71" s="1" customFormat="1" ht="47.25" customHeight="1">
      <c r="B23" s="22"/>
      <c r="E23" s="321" t="s">
        <v>41</v>
      </c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/>
      <c r="AM23" s="321"/>
      <c r="AN23" s="321"/>
      <c r="AR23" s="22"/>
      <c r="BE23" s="314"/>
    </row>
    <row r="24" spans="1:71" s="1" customFormat="1" ht="6.95" customHeight="1">
      <c r="B24" s="22"/>
      <c r="AR24" s="22"/>
      <c r="BE24" s="314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4"/>
    </row>
    <row r="26" spans="1:71" s="2" customFormat="1" ht="25.9" customHeight="1">
      <c r="A26" s="34"/>
      <c r="B26" s="35"/>
      <c r="C26" s="34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2">
        <f>ROUND(AG54,2)</f>
        <v>0</v>
      </c>
      <c r="AL26" s="323"/>
      <c r="AM26" s="323"/>
      <c r="AN26" s="323"/>
      <c r="AO26" s="323"/>
      <c r="AP26" s="34"/>
      <c r="AQ26" s="34"/>
      <c r="AR26" s="35"/>
      <c r="BE26" s="314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4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4" t="s">
        <v>43</v>
      </c>
      <c r="M28" s="324"/>
      <c r="N28" s="324"/>
      <c r="O28" s="324"/>
      <c r="P28" s="324"/>
      <c r="Q28" s="34"/>
      <c r="R28" s="34"/>
      <c r="S28" s="34"/>
      <c r="T28" s="34"/>
      <c r="U28" s="34"/>
      <c r="V28" s="34"/>
      <c r="W28" s="324" t="s">
        <v>44</v>
      </c>
      <c r="X28" s="324"/>
      <c r="Y28" s="324"/>
      <c r="Z28" s="324"/>
      <c r="AA28" s="324"/>
      <c r="AB28" s="324"/>
      <c r="AC28" s="324"/>
      <c r="AD28" s="324"/>
      <c r="AE28" s="324"/>
      <c r="AF28" s="34"/>
      <c r="AG28" s="34"/>
      <c r="AH28" s="34"/>
      <c r="AI28" s="34"/>
      <c r="AJ28" s="34"/>
      <c r="AK28" s="324" t="s">
        <v>45</v>
      </c>
      <c r="AL28" s="324"/>
      <c r="AM28" s="324"/>
      <c r="AN28" s="324"/>
      <c r="AO28" s="324"/>
      <c r="AP28" s="34"/>
      <c r="AQ28" s="34"/>
      <c r="AR28" s="35"/>
      <c r="BE28" s="314"/>
    </row>
    <row r="29" spans="1:71" s="3" customFormat="1" ht="14.45" customHeight="1">
      <c r="B29" s="39"/>
      <c r="D29" s="29" t="s">
        <v>46</v>
      </c>
      <c r="F29" s="29" t="s">
        <v>47</v>
      </c>
      <c r="L29" s="327">
        <v>0.21</v>
      </c>
      <c r="M29" s="326"/>
      <c r="N29" s="326"/>
      <c r="O29" s="326"/>
      <c r="P29" s="326"/>
      <c r="W29" s="325">
        <f>ROUND(AZ54, 2)</f>
        <v>0</v>
      </c>
      <c r="X29" s="326"/>
      <c r="Y29" s="326"/>
      <c r="Z29" s="326"/>
      <c r="AA29" s="326"/>
      <c r="AB29" s="326"/>
      <c r="AC29" s="326"/>
      <c r="AD29" s="326"/>
      <c r="AE29" s="326"/>
      <c r="AK29" s="325">
        <f>ROUND(AV54, 2)</f>
        <v>0</v>
      </c>
      <c r="AL29" s="326"/>
      <c r="AM29" s="326"/>
      <c r="AN29" s="326"/>
      <c r="AO29" s="326"/>
      <c r="AR29" s="39"/>
      <c r="BE29" s="315"/>
    </row>
    <row r="30" spans="1:71" s="3" customFormat="1" ht="14.45" customHeight="1">
      <c r="B30" s="39"/>
      <c r="F30" s="29" t="s">
        <v>48</v>
      </c>
      <c r="L30" s="327">
        <v>0.15</v>
      </c>
      <c r="M30" s="326"/>
      <c r="N30" s="326"/>
      <c r="O30" s="326"/>
      <c r="P30" s="326"/>
      <c r="W30" s="325">
        <f>ROUND(BA54, 2)</f>
        <v>0</v>
      </c>
      <c r="X30" s="326"/>
      <c r="Y30" s="326"/>
      <c r="Z30" s="326"/>
      <c r="AA30" s="326"/>
      <c r="AB30" s="326"/>
      <c r="AC30" s="326"/>
      <c r="AD30" s="326"/>
      <c r="AE30" s="326"/>
      <c r="AK30" s="325">
        <f>ROUND(AW54, 2)</f>
        <v>0</v>
      </c>
      <c r="AL30" s="326"/>
      <c r="AM30" s="326"/>
      <c r="AN30" s="326"/>
      <c r="AO30" s="326"/>
      <c r="AR30" s="39"/>
      <c r="BE30" s="315"/>
    </row>
    <row r="31" spans="1:71" s="3" customFormat="1" ht="14.45" hidden="1" customHeight="1">
      <c r="B31" s="39"/>
      <c r="F31" s="29" t="s">
        <v>49</v>
      </c>
      <c r="L31" s="327">
        <v>0.21</v>
      </c>
      <c r="M31" s="326"/>
      <c r="N31" s="326"/>
      <c r="O31" s="326"/>
      <c r="P31" s="326"/>
      <c r="W31" s="325">
        <f>ROUND(BB54, 2)</f>
        <v>0</v>
      </c>
      <c r="X31" s="326"/>
      <c r="Y31" s="326"/>
      <c r="Z31" s="326"/>
      <c r="AA31" s="326"/>
      <c r="AB31" s="326"/>
      <c r="AC31" s="326"/>
      <c r="AD31" s="326"/>
      <c r="AE31" s="326"/>
      <c r="AK31" s="325">
        <v>0</v>
      </c>
      <c r="AL31" s="326"/>
      <c r="AM31" s="326"/>
      <c r="AN31" s="326"/>
      <c r="AO31" s="326"/>
      <c r="AR31" s="39"/>
      <c r="BE31" s="315"/>
    </row>
    <row r="32" spans="1:71" s="3" customFormat="1" ht="14.45" hidden="1" customHeight="1">
      <c r="B32" s="39"/>
      <c r="F32" s="29" t="s">
        <v>50</v>
      </c>
      <c r="L32" s="327">
        <v>0.15</v>
      </c>
      <c r="M32" s="326"/>
      <c r="N32" s="326"/>
      <c r="O32" s="326"/>
      <c r="P32" s="326"/>
      <c r="W32" s="325">
        <f>ROUND(BC54, 2)</f>
        <v>0</v>
      </c>
      <c r="X32" s="326"/>
      <c r="Y32" s="326"/>
      <c r="Z32" s="326"/>
      <c r="AA32" s="326"/>
      <c r="AB32" s="326"/>
      <c r="AC32" s="326"/>
      <c r="AD32" s="326"/>
      <c r="AE32" s="326"/>
      <c r="AK32" s="325">
        <v>0</v>
      </c>
      <c r="AL32" s="326"/>
      <c r="AM32" s="326"/>
      <c r="AN32" s="326"/>
      <c r="AO32" s="326"/>
      <c r="AR32" s="39"/>
      <c r="BE32" s="315"/>
    </row>
    <row r="33" spans="1:57" s="3" customFormat="1" ht="14.45" hidden="1" customHeight="1">
      <c r="B33" s="39"/>
      <c r="F33" s="29" t="s">
        <v>51</v>
      </c>
      <c r="L33" s="327">
        <v>0</v>
      </c>
      <c r="M33" s="326"/>
      <c r="N33" s="326"/>
      <c r="O33" s="326"/>
      <c r="P33" s="326"/>
      <c r="W33" s="325">
        <f>ROUND(BD54, 2)</f>
        <v>0</v>
      </c>
      <c r="X33" s="326"/>
      <c r="Y33" s="326"/>
      <c r="Z33" s="326"/>
      <c r="AA33" s="326"/>
      <c r="AB33" s="326"/>
      <c r="AC33" s="326"/>
      <c r="AD33" s="326"/>
      <c r="AE33" s="326"/>
      <c r="AK33" s="325">
        <v>0</v>
      </c>
      <c r="AL33" s="326"/>
      <c r="AM33" s="326"/>
      <c r="AN33" s="326"/>
      <c r="AO33" s="326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52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53</v>
      </c>
      <c r="U35" s="42"/>
      <c r="V35" s="42"/>
      <c r="W35" s="42"/>
      <c r="X35" s="331" t="s">
        <v>54</v>
      </c>
      <c r="Y35" s="329"/>
      <c r="Z35" s="329"/>
      <c r="AA35" s="329"/>
      <c r="AB35" s="329"/>
      <c r="AC35" s="42"/>
      <c r="AD35" s="42"/>
      <c r="AE35" s="42"/>
      <c r="AF35" s="42"/>
      <c r="AG35" s="42"/>
      <c r="AH35" s="42"/>
      <c r="AI35" s="42"/>
      <c r="AJ35" s="42"/>
      <c r="AK35" s="328">
        <f>SUM(AK26:AK33)</f>
        <v>0</v>
      </c>
      <c r="AL35" s="329"/>
      <c r="AM35" s="329"/>
      <c r="AN35" s="329"/>
      <c r="AO35" s="330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55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0971-19/3-2021-PS</v>
      </c>
      <c r="AR44" s="48"/>
    </row>
    <row r="45" spans="1:57" s="5" customFormat="1" ht="36.950000000000003" customHeight="1">
      <c r="B45" s="49"/>
      <c r="C45" s="50" t="s">
        <v>17</v>
      </c>
      <c r="L45" s="290" t="str">
        <f>K6</f>
        <v>Město Šternberk, Chabičov - chodníky - pravá strana</v>
      </c>
      <c r="M45" s="291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Chabičov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292" t="str">
        <f>IF(AN8= "","",AN8)</f>
        <v>15. 3. 2021</v>
      </c>
      <c r="AN47" s="292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Město Šternberk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33</v>
      </c>
      <c r="AJ49" s="34"/>
      <c r="AK49" s="34"/>
      <c r="AL49" s="34"/>
      <c r="AM49" s="297" t="str">
        <f>IF(E17="","",E17)</f>
        <v>Cekr CZ s.r.o.</v>
      </c>
      <c r="AN49" s="298"/>
      <c r="AO49" s="298"/>
      <c r="AP49" s="298"/>
      <c r="AQ49" s="34"/>
      <c r="AR49" s="35"/>
      <c r="AS49" s="293" t="s">
        <v>56</v>
      </c>
      <c r="AT49" s="294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25.7" customHeight="1">
      <c r="A50" s="34"/>
      <c r="B50" s="35"/>
      <c r="C50" s="29" t="s">
        <v>31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38</v>
      </c>
      <c r="AJ50" s="34"/>
      <c r="AK50" s="34"/>
      <c r="AL50" s="34"/>
      <c r="AM50" s="297" t="str">
        <f>IF(E20="","",E20)</f>
        <v>Jan Zamykal, CS ÚRS 2021 01</v>
      </c>
      <c r="AN50" s="298"/>
      <c r="AO50" s="298"/>
      <c r="AP50" s="298"/>
      <c r="AQ50" s="34"/>
      <c r="AR50" s="35"/>
      <c r="AS50" s="295"/>
      <c r="AT50" s="296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295"/>
      <c r="AT51" s="296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9" t="s">
        <v>57</v>
      </c>
      <c r="D52" s="300"/>
      <c r="E52" s="300"/>
      <c r="F52" s="300"/>
      <c r="G52" s="300"/>
      <c r="H52" s="57"/>
      <c r="I52" s="302" t="s">
        <v>58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1" t="s">
        <v>59</v>
      </c>
      <c r="AH52" s="300"/>
      <c r="AI52" s="300"/>
      <c r="AJ52" s="300"/>
      <c r="AK52" s="300"/>
      <c r="AL52" s="300"/>
      <c r="AM52" s="300"/>
      <c r="AN52" s="302" t="s">
        <v>60</v>
      </c>
      <c r="AO52" s="300"/>
      <c r="AP52" s="300"/>
      <c r="AQ52" s="58" t="s">
        <v>61</v>
      </c>
      <c r="AR52" s="35"/>
      <c r="AS52" s="59" t="s">
        <v>62</v>
      </c>
      <c r="AT52" s="60" t="s">
        <v>63</v>
      </c>
      <c r="AU52" s="60" t="s">
        <v>64</v>
      </c>
      <c r="AV52" s="60" t="s">
        <v>65</v>
      </c>
      <c r="AW52" s="60" t="s">
        <v>66</v>
      </c>
      <c r="AX52" s="60" t="s">
        <v>67</v>
      </c>
      <c r="AY52" s="60" t="s">
        <v>68</v>
      </c>
      <c r="AZ52" s="60" t="s">
        <v>69</v>
      </c>
      <c r="BA52" s="60" t="s">
        <v>70</v>
      </c>
      <c r="BB52" s="60" t="s">
        <v>71</v>
      </c>
      <c r="BC52" s="60" t="s">
        <v>72</v>
      </c>
      <c r="BD52" s="61" t="s">
        <v>73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74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11">
        <f>ROUND(AG55+AG58+AG61,2)</f>
        <v>0</v>
      </c>
      <c r="AH54" s="311"/>
      <c r="AI54" s="311"/>
      <c r="AJ54" s="311"/>
      <c r="AK54" s="311"/>
      <c r="AL54" s="311"/>
      <c r="AM54" s="311"/>
      <c r="AN54" s="312">
        <f t="shared" ref="AN54:AN62" si="0">SUM(AG54,AT54)</f>
        <v>0</v>
      </c>
      <c r="AO54" s="312"/>
      <c r="AP54" s="312"/>
      <c r="AQ54" s="69" t="s">
        <v>3</v>
      </c>
      <c r="AR54" s="65"/>
      <c r="AS54" s="70">
        <f>ROUND(AS55+AS58+AS61,2)</f>
        <v>0</v>
      </c>
      <c r="AT54" s="71">
        <f t="shared" ref="AT54:AT62" si="1">ROUND(SUM(AV54:AW54),2)</f>
        <v>0</v>
      </c>
      <c r="AU54" s="72">
        <f>ROUND(AU55+AU58+AU61,5)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ROUND(AZ55+AZ58+AZ61,2)</f>
        <v>0</v>
      </c>
      <c r="BA54" s="71">
        <f>ROUND(BA55+BA58+BA61,2)</f>
        <v>0</v>
      </c>
      <c r="BB54" s="71">
        <f>ROUND(BB55+BB58+BB61,2)</f>
        <v>0</v>
      </c>
      <c r="BC54" s="71">
        <f>ROUND(BC55+BC58+BC61,2)</f>
        <v>0</v>
      </c>
      <c r="BD54" s="73">
        <f>ROUND(BD55+BD58+BD61,2)</f>
        <v>0</v>
      </c>
      <c r="BS54" s="74" t="s">
        <v>75</v>
      </c>
      <c r="BT54" s="74" t="s">
        <v>76</v>
      </c>
      <c r="BU54" s="75" t="s">
        <v>77</v>
      </c>
      <c r="BV54" s="74" t="s">
        <v>78</v>
      </c>
      <c r="BW54" s="74" t="s">
        <v>5</v>
      </c>
      <c r="BX54" s="74" t="s">
        <v>79</v>
      </c>
      <c r="CL54" s="74" t="s">
        <v>3</v>
      </c>
    </row>
    <row r="55" spans="1:91" s="7" customFormat="1" ht="16.5" customHeight="1">
      <c r="B55" s="76"/>
      <c r="C55" s="77"/>
      <c r="D55" s="306" t="s">
        <v>80</v>
      </c>
      <c r="E55" s="306"/>
      <c r="F55" s="306"/>
      <c r="G55" s="306"/>
      <c r="H55" s="306"/>
      <c r="I55" s="78"/>
      <c r="J55" s="306" t="s">
        <v>81</v>
      </c>
      <c r="K55" s="306"/>
      <c r="L55" s="306"/>
      <c r="M55" s="306"/>
      <c r="N55" s="306"/>
      <c r="O55" s="306"/>
      <c r="P55" s="306"/>
      <c r="Q55" s="306"/>
      <c r="R55" s="306"/>
      <c r="S55" s="306"/>
      <c r="T55" s="306"/>
      <c r="U55" s="306"/>
      <c r="V55" s="306"/>
      <c r="W55" s="306"/>
      <c r="X55" s="306"/>
      <c r="Y55" s="306"/>
      <c r="Z55" s="306"/>
      <c r="AA55" s="306"/>
      <c r="AB55" s="306"/>
      <c r="AC55" s="306"/>
      <c r="AD55" s="306"/>
      <c r="AE55" s="306"/>
      <c r="AF55" s="306"/>
      <c r="AG55" s="303">
        <f>ROUND(AG56,2)</f>
        <v>0</v>
      </c>
      <c r="AH55" s="304"/>
      <c r="AI55" s="304"/>
      <c r="AJ55" s="304"/>
      <c r="AK55" s="304"/>
      <c r="AL55" s="304"/>
      <c r="AM55" s="304"/>
      <c r="AN55" s="305">
        <f t="shared" si="0"/>
        <v>0</v>
      </c>
      <c r="AO55" s="304"/>
      <c r="AP55" s="304"/>
      <c r="AQ55" s="79" t="s">
        <v>82</v>
      </c>
      <c r="AR55" s="76"/>
      <c r="AS55" s="80">
        <f>ROUND(AS56,2)</f>
        <v>0</v>
      </c>
      <c r="AT55" s="81">
        <f t="shared" si="1"/>
        <v>0</v>
      </c>
      <c r="AU55" s="82">
        <f>ROUND(AU56,5)</f>
        <v>0</v>
      </c>
      <c r="AV55" s="81">
        <f>ROUND(AZ55*L29,2)</f>
        <v>0</v>
      </c>
      <c r="AW55" s="81">
        <f>ROUND(BA55*L30,2)</f>
        <v>0</v>
      </c>
      <c r="AX55" s="81">
        <f>ROUND(BB55*L29,2)</f>
        <v>0</v>
      </c>
      <c r="AY55" s="81">
        <f>ROUND(BC55*L30,2)</f>
        <v>0</v>
      </c>
      <c r="AZ55" s="81">
        <f t="shared" ref="AZ55:BD56" si="2">ROUND(AZ56,2)</f>
        <v>0</v>
      </c>
      <c r="BA55" s="81">
        <f t="shared" si="2"/>
        <v>0</v>
      </c>
      <c r="BB55" s="81">
        <f t="shared" si="2"/>
        <v>0</v>
      </c>
      <c r="BC55" s="81">
        <f t="shared" si="2"/>
        <v>0</v>
      </c>
      <c r="BD55" s="83">
        <f t="shared" si="2"/>
        <v>0</v>
      </c>
      <c r="BS55" s="84" t="s">
        <v>75</v>
      </c>
      <c r="BT55" s="84" t="s">
        <v>83</v>
      </c>
      <c r="BU55" s="84" t="s">
        <v>77</v>
      </c>
      <c r="BV55" s="84" t="s">
        <v>78</v>
      </c>
      <c r="BW55" s="84" t="s">
        <v>84</v>
      </c>
      <c r="BX55" s="84" t="s">
        <v>5</v>
      </c>
      <c r="CL55" s="84" t="s">
        <v>3</v>
      </c>
      <c r="CM55" s="84" t="s">
        <v>85</v>
      </c>
    </row>
    <row r="56" spans="1:91" s="4" customFormat="1" ht="16.5" customHeight="1">
      <c r="B56" s="48"/>
      <c r="C56" s="10"/>
      <c r="D56" s="10"/>
      <c r="E56" s="309" t="s">
        <v>86</v>
      </c>
      <c r="F56" s="309"/>
      <c r="G56" s="309"/>
      <c r="H56" s="309"/>
      <c r="I56" s="309"/>
      <c r="J56" s="10"/>
      <c r="K56" s="309" t="s">
        <v>87</v>
      </c>
      <c r="L56" s="309"/>
      <c r="M56" s="309"/>
      <c r="N56" s="309"/>
      <c r="O56" s="309"/>
      <c r="P56" s="309"/>
      <c r="Q56" s="309"/>
      <c r="R56" s="309"/>
      <c r="S56" s="309"/>
      <c r="T56" s="309"/>
      <c r="U56" s="309"/>
      <c r="V56" s="309"/>
      <c r="W56" s="309"/>
      <c r="X56" s="309"/>
      <c r="Y56" s="309"/>
      <c r="Z56" s="309"/>
      <c r="AA56" s="309"/>
      <c r="AB56" s="309"/>
      <c r="AC56" s="309"/>
      <c r="AD56" s="309"/>
      <c r="AE56" s="309"/>
      <c r="AF56" s="309"/>
      <c r="AG56" s="310">
        <f>ROUND(AG57,2)</f>
        <v>0</v>
      </c>
      <c r="AH56" s="308"/>
      <c r="AI56" s="308"/>
      <c r="AJ56" s="308"/>
      <c r="AK56" s="308"/>
      <c r="AL56" s="308"/>
      <c r="AM56" s="308"/>
      <c r="AN56" s="307">
        <f t="shared" si="0"/>
        <v>0</v>
      </c>
      <c r="AO56" s="308"/>
      <c r="AP56" s="308"/>
      <c r="AQ56" s="85" t="s">
        <v>88</v>
      </c>
      <c r="AR56" s="48"/>
      <c r="AS56" s="86">
        <f>ROUND(AS57,2)</f>
        <v>0</v>
      </c>
      <c r="AT56" s="87">
        <f t="shared" si="1"/>
        <v>0</v>
      </c>
      <c r="AU56" s="88">
        <f>ROUND(AU57,5)</f>
        <v>0</v>
      </c>
      <c r="AV56" s="87">
        <f>ROUND(AZ56*L29,2)</f>
        <v>0</v>
      </c>
      <c r="AW56" s="87">
        <f>ROUND(BA56*L30,2)</f>
        <v>0</v>
      </c>
      <c r="AX56" s="87">
        <f>ROUND(BB56*L29,2)</f>
        <v>0</v>
      </c>
      <c r="AY56" s="87">
        <f>ROUND(BC56*L30,2)</f>
        <v>0</v>
      </c>
      <c r="AZ56" s="87">
        <f t="shared" si="2"/>
        <v>0</v>
      </c>
      <c r="BA56" s="87">
        <f t="shared" si="2"/>
        <v>0</v>
      </c>
      <c r="BB56" s="87">
        <f t="shared" si="2"/>
        <v>0</v>
      </c>
      <c r="BC56" s="87">
        <f t="shared" si="2"/>
        <v>0</v>
      </c>
      <c r="BD56" s="89">
        <f t="shared" si="2"/>
        <v>0</v>
      </c>
      <c r="BS56" s="27" t="s">
        <v>75</v>
      </c>
      <c r="BT56" s="27" t="s">
        <v>85</v>
      </c>
      <c r="BU56" s="27" t="s">
        <v>77</v>
      </c>
      <c r="BV56" s="27" t="s">
        <v>78</v>
      </c>
      <c r="BW56" s="27" t="s">
        <v>89</v>
      </c>
      <c r="BX56" s="27" t="s">
        <v>84</v>
      </c>
      <c r="CL56" s="27" t="s">
        <v>3</v>
      </c>
    </row>
    <row r="57" spans="1:91" s="4" customFormat="1" ht="23.25" customHeight="1">
      <c r="A57" s="90" t="s">
        <v>90</v>
      </c>
      <c r="B57" s="48"/>
      <c r="C57" s="10"/>
      <c r="D57" s="10"/>
      <c r="E57" s="10"/>
      <c r="F57" s="309" t="s">
        <v>91</v>
      </c>
      <c r="G57" s="309"/>
      <c r="H57" s="309"/>
      <c r="I57" s="309"/>
      <c r="J57" s="309"/>
      <c r="K57" s="10"/>
      <c r="L57" s="309" t="s">
        <v>92</v>
      </c>
      <c r="M57" s="309"/>
      <c r="N57" s="309"/>
      <c r="O57" s="309"/>
      <c r="P57" s="309"/>
      <c r="Q57" s="309"/>
      <c r="R57" s="309"/>
      <c r="S57" s="309"/>
      <c r="T57" s="309"/>
      <c r="U57" s="309"/>
      <c r="V57" s="309"/>
      <c r="W57" s="309"/>
      <c r="X57" s="309"/>
      <c r="Y57" s="309"/>
      <c r="Z57" s="309"/>
      <c r="AA57" s="309"/>
      <c r="AB57" s="309"/>
      <c r="AC57" s="309"/>
      <c r="AD57" s="309"/>
      <c r="AE57" s="309"/>
      <c r="AF57" s="309"/>
      <c r="AG57" s="307">
        <f>'SO 111.1 - chodník - II-4...'!J34</f>
        <v>0</v>
      </c>
      <c r="AH57" s="308"/>
      <c r="AI57" s="308"/>
      <c r="AJ57" s="308"/>
      <c r="AK57" s="308"/>
      <c r="AL57" s="308"/>
      <c r="AM57" s="308"/>
      <c r="AN57" s="307">
        <f t="shared" si="0"/>
        <v>0</v>
      </c>
      <c r="AO57" s="308"/>
      <c r="AP57" s="308"/>
      <c r="AQ57" s="85" t="s">
        <v>88</v>
      </c>
      <c r="AR57" s="48"/>
      <c r="AS57" s="86">
        <v>0</v>
      </c>
      <c r="AT57" s="87">
        <f t="shared" si="1"/>
        <v>0</v>
      </c>
      <c r="AU57" s="88">
        <f>'SO 111.1 - chodník - II-4...'!P96</f>
        <v>0</v>
      </c>
      <c r="AV57" s="87">
        <f>'SO 111.1 - chodník - II-4...'!J37</f>
        <v>0</v>
      </c>
      <c r="AW57" s="87">
        <f>'SO 111.1 - chodník - II-4...'!J38</f>
        <v>0</v>
      </c>
      <c r="AX57" s="87">
        <f>'SO 111.1 - chodník - II-4...'!J39</f>
        <v>0</v>
      </c>
      <c r="AY57" s="87">
        <f>'SO 111.1 - chodník - II-4...'!J40</f>
        <v>0</v>
      </c>
      <c r="AZ57" s="87">
        <f>'SO 111.1 - chodník - II-4...'!F37</f>
        <v>0</v>
      </c>
      <c r="BA57" s="87">
        <f>'SO 111.1 - chodník - II-4...'!F38</f>
        <v>0</v>
      </c>
      <c r="BB57" s="87">
        <f>'SO 111.1 - chodník - II-4...'!F39</f>
        <v>0</v>
      </c>
      <c r="BC57" s="87">
        <f>'SO 111.1 - chodník - II-4...'!F40</f>
        <v>0</v>
      </c>
      <c r="BD57" s="89">
        <f>'SO 111.1 - chodník - II-4...'!F41</f>
        <v>0</v>
      </c>
      <c r="BT57" s="27" t="s">
        <v>93</v>
      </c>
      <c r="BV57" s="27" t="s">
        <v>78</v>
      </c>
      <c r="BW57" s="27" t="s">
        <v>94</v>
      </c>
      <c r="BX57" s="27" t="s">
        <v>89</v>
      </c>
      <c r="CL57" s="27" t="s">
        <v>3</v>
      </c>
    </row>
    <row r="58" spans="1:91" s="7" customFormat="1" ht="16.5" customHeight="1">
      <c r="B58" s="76"/>
      <c r="C58" s="77"/>
      <c r="D58" s="306" t="s">
        <v>95</v>
      </c>
      <c r="E58" s="306"/>
      <c r="F58" s="306"/>
      <c r="G58" s="306"/>
      <c r="H58" s="306"/>
      <c r="I58" s="78"/>
      <c r="J58" s="306" t="s">
        <v>96</v>
      </c>
      <c r="K58" s="306"/>
      <c r="L58" s="306"/>
      <c r="M58" s="306"/>
      <c r="N58" s="306"/>
      <c r="O58" s="306"/>
      <c r="P58" s="306"/>
      <c r="Q58" s="306"/>
      <c r="R58" s="306"/>
      <c r="S58" s="306"/>
      <c r="T58" s="306"/>
      <c r="U58" s="306"/>
      <c r="V58" s="306"/>
      <c r="W58" s="306"/>
      <c r="X58" s="306"/>
      <c r="Y58" s="306"/>
      <c r="Z58" s="306"/>
      <c r="AA58" s="306"/>
      <c r="AB58" s="306"/>
      <c r="AC58" s="306"/>
      <c r="AD58" s="306"/>
      <c r="AE58" s="306"/>
      <c r="AF58" s="306"/>
      <c r="AG58" s="303">
        <f>ROUND(SUM(AG59:AG60),2)</f>
        <v>0</v>
      </c>
      <c r="AH58" s="304"/>
      <c r="AI58" s="304"/>
      <c r="AJ58" s="304"/>
      <c r="AK58" s="304"/>
      <c r="AL58" s="304"/>
      <c r="AM58" s="304"/>
      <c r="AN58" s="305">
        <f t="shared" si="0"/>
        <v>0</v>
      </c>
      <c r="AO58" s="304"/>
      <c r="AP58" s="304"/>
      <c r="AQ58" s="79" t="s">
        <v>82</v>
      </c>
      <c r="AR58" s="76"/>
      <c r="AS58" s="80">
        <f>ROUND(SUM(AS59:AS60),2)</f>
        <v>0</v>
      </c>
      <c r="AT58" s="81">
        <f t="shared" si="1"/>
        <v>0</v>
      </c>
      <c r="AU58" s="82">
        <f>ROUND(SUM(AU59:AU60),5)</f>
        <v>0</v>
      </c>
      <c r="AV58" s="81">
        <f>ROUND(AZ58*L29,2)</f>
        <v>0</v>
      </c>
      <c r="AW58" s="81">
        <f>ROUND(BA58*L30,2)</f>
        <v>0</v>
      </c>
      <c r="AX58" s="81">
        <f>ROUND(BB58*L29,2)</f>
        <v>0</v>
      </c>
      <c r="AY58" s="81">
        <f>ROUND(BC58*L30,2)</f>
        <v>0</v>
      </c>
      <c r="AZ58" s="81">
        <f>ROUND(SUM(AZ59:AZ60),2)</f>
        <v>0</v>
      </c>
      <c r="BA58" s="81">
        <f>ROUND(SUM(BA59:BA60),2)</f>
        <v>0</v>
      </c>
      <c r="BB58" s="81">
        <f>ROUND(SUM(BB59:BB60),2)</f>
        <v>0</v>
      </c>
      <c r="BC58" s="81">
        <f>ROUND(SUM(BC59:BC60),2)</f>
        <v>0</v>
      </c>
      <c r="BD58" s="83">
        <f>ROUND(SUM(BD59:BD60),2)</f>
        <v>0</v>
      </c>
      <c r="BS58" s="84" t="s">
        <v>75</v>
      </c>
      <c r="BT58" s="84" t="s">
        <v>83</v>
      </c>
      <c r="BU58" s="84" t="s">
        <v>77</v>
      </c>
      <c r="BV58" s="84" t="s">
        <v>78</v>
      </c>
      <c r="BW58" s="84" t="s">
        <v>97</v>
      </c>
      <c r="BX58" s="84" t="s">
        <v>5</v>
      </c>
      <c r="CL58" s="84" t="s">
        <v>3</v>
      </c>
      <c r="CM58" s="84" t="s">
        <v>85</v>
      </c>
    </row>
    <row r="59" spans="1:91" s="4" customFormat="1" ht="16.5" customHeight="1">
      <c r="A59" s="90" t="s">
        <v>90</v>
      </c>
      <c r="B59" s="48"/>
      <c r="C59" s="10"/>
      <c r="D59" s="10"/>
      <c r="E59" s="309" t="s">
        <v>98</v>
      </c>
      <c r="F59" s="309"/>
      <c r="G59" s="309"/>
      <c r="H59" s="309"/>
      <c r="I59" s="309"/>
      <c r="J59" s="10"/>
      <c r="K59" s="309" t="s">
        <v>99</v>
      </c>
      <c r="L59" s="309"/>
      <c r="M59" s="309"/>
      <c r="N59" s="309"/>
      <c r="O59" s="309"/>
      <c r="P59" s="309"/>
      <c r="Q59" s="309"/>
      <c r="R59" s="309"/>
      <c r="S59" s="309"/>
      <c r="T59" s="309"/>
      <c r="U59" s="309"/>
      <c r="V59" s="309"/>
      <c r="W59" s="309"/>
      <c r="X59" s="309"/>
      <c r="Y59" s="309"/>
      <c r="Z59" s="309"/>
      <c r="AA59" s="309"/>
      <c r="AB59" s="309"/>
      <c r="AC59" s="309"/>
      <c r="AD59" s="309"/>
      <c r="AE59" s="309"/>
      <c r="AF59" s="309"/>
      <c r="AG59" s="307">
        <f>'SO 191 - dopravní značení...'!J32</f>
        <v>0</v>
      </c>
      <c r="AH59" s="308"/>
      <c r="AI59" s="308"/>
      <c r="AJ59" s="308"/>
      <c r="AK59" s="308"/>
      <c r="AL59" s="308"/>
      <c r="AM59" s="308"/>
      <c r="AN59" s="307">
        <f t="shared" si="0"/>
        <v>0</v>
      </c>
      <c r="AO59" s="308"/>
      <c r="AP59" s="308"/>
      <c r="AQ59" s="85" t="s">
        <v>88</v>
      </c>
      <c r="AR59" s="48"/>
      <c r="AS59" s="86">
        <v>0</v>
      </c>
      <c r="AT59" s="87">
        <f t="shared" si="1"/>
        <v>0</v>
      </c>
      <c r="AU59" s="88">
        <f>'SO 191 - dopravní značení...'!P88</f>
        <v>0</v>
      </c>
      <c r="AV59" s="87">
        <f>'SO 191 - dopravní značení...'!J35</f>
        <v>0</v>
      </c>
      <c r="AW59" s="87">
        <f>'SO 191 - dopravní značení...'!J36</f>
        <v>0</v>
      </c>
      <c r="AX59" s="87">
        <f>'SO 191 - dopravní značení...'!J37</f>
        <v>0</v>
      </c>
      <c r="AY59" s="87">
        <f>'SO 191 - dopravní značení...'!J38</f>
        <v>0</v>
      </c>
      <c r="AZ59" s="87">
        <f>'SO 191 - dopravní značení...'!F35</f>
        <v>0</v>
      </c>
      <c r="BA59" s="87">
        <f>'SO 191 - dopravní značení...'!F36</f>
        <v>0</v>
      </c>
      <c r="BB59" s="87">
        <f>'SO 191 - dopravní značení...'!F37</f>
        <v>0</v>
      </c>
      <c r="BC59" s="87">
        <f>'SO 191 - dopravní značení...'!F38</f>
        <v>0</v>
      </c>
      <c r="BD59" s="89">
        <f>'SO 191 - dopravní značení...'!F39</f>
        <v>0</v>
      </c>
      <c r="BT59" s="27" t="s">
        <v>85</v>
      </c>
      <c r="BV59" s="27" t="s">
        <v>78</v>
      </c>
      <c r="BW59" s="27" t="s">
        <v>100</v>
      </c>
      <c r="BX59" s="27" t="s">
        <v>97</v>
      </c>
      <c r="CL59" s="27" t="s">
        <v>3</v>
      </c>
    </row>
    <row r="60" spans="1:91" s="4" customFormat="1" ht="16.5" customHeight="1">
      <c r="A60" s="90" t="s">
        <v>90</v>
      </c>
      <c r="B60" s="48"/>
      <c r="C60" s="10"/>
      <c r="D60" s="10"/>
      <c r="E60" s="309" t="s">
        <v>101</v>
      </c>
      <c r="F60" s="309"/>
      <c r="G60" s="309"/>
      <c r="H60" s="309"/>
      <c r="I60" s="309"/>
      <c r="J60" s="10"/>
      <c r="K60" s="309" t="s">
        <v>102</v>
      </c>
      <c r="L60" s="309"/>
      <c r="M60" s="309"/>
      <c r="N60" s="309"/>
      <c r="O60" s="309"/>
      <c r="P60" s="309"/>
      <c r="Q60" s="309"/>
      <c r="R60" s="309"/>
      <c r="S60" s="309"/>
      <c r="T60" s="309"/>
      <c r="U60" s="309"/>
      <c r="V60" s="309"/>
      <c r="W60" s="309"/>
      <c r="X60" s="309"/>
      <c r="Y60" s="309"/>
      <c r="Z60" s="309"/>
      <c r="AA60" s="309"/>
      <c r="AB60" s="309"/>
      <c r="AC60" s="309"/>
      <c r="AD60" s="309"/>
      <c r="AE60" s="309"/>
      <c r="AF60" s="309"/>
      <c r="AG60" s="307">
        <f>'SO 192 - DIO'!J32</f>
        <v>0</v>
      </c>
      <c r="AH60" s="308"/>
      <c r="AI60" s="308"/>
      <c r="AJ60" s="308"/>
      <c r="AK60" s="308"/>
      <c r="AL60" s="308"/>
      <c r="AM60" s="308"/>
      <c r="AN60" s="307">
        <f t="shared" si="0"/>
        <v>0</v>
      </c>
      <c r="AO60" s="308"/>
      <c r="AP60" s="308"/>
      <c r="AQ60" s="85" t="s">
        <v>88</v>
      </c>
      <c r="AR60" s="48"/>
      <c r="AS60" s="86">
        <v>0</v>
      </c>
      <c r="AT60" s="87">
        <f t="shared" si="1"/>
        <v>0</v>
      </c>
      <c r="AU60" s="88">
        <f>'SO 192 - DIO'!P87</f>
        <v>0</v>
      </c>
      <c r="AV60" s="87">
        <f>'SO 192 - DIO'!J35</f>
        <v>0</v>
      </c>
      <c r="AW60" s="87">
        <f>'SO 192 - DIO'!J36</f>
        <v>0</v>
      </c>
      <c r="AX60" s="87">
        <f>'SO 192 - DIO'!J37</f>
        <v>0</v>
      </c>
      <c r="AY60" s="87">
        <f>'SO 192 - DIO'!J38</f>
        <v>0</v>
      </c>
      <c r="AZ60" s="87">
        <f>'SO 192 - DIO'!F35</f>
        <v>0</v>
      </c>
      <c r="BA60" s="87">
        <f>'SO 192 - DIO'!F36</f>
        <v>0</v>
      </c>
      <c r="BB60" s="87">
        <f>'SO 192 - DIO'!F37</f>
        <v>0</v>
      </c>
      <c r="BC60" s="87">
        <f>'SO 192 - DIO'!F38</f>
        <v>0</v>
      </c>
      <c r="BD60" s="89">
        <f>'SO 192 - DIO'!F39</f>
        <v>0</v>
      </c>
      <c r="BT60" s="27" t="s">
        <v>85</v>
      </c>
      <c r="BV60" s="27" t="s">
        <v>78</v>
      </c>
      <c r="BW60" s="27" t="s">
        <v>103</v>
      </c>
      <c r="BX60" s="27" t="s">
        <v>97</v>
      </c>
      <c r="CL60" s="27" t="s">
        <v>3</v>
      </c>
    </row>
    <row r="61" spans="1:91" s="7" customFormat="1" ht="16.5" customHeight="1">
      <c r="B61" s="76"/>
      <c r="C61" s="77"/>
      <c r="D61" s="306" t="s">
        <v>104</v>
      </c>
      <c r="E61" s="306"/>
      <c r="F61" s="306"/>
      <c r="G61" s="306"/>
      <c r="H61" s="306"/>
      <c r="I61" s="78"/>
      <c r="J61" s="306" t="s">
        <v>105</v>
      </c>
      <c r="K61" s="306"/>
      <c r="L61" s="306"/>
      <c r="M61" s="306"/>
      <c r="N61" s="306"/>
      <c r="O61" s="306"/>
      <c r="P61" s="306"/>
      <c r="Q61" s="306"/>
      <c r="R61" s="306"/>
      <c r="S61" s="306"/>
      <c r="T61" s="306"/>
      <c r="U61" s="306"/>
      <c r="V61" s="306"/>
      <c r="W61" s="306"/>
      <c r="X61" s="306"/>
      <c r="Y61" s="306"/>
      <c r="Z61" s="306"/>
      <c r="AA61" s="306"/>
      <c r="AB61" s="306"/>
      <c r="AC61" s="306"/>
      <c r="AD61" s="306"/>
      <c r="AE61" s="306"/>
      <c r="AF61" s="306"/>
      <c r="AG61" s="303">
        <f>ROUND(AG62,2)</f>
        <v>0</v>
      </c>
      <c r="AH61" s="304"/>
      <c r="AI61" s="304"/>
      <c r="AJ61" s="304"/>
      <c r="AK61" s="304"/>
      <c r="AL61" s="304"/>
      <c r="AM61" s="304"/>
      <c r="AN61" s="305">
        <f t="shared" si="0"/>
        <v>0</v>
      </c>
      <c r="AO61" s="304"/>
      <c r="AP61" s="304"/>
      <c r="AQ61" s="79" t="s">
        <v>82</v>
      </c>
      <c r="AR61" s="76"/>
      <c r="AS61" s="80">
        <f>ROUND(AS62,2)</f>
        <v>0</v>
      </c>
      <c r="AT61" s="81">
        <f t="shared" si="1"/>
        <v>0</v>
      </c>
      <c r="AU61" s="82">
        <f>ROUND(AU62,5)</f>
        <v>0</v>
      </c>
      <c r="AV61" s="81">
        <f>ROUND(AZ61*L29,2)</f>
        <v>0</v>
      </c>
      <c r="AW61" s="81">
        <f>ROUND(BA61*L30,2)</f>
        <v>0</v>
      </c>
      <c r="AX61" s="81">
        <f>ROUND(BB61*L29,2)</f>
        <v>0</v>
      </c>
      <c r="AY61" s="81">
        <f>ROUND(BC61*L30,2)</f>
        <v>0</v>
      </c>
      <c r="AZ61" s="81">
        <f>ROUND(AZ62,2)</f>
        <v>0</v>
      </c>
      <c r="BA61" s="81">
        <f>ROUND(BA62,2)</f>
        <v>0</v>
      </c>
      <c r="BB61" s="81">
        <f>ROUND(BB62,2)</f>
        <v>0</v>
      </c>
      <c r="BC61" s="81">
        <f>ROUND(BC62,2)</f>
        <v>0</v>
      </c>
      <c r="BD61" s="83">
        <f>ROUND(BD62,2)</f>
        <v>0</v>
      </c>
      <c r="BS61" s="84" t="s">
        <v>75</v>
      </c>
      <c r="BT61" s="84" t="s">
        <v>83</v>
      </c>
      <c r="BU61" s="84" t="s">
        <v>77</v>
      </c>
      <c r="BV61" s="84" t="s">
        <v>78</v>
      </c>
      <c r="BW61" s="84" t="s">
        <v>106</v>
      </c>
      <c r="BX61" s="84" t="s">
        <v>5</v>
      </c>
      <c r="CL61" s="84" t="s">
        <v>3</v>
      </c>
      <c r="CM61" s="84" t="s">
        <v>85</v>
      </c>
    </row>
    <row r="62" spans="1:91" s="4" customFormat="1" ht="16.5" customHeight="1">
      <c r="A62" s="90" t="s">
        <v>90</v>
      </c>
      <c r="B62" s="48"/>
      <c r="C62" s="10"/>
      <c r="D62" s="10"/>
      <c r="E62" s="309" t="s">
        <v>107</v>
      </c>
      <c r="F62" s="309"/>
      <c r="G62" s="309"/>
      <c r="H62" s="309"/>
      <c r="I62" s="309"/>
      <c r="J62" s="10"/>
      <c r="K62" s="309" t="s">
        <v>108</v>
      </c>
      <c r="L62" s="309"/>
      <c r="M62" s="309"/>
      <c r="N62" s="309"/>
      <c r="O62" s="309"/>
      <c r="P62" s="309"/>
      <c r="Q62" s="309"/>
      <c r="R62" s="309"/>
      <c r="S62" s="309"/>
      <c r="T62" s="309"/>
      <c r="U62" s="309"/>
      <c r="V62" s="309"/>
      <c r="W62" s="309"/>
      <c r="X62" s="309"/>
      <c r="Y62" s="309"/>
      <c r="Z62" s="309"/>
      <c r="AA62" s="309"/>
      <c r="AB62" s="309"/>
      <c r="AC62" s="309"/>
      <c r="AD62" s="309"/>
      <c r="AE62" s="309"/>
      <c r="AF62" s="309"/>
      <c r="AG62" s="307">
        <f>'SO 901 - VRN'!J32</f>
        <v>0</v>
      </c>
      <c r="AH62" s="308"/>
      <c r="AI62" s="308"/>
      <c r="AJ62" s="308"/>
      <c r="AK62" s="308"/>
      <c r="AL62" s="308"/>
      <c r="AM62" s="308"/>
      <c r="AN62" s="307">
        <f t="shared" si="0"/>
        <v>0</v>
      </c>
      <c r="AO62" s="308"/>
      <c r="AP62" s="308"/>
      <c r="AQ62" s="85" t="s">
        <v>88</v>
      </c>
      <c r="AR62" s="48"/>
      <c r="AS62" s="91">
        <v>0</v>
      </c>
      <c r="AT62" s="92">
        <f t="shared" si="1"/>
        <v>0</v>
      </c>
      <c r="AU62" s="93">
        <f>'SO 901 - VRN'!P86</f>
        <v>0</v>
      </c>
      <c r="AV62" s="92">
        <f>'SO 901 - VRN'!J35</f>
        <v>0</v>
      </c>
      <c r="AW62" s="92">
        <f>'SO 901 - VRN'!J36</f>
        <v>0</v>
      </c>
      <c r="AX62" s="92">
        <f>'SO 901 - VRN'!J37</f>
        <v>0</v>
      </c>
      <c r="AY62" s="92">
        <f>'SO 901 - VRN'!J38</f>
        <v>0</v>
      </c>
      <c r="AZ62" s="92">
        <f>'SO 901 - VRN'!F35</f>
        <v>0</v>
      </c>
      <c r="BA62" s="92">
        <f>'SO 901 - VRN'!F36</f>
        <v>0</v>
      </c>
      <c r="BB62" s="92">
        <f>'SO 901 - VRN'!F37</f>
        <v>0</v>
      </c>
      <c r="BC62" s="92">
        <f>'SO 901 - VRN'!F38</f>
        <v>0</v>
      </c>
      <c r="BD62" s="94">
        <f>'SO 901 - VRN'!F39</f>
        <v>0</v>
      </c>
      <c r="BT62" s="27" t="s">
        <v>85</v>
      </c>
      <c r="BV62" s="27" t="s">
        <v>78</v>
      </c>
      <c r="BW62" s="27" t="s">
        <v>109</v>
      </c>
      <c r="BX62" s="27" t="s">
        <v>106</v>
      </c>
      <c r="CL62" s="27" t="s">
        <v>3</v>
      </c>
    </row>
    <row r="63" spans="1:91" s="2" customFormat="1" ht="30" customHeight="1">
      <c r="A63" s="34"/>
      <c r="B63" s="35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5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  <row r="64" spans="1:91" s="2" customFormat="1" ht="6.95" customHeight="1">
      <c r="A64" s="34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35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</row>
  </sheetData>
  <mergeCells count="70">
    <mergeCell ref="AR2:BE2"/>
    <mergeCell ref="L33:P33"/>
    <mergeCell ref="W33:AE33"/>
    <mergeCell ref="AK33:AO33"/>
    <mergeCell ref="AK35:AO35"/>
    <mergeCell ref="X35:AB35"/>
    <mergeCell ref="L31:P31"/>
    <mergeCell ref="W31:AE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AN62:AP62"/>
    <mergeCell ref="AG62:AM62"/>
    <mergeCell ref="E62:I62"/>
    <mergeCell ref="K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L57:AF57"/>
    <mergeCell ref="AN57:AP57"/>
    <mergeCell ref="F57:J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7" location="'SO 111.1 - chodník - II-4...'!C2" display="/"/>
    <hyperlink ref="A59" location="'SO 191 - dopravní značení...'!C2" display="/"/>
    <hyperlink ref="A60" location="'SO 192 - DIO'!C2" display="/"/>
    <hyperlink ref="A62" location="'SO 901 - VRN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2" t="s">
        <v>6</v>
      </c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9" t="s">
        <v>94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110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33" t="str">
        <f>'Rekapitulace stavby'!K6</f>
        <v>Město Šternberk, Chabičov - chodníky - pravá strana</v>
      </c>
      <c r="F7" s="334"/>
      <c r="G7" s="334"/>
      <c r="H7" s="334"/>
      <c r="L7" s="22"/>
    </row>
    <row r="8" spans="1:46" ht="12.75">
      <c r="B8" s="22"/>
      <c r="D8" s="29" t="s">
        <v>111</v>
      </c>
      <c r="L8" s="22"/>
    </row>
    <row r="9" spans="1:46" s="1" customFormat="1" ht="16.5" customHeight="1">
      <c r="B9" s="22"/>
      <c r="E9" s="333" t="s">
        <v>112</v>
      </c>
      <c r="F9" s="317"/>
      <c r="G9" s="317"/>
      <c r="H9" s="317"/>
      <c r="L9" s="22"/>
    </row>
    <row r="10" spans="1:46" s="1" customFormat="1" ht="12" customHeight="1">
      <c r="B10" s="22"/>
      <c r="D10" s="29" t="s">
        <v>113</v>
      </c>
      <c r="L10" s="22"/>
    </row>
    <row r="11" spans="1:46" s="2" customFormat="1" ht="16.5" customHeight="1">
      <c r="A11" s="34"/>
      <c r="B11" s="35"/>
      <c r="C11" s="34"/>
      <c r="D11" s="34"/>
      <c r="E11" s="335" t="s">
        <v>114</v>
      </c>
      <c r="F11" s="336"/>
      <c r="G11" s="336"/>
      <c r="H11" s="336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115</v>
      </c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5"/>
      <c r="C13" s="34"/>
      <c r="D13" s="34"/>
      <c r="E13" s="290" t="s">
        <v>116</v>
      </c>
      <c r="F13" s="336"/>
      <c r="G13" s="336"/>
      <c r="H13" s="336"/>
      <c r="I13" s="34"/>
      <c r="J13" s="34"/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5"/>
      <c r="C15" s="34"/>
      <c r="D15" s="29" t="s">
        <v>19</v>
      </c>
      <c r="E15" s="34"/>
      <c r="F15" s="27" t="s">
        <v>3</v>
      </c>
      <c r="G15" s="34"/>
      <c r="H15" s="34"/>
      <c r="I15" s="29" t="s">
        <v>20</v>
      </c>
      <c r="J15" s="27" t="s">
        <v>3</v>
      </c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21</v>
      </c>
      <c r="E16" s="34"/>
      <c r="F16" s="27" t="s">
        <v>22</v>
      </c>
      <c r="G16" s="34"/>
      <c r="H16" s="34"/>
      <c r="I16" s="29" t="s">
        <v>23</v>
      </c>
      <c r="J16" s="52" t="str">
        <f>'Rekapitulace stavby'!AN8</f>
        <v>15. 3. 2021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5"/>
      <c r="C18" s="34"/>
      <c r="D18" s="29" t="s">
        <v>25</v>
      </c>
      <c r="E18" s="34"/>
      <c r="F18" s="34"/>
      <c r="G18" s="34"/>
      <c r="H18" s="34"/>
      <c r="I18" s="29" t="s">
        <v>26</v>
      </c>
      <c r="J18" s="27" t="s">
        <v>27</v>
      </c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5"/>
      <c r="C19" s="34"/>
      <c r="D19" s="34"/>
      <c r="E19" s="27" t="s">
        <v>28</v>
      </c>
      <c r="F19" s="34"/>
      <c r="G19" s="34"/>
      <c r="H19" s="34"/>
      <c r="I19" s="29" t="s">
        <v>29</v>
      </c>
      <c r="J19" s="27" t="s">
        <v>30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5"/>
      <c r="C21" s="34"/>
      <c r="D21" s="29" t="s">
        <v>31</v>
      </c>
      <c r="E21" s="34"/>
      <c r="F21" s="34"/>
      <c r="G21" s="34"/>
      <c r="H21" s="34"/>
      <c r="I21" s="29" t="s">
        <v>26</v>
      </c>
      <c r="J21" s="30" t="str">
        <f>'Rekapitulace stavby'!AN13</f>
        <v>Vyplň údaj</v>
      </c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5"/>
      <c r="C22" s="34"/>
      <c r="D22" s="34"/>
      <c r="E22" s="337" t="str">
        <f>'Rekapitulace stavby'!E14</f>
        <v>Vyplň údaj</v>
      </c>
      <c r="F22" s="316"/>
      <c r="G22" s="316"/>
      <c r="H22" s="316"/>
      <c r="I22" s="29" t="s">
        <v>29</v>
      </c>
      <c r="J22" s="30" t="str">
        <f>'Rekapitulace stavby'!AN14</f>
        <v>Vyplň údaj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5"/>
      <c r="C24" s="34"/>
      <c r="D24" s="29" t="s">
        <v>33</v>
      </c>
      <c r="E24" s="34"/>
      <c r="F24" s="34"/>
      <c r="G24" s="34"/>
      <c r="H24" s="34"/>
      <c r="I24" s="29" t="s">
        <v>26</v>
      </c>
      <c r="J24" s="27" t="s">
        <v>34</v>
      </c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5"/>
      <c r="C25" s="34"/>
      <c r="D25" s="34"/>
      <c r="E25" s="27" t="s">
        <v>35</v>
      </c>
      <c r="F25" s="34"/>
      <c r="G25" s="34"/>
      <c r="H25" s="34"/>
      <c r="I25" s="29" t="s">
        <v>29</v>
      </c>
      <c r="J25" s="27" t="s">
        <v>36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5"/>
      <c r="C27" s="34"/>
      <c r="D27" s="29" t="s">
        <v>38</v>
      </c>
      <c r="E27" s="34"/>
      <c r="F27" s="34"/>
      <c r="G27" s="34"/>
      <c r="H27" s="34"/>
      <c r="I27" s="29" t="s">
        <v>26</v>
      </c>
      <c r="J27" s="27" t="s">
        <v>3</v>
      </c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5"/>
      <c r="C28" s="34"/>
      <c r="D28" s="34"/>
      <c r="E28" s="27" t="s">
        <v>39</v>
      </c>
      <c r="F28" s="34"/>
      <c r="G28" s="34"/>
      <c r="H28" s="34"/>
      <c r="I28" s="29" t="s">
        <v>29</v>
      </c>
      <c r="J28" s="27" t="s">
        <v>3</v>
      </c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9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5"/>
      <c r="C30" s="34"/>
      <c r="D30" s="29" t="s">
        <v>40</v>
      </c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98"/>
      <c r="B31" s="99"/>
      <c r="C31" s="98"/>
      <c r="D31" s="98"/>
      <c r="E31" s="321" t="s">
        <v>3</v>
      </c>
      <c r="F31" s="321"/>
      <c r="G31" s="321"/>
      <c r="H31" s="321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5"/>
      <c r="C34" s="34"/>
      <c r="D34" s="101" t="s">
        <v>42</v>
      </c>
      <c r="E34" s="34"/>
      <c r="F34" s="34"/>
      <c r="G34" s="34"/>
      <c r="H34" s="34"/>
      <c r="I34" s="34"/>
      <c r="J34" s="68">
        <f>ROUND(J96, 2)</f>
        <v>0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5"/>
      <c r="C35" s="34"/>
      <c r="D35" s="63"/>
      <c r="E35" s="63"/>
      <c r="F35" s="63"/>
      <c r="G35" s="63"/>
      <c r="H35" s="63"/>
      <c r="I35" s="63"/>
      <c r="J35" s="63"/>
      <c r="K35" s="63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34"/>
      <c r="F36" s="38" t="s">
        <v>44</v>
      </c>
      <c r="G36" s="34"/>
      <c r="H36" s="34"/>
      <c r="I36" s="38" t="s">
        <v>43</v>
      </c>
      <c r="J36" s="38" t="s">
        <v>45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5"/>
      <c r="C37" s="34"/>
      <c r="D37" s="96" t="s">
        <v>46</v>
      </c>
      <c r="E37" s="29" t="s">
        <v>47</v>
      </c>
      <c r="F37" s="102">
        <f>ROUND((SUM(BE96:BE209)),  2)</f>
        <v>0</v>
      </c>
      <c r="G37" s="34"/>
      <c r="H37" s="34"/>
      <c r="I37" s="103">
        <v>0.21</v>
      </c>
      <c r="J37" s="102">
        <f>ROUND(((SUM(BE96:BE209))*I37),  2)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5"/>
      <c r="C38" s="34"/>
      <c r="D38" s="34"/>
      <c r="E38" s="29" t="s">
        <v>48</v>
      </c>
      <c r="F38" s="102">
        <f>ROUND((SUM(BF96:BF209)),  2)</f>
        <v>0</v>
      </c>
      <c r="G38" s="34"/>
      <c r="H38" s="34"/>
      <c r="I38" s="103">
        <v>0.15</v>
      </c>
      <c r="J38" s="102">
        <f>ROUND(((SUM(BF96:BF209))*I38),  2)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49</v>
      </c>
      <c r="F39" s="102">
        <f>ROUND((SUM(BG96:BG209)),  2)</f>
        <v>0</v>
      </c>
      <c r="G39" s="34"/>
      <c r="H39" s="34"/>
      <c r="I39" s="103">
        <v>0.21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5"/>
      <c r="C40" s="34"/>
      <c r="D40" s="34"/>
      <c r="E40" s="29" t="s">
        <v>50</v>
      </c>
      <c r="F40" s="102">
        <f>ROUND((SUM(BH96:BH209)),  2)</f>
        <v>0</v>
      </c>
      <c r="G40" s="34"/>
      <c r="H40" s="34"/>
      <c r="I40" s="103">
        <v>0.15</v>
      </c>
      <c r="J40" s="102">
        <f>0</f>
        <v>0</v>
      </c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5"/>
      <c r="C41" s="34"/>
      <c r="D41" s="34"/>
      <c r="E41" s="29" t="s">
        <v>51</v>
      </c>
      <c r="F41" s="102">
        <f>ROUND((SUM(BI96:BI209)),  2)</f>
        <v>0</v>
      </c>
      <c r="G41" s="34"/>
      <c r="H41" s="34"/>
      <c r="I41" s="103">
        <v>0</v>
      </c>
      <c r="J41" s="102">
        <f>0</f>
        <v>0</v>
      </c>
      <c r="K41" s="34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5"/>
      <c r="C43" s="104"/>
      <c r="D43" s="105" t="s">
        <v>52</v>
      </c>
      <c r="E43" s="57"/>
      <c r="F43" s="57"/>
      <c r="G43" s="106" t="s">
        <v>53</v>
      </c>
      <c r="H43" s="107" t="s">
        <v>54</v>
      </c>
      <c r="I43" s="57"/>
      <c r="J43" s="108">
        <f>SUM(J34:J41)</f>
        <v>0</v>
      </c>
      <c r="K43" s="109"/>
      <c r="L43" s="97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8" spans="1:31" s="2" customFormat="1" ht="6.95" customHeight="1">
      <c r="A48" s="34"/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31" s="2" customFormat="1" ht="24.95" customHeight="1">
      <c r="A49" s="34"/>
      <c r="B49" s="35"/>
      <c r="C49" s="23" t="s">
        <v>117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31" s="2" customFormat="1" ht="6.95" customHeight="1">
      <c r="A50" s="34"/>
      <c r="B50" s="35"/>
      <c r="C50" s="34"/>
      <c r="D50" s="34"/>
      <c r="E50" s="34"/>
      <c r="F50" s="34"/>
      <c r="G50" s="34"/>
      <c r="H50" s="34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31" s="2" customFormat="1" ht="12" customHeight="1">
      <c r="A51" s="34"/>
      <c r="B51" s="35"/>
      <c r="C51" s="29" t="s">
        <v>17</v>
      </c>
      <c r="D51" s="34"/>
      <c r="E51" s="34"/>
      <c r="F51" s="34"/>
      <c r="G51" s="34"/>
      <c r="H51" s="34"/>
      <c r="I51" s="34"/>
      <c r="J51" s="34"/>
      <c r="K51" s="34"/>
      <c r="L51" s="9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31" s="2" customFormat="1" ht="16.5" customHeight="1">
      <c r="A52" s="34"/>
      <c r="B52" s="35"/>
      <c r="C52" s="34"/>
      <c r="D52" s="34"/>
      <c r="E52" s="333" t="str">
        <f>E7</f>
        <v>Město Šternberk, Chabičov - chodníky - pravá strana</v>
      </c>
      <c r="F52" s="334"/>
      <c r="G52" s="334"/>
      <c r="H52" s="334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31" s="1" customFormat="1" ht="12" customHeight="1">
      <c r="B53" s="22"/>
      <c r="C53" s="29" t="s">
        <v>111</v>
      </c>
      <c r="L53" s="22"/>
    </row>
    <row r="54" spans="1:31" s="1" customFormat="1" ht="16.5" customHeight="1">
      <c r="B54" s="22"/>
      <c r="E54" s="333" t="s">
        <v>112</v>
      </c>
      <c r="F54" s="317"/>
      <c r="G54" s="317"/>
      <c r="H54" s="317"/>
      <c r="L54" s="22"/>
    </row>
    <row r="55" spans="1:31" s="1" customFormat="1" ht="12" customHeight="1">
      <c r="B55" s="22"/>
      <c r="C55" s="29" t="s">
        <v>113</v>
      </c>
      <c r="L55" s="22"/>
    </row>
    <row r="56" spans="1:31" s="2" customFormat="1" ht="16.5" customHeight="1">
      <c r="A56" s="34"/>
      <c r="B56" s="35"/>
      <c r="C56" s="34"/>
      <c r="D56" s="34"/>
      <c r="E56" s="335" t="s">
        <v>114</v>
      </c>
      <c r="F56" s="336"/>
      <c r="G56" s="336"/>
      <c r="H56" s="336"/>
      <c r="I56" s="34"/>
      <c r="J56" s="34"/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31" s="2" customFormat="1" ht="12" customHeight="1">
      <c r="A57" s="34"/>
      <c r="B57" s="35"/>
      <c r="C57" s="29" t="s">
        <v>115</v>
      </c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31" s="2" customFormat="1" ht="16.5" customHeight="1">
      <c r="A58" s="34"/>
      <c r="B58" s="35"/>
      <c r="C58" s="34"/>
      <c r="D58" s="34"/>
      <c r="E58" s="290" t="str">
        <f>E13</f>
        <v>SO 111.1 - chodník - II/445 - pravá strana</v>
      </c>
      <c r="F58" s="336"/>
      <c r="G58" s="336"/>
      <c r="H58" s="336"/>
      <c r="I58" s="34"/>
      <c r="J58" s="34"/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31" s="2" customFormat="1" ht="6.95" customHeight="1">
      <c r="A59" s="34"/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31" s="2" customFormat="1" ht="12" customHeight="1">
      <c r="A60" s="34"/>
      <c r="B60" s="35"/>
      <c r="C60" s="29" t="s">
        <v>21</v>
      </c>
      <c r="D60" s="34"/>
      <c r="E60" s="34"/>
      <c r="F60" s="27" t="str">
        <f>F16</f>
        <v>Chabičov</v>
      </c>
      <c r="G60" s="34"/>
      <c r="H60" s="34"/>
      <c r="I60" s="29" t="s">
        <v>23</v>
      </c>
      <c r="J60" s="52" t="str">
        <f>IF(J16="","",J16)</f>
        <v>15. 3. 2021</v>
      </c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s="2" customFormat="1" ht="6.95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s="2" customFormat="1" ht="15.2" customHeight="1">
      <c r="A62" s="34"/>
      <c r="B62" s="35"/>
      <c r="C62" s="29" t="s">
        <v>25</v>
      </c>
      <c r="D62" s="34"/>
      <c r="E62" s="34"/>
      <c r="F62" s="27" t="str">
        <f>E19</f>
        <v>Město Šternberk</v>
      </c>
      <c r="G62" s="34"/>
      <c r="H62" s="34"/>
      <c r="I62" s="29" t="s">
        <v>33</v>
      </c>
      <c r="J62" s="32" t="str">
        <f>E25</f>
        <v>Cekr CZ s.r.o.</v>
      </c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31" s="2" customFormat="1" ht="25.7" customHeight="1">
      <c r="A63" s="34"/>
      <c r="B63" s="35"/>
      <c r="C63" s="29" t="s">
        <v>31</v>
      </c>
      <c r="D63" s="34"/>
      <c r="E63" s="34"/>
      <c r="F63" s="27" t="str">
        <f>IF(E22="","",E22)</f>
        <v>Vyplň údaj</v>
      </c>
      <c r="G63" s="34"/>
      <c r="H63" s="34"/>
      <c r="I63" s="29" t="s">
        <v>38</v>
      </c>
      <c r="J63" s="32" t="str">
        <f>E28</f>
        <v>Jan Zamykal, CS ÚRS 2021 01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31" s="2" customFormat="1" ht="10.35" customHeight="1">
      <c r="A64" s="34"/>
      <c r="B64" s="35"/>
      <c r="C64" s="34"/>
      <c r="D64" s="34"/>
      <c r="E64" s="34"/>
      <c r="F64" s="34"/>
      <c r="G64" s="34"/>
      <c r="H64" s="34"/>
      <c r="I64" s="34"/>
      <c r="J64" s="34"/>
      <c r="K64" s="34"/>
      <c r="L64" s="97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47" s="2" customFormat="1" ht="29.25" customHeight="1">
      <c r="A65" s="34"/>
      <c r="B65" s="35"/>
      <c r="C65" s="110" t="s">
        <v>118</v>
      </c>
      <c r="D65" s="104"/>
      <c r="E65" s="104"/>
      <c r="F65" s="104"/>
      <c r="G65" s="104"/>
      <c r="H65" s="104"/>
      <c r="I65" s="104"/>
      <c r="J65" s="111" t="s">
        <v>119</v>
      </c>
      <c r="K65" s="104"/>
      <c r="L65" s="9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47" s="2" customFormat="1" ht="10.3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47" s="2" customFormat="1" ht="22.9" customHeight="1">
      <c r="A67" s="34"/>
      <c r="B67" s="35"/>
      <c r="C67" s="112" t="s">
        <v>74</v>
      </c>
      <c r="D67" s="34"/>
      <c r="E67" s="34"/>
      <c r="F67" s="34"/>
      <c r="G67" s="34"/>
      <c r="H67" s="34"/>
      <c r="I67" s="34"/>
      <c r="J67" s="68">
        <f>J96</f>
        <v>0</v>
      </c>
      <c r="K67" s="34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U67" s="19" t="s">
        <v>120</v>
      </c>
    </row>
    <row r="68" spans="1:47" s="9" customFormat="1" ht="24.95" customHeight="1">
      <c r="B68" s="113"/>
      <c r="D68" s="114" t="s">
        <v>121</v>
      </c>
      <c r="E68" s="115"/>
      <c r="F68" s="115"/>
      <c r="G68" s="115"/>
      <c r="H68" s="115"/>
      <c r="I68" s="115"/>
      <c r="J68" s="116">
        <f>J97</f>
        <v>0</v>
      </c>
      <c r="L68" s="113"/>
    </row>
    <row r="69" spans="1:47" s="10" customFormat="1" ht="19.899999999999999" customHeight="1">
      <c r="B69" s="117"/>
      <c r="D69" s="118" t="s">
        <v>122</v>
      </c>
      <c r="E69" s="119"/>
      <c r="F69" s="119"/>
      <c r="G69" s="119"/>
      <c r="H69" s="119"/>
      <c r="I69" s="119"/>
      <c r="J69" s="120">
        <f>J98</f>
        <v>0</v>
      </c>
      <c r="L69" s="117"/>
    </row>
    <row r="70" spans="1:47" s="10" customFormat="1" ht="19.899999999999999" customHeight="1">
      <c r="B70" s="117"/>
      <c r="D70" s="118" t="s">
        <v>123</v>
      </c>
      <c r="E70" s="119"/>
      <c r="F70" s="119"/>
      <c r="G70" s="119"/>
      <c r="H70" s="119"/>
      <c r="I70" s="119"/>
      <c r="J70" s="120">
        <f>J148</f>
        <v>0</v>
      </c>
      <c r="L70" s="117"/>
    </row>
    <row r="71" spans="1:47" s="10" customFormat="1" ht="19.899999999999999" customHeight="1">
      <c r="B71" s="117"/>
      <c r="D71" s="118" t="s">
        <v>124</v>
      </c>
      <c r="E71" s="119"/>
      <c r="F71" s="119"/>
      <c r="G71" s="119"/>
      <c r="H71" s="119"/>
      <c r="I71" s="119"/>
      <c r="J71" s="120">
        <f>J183</f>
        <v>0</v>
      </c>
      <c r="L71" s="117"/>
    </row>
    <row r="72" spans="1:47" s="10" customFormat="1" ht="19.899999999999999" customHeight="1">
      <c r="B72" s="117"/>
      <c r="D72" s="118" t="s">
        <v>125</v>
      </c>
      <c r="E72" s="119"/>
      <c r="F72" s="119"/>
      <c r="G72" s="119"/>
      <c r="H72" s="119"/>
      <c r="I72" s="119"/>
      <c r="J72" s="120">
        <f>J207</f>
        <v>0</v>
      </c>
      <c r="L72" s="117"/>
    </row>
    <row r="73" spans="1:47" s="2" customFormat="1" ht="21.75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47" s="2" customFormat="1" ht="6.95" customHeight="1">
      <c r="A74" s="34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47" s="2" customFormat="1" ht="6.95" customHeight="1">
      <c r="A78" s="3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47" s="2" customFormat="1" ht="24.95" customHeight="1">
      <c r="A79" s="34"/>
      <c r="B79" s="35"/>
      <c r="C79" s="23" t="s">
        <v>126</v>
      </c>
      <c r="D79" s="34"/>
      <c r="E79" s="34"/>
      <c r="F79" s="34"/>
      <c r="G79" s="34"/>
      <c r="H79" s="34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47" s="2" customFormat="1" ht="6.95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12" customHeight="1">
      <c r="A81" s="34"/>
      <c r="B81" s="35"/>
      <c r="C81" s="29" t="s">
        <v>17</v>
      </c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6.5" customHeight="1">
      <c r="A82" s="34"/>
      <c r="B82" s="35"/>
      <c r="C82" s="34"/>
      <c r="D82" s="34"/>
      <c r="E82" s="333" t="str">
        <f>E7</f>
        <v>Město Šternberk, Chabičov - chodníky - pravá strana</v>
      </c>
      <c r="F82" s="334"/>
      <c r="G82" s="334"/>
      <c r="H82" s="334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1" customFormat="1" ht="12" customHeight="1">
      <c r="B83" s="22"/>
      <c r="C83" s="29" t="s">
        <v>111</v>
      </c>
      <c r="L83" s="22"/>
    </row>
    <row r="84" spans="1:63" s="1" customFormat="1" ht="16.5" customHeight="1">
      <c r="B84" s="22"/>
      <c r="E84" s="333" t="s">
        <v>112</v>
      </c>
      <c r="F84" s="317"/>
      <c r="G84" s="317"/>
      <c r="H84" s="317"/>
      <c r="L84" s="22"/>
    </row>
    <row r="85" spans="1:63" s="1" customFormat="1" ht="12" customHeight="1">
      <c r="B85" s="22"/>
      <c r="C85" s="29" t="s">
        <v>113</v>
      </c>
      <c r="L85" s="22"/>
    </row>
    <row r="86" spans="1:63" s="2" customFormat="1" ht="16.5" customHeight="1">
      <c r="A86" s="34"/>
      <c r="B86" s="35"/>
      <c r="C86" s="34"/>
      <c r="D86" s="34"/>
      <c r="E86" s="335" t="s">
        <v>114</v>
      </c>
      <c r="F86" s="336"/>
      <c r="G86" s="336"/>
      <c r="H86" s="336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2" customHeight="1">
      <c r="A87" s="34"/>
      <c r="B87" s="35"/>
      <c r="C87" s="29" t="s">
        <v>115</v>
      </c>
      <c r="D87" s="34"/>
      <c r="E87" s="34"/>
      <c r="F87" s="34"/>
      <c r="G87" s="34"/>
      <c r="H87" s="34"/>
      <c r="I87" s="34"/>
      <c r="J87" s="34"/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6.5" customHeight="1">
      <c r="A88" s="34"/>
      <c r="B88" s="35"/>
      <c r="C88" s="34"/>
      <c r="D88" s="34"/>
      <c r="E88" s="290" t="str">
        <f>E13</f>
        <v>SO 111.1 - chodník - II/445 - pravá strana</v>
      </c>
      <c r="F88" s="336"/>
      <c r="G88" s="336"/>
      <c r="H88" s="336"/>
      <c r="I88" s="34"/>
      <c r="J88" s="34"/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9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2" customHeight="1">
      <c r="A90" s="34"/>
      <c r="B90" s="35"/>
      <c r="C90" s="29" t="s">
        <v>21</v>
      </c>
      <c r="D90" s="34"/>
      <c r="E90" s="34"/>
      <c r="F90" s="27" t="str">
        <f>F16</f>
        <v>Chabičov</v>
      </c>
      <c r="G90" s="34"/>
      <c r="H90" s="34"/>
      <c r="I90" s="29" t="s">
        <v>23</v>
      </c>
      <c r="J90" s="52" t="str">
        <f>IF(J16="","",J16)</f>
        <v>15. 3. 2021</v>
      </c>
      <c r="K90" s="34"/>
      <c r="L90" s="9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6.95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9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5.2" customHeight="1">
      <c r="A92" s="34"/>
      <c r="B92" s="35"/>
      <c r="C92" s="29" t="s">
        <v>25</v>
      </c>
      <c r="D92" s="34"/>
      <c r="E92" s="34"/>
      <c r="F92" s="27" t="str">
        <f>E19</f>
        <v>Město Šternberk</v>
      </c>
      <c r="G92" s="34"/>
      <c r="H92" s="34"/>
      <c r="I92" s="29" t="s">
        <v>33</v>
      </c>
      <c r="J92" s="32" t="str">
        <f>E25</f>
        <v>Cekr CZ s.r.o.</v>
      </c>
      <c r="K92" s="34"/>
      <c r="L92" s="9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25.7" customHeight="1">
      <c r="A93" s="34"/>
      <c r="B93" s="35"/>
      <c r="C93" s="29" t="s">
        <v>31</v>
      </c>
      <c r="D93" s="34"/>
      <c r="E93" s="34"/>
      <c r="F93" s="27" t="str">
        <f>IF(E22="","",E22)</f>
        <v>Vyplň údaj</v>
      </c>
      <c r="G93" s="34"/>
      <c r="H93" s="34"/>
      <c r="I93" s="29" t="s">
        <v>38</v>
      </c>
      <c r="J93" s="32" t="str">
        <f>E28</f>
        <v>Jan Zamykal, CS ÚRS 2021 01</v>
      </c>
      <c r="K93" s="34"/>
      <c r="L93" s="9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2" customFormat="1" ht="10.35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9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63" s="11" customFormat="1" ht="29.25" customHeight="1">
      <c r="A95" s="121"/>
      <c r="B95" s="122"/>
      <c r="C95" s="123" t="s">
        <v>127</v>
      </c>
      <c r="D95" s="124" t="s">
        <v>61</v>
      </c>
      <c r="E95" s="124" t="s">
        <v>57</v>
      </c>
      <c r="F95" s="124" t="s">
        <v>58</v>
      </c>
      <c r="G95" s="124" t="s">
        <v>128</v>
      </c>
      <c r="H95" s="124" t="s">
        <v>129</v>
      </c>
      <c r="I95" s="124" t="s">
        <v>130</v>
      </c>
      <c r="J95" s="124" t="s">
        <v>119</v>
      </c>
      <c r="K95" s="125" t="s">
        <v>131</v>
      </c>
      <c r="L95" s="126"/>
      <c r="M95" s="59" t="s">
        <v>3</v>
      </c>
      <c r="N95" s="60" t="s">
        <v>46</v>
      </c>
      <c r="O95" s="60" t="s">
        <v>132</v>
      </c>
      <c r="P95" s="60" t="s">
        <v>133</v>
      </c>
      <c r="Q95" s="60" t="s">
        <v>134</v>
      </c>
      <c r="R95" s="60" t="s">
        <v>135</v>
      </c>
      <c r="S95" s="60" t="s">
        <v>136</v>
      </c>
      <c r="T95" s="61" t="s">
        <v>137</v>
      </c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</row>
    <row r="96" spans="1:63" s="2" customFormat="1" ht="22.9" customHeight="1">
      <c r="A96" s="34"/>
      <c r="B96" s="35"/>
      <c r="C96" s="66" t="s">
        <v>138</v>
      </c>
      <c r="D96" s="34"/>
      <c r="E96" s="34"/>
      <c r="F96" s="34"/>
      <c r="G96" s="34"/>
      <c r="H96" s="34"/>
      <c r="I96" s="34"/>
      <c r="J96" s="127">
        <f>BK96</f>
        <v>0</v>
      </c>
      <c r="K96" s="34"/>
      <c r="L96" s="35"/>
      <c r="M96" s="62"/>
      <c r="N96" s="53"/>
      <c r="O96" s="63"/>
      <c r="P96" s="128">
        <f>P97</f>
        <v>0</v>
      </c>
      <c r="Q96" s="63"/>
      <c r="R96" s="128">
        <f>R97</f>
        <v>142.57452262000001</v>
      </c>
      <c r="S96" s="63"/>
      <c r="T96" s="129">
        <f>T97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75</v>
      </c>
      <c r="AU96" s="19" t="s">
        <v>120</v>
      </c>
      <c r="BK96" s="130">
        <f>BK97</f>
        <v>0</v>
      </c>
    </row>
    <row r="97" spans="1:65" s="12" customFormat="1" ht="25.9" customHeight="1">
      <c r="B97" s="131"/>
      <c r="D97" s="132" t="s">
        <v>75</v>
      </c>
      <c r="E97" s="133" t="s">
        <v>139</v>
      </c>
      <c r="F97" s="133" t="s">
        <v>140</v>
      </c>
      <c r="I97" s="134"/>
      <c r="J97" s="135">
        <f>BK97</f>
        <v>0</v>
      </c>
      <c r="L97" s="131"/>
      <c r="M97" s="136"/>
      <c r="N97" s="137"/>
      <c r="O97" s="137"/>
      <c r="P97" s="138">
        <f>P98+P148+P183+P207</f>
        <v>0</v>
      </c>
      <c r="Q97" s="137"/>
      <c r="R97" s="138">
        <f>R98+R148+R183+R207</f>
        <v>142.57452262000001</v>
      </c>
      <c r="S97" s="137"/>
      <c r="T97" s="139">
        <f>T98+T148+T183+T207</f>
        <v>0</v>
      </c>
      <c r="AR97" s="132" t="s">
        <v>83</v>
      </c>
      <c r="AT97" s="140" t="s">
        <v>75</v>
      </c>
      <c r="AU97" s="140" t="s">
        <v>76</v>
      </c>
      <c r="AY97" s="132" t="s">
        <v>141</v>
      </c>
      <c r="BK97" s="141">
        <f>BK98+BK148+BK183+BK207</f>
        <v>0</v>
      </c>
    </row>
    <row r="98" spans="1:65" s="12" customFormat="1" ht="22.9" customHeight="1">
      <c r="B98" s="131"/>
      <c r="D98" s="132" t="s">
        <v>75</v>
      </c>
      <c r="E98" s="142" t="s">
        <v>83</v>
      </c>
      <c r="F98" s="142" t="s">
        <v>142</v>
      </c>
      <c r="I98" s="134"/>
      <c r="J98" s="143">
        <f>BK98</f>
        <v>0</v>
      </c>
      <c r="L98" s="131"/>
      <c r="M98" s="136"/>
      <c r="N98" s="137"/>
      <c r="O98" s="137"/>
      <c r="P98" s="138">
        <f>SUM(P99:P147)</f>
        <v>0</v>
      </c>
      <c r="Q98" s="137"/>
      <c r="R98" s="138">
        <f>SUM(R99:R147)</f>
        <v>54.164999999999999</v>
      </c>
      <c r="S98" s="137"/>
      <c r="T98" s="139">
        <f>SUM(T99:T147)</f>
        <v>0</v>
      </c>
      <c r="AR98" s="132" t="s">
        <v>83</v>
      </c>
      <c r="AT98" s="140" t="s">
        <v>75</v>
      </c>
      <c r="AU98" s="140" t="s">
        <v>83</v>
      </c>
      <c r="AY98" s="132" t="s">
        <v>141</v>
      </c>
      <c r="BK98" s="141">
        <f>SUM(BK99:BK147)</f>
        <v>0</v>
      </c>
    </row>
    <row r="99" spans="1:65" s="2" customFormat="1" ht="21.75" customHeight="1">
      <c r="A99" s="34"/>
      <c r="B99" s="144"/>
      <c r="C99" s="145" t="s">
        <v>83</v>
      </c>
      <c r="D99" s="145" t="s">
        <v>143</v>
      </c>
      <c r="E99" s="146" t="s">
        <v>144</v>
      </c>
      <c r="F99" s="147" t="s">
        <v>145</v>
      </c>
      <c r="G99" s="148" t="s">
        <v>146</v>
      </c>
      <c r="H99" s="149">
        <v>54.753</v>
      </c>
      <c r="I99" s="150"/>
      <c r="J99" s="151">
        <f>ROUND(I99*H99,2)</f>
        <v>0</v>
      </c>
      <c r="K99" s="147" t="s">
        <v>147</v>
      </c>
      <c r="L99" s="35"/>
      <c r="M99" s="152" t="s">
        <v>3</v>
      </c>
      <c r="N99" s="153" t="s">
        <v>47</v>
      </c>
      <c r="O99" s="55"/>
      <c r="P99" s="154">
        <f>O99*H99</f>
        <v>0</v>
      </c>
      <c r="Q99" s="154">
        <v>0</v>
      </c>
      <c r="R99" s="154">
        <f>Q99*H99</f>
        <v>0</v>
      </c>
      <c r="S99" s="154">
        <v>0</v>
      </c>
      <c r="T99" s="155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6" t="s">
        <v>148</v>
      </c>
      <c r="AT99" s="156" t="s">
        <v>143</v>
      </c>
      <c r="AU99" s="156" t="s">
        <v>85</v>
      </c>
      <c r="AY99" s="19" t="s">
        <v>141</v>
      </c>
      <c r="BE99" s="157">
        <f>IF(N99="základní",J99,0)</f>
        <v>0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9" t="s">
        <v>83</v>
      </c>
      <c r="BK99" s="157">
        <f>ROUND(I99*H99,2)</f>
        <v>0</v>
      </c>
      <c r="BL99" s="19" t="s">
        <v>148</v>
      </c>
      <c r="BM99" s="156" t="s">
        <v>149</v>
      </c>
    </row>
    <row r="100" spans="1:65" s="2" customFormat="1" ht="11.25">
      <c r="A100" s="34"/>
      <c r="B100" s="35"/>
      <c r="C100" s="34"/>
      <c r="D100" s="158" t="s">
        <v>150</v>
      </c>
      <c r="E100" s="34"/>
      <c r="F100" s="159" t="s">
        <v>151</v>
      </c>
      <c r="G100" s="34"/>
      <c r="H100" s="34"/>
      <c r="I100" s="160"/>
      <c r="J100" s="34"/>
      <c r="K100" s="34"/>
      <c r="L100" s="35"/>
      <c r="M100" s="161"/>
      <c r="N100" s="162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150</v>
      </c>
      <c r="AU100" s="19" t="s">
        <v>85</v>
      </c>
    </row>
    <row r="101" spans="1:65" s="13" customFormat="1" ht="11.25">
      <c r="B101" s="163"/>
      <c r="D101" s="158" t="s">
        <v>152</v>
      </c>
      <c r="E101" s="164" t="s">
        <v>3</v>
      </c>
      <c r="F101" s="165" t="s">
        <v>153</v>
      </c>
      <c r="H101" s="164" t="s">
        <v>3</v>
      </c>
      <c r="I101" s="166"/>
      <c r="L101" s="163"/>
      <c r="M101" s="167"/>
      <c r="N101" s="168"/>
      <c r="O101" s="168"/>
      <c r="P101" s="168"/>
      <c r="Q101" s="168"/>
      <c r="R101" s="168"/>
      <c r="S101" s="168"/>
      <c r="T101" s="169"/>
      <c r="AT101" s="164" t="s">
        <v>152</v>
      </c>
      <c r="AU101" s="164" t="s">
        <v>85</v>
      </c>
      <c r="AV101" s="13" t="s">
        <v>83</v>
      </c>
      <c r="AW101" s="13" t="s">
        <v>37</v>
      </c>
      <c r="AX101" s="13" t="s">
        <v>76</v>
      </c>
      <c r="AY101" s="164" t="s">
        <v>141</v>
      </c>
    </row>
    <row r="102" spans="1:65" s="13" customFormat="1" ht="11.25">
      <c r="B102" s="163"/>
      <c r="D102" s="158" t="s">
        <v>152</v>
      </c>
      <c r="E102" s="164" t="s">
        <v>3</v>
      </c>
      <c r="F102" s="165" t="s">
        <v>154</v>
      </c>
      <c r="H102" s="164" t="s">
        <v>3</v>
      </c>
      <c r="I102" s="166"/>
      <c r="L102" s="163"/>
      <c r="M102" s="167"/>
      <c r="N102" s="168"/>
      <c r="O102" s="168"/>
      <c r="P102" s="168"/>
      <c r="Q102" s="168"/>
      <c r="R102" s="168"/>
      <c r="S102" s="168"/>
      <c r="T102" s="169"/>
      <c r="AT102" s="164" t="s">
        <v>152</v>
      </c>
      <c r="AU102" s="164" t="s">
        <v>85</v>
      </c>
      <c r="AV102" s="13" t="s">
        <v>83</v>
      </c>
      <c r="AW102" s="13" t="s">
        <v>37</v>
      </c>
      <c r="AX102" s="13" t="s">
        <v>76</v>
      </c>
      <c r="AY102" s="164" t="s">
        <v>141</v>
      </c>
    </row>
    <row r="103" spans="1:65" s="14" customFormat="1" ht="11.25">
      <c r="B103" s="170"/>
      <c r="D103" s="158" t="s">
        <v>152</v>
      </c>
      <c r="E103" s="171" t="s">
        <v>3</v>
      </c>
      <c r="F103" s="172" t="s">
        <v>155</v>
      </c>
      <c r="H103" s="173">
        <v>24.888000000000002</v>
      </c>
      <c r="I103" s="174"/>
      <c r="L103" s="170"/>
      <c r="M103" s="175"/>
      <c r="N103" s="176"/>
      <c r="O103" s="176"/>
      <c r="P103" s="176"/>
      <c r="Q103" s="176"/>
      <c r="R103" s="176"/>
      <c r="S103" s="176"/>
      <c r="T103" s="177"/>
      <c r="AT103" s="171" t="s">
        <v>152</v>
      </c>
      <c r="AU103" s="171" t="s">
        <v>85</v>
      </c>
      <c r="AV103" s="14" t="s">
        <v>85</v>
      </c>
      <c r="AW103" s="14" t="s">
        <v>37</v>
      </c>
      <c r="AX103" s="14" t="s">
        <v>76</v>
      </c>
      <c r="AY103" s="171" t="s">
        <v>141</v>
      </c>
    </row>
    <row r="104" spans="1:65" s="15" customFormat="1" ht="11.25">
      <c r="B104" s="178"/>
      <c r="D104" s="158" t="s">
        <v>152</v>
      </c>
      <c r="E104" s="179" t="s">
        <v>3</v>
      </c>
      <c r="F104" s="180" t="s">
        <v>156</v>
      </c>
      <c r="H104" s="181">
        <v>24.888000000000002</v>
      </c>
      <c r="I104" s="182"/>
      <c r="L104" s="178"/>
      <c r="M104" s="183"/>
      <c r="N104" s="184"/>
      <c r="O104" s="184"/>
      <c r="P104" s="184"/>
      <c r="Q104" s="184"/>
      <c r="R104" s="184"/>
      <c r="S104" s="184"/>
      <c r="T104" s="185"/>
      <c r="AT104" s="179" t="s">
        <v>152</v>
      </c>
      <c r="AU104" s="179" t="s">
        <v>85</v>
      </c>
      <c r="AV104" s="15" t="s">
        <v>93</v>
      </c>
      <c r="AW104" s="15" t="s">
        <v>37</v>
      </c>
      <c r="AX104" s="15" t="s">
        <v>76</v>
      </c>
      <c r="AY104" s="179" t="s">
        <v>141</v>
      </c>
    </row>
    <row r="105" spans="1:65" s="13" customFormat="1" ht="11.25">
      <c r="B105" s="163"/>
      <c r="D105" s="158" t="s">
        <v>152</v>
      </c>
      <c r="E105" s="164" t="s">
        <v>3</v>
      </c>
      <c r="F105" s="165" t="s">
        <v>157</v>
      </c>
      <c r="H105" s="164" t="s">
        <v>3</v>
      </c>
      <c r="I105" s="166"/>
      <c r="L105" s="163"/>
      <c r="M105" s="167"/>
      <c r="N105" s="168"/>
      <c r="O105" s="168"/>
      <c r="P105" s="168"/>
      <c r="Q105" s="168"/>
      <c r="R105" s="168"/>
      <c r="S105" s="168"/>
      <c r="T105" s="169"/>
      <c r="AT105" s="164" t="s">
        <v>152</v>
      </c>
      <c r="AU105" s="164" t="s">
        <v>85</v>
      </c>
      <c r="AV105" s="13" t="s">
        <v>83</v>
      </c>
      <c r="AW105" s="13" t="s">
        <v>37</v>
      </c>
      <c r="AX105" s="13" t="s">
        <v>76</v>
      </c>
      <c r="AY105" s="164" t="s">
        <v>141</v>
      </c>
    </row>
    <row r="106" spans="1:65" s="14" customFormat="1" ht="11.25">
      <c r="B106" s="170"/>
      <c r="D106" s="158" t="s">
        <v>152</v>
      </c>
      <c r="E106" s="171" t="s">
        <v>3</v>
      </c>
      <c r="F106" s="172" t="s">
        <v>158</v>
      </c>
      <c r="H106" s="173">
        <v>29.864999999999998</v>
      </c>
      <c r="I106" s="174"/>
      <c r="L106" s="170"/>
      <c r="M106" s="175"/>
      <c r="N106" s="176"/>
      <c r="O106" s="176"/>
      <c r="P106" s="176"/>
      <c r="Q106" s="176"/>
      <c r="R106" s="176"/>
      <c r="S106" s="176"/>
      <c r="T106" s="177"/>
      <c r="AT106" s="171" t="s">
        <v>152</v>
      </c>
      <c r="AU106" s="171" t="s">
        <v>85</v>
      </c>
      <c r="AV106" s="14" t="s">
        <v>85</v>
      </c>
      <c r="AW106" s="14" t="s">
        <v>37</v>
      </c>
      <c r="AX106" s="14" t="s">
        <v>76</v>
      </c>
      <c r="AY106" s="171" t="s">
        <v>141</v>
      </c>
    </row>
    <row r="107" spans="1:65" s="15" customFormat="1" ht="11.25">
      <c r="B107" s="178"/>
      <c r="D107" s="158" t="s">
        <v>152</v>
      </c>
      <c r="E107" s="179" t="s">
        <v>3</v>
      </c>
      <c r="F107" s="180" t="s">
        <v>156</v>
      </c>
      <c r="H107" s="181">
        <v>29.864999999999998</v>
      </c>
      <c r="I107" s="182"/>
      <c r="L107" s="178"/>
      <c r="M107" s="183"/>
      <c r="N107" s="184"/>
      <c r="O107" s="184"/>
      <c r="P107" s="184"/>
      <c r="Q107" s="184"/>
      <c r="R107" s="184"/>
      <c r="S107" s="184"/>
      <c r="T107" s="185"/>
      <c r="AT107" s="179" t="s">
        <v>152</v>
      </c>
      <c r="AU107" s="179" t="s">
        <v>85</v>
      </c>
      <c r="AV107" s="15" t="s">
        <v>93</v>
      </c>
      <c r="AW107" s="15" t="s">
        <v>37</v>
      </c>
      <c r="AX107" s="15" t="s">
        <v>76</v>
      </c>
      <c r="AY107" s="179" t="s">
        <v>141</v>
      </c>
    </row>
    <row r="108" spans="1:65" s="16" customFormat="1" ht="11.25">
      <c r="B108" s="186"/>
      <c r="D108" s="158" t="s">
        <v>152</v>
      </c>
      <c r="E108" s="187" t="s">
        <v>3</v>
      </c>
      <c r="F108" s="188" t="s">
        <v>159</v>
      </c>
      <c r="H108" s="189">
        <v>54.753</v>
      </c>
      <c r="I108" s="190"/>
      <c r="L108" s="186"/>
      <c r="M108" s="191"/>
      <c r="N108" s="192"/>
      <c r="O108" s="192"/>
      <c r="P108" s="192"/>
      <c r="Q108" s="192"/>
      <c r="R108" s="192"/>
      <c r="S108" s="192"/>
      <c r="T108" s="193"/>
      <c r="AT108" s="187" t="s">
        <v>152</v>
      </c>
      <c r="AU108" s="187" t="s">
        <v>85</v>
      </c>
      <c r="AV108" s="16" t="s">
        <v>148</v>
      </c>
      <c r="AW108" s="16" t="s">
        <v>37</v>
      </c>
      <c r="AX108" s="16" t="s">
        <v>83</v>
      </c>
      <c r="AY108" s="187" t="s">
        <v>141</v>
      </c>
    </row>
    <row r="109" spans="1:65" s="2" customFormat="1" ht="16.5" customHeight="1">
      <c r="A109" s="34"/>
      <c r="B109" s="144"/>
      <c r="C109" s="145" t="s">
        <v>85</v>
      </c>
      <c r="D109" s="145" t="s">
        <v>143</v>
      </c>
      <c r="E109" s="146" t="s">
        <v>160</v>
      </c>
      <c r="F109" s="147" t="s">
        <v>161</v>
      </c>
      <c r="G109" s="148" t="s">
        <v>146</v>
      </c>
      <c r="H109" s="149">
        <v>52.177999999999997</v>
      </c>
      <c r="I109" s="150"/>
      <c r="J109" s="151">
        <f>ROUND(I109*H109,2)</f>
        <v>0</v>
      </c>
      <c r="K109" s="147" t="s">
        <v>147</v>
      </c>
      <c r="L109" s="35"/>
      <c r="M109" s="152" t="s">
        <v>3</v>
      </c>
      <c r="N109" s="153" t="s">
        <v>47</v>
      </c>
      <c r="O109" s="55"/>
      <c r="P109" s="154">
        <f>O109*H109</f>
        <v>0</v>
      </c>
      <c r="Q109" s="154">
        <v>0</v>
      </c>
      <c r="R109" s="154">
        <f>Q109*H109</f>
        <v>0</v>
      </c>
      <c r="S109" s="154">
        <v>0</v>
      </c>
      <c r="T109" s="155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56" t="s">
        <v>148</v>
      </c>
      <c r="AT109" s="156" t="s">
        <v>143</v>
      </c>
      <c r="AU109" s="156" t="s">
        <v>85</v>
      </c>
      <c r="AY109" s="19" t="s">
        <v>141</v>
      </c>
      <c r="BE109" s="157">
        <f>IF(N109="základní",J109,0)</f>
        <v>0</v>
      </c>
      <c r="BF109" s="157">
        <f>IF(N109="snížená",J109,0)</f>
        <v>0</v>
      </c>
      <c r="BG109" s="157">
        <f>IF(N109="zákl. přenesená",J109,0)</f>
        <v>0</v>
      </c>
      <c r="BH109" s="157">
        <f>IF(N109="sníž. přenesená",J109,0)</f>
        <v>0</v>
      </c>
      <c r="BI109" s="157">
        <f>IF(N109="nulová",J109,0)</f>
        <v>0</v>
      </c>
      <c r="BJ109" s="19" t="s">
        <v>83</v>
      </c>
      <c r="BK109" s="157">
        <f>ROUND(I109*H109,2)</f>
        <v>0</v>
      </c>
      <c r="BL109" s="19" t="s">
        <v>148</v>
      </c>
      <c r="BM109" s="156" t="s">
        <v>162</v>
      </c>
    </row>
    <row r="110" spans="1:65" s="2" customFormat="1" ht="19.5">
      <c r="A110" s="34"/>
      <c r="B110" s="35"/>
      <c r="C110" s="34"/>
      <c r="D110" s="158" t="s">
        <v>150</v>
      </c>
      <c r="E110" s="34"/>
      <c r="F110" s="159" t="s">
        <v>163</v>
      </c>
      <c r="G110" s="34"/>
      <c r="H110" s="34"/>
      <c r="I110" s="160"/>
      <c r="J110" s="34"/>
      <c r="K110" s="34"/>
      <c r="L110" s="35"/>
      <c r="M110" s="161"/>
      <c r="N110" s="162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150</v>
      </c>
      <c r="AU110" s="19" t="s">
        <v>85</v>
      </c>
    </row>
    <row r="111" spans="1:65" s="13" customFormat="1" ht="11.25">
      <c r="B111" s="163"/>
      <c r="D111" s="158" t="s">
        <v>152</v>
      </c>
      <c r="E111" s="164" t="s">
        <v>3</v>
      </c>
      <c r="F111" s="165" t="s">
        <v>164</v>
      </c>
      <c r="H111" s="164" t="s">
        <v>3</v>
      </c>
      <c r="I111" s="166"/>
      <c r="L111" s="163"/>
      <c r="M111" s="167"/>
      <c r="N111" s="168"/>
      <c r="O111" s="168"/>
      <c r="P111" s="168"/>
      <c r="Q111" s="168"/>
      <c r="R111" s="168"/>
      <c r="S111" s="168"/>
      <c r="T111" s="169"/>
      <c r="AT111" s="164" t="s">
        <v>152</v>
      </c>
      <c r="AU111" s="164" t="s">
        <v>85</v>
      </c>
      <c r="AV111" s="13" t="s">
        <v>83</v>
      </c>
      <c r="AW111" s="13" t="s">
        <v>37</v>
      </c>
      <c r="AX111" s="13" t="s">
        <v>76</v>
      </c>
      <c r="AY111" s="164" t="s">
        <v>141</v>
      </c>
    </row>
    <row r="112" spans="1:65" s="14" customFormat="1" ht="11.25">
      <c r="B112" s="170"/>
      <c r="D112" s="158" t="s">
        <v>152</v>
      </c>
      <c r="E112" s="171" t="s">
        <v>3</v>
      </c>
      <c r="F112" s="172" t="s">
        <v>165</v>
      </c>
      <c r="H112" s="173">
        <v>54.753</v>
      </c>
      <c r="I112" s="174"/>
      <c r="L112" s="170"/>
      <c r="M112" s="175"/>
      <c r="N112" s="176"/>
      <c r="O112" s="176"/>
      <c r="P112" s="176"/>
      <c r="Q112" s="176"/>
      <c r="R112" s="176"/>
      <c r="S112" s="176"/>
      <c r="T112" s="177"/>
      <c r="AT112" s="171" t="s">
        <v>152</v>
      </c>
      <c r="AU112" s="171" t="s">
        <v>85</v>
      </c>
      <c r="AV112" s="14" t="s">
        <v>85</v>
      </c>
      <c r="AW112" s="14" t="s">
        <v>37</v>
      </c>
      <c r="AX112" s="14" t="s">
        <v>76</v>
      </c>
      <c r="AY112" s="171" t="s">
        <v>141</v>
      </c>
    </row>
    <row r="113" spans="1:65" s="14" customFormat="1" ht="11.25">
      <c r="B113" s="170"/>
      <c r="D113" s="158" t="s">
        <v>152</v>
      </c>
      <c r="E113" s="171" t="s">
        <v>3</v>
      </c>
      <c r="F113" s="172" t="s">
        <v>166</v>
      </c>
      <c r="H113" s="173">
        <v>-2.5750000000000002</v>
      </c>
      <c r="I113" s="174"/>
      <c r="L113" s="170"/>
      <c r="M113" s="175"/>
      <c r="N113" s="176"/>
      <c r="O113" s="176"/>
      <c r="P113" s="176"/>
      <c r="Q113" s="176"/>
      <c r="R113" s="176"/>
      <c r="S113" s="176"/>
      <c r="T113" s="177"/>
      <c r="AT113" s="171" t="s">
        <v>152</v>
      </c>
      <c r="AU113" s="171" t="s">
        <v>85</v>
      </c>
      <c r="AV113" s="14" t="s">
        <v>85</v>
      </c>
      <c r="AW113" s="14" t="s">
        <v>37</v>
      </c>
      <c r="AX113" s="14" t="s">
        <v>76</v>
      </c>
      <c r="AY113" s="171" t="s">
        <v>141</v>
      </c>
    </row>
    <row r="114" spans="1:65" s="16" customFormat="1" ht="11.25">
      <c r="B114" s="186"/>
      <c r="D114" s="158" t="s">
        <v>152</v>
      </c>
      <c r="E114" s="187" t="s">
        <v>3</v>
      </c>
      <c r="F114" s="188" t="s">
        <v>159</v>
      </c>
      <c r="H114" s="189">
        <v>52.177999999999997</v>
      </c>
      <c r="I114" s="190"/>
      <c r="L114" s="186"/>
      <c r="M114" s="191"/>
      <c r="N114" s="192"/>
      <c r="O114" s="192"/>
      <c r="P114" s="192"/>
      <c r="Q114" s="192"/>
      <c r="R114" s="192"/>
      <c r="S114" s="192"/>
      <c r="T114" s="193"/>
      <c r="AT114" s="187" t="s">
        <v>152</v>
      </c>
      <c r="AU114" s="187" t="s">
        <v>85</v>
      </c>
      <c r="AV114" s="16" t="s">
        <v>148</v>
      </c>
      <c r="AW114" s="16" t="s">
        <v>37</v>
      </c>
      <c r="AX114" s="16" t="s">
        <v>83</v>
      </c>
      <c r="AY114" s="187" t="s">
        <v>141</v>
      </c>
    </row>
    <row r="115" spans="1:65" s="2" customFormat="1" ht="24">
      <c r="A115" s="34"/>
      <c r="B115" s="144"/>
      <c r="C115" s="145" t="s">
        <v>93</v>
      </c>
      <c r="D115" s="145" t="s">
        <v>143</v>
      </c>
      <c r="E115" s="146" t="s">
        <v>167</v>
      </c>
      <c r="F115" s="147" t="s">
        <v>168</v>
      </c>
      <c r="G115" s="148" t="s">
        <v>146</v>
      </c>
      <c r="H115" s="149">
        <v>521.78</v>
      </c>
      <c r="I115" s="150"/>
      <c r="J115" s="151">
        <f>ROUND(I115*H115,2)</f>
        <v>0</v>
      </c>
      <c r="K115" s="147" t="s">
        <v>147</v>
      </c>
      <c r="L115" s="35"/>
      <c r="M115" s="152" t="s">
        <v>3</v>
      </c>
      <c r="N115" s="153" t="s">
        <v>47</v>
      </c>
      <c r="O115" s="55"/>
      <c r="P115" s="154">
        <f>O115*H115</f>
        <v>0</v>
      </c>
      <c r="Q115" s="154">
        <v>0</v>
      </c>
      <c r="R115" s="154">
        <f>Q115*H115</f>
        <v>0</v>
      </c>
      <c r="S115" s="154">
        <v>0</v>
      </c>
      <c r="T115" s="15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6" t="s">
        <v>148</v>
      </c>
      <c r="AT115" s="156" t="s">
        <v>143</v>
      </c>
      <c r="AU115" s="156" t="s">
        <v>85</v>
      </c>
      <c r="AY115" s="19" t="s">
        <v>141</v>
      </c>
      <c r="BE115" s="157">
        <f>IF(N115="základní",J115,0)</f>
        <v>0</v>
      </c>
      <c r="BF115" s="157">
        <f>IF(N115="snížená",J115,0)</f>
        <v>0</v>
      </c>
      <c r="BG115" s="157">
        <f>IF(N115="zákl. přenesená",J115,0)</f>
        <v>0</v>
      </c>
      <c r="BH115" s="157">
        <f>IF(N115="sníž. přenesená",J115,0)</f>
        <v>0</v>
      </c>
      <c r="BI115" s="157">
        <f>IF(N115="nulová",J115,0)</f>
        <v>0</v>
      </c>
      <c r="BJ115" s="19" t="s">
        <v>83</v>
      </c>
      <c r="BK115" s="157">
        <f>ROUND(I115*H115,2)</f>
        <v>0</v>
      </c>
      <c r="BL115" s="19" t="s">
        <v>148</v>
      </c>
      <c r="BM115" s="156" t="s">
        <v>169</v>
      </c>
    </row>
    <row r="116" spans="1:65" s="2" customFormat="1" ht="19.5">
      <c r="A116" s="34"/>
      <c r="B116" s="35"/>
      <c r="C116" s="34"/>
      <c r="D116" s="158" t="s">
        <v>150</v>
      </c>
      <c r="E116" s="34"/>
      <c r="F116" s="159" t="s">
        <v>170</v>
      </c>
      <c r="G116" s="34"/>
      <c r="H116" s="34"/>
      <c r="I116" s="160"/>
      <c r="J116" s="34"/>
      <c r="K116" s="34"/>
      <c r="L116" s="35"/>
      <c r="M116" s="161"/>
      <c r="N116" s="162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150</v>
      </c>
      <c r="AU116" s="19" t="s">
        <v>85</v>
      </c>
    </row>
    <row r="117" spans="1:65" s="13" customFormat="1" ht="11.25">
      <c r="B117" s="163"/>
      <c r="D117" s="158" t="s">
        <v>152</v>
      </c>
      <c r="E117" s="164" t="s">
        <v>3</v>
      </c>
      <c r="F117" s="165" t="s">
        <v>171</v>
      </c>
      <c r="H117" s="164" t="s">
        <v>3</v>
      </c>
      <c r="I117" s="166"/>
      <c r="L117" s="163"/>
      <c r="M117" s="167"/>
      <c r="N117" s="168"/>
      <c r="O117" s="168"/>
      <c r="P117" s="168"/>
      <c r="Q117" s="168"/>
      <c r="R117" s="168"/>
      <c r="S117" s="168"/>
      <c r="T117" s="169"/>
      <c r="AT117" s="164" t="s">
        <v>152</v>
      </c>
      <c r="AU117" s="164" t="s">
        <v>85</v>
      </c>
      <c r="AV117" s="13" t="s">
        <v>83</v>
      </c>
      <c r="AW117" s="13" t="s">
        <v>37</v>
      </c>
      <c r="AX117" s="13" t="s">
        <v>76</v>
      </c>
      <c r="AY117" s="164" t="s">
        <v>141</v>
      </c>
    </row>
    <row r="118" spans="1:65" s="14" customFormat="1" ht="11.25">
      <c r="B118" s="170"/>
      <c r="D118" s="158" t="s">
        <v>152</v>
      </c>
      <c r="E118" s="171" t="s">
        <v>3</v>
      </c>
      <c r="F118" s="172" t="s">
        <v>172</v>
      </c>
      <c r="H118" s="173">
        <v>521.78</v>
      </c>
      <c r="I118" s="174"/>
      <c r="L118" s="170"/>
      <c r="M118" s="175"/>
      <c r="N118" s="176"/>
      <c r="O118" s="176"/>
      <c r="P118" s="176"/>
      <c r="Q118" s="176"/>
      <c r="R118" s="176"/>
      <c r="S118" s="176"/>
      <c r="T118" s="177"/>
      <c r="AT118" s="171" t="s">
        <v>152</v>
      </c>
      <c r="AU118" s="171" t="s">
        <v>85</v>
      </c>
      <c r="AV118" s="14" t="s">
        <v>85</v>
      </c>
      <c r="AW118" s="14" t="s">
        <v>37</v>
      </c>
      <c r="AX118" s="14" t="s">
        <v>76</v>
      </c>
      <c r="AY118" s="171" t="s">
        <v>141</v>
      </c>
    </row>
    <row r="119" spans="1:65" s="16" customFormat="1" ht="11.25">
      <c r="B119" s="186"/>
      <c r="D119" s="158" t="s">
        <v>152</v>
      </c>
      <c r="E119" s="187" t="s">
        <v>3</v>
      </c>
      <c r="F119" s="188" t="s">
        <v>159</v>
      </c>
      <c r="H119" s="189">
        <v>521.78</v>
      </c>
      <c r="I119" s="190"/>
      <c r="L119" s="186"/>
      <c r="M119" s="191"/>
      <c r="N119" s="192"/>
      <c r="O119" s="192"/>
      <c r="P119" s="192"/>
      <c r="Q119" s="192"/>
      <c r="R119" s="192"/>
      <c r="S119" s="192"/>
      <c r="T119" s="193"/>
      <c r="AT119" s="187" t="s">
        <v>152</v>
      </c>
      <c r="AU119" s="187" t="s">
        <v>85</v>
      </c>
      <c r="AV119" s="16" t="s">
        <v>148</v>
      </c>
      <c r="AW119" s="16" t="s">
        <v>37</v>
      </c>
      <c r="AX119" s="16" t="s">
        <v>83</v>
      </c>
      <c r="AY119" s="187" t="s">
        <v>141</v>
      </c>
    </row>
    <row r="120" spans="1:65" s="2" customFormat="1" ht="21.75" customHeight="1">
      <c r="A120" s="34"/>
      <c r="B120" s="144"/>
      <c r="C120" s="145" t="s">
        <v>148</v>
      </c>
      <c r="D120" s="145" t="s">
        <v>143</v>
      </c>
      <c r="E120" s="146" t="s">
        <v>173</v>
      </c>
      <c r="F120" s="147" t="s">
        <v>174</v>
      </c>
      <c r="G120" s="148" t="s">
        <v>146</v>
      </c>
      <c r="H120" s="149">
        <v>28.507999999999999</v>
      </c>
      <c r="I120" s="150"/>
      <c r="J120" s="151">
        <f>ROUND(I120*H120,2)</f>
        <v>0</v>
      </c>
      <c r="K120" s="147" t="s">
        <v>147</v>
      </c>
      <c r="L120" s="35"/>
      <c r="M120" s="152" t="s">
        <v>3</v>
      </c>
      <c r="N120" s="153" t="s">
        <v>47</v>
      </c>
      <c r="O120" s="55"/>
      <c r="P120" s="154">
        <f>O120*H120</f>
        <v>0</v>
      </c>
      <c r="Q120" s="154">
        <v>0</v>
      </c>
      <c r="R120" s="154">
        <f>Q120*H120</f>
        <v>0</v>
      </c>
      <c r="S120" s="154">
        <v>0</v>
      </c>
      <c r="T120" s="15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6" t="s">
        <v>148</v>
      </c>
      <c r="AT120" s="156" t="s">
        <v>143</v>
      </c>
      <c r="AU120" s="156" t="s">
        <v>85</v>
      </c>
      <c r="AY120" s="19" t="s">
        <v>141</v>
      </c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19" t="s">
        <v>83</v>
      </c>
      <c r="BK120" s="157">
        <f>ROUND(I120*H120,2)</f>
        <v>0</v>
      </c>
      <c r="BL120" s="19" t="s">
        <v>148</v>
      </c>
      <c r="BM120" s="156" t="s">
        <v>175</v>
      </c>
    </row>
    <row r="121" spans="1:65" s="2" customFormat="1" ht="19.5">
      <c r="A121" s="34"/>
      <c r="B121" s="35"/>
      <c r="C121" s="34"/>
      <c r="D121" s="158" t="s">
        <v>150</v>
      </c>
      <c r="E121" s="34"/>
      <c r="F121" s="159" t="s">
        <v>176</v>
      </c>
      <c r="G121" s="34"/>
      <c r="H121" s="34"/>
      <c r="I121" s="160"/>
      <c r="J121" s="34"/>
      <c r="K121" s="34"/>
      <c r="L121" s="35"/>
      <c r="M121" s="161"/>
      <c r="N121" s="162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150</v>
      </c>
      <c r="AU121" s="19" t="s">
        <v>85</v>
      </c>
    </row>
    <row r="122" spans="1:65" s="13" customFormat="1" ht="11.25">
      <c r="B122" s="163"/>
      <c r="D122" s="158" t="s">
        <v>152</v>
      </c>
      <c r="E122" s="164" t="s">
        <v>3</v>
      </c>
      <c r="F122" s="165" t="s">
        <v>177</v>
      </c>
      <c r="H122" s="164" t="s">
        <v>3</v>
      </c>
      <c r="I122" s="166"/>
      <c r="L122" s="163"/>
      <c r="M122" s="167"/>
      <c r="N122" s="168"/>
      <c r="O122" s="168"/>
      <c r="P122" s="168"/>
      <c r="Q122" s="168"/>
      <c r="R122" s="168"/>
      <c r="S122" s="168"/>
      <c r="T122" s="169"/>
      <c r="AT122" s="164" t="s">
        <v>152</v>
      </c>
      <c r="AU122" s="164" t="s">
        <v>85</v>
      </c>
      <c r="AV122" s="13" t="s">
        <v>83</v>
      </c>
      <c r="AW122" s="13" t="s">
        <v>37</v>
      </c>
      <c r="AX122" s="13" t="s">
        <v>76</v>
      </c>
      <c r="AY122" s="164" t="s">
        <v>141</v>
      </c>
    </row>
    <row r="123" spans="1:65" s="13" customFormat="1" ht="11.25">
      <c r="B123" s="163"/>
      <c r="D123" s="158" t="s">
        <v>152</v>
      </c>
      <c r="E123" s="164" t="s">
        <v>3</v>
      </c>
      <c r="F123" s="165" t="s">
        <v>157</v>
      </c>
      <c r="H123" s="164" t="s">
        <v>3</v>
      </c>
      <c r="I123" s="166"/>
      <c r="L123" s="163"/>
      <c r="M123" s="167"/>
      <c r="N123" s="168"/>
      <c r="O123" s="168"/>
      <c r="P123" s="168"/>
      <c r="Q123" s="168"/>
      <c r="R123" s="168"/>
      <c r="S123" s="168"/>
      <c r="T123" s="169"/>
      <c r="AT123" s="164" t="s">
        <v>152</v>
      </c>
      <c r="AU123" s="164" t="s">
        <v>85</v>
      </c>
      <c r="AV123" s="13" t="s">
        <v>83</v>
      </c>
      <c r="AW123" s="13" t="s">
        <v>37</v>
      </c>
      <c r="AX123" s="13" t="s">
        <v>76</v>
      </c>
      <c r="AY123" s="164" t="s">
        <v>141</v>
      </c>
    </row>
    <row r="124" spans="1:65" s="14" customFormat="1" ht="11.25">
      <c r="B124" s="170"/>
      <c r="D124" s="158" t="s">
        <v>152</v>
      </c>
      <c r="E124" s="171" t="s">
        <v>3</v>
      </c>
      <c r="F124" s="172" t="s">
        <v>178</v>
      </c>
      <c r="H124" s="173">
        <v>28.507999999999999</v>
      </c>
      <c r="I124" s="174"/>
      <c r="L124" s="170"/>
      <c r="M124" s="175"/>
      <c r="N124" s="176"/>
      <c r="O124" s="176"/>
      <c r="P124" s="176"/>
      <c r="Q124" s="176"/>
      <c r="R124" s="176"/>
      <c r="S124" s="176"/>
      <c r="T124" s="177"/>
      <c r="AT124" s="171" t="s">
        <v>152</v>
      </c>
      <c r="AU124" s="171" t="s">
        <v>85</v>
      </c>
      <c r="AV124" s="14" t="s">
        <v>85</v>
      </c>
      <c r="AW124" s="14" t="s">
        <v>37</v>
      </c>
      <c r="AX124" s="14" t="s">
        <v>76</v>
      </c>
      <c r="AY124" s="171" t="s">
        <v>141</v>
      </c>
    </row>
    <row r="125" spans="1:65" s="16" customFormat="1" ht="11.25">
      <c r="B125" s="186"/>
      <c r="D125" s="158" t="s">
        <v>152</v>
      </c>
      <c r="E125" s="187" t="s">
        <v>3</v>
      </c>
      <c r="F125" s="188" t="s">
        <v>159</v>
      </c>
      <c r="H125" s="189">
        <v>28.507999999999999</v>
      </c>
      <c r="I125" s="190"/>
      <c r="L125" s="186"/>
      <c r="M125" s="191"/>
      <c r="N125" s="192"/>
      <c r="O125" s="192"/>
      <c r="P125" s="192"/>
      <c r="Q125" s="192"/>
      <c r="R125" s="192"/>
      <c r="S125" s="192"/>
      <c r="T125" s="193"/>
      <c r="AT125" s="187" t="s">
        <v>152</v>
      </c>
      <c r="AU125" s="187" t="s">
        <v>85</v>
      </c>
      <c r="AV125" s="16" t="s">
        <v>148</v>
      </c>
      <c r="AW125" s="16" t="s">
        <v>37</v>
      </c>
      <c r="AX125" s="16" t="s">
        <v>83</v>
      </c>
      <c r="AY125" s="187" t="s">
        <v>141</v>
      </c>
    </row>
    <row r="126" spans="1:65" s="2" customFormat="1" ht="16.5" customHeight="1">
      <c r="A126" s="34"/>
      <c r="B126" s="144"/>
      <c r="C126" s="194" t="s">
        <v>179</v>
      </c>
      <c r="D126" s="194" t="s">
        <v>180</v>
      </c>
      <c r="E126" s="195" t="s">
        <v>181</v>
      </c>
      <c r="F126" s="196" t="s">
        <v>182</v>
      </c>
      <c r="G126" s="197" t="s">
        <v>183</v>
      </c>
      <c r="H126" s="198">
        <v>54.164999999999999</v>
      </c>
      <c r="I126" s="199"/>
      <c r="J126" s="200">
        <f>ROUND(I126*H126,2)</f>
        <v>0</v>
      </c>
      <c r="K126" s="196" t="s">
        <v>147</v>
      </c>
      <c r="L126" s="201"/>
      <c r="M126" s="202" t="s">
        <v>3</v>
      </c>
      <c r="N126" s="203" t="s">
        <v>47</v>
      </c>
      <c r="O126" s="55"/>
      <c r="P126" s="154">
        <f>O126*H126</f>
        <v>0</v>
      </c>
      <c r="Q126" s="154">
        <v>1</v>
      </c>
      <c r="R126" s="154">
        <f>Q126*H126</f>
        <v>54.164999999999999</v>
      </c>
      <c r="S126" s="154">
        <v>0</v>
      </c>
      <c r="T126" s="15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6" t="s">
        <v>184</v>
      </c>
      <c r="AT126" s="156" t="s">
        <v>180</v>
      </c>
      <c r="AU126" s="156" t="s">
        <v>85</v>
      </c>
      <c r="AY126" s="19" t="s">
        <v>141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9" t="s">
        <v>83</v>
      </c>
      <c r="BK126" s="157">
        <f>ROUND(I126*H126,2)</f>
        <v>0</v>
      </c>
      <c r="BL126" s="19" t="s">
        <v>148</v>
      </c>
      <c r="BM126" s="156" t="s">
        <v>185</v>
      </c>
    </row>
    <row r="127" spans="1:65" s="2" customFormat="1" ht="11.25">
      <c r="A127" s="34"/>
      <c r="B127" s="35"/>
      <c r="C127" s="34"/>
      <c r="D127" s="158" t="s">
        <v>150</v>
      </c>
      <c r="E127" s="34"/>
      <c r="F127" s="159" t="s">
        <v>182</v>
      </c>
      <c r="G127" s="34"/>
      <c r="H127" s="34"/>
      <c r="I127" s="160"/>
      <c r="J127" s="34"/>
      <c r="K127" s="34"/>
      <c r="L127" s="35"/>
      <c r="M127" s="161"/>
      <c r="N127" s="162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150</v>
      </c>
      <c r="AU127" s="19" t="s">
        <v>85</v>
      </c>
    </row>
    <row r="128" spans="1:65" s="2" customFormat="1" ht="19.5">
      <c r="A128" s="34"/>
      <c r="B128" s="35"/>
      <c r="C128" s="34"/>
      <c r="D128" s="158" t="s">
        <v>186</v>
      </c>
      <c r="E128" s="34"/>
      <c r="F128" s="204" t="s">
        <v>187</v>
      </c>
      <c r="G128" s="34"/>
      <c r="H128" s="34"/>
      <c r="I128" s="160"/>
      <c r="J128" s="34"/>
      <c r="K128" s="34"/>
      <c r="L128" s="35"/>
      <c r="M128" s="161"/>
      <c r="N128" s="162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186</v>
      </c>
      <c r="AU128" s="19" t="s">
        <v>85</v>
      </c>
    </row>
    <row r="129" spans="1:65" s="13" customFormat="1" ht="11.25">
      <c r="B129" s="163"/>
      <c r="D129" s="158" t="s">
        <v>152</v>
      </c>
      <c r="E129" s="164" t="s">
        <v>3</v>
      </c>
      <c r="F129" s="165" t="s">
        <v>188</v>
      </c>
      <c r="H129" s="164" t="s">
        <v>3</v>
      </c>
      <c r="I129" s="166"/>
      <c r="L129" s="163"/>
      <c r="M129" s="167"/>
      <c r="N129" s="168"/>
      <c r="O129" s="168"/>
      <c r="P129" s="168"/>
      <c r="Q129" s="168"/>
      <c r="R129" s="168"/>
      <c r="S129" s="168"/>
      <c r="T129" s="169"/>
      <c r="AT129" s="164" t="s">
        <v>152</v>
      </c>
      <c r="AU129" s="164" t="s">
        <v>85</v>
      </c>
      <c r="AV129" s="13" t="s">
        <v>83</v>
      </c>
      <c r="AW129" s="13" t="s">
        <v>37</v>
      </c>
      <c r="AX129" s="13" t="s">
        <v>76</v>
      </c>
      <c r="AY129" s="164" t="s">
        <v>141</v>
      </c>
    </row>
    <row r="130" spans="1:65" s="14" customFormat="1" ht="11.25">
      <c r="B130" s="170"/>
      <c r="D130" s="158" t="s">
        <v>152</v>
      </c>
      <c r="E130" s="171" t="s">
        <v>3</v>
      </c>
      <c r="F130" s="172" t="s">
        <v>189</v>
      </c>
      <c r="H130" s="173">
        <v>54.164999999999999</v>
      </c>
      <c r="I130" s="174"/>
      <c r="L130" s="170"/>
      <c r="M130" s="175"/>
      <c r="N130" s="176"/>
      <c r="O130" s="176"/>
      <c r="P130" s="176"/>
      <c r="Q130" s="176"/>
      <c r="R130" s="176"/>
      <c r="S130" s="176"/>
      <c r="T130" s="177"/>
      <c r="AT130" s="171" t="s">
        <v>152</v>
      </c>
      <c r="AU130" s="171" t="s">
        <v>85</v>
      </c>
      <c r="AV130" s="14" t="s">
        <v>85</v>
      </c>
      <c r="AW130" s="14" t="s">
        <v>37</v>
      </c>
      <c r="AX130" s="14" t="s">
        <v>76</v>
      </c>
      <c r="AY130" s="171" t="s">
        <v>141</v>
      </c>
    </row>
    <row r="131" spans="1:65" s="16" customFormat="1" ht="11.25">
      <c r="B131" s="186"/>
      <c r="D131" s="158" t="s">
        <v>152</v>
      </c>
      <c r="E131" s="187" t="s">
        <v>3</v>
      </c>
      <c r="F131" s="188" t="s">
        <v>159</v>
      </c>
      <c r="H131" s="189">
        <v>54.164999999999999</v>
      </c>
      <c r="I131" s="190"/>
      <c r="L131" s="186"/>
      <c r="M131" s="191"/>
      <c r="N131" s="192"/>
      <c r="O131" s="192"/>
      <c r="P131" s="192"/>
      <c r="Q131" s="192"/>
      <c r="R131" s="192"/>
      <c r="S131" s="192"/>
      <c r="T131" s="193"/>
      <c r="AT131" s="187" t="s">
        <v>152</v>
      </c>
      <c r="AU131" s="187" t="s">
        <v>85</v>
      </c>
      <c r="AV131" s="16" t="s">
        <v>148</v>
      </c>
      <c r="AW131" s="16" t="s">
        <v>37</v>
      </c>
      <c r="AX131" s="16" t="s">
        <v>83</v>
      </c>
      <c r="AY131" s="187" t="s">
        <v>141</v>
      </c>
    </row>
    <row r="132" spans="1:65" s="2" customFormat="1" ht="16.5" customHeight="1">
      <c r="A132" s="34"/>
      <c r="B132" s="144"/>
      <c r="C132" s="145" t="s">
        <v>190</v>
      </c>
      <c r="D132" s="145" t="s">
        <v>143</v>
      </c>
      <c r="E132" s="146" t="s">
        <v>191</v>
      </c>
      <c r="F132" s="147" t="s">
        <v>192</v>
      </c>
      <c r="G132" s="148" t="s">
        <v>183</v>
      </c>
      <c r="H132" s="149">
        <v>93.92</v>
      </c>
      <c r="I132" s="150"/>
      <c r="J132" s="151">
        <f>ROUND(I132*H132,2)</f>
        <v>0</v>
      </c>
      <c r="K132" s="147" t="s">
        <v>147</v>
      </c>
      <c r="L132" s="35"/>
      <c r="M132" s="152" t="s">
        <v>3</v>
      </c>
      <c r="N132" s="153" t="s">
        <v>47</v>
      </c>
      <c r="O132" s="55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6" t="s">
        <v>148</v>
      </c>
      <c r="AT132" s="156" t="s">
        <v>143</v>
      </c>
      <c r="AU132" s="156" t="s">
        <v>85</v>
      </c>
      <c r="AY132" s="19" t="s">
        <v>141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9" t="s">
        <v>83</v>
      </c>
      <c r="BK132" s="157">
        <f>ROUND(I132*H132,2)</f>
        <v>0</v>
      </c>
      <c r="BL132" s="19" t="s">
        <v>148</v>
      </c>
      <c r="BM132" s="156" t="s">
        <v>193</v>
      </c>
    </row>
    <row r="133" spans="1:65" s="2" customFormat="1" ht="19.5">
      <c r="A133" s="34"/>
      <c r="B133" s="35"/>
      <c r="C133" s="34"/>
      <c r="D133" s="158" t="s">
        <v>150</v>
      </c>
      <c r="E133" s="34"/>
      <c r="F133" s="159" t="s">
        <v>194</v>
      </c>
      <c r="G133" s="34"/>
      <c r="H133" s="34"/>
      <c r="I133" s="160"/>
      <c r="J133" s="34"/>
      <c r="K133" s="34"/>
      <c r="L133" s="35"/>
      <c r="M133" s="161"/>
      <c r="N133" s="162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150</v>
      </c>
      <c r="AU133" s="19" t="s">
        <v>85</v>
      </c>
    </row>
    <row r="134" spans="1:65" s="13" customFormat="1" ht="11.25">
      <c r="B134" s="163"/>
      <c r="D134" s="158" t="s">
        <v>152</v>
      </c>
      <c r="E134" s="164" t="s">
        <v>3</v>
      </c>
      <c r="F134" s="165" t="s">
        <v>195</v>
      </c>
      <c r="H134" s="164" t="s">
        <v>3</v>
      </c>
      <c r="I134" s="166"/>
      <c r="L134" s="163"/>
      <c r="M134" s="167"/>
      <c r="N134" s="168"/>
      <c r="O134" s="168"/>
      <c r="P134" s="168"/>
      <c r="Q134" s="168"/>
      <c r="R134" s="168"/>
      <c r="S134" s="168"/>
      <c r="T134" s="169"/>
      <c r="AT134" s="164" t="s">
        <v>152</v>
      </c>
      <c r="AU134" s="164" t="s">
        <v>85</v>
      </c>
      <c r="AV134" s="13" t="s">
        <v>83</v>
      </c>
      <c r="AW134" s="13" t="s">
        <v>37</v>
      </c>
      <c r="AX134" s="13" t="s">
        <v>76</v>
      </c>
      <c r="AY134" s="164" t="s">
        <v>141</v>
      </c>
    </row>
    <row r="135" spans="1:65" s="14" customFormat="1" ht="11.25">
      <c r="B135" s="170"/>
      <c r="D135" s="158" t="s">
        <v>152</v>
      </c>
      <c r="E135" s="171" t="s">
        <v>3</v>
      </c>
      <c r="F135" s="172" t="s">
        <v>196</v>
      </c>
      <c r="H135" s="173">
        <v>93.92</v>
      </c>
      <c r="I135" s="174"/>
      <c r="L135" s="170"/>
      <c r="M135" s="175"/>
      <c r="N135" s="176"/>
      <c r="O135" s="176"/>
      <c r="P135" s="176"/>
      <c r="Q135" s="176"/>
      <c r="R135" s="176"/>
      <c r="S135" s="176"/>
      <c r="T135" s="177"/>
      <c r="AT135" s="171" t="s">
        <v>152</v>
      </c>
      <c r="AU135" s="171" t="s">
        <v>85</v>
      </c>
      <c r="AV135" s="14" t="s">
        <v>85</v>
      </c>
      <c r="AW135" s="14" t="s">
        <v>37</v>
      </c>
      <c r="AX135" s="14" t="s">
        <v>76</v>
      </c>
      <c r="AY135" s="171" t="s">
        <v>141</v>
      </c>
    </row>
    <row r="136" spans="1:65" s="16" customFormat="1" ht="11.25">
      <c r="B136" s="186"/>
      <c r="D136" s="158" t="s">
        <v>152</v>
      </c>
      <c r="E136" s="187" t="s">
        <v>3</v>
      </c>
      <c r="F136" s="188" t="s">
        <v>159</v>
      </c>
      <c r="H136" s="189">
        <v>93.92</v>
      </c>
      <c r="I136" s="190"/>
      <c r="L136" s="186"/>
      <c r="M136" s="191"/>
      <c r="N136" s="192"/>
      <c r="O136" s="192"/>
      <c r="P136" s="192"/>
      <c r="Q136" s="192"/>
      <c r="R136" s="192"/>
      <c r="S136" s="192"/>
      <c r="T136" s="193"/>
      <c r="AT136" s="187" t="s">
        <v>152</v>
      </c>
      <c r="AU136" s="187" t="s">
        <v>85</v>
      </c>
      <c r="AV136" s="16" t="s">
        <v>148</v>
      </c>
      <c r="AW136" s="16" t="s">
        <v>37</v>
      </c>
      <c r="AX136" s="16" t="s">
        <v>83</v>
      </c>
      <c r="AY136" s="187" t="s">
        <v>141</v>
      </c>
    </row>
    <row r="137" spans="1:65" s="2" customFormat="1" ht="16.5" customHeight="1">
      <c r="A137" s="34"/>
      <c r="B137" s="144"/>
      <c r="C137" s="145" t="s">
        <v>197</v>
      </c>
      <c r="D137" s="145" t="s">
        <v>143</v>
      </c>
      <c r="E137" s="146" t="s">
        <v>198</v>
      </c>
      <c r="F137" s="147" t="s">
        <v>199</v>
      </c>
      <c r="G137" s="148" t="s">
        <v>146</v>
      </c>
      <c r="H137" s="149">
        <v>2.5750000000000002</v>
      </c>
      <c r="I137" s="150"/>
      <c r="J137" s="151">
        <f>ROUND(I137*H137,2)</f>
        <v>0</v>
      </c>
      <c r="K137" s="147" t="s">
        <v>147</v>
      </c>
      <c r="L137" s="35"/>
      <c r="M137" s="152" t="s">
        <v>3</v>
      </c>
      <c r="N137" s="153" t="s">
        <v>47</v>
      </c>
      <c r="O137" s="55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56" t="s">
        <v>148</v>
      </c>
      <c r="AT137" s="156" t="s">
        <v>143</v>
      </c>
      <c r="AU137" s="156" t="s">
        <v>85</v>
      </c>
      <c r="AY137" s="19" t="s">
        <v>141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9" t="s">
        <v>83</v>
      </c>
      <c r="BK137" s="157">
        <f>ROUND(I137*H137,2)</f>
        <v>0</v>
      </c>
      <c r="BL137" s="19" t="s">
        <v>148</v>
      </c>
      <c r="BM137" s="156" t="s">
        <v>200</v>
      </c>
    </row>
    <row r="138" spans="1:65" s="2" customFormat="1" ht="11.25">
      <c r="A138" s="34"/>
      <c r="B138" s="35"/>
      <c r="C138" s="34"/>
      <c r="D138" s="158" t="s">
        <v>150</v>
      </c>
      <c r="E138" s="34"/>
      <c r="F138" s="159" t="s">
        <v>201</v>
      </c>
      <c r="G138" s="34"/>
      <c r="H138" s="34"/>
      <c r="I138" s="160"/>
      <c r="J138" s="34"/>
      <c r="K138" s="34"/>
      <c r="L138" s="35"/>
      <c r="M138" s="161"/>
      <c r="N138" s="162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150</v>
      </c>
      <c r="AU138" s="19" t="s">
        <v>85</v>
      </c>
    </row>
    <row r="139" spans="1:65" s="13" customFormat="1" ht="11.25">
      <c r="B139" s="163"/>
      <c r="D139" s="158" t="s">
        <v>152</v>
      </c>
      <c r="E139" s="164" t="s">
        <v>3</v>
      </c>
      <c r="F139" s="165" t="s">
        <v>202</v>
      </c>
      <c r="H139" s="164" t="s">
        <v>3</v>
      </c>
      <c r="I139" s="166"/>
      <c r="L139" s="163"/>
      <c r="M139" s="167"/>
      <c r="N139" s="168"/>
      <c r="O139" s="168"/>
      <c r="P139" s="168"/>
      <c r="Q139" s="168"/>
      <c r="R139" s="168"/>
      <c r="S139" s="168"/>
      <c r="T139" s="169"/>
      <c r="AT139" s="164" t="s">
        <v>152</v>
      </c>
      <c r="AU139" s="164" t="s">
        <v>85</v>
      </c>
      <c r="AV139" s="13" t="s">
        <v>83</v>
      </c>
      <c r="AW139" s="13" t="s">
        <v>37</v>
      </c>
      <c r="AX139" s="13" t="s">
        <v>76</v>
      </c>
      <c r="AY139" s="164" t="s">
        <v>141</v>
      </c>
    </row>
    <row r="140" spans="1:65" s="14" customFormat="1" ht="11.25">
      <c r="B140" s="170"/>
      <c r="D140" s="158" t="s">
        <v>152</v>
      </c>
      <c r="E140" s="171" t="s">
        <v>3</v>
      </c>
      <c r="F140" s="172" t="s">
        <v>203</v>
      </c>
      <c r="H140" s="173">
        <v>2.5750000000000002</v>
      </c>
      <c r="I140" s="174"/>
      <c r="L140" s="170"/>
      <c r="M140" s="175"/>
      <c r="N140" s="176"/>
      <c r="O140" s="176"/>
      <c r="P140" s="176"/>
      <c r="Q140" s="176"/>
      <c r="R140" s="176"/>
      <c r="S140" s="176"/>
      <c r="T140" s="177"/>
      <c r="AT140" s="171" t="s">
        <v>152</v>
      </c>
      <c r="AU140" s="171" t="s">
        <v>85</v>
      </c>
      <c r="AV140" s="14" t="s">
        <v>85</v>
      </c>
      <c r="AW140" s="14" t="s">
        <v>37</v>
      </c>
      <c r="AX140" s="14" t="s">
        <v>76</v>
      </c>
      <c r="AY140" s="171" t="s">
        <v>141</v>
      </c>
    </row>
    <row r="141" spans="1:65" s="16" customFormat="1" ht="11.25">
      <c r="B141" s="186"/>
      <c r="D141" s="158" t="s">
        <v>152</v>
      </c>
      <c r="E141" s="187" t="s">
        <v>3</v>
      </c>
      <c r="F141" s="188" t="s">
        <v>159</v>
      </c>
      <c r="H141" s="189">
        <v>2.5750000000000002</v>
      </c>
      <c r="I141" s="190"/>
      <c r="L141" s="186"/>
      <c r="M141" s="191"/>
      <c r="N141" s="192"/>
      <c r="O141" s="192"/>
      <c r="P141" s="192"/>
      <c r="Q141" s="192"/>
      <c r="R141" s="192"/>
      <c r="S141" s="192"/>
      <c r="T141" s="193"/>
      <c r="AT141" s="187" t="s">
        <v>152</v>
      </c>
      <c r="AU141" s="187" t="s">
        <v>85</v>
      </c>
      <c r="AV141" s="16" t="s">
        <v>148</v>
      </c>
      <c r="AW141" s="16" t="s">
        <v>37</v>
      </c>
      <c r="AX141" s="16" t="s">
        <v>83</v>
      </c>
      <c r="AY141" s="187" t="s">
        <v>141</v>
      </c>
    </row>
    <row r="142" spans="1:65" s="2" customFormat="1" ht="16.5" customHeight="1">
      <c r="A142" s="34"/>
      <c r="B142" s="144"/>
      <c r="C142" s="145" t="s">
        <v>184</v>
      </c>
      <c r="D142" s="145" t="s">
        <v>143</v>
      </c>
      <c r="E142" s="146" t="s">
        <v>204</v>
      </c>
      <c r="F142" s="147" t="s">
        <v>205</v>
      </c>
      <c r="G142" s="148" t="s">
        <v>206</v>
      </c>
      <c r="H142" s="149">
        <v>99.55</v>
      </c>
      <c r="I142" s="150"/>
      <c r="J142" s="151">
        <f>ROUND(I142*H142,2)</f>
        <v>0</v>
      </c>
      <c r="K142" s="147" t="s">
        <v>147</v>
      </c>
      <c r="L142" s="35"/>
      <c r="M142" s="152" t="s">
        <v>3</v>
      </c>
      <c r="N142" s="153" t="s">
        <v>47</v>
      </c>
      <c r="O142" s="55"/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6" t="s">
        <v>148</v>
      </c>
      <c r="AT142" s="156" t="s">
        <v>143</v>
      </c>
      <c r="AU142" s="156" t="s">
        <v>85</v>
      </c>
      <c r="AY142" s="19" t="s">
        <v>141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9" t="s">
        <v>83</v>
      </c>
      <c r="BK142" s="157">
        <f>ROUND(I142*H142,2)</f>
        <v>0</v>
      </c>
      <c r="BL142" s="19" t="s">
        <v>148</v>
      </c>
      <c r="BM142" s="156" t="s">
        <v>207</v>
      </c>
    </row>
    <row r="143" spans="1:65" s="2" customFormat="1" ht="11.25">
      <c r="A143" s="34"/>
      <c r="B143" s="35"/>
      <c r="C143" s="34"/>
      <c r="D143" s="158" t="s">
        <v>150</v>
      </c>
      <c r="E143" s="34"/>
      <c r="F143" s="159" t="s">
        <v>208</v>
      </c>
      <c r="G143" s="34"/>
      <c r="H143" s="34"/>
      <c r="I143" s="160"/>
      <c r="J143" s="34"/>
      <c r="K143" s="34"/>
      <c r="L143" s="35"/>
      <c r="M143" s="161"/>
      <c r="N143" s="162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150</v>
      </c>
      <c r="AU143" s="19" t="s">
        <v>85</v>
      </c>
    </row>
    <row r="144" spans="1:65" s="13" customFormat="1" ht="11.25">
      <c r="B144" s="163"/>
      <c r="D144" s="158" t="s">
        <v>152</v>
      </c>
      <c r="E144" s="164" t="s">
        <v>3</v>
      </c>
      <c r="F144" s="165" t="s">
        <v>209</v>
      </c>
      <c r="H144" s="164" t="s">
        <v>3</v>
      </c>
      <c r="I144" s="166"/>
      <c r="L144" s="163"/>
      <c r="M144" s="167"/>
      <c r="N144" s="168"/>
      <c r="O144" s="168"/>
      <c r="P144" s="168"/>
      <c r="Q144" s="168"/>
      <c r="R144" s="168"/>
      <c r="S144" s="168"/>
      <c r="T144" s="169"/>
      <c r="AT144" s="164" t="s">
        <v>152</v>
      </c>
      <c r="AU144" s="164" t="s">
        <v>85</v>
      </c>
      <c r="AV144" s="13" t="s">
        <v>83</v>
      </c>
      <c r="AW144" s="13" t="s">
        <v>37</v>
      </c>
      <c r="AX144" s="13" t="s">
        <v>76</v>
      </c>
      <c r="AY144" s="164" t="s">
        <v>141</v>
      </c>
    </row>
    <row r="145" spans="1:65" s="13" customFormat="1" ht="11.25">
      <c r="B145" s="163"/>
      <c r="D145" s="158" t="s">
        <v>152</v>
      </c>
      <c r="E145" s="164" t="s">
        <v>3</v>
      </c>
      <c r="F145" s="165" t="s">
        <v>154</v>
      </c>
      <c r="H145" s="164" t="s">
        <v>3</v>
      </c>
      <c r="I145" s="166"/>
      <c r="L145" s="163"/>
      <c r="M145" s="167"/>
      <c r="N145" s="168"/>
      <c r="O145" s="168"/>
      <c r="P145" s="168"/>
      <c r="Q145" s="168"/>
      <c r="R145" s="168"/>
      <c r="S145" s="168"/>
      <c r="T145" s="169"/>
      <c r="AT145" s="164" t="s">
        <v>152</v>
      </c>
      <c r="AU145" s="164" t="s">
        <v>85</v>
      </c>
      <c r="AV145" s="13" t="s">
        <v>83</v>
      </c>
      <c r="AW145" s="13" t="s">
        <v>37</v>
      </c>
      <c r="AX145" s="13" t="s">
        <v>76</v>
      </c>
      <c r="AY145" s="164" t="s">
        <v>141</v>
      </c>
    </row>
    <row r="146" spans="1:65" s="14" customFormat="1" ht="11.25">
      <c r="B146" s="170"/>
      <c r="D146" s="158" t="s">
        <v>152</v>
      </c>
      <c r="E146" s="171" t="s">
        <v>3</v>
      </c>
      <c r="F146" s="172" t="s">
        <v>210</v>
      </c>
      <c r="H146" s="173">
        <v>99.55</v>
      </c>
      <c r="I146" s="174"/>
      <c r="L146" s="170"/>
      <c r="M146" s="175"/>
      <c r="N146" s="176"/>
      <c r="O146" s="176"/>
      <c r="P146" s="176"/>
      <c r="Q146" s="176"/>
      <c r="R146" s="176"/>
      <c r="S146" s="176"/>
      <c r="T146" s="177"/>
      <c r="AT146" s="171" t="s">
        <v>152</v>
      </c>
      <c r="AU146" s="171" t="s">
        <v>85</v>
      </c>
      <c r="AV146" s="14" t="s">
        <v>85</v>
      </c>
      <c r="AW146" s="14" t="s">
        <v>37</v>
      </c>
      <c r="AX146" s="14" t="s">
        <v>76</v>
      </c>
      <c r="AY146" s="171" t="s">
        <v>141</v>
      </c>
    </row>
    <row r="147" spans="1:65" s="16" customFormat="1" ht="11.25">
      <c r="B147" s="186"/>
      <c r="D147" s="158" t="s">
        <v>152</v>
      </c>
      <c r="E147" s="187" t="s">
        <v>3</v>
      </c>
      <c r="F147" s="188" t="s">
        <v>159</v>
      </c>
      <c r="H147" s="189">
        <v>99.55</v>
      </c>
      <c r="I147" s="190"/>
      <c r="L147" s="186"/>
      <c r="M147" s="191"/>
      <c r="N147" s="192"/>
      <c r="O147" s="192"/>
      <c r="P147" s="192"/>
      <c r="Q147" s="192"/>
      <c r="R147" s="192"/>
      <c r="S147" s="192"/>
      <c r="T147" s="193"/>
      <c r="AT147" s="187" t="s">
        <v>152</v>
      </c>
      <c r="AU147" s="187" t="s">
        <v>85</v>
      </c>
      <c r="AV147" s="16" t="s">
        <v>148</v>
      </c>
      <c r="AW147" s="16" t="s">
        <v>37</v>
      </c>
      <c r="AX147" s="16" t="s">
        <v>83</v>
      </c>
      <c r="AY147" s="187" t="s">
        <v>141</v>
      </c>
    </row>
    <row r="148" spans="1:65" s="12" customFormat="1" ht="22.9" customHeight="1">
      <c r="B148" s="131"/>
      <c r="D148" s="132" t="s">
        <v>75</v>
      </c>
      <c r="E148" s="142" t="s">
        <v>179</v>
      </c>
      <c r="F148" s="142" t="s">
        <v>211</v>
      </c>
      <c r="I148" s="134"/>
      <c r="J148" s="143">
        <f>BK148</f>
        <v>0</v>
      </c>
      <c r="L148" s="131"/>
      <c r="M148" s="136"/>
      <c r="N148" s="137"/>
      <c r="O148" s="137"/>
      <c r="P148" s="138">
        <f>SUM(P149:P182)</f>
        <v>0</v>
      </c>
      <c r="Q148" s="137"/>
      <c r="R148" s="138">
        <f>SUM(R149:R182)</f>
        <v>77.077039999999997</v>
      </c>
      <c r="S148" s="137"/>
      <c r="T148" s="139">
        <f>SUM(T149:T182)</f>
        <v>0</v>
      </c>
      <c r="AR148" s="132" t="s">
        <v>83</v>
      </c>
      <c r="AT148" s="140" t="s">
        <v>75</v>
      </c>
      <c r="AU148" s="140" t="s">
        <v>83</v>
      </c>
      <c r="AY148" s="132" t="s">
        <v>141</v>
      </c>
      <c r="BK148" s="141">
        <f>SUM(BK149:BK182)</f>
        <v>0</v>
      </c>
    </row>
    <row r="149" spans="1:65" s="2" customFormat="1" ht="16.5" customHeight="1">
      <c r="A149" s="34"/>
      <c r="B149" s="144"/>
      <c r="C149" s="145" t="s">
        <v>212</v>
      </c>
      <c r="D149" s="145" t="s">
        <v>143</v>
      </c>
      <c r="E149" s="146" t="s">
        <v>213</v>
      </c>
      <c r="F149" s="147" t="s">
        <v>214</v>
      </c>
      <c r="G149" s="148" t="s">
        <v>206</v>
      </c>
      <c r="H149" s="149">
        <v>99.55</v>
      </c>
      <c r="I149" s="150"/>
      <c r="J149" s="151">
        <f>ROUND(I149*H149,2)</f>
        <v>0</v>
      </c>
      <c r="K149" s="147" t="s">
        <v>147</v>
      </c>
      <c r="L149" s="35"/>
      <c r="M149" s="152" t="s">
        <v>3</v>
      </c>
      <c r="N149" s="153" t="s">
        <v>47</v>
      </c>
      <c r="O149" s="55"/>
      <c r="P149" s="154">
        <f>O149*H149</f>
        <v>0</v>
      </c>
      <c r="Q149" s="154">
        <v>0.57499999999999996</v>
      </c>
      <c r="R149" s="154">
        <f>Q149*H149</f>
        <v>57.241249999999994</v>
      </c>
      <c r="S149" s="154">
        <v>0</v>
      </c>
      <c r="T149" s="15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56" t="s">
        <v>148</v>
      </c>
      <c r="AT149" s="156" t="s">
        <v>143</v>
      </c>
      <c r="AU149" s="156" t="s">
        <v>85</v>
      </c>
      <c r="AY149" s="19" t="s">
        <v>141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9" t="s">
        <v>83</v>
      </c>
      <c r="BK149" s="157">
        <f>ROUND(I149*H149,2)</f>
        <v>0</v>
      </c>
      <c r="BL149" s="19" t="s">
        <v>148</v>
      </c>
      <c r="BM149" s="156" t="s">
        <v>215</v>
      </c>
    </row>
    <row r="150" spans="1:65" s="2" customFormat="1" ht="11.25">
      <c r="A150" s="34"/>
      <c r="B150" s="35"/>
      <c r="C150" s="34"/>
      <c r="D150" s="158" t="s">
        <v>150</v>
      </c>
      <c r="E150" s="34"/>
      <c r="F150" s="159" t="s">
        <v>216</v>
      </c>
      <c r="G150" s="34"/>
      <c r="H150" s="34"/>
      <c r="I150" s="160"/>
      <c r="J150" s="34"/>
      <c r="K150" s="34"/>
      <c r="L150" s="35"/>
      <c r="M150" s="161"/>
      <c r="N150" s="162"/>
      <c r="O150" s="55"/>
      <c r="P150" s="55"/>
      <c r="Q150" s="55"/>
      <c r="R150" s="55"/>
      <c r="S150" s="55"/>
      <c r="T150" s="5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150</v>
      </c>
      <c r="AU150" s="19" t="s">
        <v>85</v>
      </c>
    </row>
    <row r="151" spans="1:65" s="13" customFormat="1" ht="11.25">
      <c r="B151" s="163"/>
      <c r="D151" s="158" t="s">
        <v>152</v>
      </c>
      <c r="E151" s="164" t="s">
        <v>3</v>
      </c>
      <c r="F151" s="165" t="s">
        <v>217</v>
      </c>
      <c r="H151" s="164" t="s">
        <v>3</v>
      </c>
      <c r="I151" s="166"/>
      <c r="L151" s="163"/>
      <c r="M151" s="167"/>
      <c r="N151" s="168"/>
      <c r="O151" s="168"/>
      <c r="P151" s="168"/>
      <c r="Q151" s="168"/>
      <c r="R151" s="168"/>
      <c r="S151" s="168"/>
      <c r="T151" s="169"/>
      <c r="AT151" s="164" t="s">
        <v>152</v>
      </c>
      <c r="AU151" s="164" t="s">
        <v>85</v>
      </c>
      <c r="AV151" s="13" t="s">
        <v>83</v>
      </c>
      <c r="AW151" s="13" t="s">
        <v>37</v>
      </c>
      <c r="AX151" s="13" t="s">
        <v>76</v>
      </c>
      <c r="AY151" s="164" t="s">
        <v>141</v>
      </c>
    </row>
    <row r="152" spans="1:65" s="13" customFormat="1" ht="11.25">
      <c r="B152" s="163"/>
      <c r="D152" s="158" t="s">
        <v>152</v>
      </c>
      <c r="E152" s="164" t="s">
        <v>3</v>
      </c>
      <c r="F152" s="165" t="s">
        <v>154</v>
      </c>
      <c r="H152" s="164" t="s">
        <v>3</v>
      </c>
      <c r="I152" s="166"/>
      <c r="L152" s="163"/>
      <c r="M152" s="167"/>
      <c r="N152" s="168"/>
      <c r="O152" s="168"/>
      <c r="P152" s="168"/>
      <c r="Q152" s="168"/>
      <c r="R152" s="168"/>
      <c r="S152" s="168"/>
      <c r="T152" s="169"/>
      <c r="AT152" s="164" t="s">
        <v>152</v>
      </c>
      <c r="AU152" s="164" t="s">
        <v>85</v>
      </c>
      <c r="AV152" s="13" t="s">
        <v>83</v>
      </c>
      <c r="AW152" s="13" t="s">
        <v>37</v>
      </c>
      <c r="AX152" s="13" t="s">
        <v>76</v>
      </c>
      <c r="AY152" s="164" t="s">
        <v>141</v>
      </c>
    </row>
    <row r="153" spans="1:65" s="14" customFormat="1" ht="11.25">
      <c r="B153" s="170"/>
      <c r="D153" s="158" t="s">
        <v>152</v>
      </c>
      <c r="E153" s="171" t="s">
        <v>3</v>
      </c>
      <c r="F153" s="172" t="s">
        <v>210</v>
      </c>
      <c r="H153" s="173">
        <v>99.55</v>
      </c>
      <c r="I153" s="174"/>
      <c r="L153" s="170"/>
      <c r="M153" s="175"/>
      <c r="N153" s="176"/>
      <c r="O153" s="176"/>
      <c r="P153" s="176"/>
      <c r="Q153" s="176"/>
      <c r="R153" s="176"/>
      <c r="S153" s="176"/>
      <c r="T153" s="177"/>
      <c r="AT153" s="171" t="s">
        <v>152</v>
      </c>
      <c r="AU153" s="171" t="s">
        <v>85</v>
      </c>
      <c r="AV153" s="14" t="s">
        <v>85</v>
      </c>
      <c r="AW153" s="14" t="s">
        <v>37</v>
      </c>
      <c r="AX153" s="14" t="s">
        <v>76</v>
      </c>
      <c r="AY153" s="171" t="s">
        <v>141</v>
      </c>
    </row>
    <row r="154" spans="1:65" s="16" customFormat="1" ht="11.25">
      <c r="B154" s="186"/>
      <c r="D154" s="158" t="s">
        <v>152</v>
      </c>
      <c r="E154" s="187" t="s">
        <v>3</v>
      </c>
      <c r="F154" s="188" t="s">
        <v>159</v>
      </c>
      <c r="H154" s="189">
        <v>99.55</v>
      </c>
      <c r="I154" s="190"/>
      <c r="L154" s="186"/>
      <c r="M154" s="191"/>
      <c r="N154" s="192"/>
      <c r="O154" s="192"/>
      <c r="P154" s="192"/>
      <c r="Q154" s="192"/>
      <c r="R154" s="192"/>
      <c r="S154" s="192"/>
      <c r="T154" s="193"/>
      <c r="AT154" s="187" t="s">
        <v>152</v>
      </c>
      <c r="AU154" s="187" t="s">
        <v>85</v>
      </c>
      <c r="AV154" s="16" t="s">
        <v>148</v>
      </c>
      <c r="AW154" s="16" t="s">
        <v>37</v>
      </c>
      <c r="AX154" s="16" t="s">
        <v>83</v>
      </c>
      <c r="AY154" s="187" t="s">
        <v>141</v>
      </c>
    </row>
    <row r="155" spans="1:65" s="2" customFormat="1" ht="16.5" customHeight="1">
      <c r="A155" s="34"/>
      <c r="B155" s="144"/>
      <c r="C155" s="145" t="s">
        <v>218</v>
      </c>
      <c r="D155" s="145" t="s">
        <v>143</v>
      </c>
      <c r="E155" s="146" t="s">
        <v>219</v>
      </c>
      <c r="F155" s="147" t="s">
        <v>220</v>
      </c>
      <c r="G155" s="148" t="s">
        <v>206</v>
      </c>
      <c r="H155" s="149">
        <v>90.5</v>
      </c>
      <c r="I155" s="150"/>
      <c r="J155" s="151">
        <f>ROUND(I155*H155,2)</f>
        <v>0</v>
      </c>
      <c r="K155" s="147" t="s">
        <v>147</v>
      </c>
      <c r="L155" s="35"/>
      <c r="M155" s="152" t="s">
        <v>3</v>
      </c>
      <c r="N155" s="153" t="s">
        <v>47</v>
      </c>
      <c r="O155" s="55"/>
      <c r="P155" s="154">
        <f>O155*H155</f>
        <v>0</v>
      </c>
      <c r="Q155" s="154">
        <v>8.4250000000000005E-2</v>
      </c>
      <c r="R155" s="154">
        <f>Q155*H155</f>
        <v>7.6246250000000009</v>
      </c>
      <c r="S155" s="154">
        <v>0</v>
      </c>
      <c r="T155" s="15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6" t="s">
        <v>148</v>
      </c>
      <c r="AT155" s="156" t="s">
        <v>143</v>
      </c>
      <c r="AU155" s="156" t="s">
        <v>85</v>
      </c>
      <c r="AY155" s="19" t="s">
        <v>141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9" t="s">
        <v>83</v>
      </c>
      <c r="BK155" s="157">
        <f>ROUND(I155*H155,2)</f>
        <v>0</v>
      </c>
      <c r="BL155" s="19" t="s">
        <v>148</v>
      </c>
      <c r="BM155" s="156" t="s">
        <v>221</v>
      </c>
    </row>
    <row r="156" spans="1:65" s="2" customFormat="1" ht="29.25">
      <c r="A156" s="34"/>
      <c r="B156" s="35"/>
      <c r="C156" s="34"/>
      <c r="D156" s="158" t="s">
        <v>150</v>
      </c>
      <c r="E156" s="34"/>
      <c r="F156" s="159" t="s">
        <v>222</v>
      </c>
      <c r="G156" s="34"/>
      <c r="H156" s="34"/>
      <c r="I156" s="160"/>
      <c r="J156" s="34"/>
      <c r="K156" s="34"/>
      <c r="L156" s="35"/>
      <c r="M156" s="161"/>
      <c r="N156" s="162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150</v>
      </c>
      <c r="AU156" s="19" t="s">
        <v>85</v>
      </c>
    </row>
    <row r="157" spans="1:65" s="13" customFormat="1" ht="11.25">
      <c r="B157" s="163"/>
      <c r="D157" s="158" t="s">
        <v>152</v>
      </c>
      <c r="E157" s="164" t="s">
        <v>3</v>
      </c>
      <c r="F157" s="165" t="s">
        <v>223</v>
      </c>
      <c r="H157" s="164" t="s">
        <v>3</v>
      </c>
      <c r="I157" s="166"/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152</v>
      </c>
      <c r="AU157" s="164" t="s">
        <v>85</v>
      </c>
      <c r="AV157" s="13" t="s">
        <v>83</v>
      </c>
      <c r="AW157" s="13" t="s">
        <v>37</v>
      </c>
      <c r="AX157" s="13" t="s">
        <v>76</v>
      </c>
      <c r="AY157" s="164" t="s">
        <v>141</v>
      </c>
    </row>
    <row r="158" spans="1:65" s="13" customFormat="1" ht="11.25">
      <c r="B158" s="163"/>
      <c r="D158" s="158" t="s">
        <v>152</v>
      </c>
      <c r="E158" s="164" t="s">
        <v>3</v>
      </c>
      <c r="F158" s="165" t="s">
        <v>154</v>
      </c>
      <c r="H158" s="164" t="s">
        <v>3</v>
      </c>
      <c r="I158" s="166"/>
      <c r="L158" s="163"/>
      <c r="M158" s="167"/>
      <c r="N158" s="168"/>
      <c r="O158" s="168"/>
      <c r="P158" s="168"/>
      <c r="Q158" s="168"/>
      <c r="R158" s="168"/>
      <c r="S158" s="168"/>
      <c r="T158" s="169"/>
      <c r="AT158" s="164" t="s">
        <v>152</v>
      </c>
      <c r="AU158" s="164" t="s">
        <v>85</v>
      </c>
      <c r="AV158" s="13" t="s">
        <v>83</v>
      </c>
      <c r="AW158" s="13" t="s">
        <v>37</v>
      </c>
      <c r="AX158" s="13" t="s">
        <v>76</v>
      </c>
      <c r="AY158" s="164" t="s">
        <v>141</v>
      </c>
    </row>
    <row r="159" spans="1:65" s="13" customFormat="1" ht="11.25">
      <c r="B159" s="163"/>
      <c r="D159" s="158" t="s">
        <v>152</v>
      </c>
      <c r="E159" s="164" t="s">
        <v>3</v>
      </c>
      <c r="F159" s="165" t="s">
        <v>224</v>
      </c>
      <c r="H159" s="164" t="s">
        <v>3</v>
      </c>
      <c r="I159" s="166"/>
      <c r="L159" s="163"/>
      <c r="M159" s="167"/>
      <c r="N159" s="168"/>
      <c r="O159" s="168"/>
      <c r="P159" s="168"/>
      <c r="Q159" s="168"/>
      <c r="R159" s="168"/>
      <c r="S159" s="168"/>
      <c r="T159" s="169"/>
      <c r="AT159" s="164" t="s">
        <v>152</v>
      </c>
      <c r="AU159" s="164" t="s">
        <v>85</v>
      </c>
      <c r="AV159" s="13" t="s">
        <v>83</v>
      </c>
      <c r="AW159" s="13" t="s">
        <v>37</v>
      </c>
      <c r="AX159" s="13" t="s">
        <v>76</v>
      </c>
      <c r="AY159" s="164" t="s">
        <v>141</v>
      </c>
    </row>
    <row r="160" spans="1:65" s="14" customFormat="1" ht="11.25">
      <c r="B160" s="170"/>
      <c r="D160" s="158" t="s">
        <v>152</v>
      </c>
      <c r="E160" s="171" t="s">
        <v>3</v>
      </c>
      <c r="F160" s="172" t="s">
        <v>225</v>
      </c>
      <c r="H160" s="173">
        <v>4.5</v>
      </c>
      <c r="I160" s="174"/>
      <c r="L160" s="170"/>
      <c r="M160" s="175"/>
      <c r="N160" s="176"/>
      <c r="O160" s="176"/>
      <c r="P160" s="176"/>
      <c r="Q160" s="176"/>
      <c r="R160" s="176"/>
      <c r="S160" s="176"/>
      <c r="T160" s="177"/>
      <c r="AT160" s="171" t="s">
        <v>152</v>
      </c>
      <c r="AU160" s="171" t="s">
        <v>85</v>
      </c>
      <c r="AV160" s="14" t="s">
        <v>85</v>
      </c>
      <c r="AW160" s="14" t="s">
        <v>37</v>
      </c>
      <c r="AX160" s="14" t="s">
        <v>76</v>
      </c>
      <c r="AY160" s="171" t="s">
        <v>141</v>
      </c>
    </row>
    <row r="161" spans="1:65" s="15" customFormat="1" ht="11.25">
      <c r="B161" s="178"/>
      <c r="D161" s="158" t="s">
        <v>152</v>
      </c>
      <c r="E161" s="179" t="s">
        <v>3</v>
      </c>
      <c r="F161" s="180" t="s">
        <v>156</v>
      </c>
      <c r="H161" s="181">
        <v>4.5</v>
      </c>
      <c r="I161" s="182"/>
      <c r="L161" s="178"/>
      <c r="M161" s="183"/>
      <c r="N161" s="184"/>
      <c r="O161" s="184"/>
      <c r="P161" s="184"/>
      <c r="Q161" s="184"/>
      <c r="R161" s="184"/>
      <c r="S161" s="184"/>
      <c r="T161" s="185"/>
      <c r="AT161" s="179" t="s">
        <v>152</v>
      </c>
      <c r="AU161" s="179" t="s">
        <v>85</v>
      </c>
      <c r="AV161" s="15" t="s">
        <v>93</v>
      </c>
      <c r="AW161" s="15" t="s">
        <v>37</v>
      </c>
      <c r="AX161" s="15" t="s">
        <v>76</v>
      </c>
      <c r="AY161" s="179" t="s">
        <v>141</v>
      </c>
    </row>
    <row r="162" spans="1:65" s="14" customFormat="1" ht="11.25">
      <c r="B162" s="170"/>
      <c r="D162" s="158" t="s">
        <v>152</v>
      </c>
      <c r="E162" s="171" t="s">
        <v>3</v>
      </c>
      <c r="F162" s="172" t="s">
        <v>226</v>
      </c>
      <c r="H162" s="173">
        <v>4.8</v>
      </c>
      <c r="I162" s="174"/>
      <c r="L162" s="170"/>
      <c r="M162" s="175"/>
      <c r="N162" s="176"/>
      <c r="O162" s="176"/>
      <c r="P162" s="176"/>
      <c r="Q162" s="176"/>
      <c r="R162" s="176"/>
      <c r="S162" s="176"/>
      <c r="T162" s="177"/>
      <c r="AT162" s="171" t="s">
        <v>152</v>
      </c>
      <c r="AU162" s="171" t="s">
        <v>85</v>
      </c>
      <c r="AV162" s="14" t="s">
        <v>85</v>
      </c>
      <c r="AW162" s="14" t="s">
        <v>37</v>
      </c>
      <c r="AX162" s="14" t="s">
        <v>76</v>
      </c>
      <c r="AY162" s="171" t="s">
        <v>141</v>
      </c>
    </row>
    <row r="163" spans="1:65" s="15" customFormat="1" ht="11.25">
      <c r="B163" s="178"/>
      <c r="D163" s="158" t="s">
        <v>152</v>
      </c>
      <c r="E163" s="179" t="s">
        <v>3</v>
      </c>
      <c r="F163" s="180" t="s">
        <v>156</v>
      </c>
      <c r="H163" s="181">
        <v>4.8</v>
      </c>
      <c r="I163" s="182"/>
      <c r="L163" s="178"/>
      <c r="M163" s="183"/>
      <c r="N163" s="184"/>
      <c r="O163" s="184"/>
      <c r="P163" s="184"/>
      <c r="Q163" s="184"/>
      <c r="R163" s="184"/>
      <c r="S163" s="184"/>
      <c r="T163" s="185"/>
      <c r="AT163" s="179" t="s">
        <v>152</v>
      </c>
      <c r="AU163" s="179" t="s">
        <v>85</v>
      </c>
      <c r="AV163" s="15" t="s">
        <v>93</v>
      </c>
      <c r="AW163" s="15" t="s">
        <v>37</v>
      </c>
      <c r="AX163" s="15" t="s">
        <v>76</v>
      </c>
      <c r="AY163" s="179" t="s">
        <v>141</v>
      </c>
    </row>
    <row r="164" spans="1:65" s="14" customFormat="1" ht="11.25">
      <c r="B164" s="170"/>
      <c r="D164" s="158" t="s">
        <v>152</v>
      </c>
      <c r="E164" s="171" t="s">
        <v>3</v>
      </c>
      <c r="F164" s="172" t="s">
        <v>227</v>
      </c>
      <c r="H164" s="173">
        <v>81.2</v>
      </c>
      <c r="I164" s="174"/>
      <c r="L164" s="170"/>
      <c r="M164" s="175"/>
      <c r="N164" s="176"/>
      <c r="O164" s="176"/>
      <c r="P164" s="176"/>
      <c r="Q164" s="176"/>
      <c r="R164" s="176"/>
      <c r="S164" s="176"/>
      <c r="T164" s="177"/>
      <c r="AT164" s="171" t="s">
        <v>152</v>
      </c>
      <c r="AU164" s="171" t="s">
        <v>85</v>
      </c>
      <c r="AV164" s="14" t="s">
        <v>85</v>
      </c>
      <c r="AW164" s="14" t="s">
        <v>37</v>
      </c>
      <c r="AX164" s="14" t="s">
        <v>76</v>
      </c>
      <c r="AY164" s="171" t="s">
        <v>141</v>
      </c>
    </row>
    <row r="165" spans="1:65" s="15" customFormat="1" ht="11.25">
      <c r="B165" s="178"/>
      <c r="D165" s="158" t="s">
        <v>152</v>
      </c>
      <c r="E165" s="179" t="s">
        <v>3</v>
      </c>
      <c r="F165" s="180" t="s">
        <v>156</v>
      </c>
      <c r="H165" s="181">
        <v>81.2</v>
      </c>
      <c r="I165" s="182"/>
      <c r="L165" s="178"/>
      <c r="M165" s="183"/>
      <c r="N165" s="184"/>
      <c r="O165" s="184"/>
      <c r="P165" s="184"/>
      <c r="Q165" s="184"/>
      <c r="R165" s="184"/>
      <c r="S165" s="184"/>
      <c r="T165" s="185"/>
      <c r="AT165" s="179" t="s">
        <v>152</v>
      </c>
      <c r="AU165" s="179" t="s">
        <v>85</v>
      </c>
      <c r="AV165" s="15" t="s">
        <v>93</v>
      </c>
      <c r="AW165" s="15" t="s">
        <v>37</v>
      </c>
      <c r="AX165" s="15" t="s">
        <v>76</v>
      </c>
      <c r="AY165" s="179" t="s">
        <v>141</v>
      </c>
    </row>
    <row r="166" spans="1:65" s="16" customFormat="1" ht="11.25">
      <c r="B166" s="186"/>
      <c r="D166" s="158" t="s">
        <v>152</v>
      </c>
      <c r="E166" s="187" t="s">
        <v>3</v>
      </c>
      <c r="F166" s="188" t="s">
        <v>159</v>
      </c>
      <c r="H166" s="189">
        <v>90.5</v>
      </c>
      <c r="I166" s="190"/>
      <c r="L166" s="186"/>
      <c r="M166" s="191"/>
      <c r="N166" s="192"/>
      <c r="O166" s="192"/>
      <c r="P166" s="192"/>
      <c r="Q166" s="192"/>
      <c r="R166" s="192"/>
      <c r="S166" s="192"/>
      <c r="T166" s="193"/>
      <c r="AT166" s="187" t="s">
        <v>152</v>
      </c>
      <c r="AU166" s="187" t="s">
        <v>85</v>
      </c>
      <c r="AV166" s="16" t="s">
        <v>148</v>
      </c>
      <c r="AW166" s="16" t="s">
        <v>37</v>
      </c>
      <c r="AX166" s="16" t="s">
        <v>83</v>
      </c>
      <c r="AY166" s="187" t="s">
        <v>141</v>
      </c>
    </row>
    <row r="167" spans="1:65" s="2" customFormat="1" ht="16.5" customHeight="1">
      <c r="A167" s="34"/>
      <c r="B167" s="144"/>
      <c r="C167" s="194" t="s">
        <v>228</v>
      </c>
      <c r="D167" s="194" t="s">
        <v>180</v>
      </c>
      <c r="E167" s="195" t="s">
        <v>229</v>
      </c>
      <c r="F167" s="196" t="s">
        <v>230</v>
      </c>
      <c r="G167" s="197" t="s">
        <v>206</v>
      </c>
      <c r="H167" s="198">
        <v>83.635999999999996</v>
      </c>
      <c r="I167" s="199"/>
      <c r="J167" s="200">
        <f>ROUND(I167*H167,2)</f>
        <v>0</v>
      </c>
      <c r="K167" s="196" t="s">
        <v>147</v>
      </c>
      <c r="L167" s="201"/>
      <c r="M167" s="202" t="s">
        <v>3</v>
      </c>
      <c r="N167" s="203" t="s">
        <v>47</v>
      </c>
      <c r="O167" s="55"/>
      <c r="P167" s="154">
        <f>O167*H167</f>
        <v>0</v>
      </c>
      <c r="Q167" s="154">
        <v>0.13100000000000001</v>
      </c>
      <c r="R167" s="154">
        <f>Q167*H167</f>
        <v>10.956315999999999</v>
      </c>
      <c r="S167" s="154">
        <v>0</v>
      </c>
      <c r="T167" s="15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56" t="s">
        <v>184</v>
      </c>
      <c r="AT167" s="156" t="s">
        <v>180</v>
      </c>
      <c r="AU167" s="156" t="s">
        <v>85</v>
      </c>
      <c r="AY167" s="19" t="s">
        <v>141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9" t="s">
        <v>83</v>
      </c>
      <c r="BK167" s="157">
        <f>ROUND(I167*H167,2)</f>
        <v>0</v>
      </c>
      <c r="BL167" s="19" t="s">
        <v>148</v>
      </c>
      <c r="BM167" s="156" t="s">
        <v>231</v>
      </c>
    </row>
    <row r="168" spans="1:65" s="2" customFormat="1" ht="11.25">
      <c r="A168" s="34"/>
      <c r="B168" s="35"/>
      <c r="C168" s="34"/>
      <c r="D168" s="158" t="s">
        <v>150</v>
      </c>
      <c r="E168" s="34"/>
      <c r="F168" s="159" t="s">
        <v>230</v>
      </c>
      <c r="G168" s="34"/>
      <c r="H168" s="34"/>
      <c r="I168" s="160"/>
      <c r="J168" s="34"/>
      <c r="K168" s="34"/>
      <c r="L168" s="35"/>
      <c r="M168" s="161"/>
      <c r="N168" s="162"/>
      <c r="O168" s="55"/>
      <c r="P168" s="55"/>
      <c r="Q168" s="55"/>
      <c r="R168" s="55"/>
      <c r="S168" s="55"/>
      <c r="T168" s="5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150</v>
      </c>
      <c r="AU168" s="19" t="s">
        <v>85</v>
      </c>
    </row>
    <row r="169" spans="1:65" s="13" customFormat="1" ht="11.25">
      <c r="B169" s="163"/>
      <c r="D169" s="158" t="s">
        <v>152</v>
      </c>
      <c r="E169" s="164" t="s">
        <v>3</v>
      </c>
      <c r="F169" s="165" t="s">
        <v>232</v>
      </c>
      <c r="H169" s="164" t="s">
        <v>3</v>
      </c>
      <c r="I169" s="166"/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152</v>
      </c>
      <c r="AU169" s="164" t="s">
        <v>85</v>
      </c>
      <c r="AV169" s="13" t="s">
        <v>83</v>
      </c>
      <c r="AW169" s="13" t="s">
        <v>37</v>
      </c>
      <c r="AX169" s="13" t="s">
        <v>76</v>
      </c>
      <c r="AY169" s="164" t="s">
        <v>141</v>
      </c>
    </row>
    <row r="170" spans="1:65" s="14" customFormat="1" ht="11.25">
      <c r="B170" s="170"/>
      <c r="D170" s="158" t="s">
        <v>152</v>
      </c>
      <c r="E170" s="171" t="s">
        <v>3</v>
      </c>
      <c r="F170" s="172" t="s">
        <v>233</v>
      </c>
      <c r="H170" s="173">
        <v>83.635999999999996</v>
      </c>
      <c r="I170" s="174"/>
      <c r="L170" s="170"/>
      <c r="M170" s="175"/>
      <c r="N170" s="176"/>
      <c r="O170" s="176"/>
      <c r="P170" s="176"/>
      <c r="Q170" s="176"/>
      <c r="R170" s="176"/>
      <c r="S170" s="176"/>
      <c r="T170" s="177"/>
      <c r="AT170" s="171" t="s">
        <v>152</v>
      </c>
      <c r="AU170" s="171" t="s">
        <v>85</v>
      </c>
      <c r="AV170" s="14" t="s">
        <v>85</v>
      </c>
      <c r="AW170" s="14" t="s">
        <v>37</v>
      </c>
      <c r="AX170" s="14" t="s">
        <v>76</v>
      </c>
      <c r="AY170" s="171" t="s">
        <v>141</v>
      </c>
    </row>
    <row r="171" spans="1:65" s="16" customFormat="1" ht="11.25">
      <c r="B171" s="186"/>
      <c r="D171" s="158" t="s">
        <v>152</v>
      </c>
      <c r="E171" s="187" t="s">
        <v>3</v>
      </c>
      <c r="F171" s="188" t="s">
        <v>159</v>
      </c>
      <c r="H171" s="189">
        <v>83.635999999999996</v>
      </c>
      <c r="I171" s="190"/>
      <c r="L171" s="186"/>
      <c r="M171" s="191"/>
      <c r="N171" s="192"/>
      <c r="O171" s="192"/>
      <c r="P171" s="192"/>
      <c r="Q171" s="192"/>
      <c r="R171" s="192"/>
      <c r="S171" s="192"/>
      <c r="T171" s="193"/>
      <c r="AT171" s="187" t="s">
        <v>152</v>
      </c>
      <c r="AU171" s="187" t="s">
        <v>85</v>
      </c>
      <c r="AV171" s="16" t="s">
        <v>148</v>
      </c>
      <c r="AW171" s="16" t="s">
        <v>37</v>
      </c>
      <c r="AX171" s="16" t="s">
        <v>83</v>
      </c>
      <c r="AY171" s="187" t="s">
        <v>141</v>
      </c>
    </row>
    <row r="172" spans="1:65" s="2" customFormat="1" ht="16.5" customHeight="1">
      <c r="A172" s="34"/>
      <c r="B172" s="144"/>
      <c r="C172" s="194" t="s">
        <v>234</v>
      </c>
      <c r="D172" s="194" t="s">
        <v>180</v>
      </c>
      <c r="E172" s="195" t="s">
        <v>235</v>
      </c>
      <c r="F172" s="196" t="s">
        <v>236</v>
      </c>
      <c r="G172" s="197" t="s">
        <v>206</v>
      </c>
      <c r="H172" s="198">
        <v>4.944</v>
      </c>
      <c r="I172" s="199"/>
      <c r="J172" s="200">
        <f>ROUND(I172*H172,2)</f>
        <v>0</v>
      </c>
      <c r="K172" s="196" t="s">
        <v>147</v>
      </c>
      <c r="L172" s="201"/>
      <c r="M172" s="202" t="s">
        <v>3</v>
      </c>
      <c r="N172" s="203" t="s">
        <v>47</v>
      </c>
      <c r="O172" s="55"/>
      <c r="P172" s="154">
        <f>O172*H172</f>
        <v>0</v>
      </c>
      <c r="Q172" s="154">
        <v>0.13100000000000001</v>
      </c>
      <c r="R172" s="154">
        <f>Q172*H172</f>
        <v>0.64766400000000002</v>
      </c>
      <c r="S172" s="154">
        <v>0</v>
      </c>
      <c r="T172" s="15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6" t="s">
        <v>184</v>
      </c>
      <c r="AT172" s="156" t="s">
        <v>180</v>
      </c>
      <c r="AU172" s="156" t="s">
        <v>85</v>
      </c>
      <c r="AY172" s="19" t="s">
        <v>141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9" t="s">
        <v>83</v>
      </c>
      <c r="BK172" s="157">
        <f>ROUND(I172*H172,2)</f>
        <v>0</v>
      </c>
      <c r="BL172" s="19" t="s">
        <v>148</v>
      </c>
      <c r="BM172" s="156" t="s">
        <v>237</v>
      </c>
    </row>
    <row r="173" spans="1:65" s="2" customFormat="1" ht="11.25">
      <c r="A173" s="34"/>
      <c r="B173" s="35"/>
      <c r="C173" s="34"/>
      <c r="D173" s="158" t="s">
        <v>150</v>
      </c>
      <c r="E173" s="34"/>
      <c r="F173" s="159" t="s">
        <v>236</v>
      </c>
      <c r="G173" s="34"/>
      <c r="H173" s="34"/>
      <c r="I173" s="160"/>
      <c r="J173" s="34"/>
      <c r="K173" s="34"/>
      <c r="L173" s="35"/>
      <c r="M173" s="161"/>
      <c r="N173" s="162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150</v>
      </c>
      <c r="AU173" s="19" t="s">
        <v>85</v>
      </c>
    </row>
    <row r="174" spans="1:65" s="13" customFormat="1" ht="11.25">
      <c r="B174" s="163"/>
      <c r="D174" s="158" t="s">
        <v>152</v>
      </c>
      <c r="E174" s="164" t="s">
        <v>3</v>
      </c>
      <c r="F174" s="165" t="s">
        <v>238</v>
      </c>
      <c r="H174" s="164" t="s">
        <v>3</v>
      </c>
      <c r="I174" s="166"/>
      <c r="L174" s="163"/>
      <c r="M174" s="167"/>
      <c r="N174" s="168"/>
      <c r="O174" s="168"/>
      <c r="P174" s="168"/>
      <c r="Q174" s="168"/>
      <c r="R174" s="168"/>
      <c r="S174" s="168"/>
      <c r="T174" s="169"/>
      <c r="AT174" s="164" t="s">
        <v>152</v>
      </c>
      <c r="AU174" s="164" t="s">
        <v>85</v>
      </c>
      <c r="AV174" s="13" t="s">
        <v>83</v>
      </c>
      <c r="AW174" s="13" t="s">
        <v>37</v>
      </c>
      <c r="AX174" s="13" t="s">
        <v>76</v>
      </c>
      <c r="AY174" s="164" t="s">
        <v>141</v>
      </c>
    </row>
    <row r="175" spans="1:65" s="14" customFormat="1" ht="11.25">
      <c r="B175" s="170"/>
      <c r="D175" s="158" t="s">
        <v>152</v>
      </c>
      <c r="E175" s="171" t="s">
        <v>3</v>
      </c>
      <c r="F175" s="172" t="s">
        <v>239</v>
      </c>
      <c r="H175" s="173">
        <v>4.944</v>
      </c>
      <c r="I175" s="174"/>
      <c r="L175" s="170"/>
      <c r="M175" s="175"/>
      <c r="N175" s="176"/>
      <c r="O175" s="176"/>
      <c r="P175" s="176"/>
      <c r="Q175" s="176"/>
      <c r="R175" s="176"/>
      <c r="S175" s="176"/>
      <c r="T175" s="177"/>
      <c r="AT175" s="171" t="s">
        <v>152</v>
      </c>
      <c r="AU175" s="171" t="s">
        <v>85</v>
      </c>
      <c r="AV175" s="14" t="s">
        <v>85</v>
      </c>
      <c r="AW175" s="14" t="s">
        <v>37</v>
      </c>
      <c r="AX175" s="14" t="s">
        <v>76</v>
      </c>
      <c r="AY175" s="171" t="s">
        <v>141</v>
      </c>
    </row>
    <row r="176" spans="1:65" s="16" customFormat="1" ht="11.25">
      <c r="B176" s="186"/>
      <c r="D176" s="158" t="s">
        <v>152</v>
      </c>
      <c r="E176" s="187" t="s">
        <v>3</v>
      </c>
      <c r="F176" s="188" t="s">
        <v>159</v>
      </c>
      <c r="H176" s="189">
        <v>4.944</v>
      </c>
      <c r="I176" s="190"/>
      <c r="L176" s="186"/>
      <c r="M176" s="191"/>
      <c r="N176" s="192"/>
      <c r="O176" s="192"/>
      <c r="P176" s="192"/>
      <c r="Q176" s="192"/>
      <c r="R176" s="192"/>
      <c r="S176" s="192"/>
      <c r="T176" s="193"/>
      <c r="AT176" s="187" t="s">
        <v>152</v>
      </c>
      <c r="AU176" s="187" t="s">
        <v>85</v>
      </c>
      <c r="AV176" s="16" t="s">
        <v>148</v>
      </c>
      <c r="AW176" s="16" t="s">
        <v>37</v>
      </c>
      <c r="AX176" s="16" t="s">
        <v>83</v>
      </c>
      <c r="AY176" s="187" t="s">
        <v>141</v>
      </c>
    </row>
    <row r="177" spans="1:65" s="2" customFormat="1" ht="16.5" customHeight="1">
      <c r="A177" s="34"/>
      <c r="B177" s="144"/>
      <c r="C177" s="194" t="s">
        <v>240</v>
      </c>
      <c r="D177" s="194" t="s">
        <v>180</v>
      </c>
      <c r="E177" s="195" t="s">
        <v>241</v>
      </c>
      <c r="F177" s="196" t="s">
        <v>242</v>
      </c>
      <c r="G177" s="197" t="s">
        <v>206</v>
      </c>
      <c r="H177" s="198">
        <v>4.6349999999999998</v>
      </c>
      <c r="I177" s="199"/>
      <c r="J177" s="200">
        <f>ROUND(I177*H177,2)</f>
        <v>0</v>
      </c>
      <c r="K177" s="196" t="s">
        <v>147</v>
      </c>
      <c r="L177" s="201"/>
      <c r="M177" s="202" t="s">
        <v>3</v>
      </c>
      <c r="N177" s="203" t="s">
        <v>47</v>
      </c>
      <c r="O177" s="55"/>
      <c r="P177" s="154">
        <f>O177*H177</f>
        <v>0</v>
      </c>
      <c r="Q177" s="154">
        <v>0.13100000000000001</v>
      </c>
      <c r="R177" s="154">
        <f>Q177*H177</f>
        <v>0.60718499999999997</v>
      </c>
      <c r="S177" s="154">
        <v>0</v>
      </c>
      <c r="T177" s="15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56" t="s">
        <v>184</v>
      </c>
      <c r="AT177" s="156" t="s">
        <v>180</v>
      </c>
      <c r="AU177" s="156" t="s">
        <v>85</v>
      </c>
      <c r="AY177" s="19" t="s">
        <v>141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9" t="s">
        <v>83</v>
      </c>
      <c r="BK177" s="157">
        <f>ROUND(I177*H177,2)</f>
        <v>0</v>
      </c>
      <c r="BL177" s="19" t="s">
        <v>148</v>
      </c>
      <c r="BM177" s="156" t="s">
        <v>243</v>
      </c>
    </row>
    <row r="178" spans="1:65" s="2" customFormat="1" ht="11.25">
      <c r="A178" s="34"/>
      <c r="B178" s="35"/>
      <c r="C178" s="34"/>
      <c r="D178" s="158" t="s">
        <v>150</v>
      </c>
      <c r="E178" s="34"/>
      <c r="F178" s="159" t="s">
        <v>242</v>
      </c>
      <c r="G178" s="34"/>
      <c r="H178" s="34"/>
      <c r="I178" s="160"/>
      <c r="J178" s="34"/>
      <c r="K178" s="34"/>
      <c r="L178" s="35"/>
      <c r="M178" s="161"/>
      <c r="N178" s="162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150</v>
      </c>
      <c r="AU178" s="19" t="s">
        <v>85</v>
      </c>
    </row>
    <row r="179" spans="1:65" s="13" customFormat="1" ht="11.25">
      <c r="B179" s="163"/>
      <c r="D179" s="158" t="s">
        <v>152</v>
      </c>
      <c r="E179" s="164" t="s">
        <v>3</v>
      </c>
      <c r="F179" s="165" t="s">
        <v>244</v>
      </c>
      <c r="H179" s="164" t="s">
        <v>3</v>
      </c>
      <c r="I179" s="166"/>
      <c r="L179" s="163"/>
      <c r="M179" s="167"/>
      <c r="N179" s="168"/>
      <c r="O179" s="168"/>
      <c r="P179" s="168"/>
      <c r="Q179" s="168"/>
      <c r="R179" s="168"/>
      <c r="S179" s="168"/>
      <c r="T179" s="169"/>
      <c r="AT179" s="164" t="s">
        <v>152</v>
      </c>
      <c r="AU179" s="164" t="s">
        <v>85</v>
      </c>
      <c r="AV179" s="13" t="s">
        <v>83</v>
      </c>
      <c r="AW179" s="13" t="s">
        <v>37</v>
      </c>
      <c r="AX179" s="13" t="s">
        <v>76</v>
      </c>
      <c r="AY179" s="164" t="s">
        <v>141</v>
      </c>
    </row>
    <row r="180" spans="1:65" s="13" customFormat="1" ht="11.25">
      <c r="B180" s="163"/>
      <c r="D180" s="158" t="s">
        <v>152</v>
      </c>
      <c r="E180" s="164" t="s">
        <v>3</v>
      </c>
      <c r="F180" s="165" t="s">
        <v>224</v>
      </c>
      <c r="H180" s="164" t="s">
        <v>3</v>
      </c>
      <c r="I180" s="166"/>
      <c r="L180" s="163"/>
      <c r="M180" s="167"/>
      <c r="N180" s="168"/>
      <c r="O180" s="168"/>
      <c r="P180" s="168"/>
      <c r="Q180" s="168"/>
      <c r="R180" s="168"/>
      <c r="S180" s="168"/>
      <c r="T180" s="169"/>
      <c r="AT180" s="164" t="s">
        <v>152</v>
      </c>
      <c r="AU180" s="164" t="s">
        <v>85</v>
      </c>
      <c r="AV180" s="13" t="s">
        <v>83</v>
      </c>
      <c r="AW180" s="13" t="s">
        <v>37</v>
      </c>
      <c r="AX180" s="13" t="s">
        <v>76</v>
      </c>
      <c r="AY180" s="164" t="s">
        <v>141</v>
      </c>
    </row>
    <row r="181" spans="1:65" s="14" customFormat="1" ht="11.25">
      <c r="B181" s="170"/>
      <c r="D181" s="158" t="s">
        <v>152</v>
      </c>
      <c r="E181" s="171" t="s">
        <v>3</v>
      </c>
      <c r="F181" s="172" t="s">
        <v>245</v>
      </c>
      <c r="H181" s="173">
        <v>4.6349999999999998</v>
      </c>
      <c r="I181" s="174"/>
      <c r="L181" s="170"/>
      <c r="M181" s="175"/>
      <c r="N181" s="176"/>
      <c r="O181" s="176"/>
      <c r="P181" s="176"/>
      <c r="Q181" s="176"/>
      <c r="R181" s="176"/>
      <c r="S181" s="176"/>
      <c r="T181" s="177"/>
      <c r="AT181" s="171" t="s">
        <v>152</v>
      </c>
      <c r="AU181" s="171" t="s">
        <v>85</v>
      </c>
      <c r="AV181" s="14" t="s">
        <v>85</v>
      </c>
      <c r="AW181" s="14" t="s">
        <v>37</v>
      </c>
      <c r="AX181" s="14" t="s">
        <v>76</v>
      </c>
      <c r="AY181" s="171" t="s">
        <v>141</v>
      </c>
    </row>
    <row r="182" spans="1:65" s="16" customFormat="1" ht="11.25">
      <c r="B182" s="186"/>
      <c r="D182" s="158" t="s">
        <v>152</v>
      </c>
      <c r="E182" s="187" t="s">
        <v>3</v>
      </c>
      <c r="F182" s="188" t="s">
        <v>159</v>
      </c>
      <c r="H182" s="189">
        <v>4.6349999999999998</v>
      </c>
      <c r="I182" s="190"/>
      <c r="L182" s="186"/>
      <c r="M182" s="191"/>
      <c r="N182" s="192"/>
      <c r="O182" s="192"/>
      <c r="P182" s="192"/>
      <c r="Q182" s="192"/>
      <c r="R182" s="192"/>
      <c r="S182" s="192"/>
      <c r="T182" s="193"/>
      <c r="AT182" s="187" t="s">
        <v>152</v>
      </c>
      <c r="AU182" s="187" t="s">
        <v>85</v>
      </c>
      <c r="AV182" s="16" t="s">
        <v>148</v>
      </c>
      <c r="AW182" s="16" t="s">
        <v>37</v>
      </c>
      <c r="AX182" s="16" t="s">
        <v>83</v>
      </c>
      <c r="AY182" s="187" t="s">
        <v>141</v>
      </c>
    </row>
    <row r="183" spans="1:65" s="12" customFormat="1" ht="22.9" customHeight="1">
      <c r="B183" s="131"/>
      <c r="D183" s="132" t="s">
        <v>75</v>
      </c>
      <c r="E183" s="142" t="s">
        <v>212</v>
      </c>
      <c r="F183" s="142" t="s">
        <v>246</v>
      </c>
      <c r="I183" s="134"/>
      <c r="J183" s="143">
        <f>BK183</f>
        <v>0</v>
      </c>
      <c r="L183" s="131"/>
      <c r="M183" s="136"/>
      <c r="N183" s="137"/>
      <c r="O183" s="137"/>
      <c r="P183" s="138">
        <f>SUM(P184:P206)</f>
        <v>0</v>
      </c>
      <c r="Q183" s="137"/>
      <c r="R183" s="138">
        <f>SUM(R184:R206)</f>
        <v>11.33248262</v>
      </c>
      <c r="S183" s="137"/>
      <c r="T183" s="139">
        <f>SUM(T184:T206)</f>
        <v>0</v>
      </c>
      <c r="AR183" s="132" t="s">
        <v>83</v>
      </c>
      <c r="AT183" s="140" t="s">
        <v>75</v>
      </c>
      <c r="AU183" s="140" t="s">
        <v>83</v>
      </c>
      <c r="AY183" s="132" t="s">
        <v>141</v>
      </c>
      <c r="BK183" s="141">
        <f>SUM(BK184:BK206)</f>
        <v>0</v>
      </c>
    </row>
    <row r="184" spans="1:65" s="2" customFormat="1" ht="16.5" customHeight="1">
      <c r="A184" s="34"/>
      <c r="B184" s="144"/>
      <c r="C184" s="145" t="s">
        <v>247</v>
      </c>
      <c r="D184" s="145" t="s">
        <v>143</v>
      </c>
      <c r="E184" s="146" t="s">
        <v>248</v>
      </c>
      <c r="F184" s="147" t="s">
        <v>249</v>
      </c>
      <c r="G184" s="148" t="s">
        <v>250</v>
      </c>
      <c r="H184" s="149">
        <v>51.5</v>
      </c>
      <c r="I184" s="150"/>
      <c r="J184" s="151">
        <f>ROUND(I184*H184,2)</f>
        <v>0</v>
      </c>
      <c r="K184" s="147" t="s">
        <v>147</v>
      </c>
      <c r="L184" s="35"/>
      <c r="M184" s="152" t="s">
        <v>3</v>
      </c>
      <c r="N184" s="153" t="s">
        <v>47</v>
      </c>
      <c r="O184" s="55"/>
      <c r="P184" s="154">
        <f>O184*H184</f>
        <v>0</v>
      </c>
      <c r="Q184" s="154">
        <v>0.1295</v>
      </c>
      <c r="R184" s="154">
        <f>Q184*H184</f>
        <v>6.6692499999999999</v>
      </c>
      <c r="S184" s="154">
        <v>0</v>
      </c>
      <c r="T184" s="15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56" t="s">
        <v>148</v>
      </c>
      <c r="AT184" s="156" t="s">
        <v>143</v>
      </c>
      <c r="AU184" s="156" t="s">
        <v>85</v>
      </c>
      <c r="AY184" s="19" t="s">
        <v>141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9" t="s">
        <v>83</v>
      </c>
      <c r="BK184" s="157">
        <f>ROUND(I184*H184,2)</f>
        <v>0</v>
      </c>
      <c r="BL184" s="19" t="s">
        <v>148</v>
      </c>
      <c r="BM184" s="156" t="s">
        <v>251</v>
      </c>
    </row>
    <row r="185" spans="1:65" s="2" customFormat="1" ht="19.5">
      <c r="A185" s="34"/>
      <c r="B185" s="35"/>
      <c r="C185" s="34"/>
      <c r="D185" s="158" t="s">
        <v>150</v>
      </c>
      <c r="E185" s="34"/>
      <c r="F185" s="159" t="s">
        <v>252</v>
      </c>
      <c r="G185" s="34"/>
      <c r="H185" s="34"/>
      <c r="I185" s="160"/>
      <c r="J185" s="34"/>
      <c r="K185" s="34"/>
      <c r="L185" s="35"/>
      <c r="M185" s="161"/>
      <c r="N185" s="162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150</v>
      </c>
      <c r="AU185" s="19" t="s">
        <v>85</v>
      </c>
    </row>
    <row r="186" spans="1:65" s="13" customFormat="1" ht="11.25">
      <c r="B186" s="163"/>
      <c r="D186" s="158" t="s">
        <v>152</v>
      </c>
      <c r="E186" s="164" t="s">
        <v>3</v>
      </c>
      <c r="F186" s="165" t="s">
        <v>253</v>
      </c>
      <c r="H186" s="164" t="s">
        <v>3</v>
      </c>
      <c r="I186" s="166"/>
      <c r="L186" s="163"/>
      <c r="M186" s="167"/>
      <c r="N186" s="168"/>
      <c r="O186" s="168"/>
      <c r="P186" s="168"/>
      <c r="Q186" s="168"/>
      <c r="R186" s="168"/>
      <c r="S186" s="168"/>
      <c r="T186" s="169"/>
      <c r="AT186" s="164" t="s">
        <v>152</v>
      </c>
      <c r="AU186" s="164" t="s">
        <v>85</v>
      </c>
      <c r="AV186" s="13" t="s">
        <v>83</v>
      </c>
      <c r="AW186" s="13" t="s">
        <v>37</v>
      </c>
      <c r="AX186" s="13" t="s">
        <v>76</v>
      </c>
      <c r="AY186" s="164" t="s">
        <v>141</v>
      </c>
    </row>
    <row r="187" spans="1:65" s="13" customFormat="1" ht="11.25">
      <c r="B187" s="163"/>
      <c r="D187" s="158" t="s">
        <v>152</v>
      </c>
      <c r="E187" s="164" t="s">
        <v>3</v>
      </c>
      <c r="F187" s="165" t="s">
        <v>154</v>
      </c>
      <c r="H187" s="164" t="s">
        <v>3</v>
      </c>
      <c r="I187" s="166"/>
      <c r="L187" s="163"/>
      <c r="M187" s="167"/>
      <c r="N187" s="168"/>
      <c r="O187" s="168"/>
      <c r="P187" s="168"/>
      <c r="Q187" s="168"/>
      <c r="R187" s="168"/>
      <c r="S187" s="168"/>
      <c r="T187" s="169"/>
      <c r="AT187" s="164" t="s">
        <v>152</v>
      </c>
      <c r="AU187" s="164" t="s">
        <v>85</v>
      </c>
      <c r="AV187" s="13" t="s">
        <v>83</v>
      </c>
      <c r="AW187" s="13" t="s">
        <v>37</v>
      </c>
      <c r="AX187" s="13" t="s">
        <v>76</v>
      </c>
      <c r="AY187" s="164" t="s">
        <v>141</v>
      </c>
    </row>
    <row r="188" spans="1:65" s="14" customFormat="1" ht="11.25">
      <c r="B188" s="170"/>
      <c r="D188" s="158" t="s">
        <v>152</v>
      </c>
      <c r="E188" s="171" t="s">
        <v>3</v>
      </c>
      <c r="F188" s="172" t="s">
        <v>254</v>
      </c>
      <c r="H188" s="173">
        <v>51.5</v>
      </c>
      <c r="I188" s="174"/>
      <c r="L188" s="170"/>
      <c r="M188" s="175"/>
      <c r="N188" s="176"/>
      <c r="O188" s="176"/>
      <c r="P188" s="176"/>
      <c r="Q188" s="176"/>
      <c r="R188" s="176"/>
      <c r="S188" s="176"/>
      <c r="T188" s="177"/>
      <c r="AT188" s="171" t="s">
        <v>152</v>
      </c>
      <c r="AU188" s="171" t="s">
        <v>85</v>
      </c>
      <c r="AV188" s="14" t="s">
        <v>85</v>
      </c>
      <c r="AW188" s="14" t="s">
        <v>37</v>
      </c>
      <c r="AX188" s="14" t="s">
        <v>76</v>
      </c>
      <c r="AY188" s="171" t="s">
        <v>141</v>
      </c>
    </row>
    <row r="189" spans="1:65" s="16" customFormat="1" ht="11.25">
      <c r="B189" s="186"/>
      <c r="D189" s="158" t="s">
        <v>152</v>
      </c>
      <c r="E189" s="187" t="s">
        <v>3</v>
      </c>
      <c r="F189" s="188" t="s">
        <v>159</v>
      </c>
      <c r="H189" s="189">
        <v>51.5</v>
      </c>
      <c r="I189" s="190"/>
      <c r="L189" s="186"/>
      <c r="M189" s="191"/>
      <c r="N189" s="192"/>
      <c r="O189" s="192"/>
      <c r="P189" s="192"/>
      <c r="Q189" s="192"/>
      <c r="R189" s="192"/>
      <c r="S189" s="192"/>
      <c r="T189" s="193"/>
      <c r="AT189" s="187" t="s">
        <v>152</v>
      </c>
      <c r="AU189" s="187" t="s">
        <v>85</v>
      </c>
      <c r="AV189" s="16" t="s">
        <v>148</v>
      </c>
      <c r="AW189" s="16" t="s">
        <v>37</v>
      </c>
      <c r="AX189" s="16" t="s">
        <v>83</v>
      </c>
      <c r="AY189" s="187" t="s">
        <v>141</v>
      </c>
    </row>
    <row r="190" spans="1:65" s="2" customFormat="1" ht="16.5" customHeight="1">
      <c r="A190" s="34"/>
      <c r="B190" s="144"/>
      <c r="C190" s="194" t="s">
        <v>9</v>
      </c>
      <c r="D190" s="194" t="s">
        <v>180</v>
      </c>
      <c r="E190" s="195" t="s">
        <v>255</v>
      </c>
      <c r="F190" s="196" t="s">
        <v>256</v>
      </c>
      <c r="G190" s="197" t="s">
        <v>250</v>
      </c>
      <c r="H190" s="198">
        <v>52.015000000000001</v>
      </c>
      <c r="I190" s="199"/>
      <c r="J190" s="200">
        <f>ROUND(I190*H190,2)</f>
        <v>0</v>
      </c>
      <c r="K190" s="196" t="s">
        <v>147</v>
      </c>
      <c r="L190" s="201"/>
      <c r="M190" s="202" t="s">
        <v>3</v>
      </c>
      <c r="N190" s="203" t="s">
        <v>47</v>
      </c>
      <c r="O190" s="55"/>
      <c r="P190" s="154">
        <f>O190*H190</f>
        <v>0</v>
      </c>
      <c r="Q190" s="154">
        <v>5.6120000000000003E-2</v>
      </c>
      <c r="R190" s="154">
        <f>Q190*H190</f>
        <v>2.9190818000000003</v>
      </c>
      <c r="S190" s="154">
        <v>0</v>
      </c>
      <c r="T190" s="15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56" t="s">
        <v>184</v>
      </c>
      <c r="AT190" s="156" t="s">
        <v>180</v>
      </c>
      <c r="AU190" s="156" t="s">
        <v>85</v>
      </c>
      <c r="AY190" s="19" t="s">
        <v>141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9" t="s">
        <v>83</v>
      </c>
      <c r="BK190" s="157">
        <f>ROUND(I190*H190,2)</f>
        <v>0</v>
      </c>
      <c r="BL190" s="19" t="s">
        <v>148</v>
      </c>
      <c r="BM190" s="156" t="s">
        <v>257</v>
      </c>
    </row>
    <row r="191" spans="1:65" s="2" customFormat="1" ht="11.25">
      <c r="A191" s="34"/>
      <c r="B191" s="35"/>
      <c r="C191" s="34"/>
      <c r="D191" s="158" t="s">
        <v>150</v>
      </c>
      <c r="E191" s="34"/>
      <c r="F191" s="159" t="s">
        <v>256</v>
      </c>
      <c r="G191" s="34"/>
      <c r="H191" s="34"/>
      <c r="I191" s="160"/>
      <c r="J191" s="34"/>
      <c r="K191" s="34"/>
      <c r="L191" s="35"/>
      <c r="M191" s="161"/>
      <c r="N191" s="162"/>
      <c r="O191" s="55"/>
      <c r="P191" s="55"/>
      <c r="Q191" s="55"/>
      <c r="R191" s="55"/>
      <c r="S191" s="55"/>
      <c r="T191" s="5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150</v>
      </c>
      <c r="AU191" s="19" t="s">
        <v>85</v>
      </c>
    </row>
    <row r="192" spans="1:65" s="13" customFormat="1" ht="11.25">
      <c r="B192" s="163"/>
      <c r="D192" s="158" t="s">
        <v>152</v>
      </c>
      <c r="E192" s="164" t="s">
        <v>3</v>
      </c>
      <c r="F192" s="165" t="s">
        <v>258</v>
      </c>
      <c r="H192" s="164" t="s">
        <v>3</v>
      </c>
      <c r="I192" s="166"/>
      <c r="L192" s="163"/>
      <c r="M192" s="167"/>
      <c r="N192" s="168"/>
      <c r="O192" s="168"/>
      <c r="P192" s="168"/>
      <c r="Q192" s="168"/>
      <c r="R192" s="168"/>
      <c r="S192" s="168"/>
      <c r="T192" s="169"/>
      <c r="AT192" s="164" t="s">
        <v>152</v>
      </c>
      <c r="AU192" s="164" t="s">
        <v>85</v>
      </c>
      <c r="AV192" s="13" t="s">
        <v>83</v>
      </c>
      <c r="AW192" s="13" t="s">
        <v>37</v>
      </c>
      <c r="AX192" s="13" t="s">
        <v>76</v>
      </c>
      <c r="AY192" s="164" t="s">
        <v>141</v>
      </c>
    </row>
    <row r="193" spans="1:65" s="14" customFormat="1" ht="11.25">
      <c r="B193" s="170"/>
      <c r="D193" s="158" t="s">
        <v>152</v>
      </c>
      <c r="E193" s="171" t="s">
        <v>3</v>
      </c>
      <c r="F193" s="172" t="s">
        <v>259</v>
      </c>
      <c r="H193" s="173">
        <v>52.015000000000001</v>
      </c>
      <c r="I193" s="174"/>
      <c r="L193" s="170"/>
      <c r="M193" s="175"/>
      <c r="N193" s="176"/>
      <c r="O193" s="176"/>
      <c r="P193" s="176"/>
      <c r="Q193" s="176"/>
      <c r="R193" s="176"/>
      <c r="S193" s="176"/>
      <c r="T193" s="177"/>
      <c r="AT193" s="171" t="s">
        <v>152</v>
      </c>
      <c r="AU193" s="171" t="s">
        <v>85</v>
      </c>
      <c r="AV193" s="14" t="s">
        <v>85</v>
      </c>
      <c r="AW193" s="14" t="s">
        <v>37</v>
      </c>
      <c r="AX193" s="14" t="s">
        <v>76</v>
      </c>
      <c r="AY193" s="171" t="s">
        <v>141</v>
      </c>
    </row>
    <row r="194" spans="1:65" s="16" customFormat="1" ht="11.25">
      <c r="B194" s="186"/>
      <c r="D194" s="158" t="s">
        <v>152</v>
      </c>
      <c r="E194" s="187" t="s">
        <v>3</v>
      </c>
      <c r="F194" s="188" t="s">
        <v>159</v>
      </c>
      <c r="H194" s="189">
        <v>52.015000000000001</v>
      </c>
      <c r="I194" s="190"/>
      <c r="L194" s="186"/>
      <c r="M194" s="191"/>
      <c r="N194" s="192"/>
      <c r="O194" s="192"/>
      <c r="P194" s="192"/>
      <c r="Q194" s="192"/>
      <c r="R194" s="192"/>
      <c r="S194" s="192"/>
      <c r="T194" s="193"/>
      <c r="AT194" s="187" t="s">
        <v>152</v>
      </c>
      <c r="AU194" s="187" t="s">
        <v>85</v>
      </c>
      <c r="AV194" s="16" t="s">
        <v>148</v>
      </c>
      <c r="AW194" s="16" t="s">
        <v>37</v>
      </c>
      <c r="AX194" s="16" t="s">
        <v>83</v>
      </c>
      <c r="AY194" s="187" t="s">
        <v>141</v>
      </c>
    </row>
    <row r="195" spans="1:65" s="2" customFormat="1" ht="16.5" customHeight="1">
      <c r="A195" s="34"/>
      <c r="B195" s="144"/>
      <c r="C195" s="145" t="s">
        <v>260</v>
      </c>
      <c r="D195" s="145" t="s">
        <v>143</v>
      </c>
      <c r="E195" s="146" t="s">
        <v>261</v>
      </c>
      <c r="F195" s="147" t="s">
        <v>262</v>
      </c>
      <c r="G195" s="148" t="s">
        <v>146</v>
      </c>
      <c r="H195" s="149">
        <v>0.77300000000000002</v>
      </c>
      <c r="I195" s="150"/>
      <c r="J195" s="151">
        <f>ROUND(I195*H195,2)</f>
        <v>0</v>
      </c>
      <c r="K195" s="147" t="s">
        <v>147</v>
      </c>
      <c r="L195" s="35"/>
      <c r="M195" s="152" t="s">
        <v>3</v>
      </c>
      <c r="N195" s="153" t="s">
        <v>47</v>
      </c>
      <c r="O195" s="55"/>
      <c r="P195" s="154">
        <f>O195*H195</f>
        <v>0</v>
      </c>
      <c r="Q195" s="154">
        <v>2.2563399999999998</v>
      </c>
      <c r="R195" s="154">
        <f>Q195*H195</f>
        <v>1.74415082</v>
      </c>
      <c r="S195" s="154">
        <v>0</v>
      </c>
      <c r="T195" s="15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6" t="s">
        <v>148</v>
      </c>
      <c r="AT195" s="156" t="s">
        <v>143</v>
      </c>
      <c r="AU195" s="156" t="s">
        <v>85</v>
      </c>
      <c r="AY195" s="19" t="s">
        <v>141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9" t="s">
        <v>83</v>
      </c>
      <c r="BK195" s="157">
        <f>ROUND(I195*H195,2)</f>
        <v>0</v>
      </c>
      <c r="BL195" s="19" t="s">
        <v>148</v>
      </c>
      <c r="BM195" s="156" t="s">
        <v>263</v>
      </c>
    </row>
    <row r="196" spans="1:65" s="2" customFormat="1" ht="11.25">
      <c r="A196" s="34"/>
      <c r="B196" s="35"/>
      <c r="C196" s="34"/>
      <c r="D196" s="158" t="s">
        <v>150</v>
      </c>
      <c r="E196" s="34"/>
      <c r="F196" s="159" t="s">
        <v>264</v>
      </c>
      <c r="G196" s="34"/>
      <c r="H196" s="34"/>
      <c r="I196" s="160"/>
      <c r="J196" s="34"/>
      <c r="K196" s="34"/>
      <c r="L196" s="35"/>
      <c r="M196" s="161"/>
      <c r="N196" s="162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150</v>
      </c>
      <c r="AU196" s="19" t="s">
        <v>85</v>
      </c>
    </row>
    <row r="197" spans="1:65" s="13" customFormat="1" ht="11.25">
      <c r="B197" s="163"/>
      <c r="D197" s="158" t="s">
        <v>152</v>
      </c>
      <c r="E197" s="164" t="s">
        <v>3</v>
      </c>
      <c r="F197" s="165" t="s">
        <v>265</v>
      </c>
      <c r="H197" s="164" t="s">
        <v>3</v>
      </c>
      <c r="I197" s="166"/>
      <c r="L197" s="163"/>
      <c r="M197" s="167"/>
      <c r="N197" s="168"/>
      <c r="O197" s="168"/>
      <c r="P197" s="168"/>
      <c r="Q197" s="168"/>
      <c r="R197" s="168"/>
      <c r="S197" s="168"/>
      <c r="T197" s="169"/>
      <c r="AT197" s="164" t="s">
        <v>152</v>
      </c>
      <c r="AU197" s="164" t="s">
        <v>85</v>
      </c>
      <c r="AV197" s="13" t="s">
        <v>83</v>
      </c>
      <c r="AW197" s="13" t="s">
        <v>37</v>
      </c>
      <c r="AX197" s="13" t="s">
        <v>76</v>
      </c>
      <c r="AY197" s="164" t="s">
        <v>141</v>
      </c>
    </row>
    <row r="198" spans="1:65" s="13" customFormat="1" ht="11.25">
      <c r="B198" s="163"/>
      <c r="D198" s="158" t="s">
        <v>152</v>
      </c>
      <c r="E198" s="164" t="s">
        <v>3</v>
      </c>
      <c r="F198" s="165" t="s">
        <v>266</v>
      </c>
      <c r="H198" s="164" t="s">
        <v>3</v>
      </c>
      <c r="I198" s="166"/>
      <c r="L198" s="163"/>
      <c r="M198" s="167"/>
      <c r="N198" s="168"/>
      <c r="O198" s="168"/>
      <c r="P198" s="168"/>
      <c r="Q198" s="168"/>
      <c r="R198" s="168"/>
      <c r="S198" s="168"/>
      <c r="T198" s="169"/>
      <c r="AT198" s="164" t="s">
        <v>152</v>
      </c>
      <c r="AU198" s="164" t="s">
        <v>85</v>
      </c>
      <c r="AV198" s="13" t="s">
        <v>83</v>
      </c>
      <c r="AW198" s="13" t="s">
        <v>37</v>
      </c>
      <c r="AX198" s="13" t="s">
        <v>76</v>
      </c>
      <c r="AY198" s="164" t="s">
        <v>141</v>
      </c>
    </row>
    <row r="199" spans="1:65" s="14" customFormat="1" ht="11.25">
      <c r="B199" s="170"/>
      <c r="D199" s="158" t="s">
        <v>152</v>
      </c>
      <c r="E199" s="171" t="s">
        <v>3</v>
      </c>
      <c r="F199" s="172" t="s">
        <v>267</v>
      </c>
      <c r="H199" s="173">
        <v>0.77300000000000002</v>
      </c>
      <c r="I199" s="174"/>
      <c r="L199" s="170"/>
      <c r="M199" s="175"/>
      <c r="N199" s="176"/>
      <c r="O199" s="176"/>
      <c r="P199" s="176"/>
      <c r="Q199" s="176"/>
      <c r="R199" s="176"/>
      <c r="S199" s="176"/>
      <c r="T199" s="177"/>
      <c r="AT199" s="171" t="s">
        <v>152</v>
      </c>
      <c r="AU199" s="171" t="s">
        <v>85</v>
      </c>
      <c r="AV199" s="14" t="s">
        <v>85</v>
      </c>
      <c r="AW199" s="14" t="s">
        <v>37</v>
      </c>
      <c r="AX199" s="14" t="s">
        <v>76</v>
      </c>
      <c r="AY199" s="171" t="s">
        <v>141</v>
      </c>
    </row>
    <row r="200" spans="1:65" s="16" customFormat="1" ht="11.25">
      <c r="B200" s="186"/>
      <c r="D200" s="158" t="s">
        <v>152</v>
      </c>
      <c r="E200" s="187" t="s">
        <v>3</v>
      </c>
      <c r="F200" s="188" t="s">
        <v>159</v>
      </c>
      <c r="H200" s="189">
        <v>0.77300000000000002</v>
      </c>
      <c r="I200" s="190"/>
      <c r="L200" s="186"/>
      <c r="M200" s="191"/>
      <c r="N200" s="192"/>
      <c r="O200" s="192"/>
      <c r="P200" s="192"/>
      <c r="Q200" s="192"/>
      <c r="R200" s="192"/>
      <c r="S200" s="192"/>
      <c r="T200" s="193"/>
      <c r="AT200" s="187" t="s">
        <v>152</v>
      </c>
      <c r="AU200" s="187" t="s">
        <v>85</v>
      </c>
      <c r="AV200" s="16" t="s">
        <v>148</v>
      </c>
      <c r="AW200" s="16" t="s">
        <v>37</v>
      </c>
      <c r="AX200" s="16" t="s">
        <v>83</v>
      </c>
      <c r="AY200" s="187" t="s">
        <v>141</v>
      </c>
    </row>
    <row r="201" spans="1:65" s="2" customFormat="1" ht="16.5" customHeight="1">
      <c r="A201" s="34"/>
      <c r="B201" s="144"/>
      <c r="C201" s="145" t="s">
        <v>268</v>
      </c>
      <c r="D201" s="145" t="s">
        <v>143</v>
      </c>
      <c r="E201" s="146" t="s">
        <v>269</v>
      </c>
      <c r="F201" s="147" t="s">
        <v>270</v>
      </c>
      <c r="G201" s="148" t="s">
        <v>271</v>
      </c>
      <c r="H201" s="149">
        <v>2.5750000000000002</v>
      </c>
      <c r="I201" s="150"/>
      <c r="J201" s="151">
        <f>ROUND(I201*H201,2)</f>
        <v>0</v>
      </c>
      <c r="K201" s="147" t="s">
        <v>272</v>
      </c>
      <c r="L201" s="35"/>
      <c r="M201" s="152" t="s">
        <v>3</v>
      </c>
      <c r="N201" s="153" t="s">
        <v>47</v>
      </c>
      <c r="O201" s="55"/>
      <c r="P201" s="154">
        <f>O201*H201</f>
        <v>0</v>
      </c>
      <c r="Q201" s="154">
        <v>0</v>
      </c>
      <c r="R201" s="154">
        <f>Q201*H201</f>
        <v>0</v>
      </c>
      <c r="S201" s="154">
        <v>0</v>
      </c>
      <c r="T201" s="15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56" t="s">
        <v>273</v>
      </c>
      <c r="AT201" s="156" t="s">
        <v>143</v>
      </c>
      <c r="AU201" s="156" t="s">
        <v>85</v>
      </c>
      <c r="AY201" s="19" t="s">
        <v>141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9" t="s">
        <v>83</v>
      </c>
      <c r="BK201" s="157">
        <f>ROUND(I201*H201,2)</f>
        <v>0</v>
      </c>
      <c r="BL201" s="19" t="s">
        <v>273</v>
      </c>
      <c r="BM201" s="156" t="s">
        <v>274</v>
      </c>
    </row>
    <row r="202" spans="1:65" s="2" customFormat="1" ht="19.5">
      <c r="A202" s="34"/>
      <c r="B202" s="35"/>
      <c r="C202" s="34"/>
      <c r="D202" s="158" t="s">
        <v>150</v>
      </c>
      <c r="E202" s="34"/>
      <c r="F202" s="159" t="s">
        <v>275</v>
      </c>
      <c r="G202" s="34"/>
      <c r="H202" s="34"/>
      <c r="I202" s="160"/>
      <c r="J202" s="34"/>
      <c r="K202" s="34"/>
      <c r="L202" s="35"/>
      <c r="M202" s="161"/>
      <c r="N202" s="162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150</v>
      </c>
      <c r="AU202" s="19" t="s">
        <v>85</v>
      </c>
    </row>
    <row r="203" spans="1:65" s="2" customFormat="1" ht="19.5">
      <c r="A203" s="34"/>
      <c r="B203" s="35"/>
      <c r="C203" s="34"/>
      <c r="D203" s="158" t="s">
        <v>186</v>
      </c>
      <c r="E203" s="34"/>
      <c r="F203" s="204" t="s">
        <v>276</v>
      </c>
      <c r="G203" s="34"/>
      <c r="H203" s="34"/>
      <c r="I203" s="160"/>
      <c r="J203" s="34"/>
      <c r="K203" s="34"/>
      <c r="L203" s="35"/>
      <c r="M203" s="161"/>
      <c r="N203" s="162"/>
      <c r="O203" s="55"/>
      <c r="P203" s="55"/>
      <c r="Q203" s="55"/>
      <c r="R203" s="55"/>
      <c r="S203" s="55"/>
      <c r="T203" s="56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9" t="s">
        <v>186</v>
      </c>
      <c r="AU203" s="19" t="s">
        <v>85</v>
      </c>
    </row>
    <row r="204" spans="1:65" s="13" customFormat="1" ht="11.25">
      <c r="B204" s="163"/>
      <c r="D204" s="158" t="s">
        <v>152</v>
      </c>
      <c r="E204" s="164" t="s">
        <v>3</v>
      </c>
      <c r="F204" s="165" t="s">
        <v>277</v>
      </c>
      <c r="H204" s="164" t="s">
        <v>3</v>
      </c>
      <c r="I204" s="166"/>
      <c r="L204" s="163"/>
      <c r="M204" s="167"/>
      <c r="N204" s="168"/>
      <c r="O204" s="168"/>
      <c r="P204" s="168"/>
      <c r="Q204" s="168"/>
      <c r="R204" s="168"/>
      <c r="S204" s="168"/>
      <c r="T204" s="169"/>
      <c r="AT204" s="164" t="s">
        <v>152</v>
      </c>
      <c r="AU204" s="164" t="s">
        <v>85</v>
      </c>
      <c r="AV204" s="13" t="s">
        <v>83</v>
      </c>
      <c r="AW204" s="13" t="s">
        <v>37</v>
      </c>
      <c r="AX204" s="13" t="s">
        <v>76</v>
      </c>
      <c r="AY204" s="164" t="s">
        <v>141</v>
      </c>
    </row>
    <row r="205" spans="1:65" s="14" customFormat="1" ht="11.25">
      <c r="B205" s="170"/>
      <c r="D205" s="158" t="s">
        <v>152</v>
      </c>
      <c r="E205" s="171" t="s">
        <v>3</v>
      </c>
      <c r="F205" s="172" t="s">
        <v>278</v>
      </c>
      <c r="H205" s="173">
        <v>2.5750000000000002</v>
      </c>
      <c r="I205" s="174"/>
      <c r="L205" s="170"/>
      <c r="M205" s="175"/>
      <c r="N205" s="176"/>
      <c r="O205" s="176"/>
      <c r="P205" s="176"/>
      <c r="Q205" s="176"/>
      <c r="R205" s="176"/>
      <c r="S205" s="176"/>
      <c r="T205" s="177"/>
      <c r="AT205" s="171" t="s">
        <v>152</v>
      </c>
      <c r="AU205" s="171" t="s">
        <v>85</v>
      </c>
      <c r="AV205" s="14" t="s">
        <v>85</v>
      </c>
      <c r="AW205" s="14" t="s">
        <v>37</v>
      </c>
      <c r="AX205" s="14" t="s">
        <v>76</v>
      </c>
      <c r="AY205" s="171" t="s">
        <v>141</v>
      </c>
    </row>
    <row r="206" spans="1:65" s="16" customFormat="1" ht="11.25">
      <c r="B206" s="186"/>
      <c r="D206" s="158" t="s">
        <v>152</v>
      </c>
      <c r="E206" s="187" t="s">
        <v>3</v>
      </c>
      <c r="F206" s="188" t="s">
        <v>159</v>
      </c>
      <c r="H206" s="189">
        <v>2.5750000000000002</v>
      </c>
      <c r="I206" s="190"/>
      <c r="L206" s="186"/>
      <c r="M206" s="191"/>
      <c r="N206" s="192"/>
      <c r="O206" s="192"/>
      <c r="P206" s="192"/>
      <c r="Q206" s="192"/>
      <c r="R206" s="192"/>
      <c r="S206" s="192"/>
      <c r="T206" s="193"/>
      <c r="AT206" s="187" t="s">
        <v>152</v>
      </c>
      <c r="AU206" s="187" t="s">
        <v>85</v>
      </c>
      <c r="AV206" s="16" t="s">
        <v>148</v>
      </c>
      <c r="AW206" s="16" t="s">
        <v>37</v>
      </c>
      <c r="AX206" s="16" t="s">
        <v>83</v>
      </c>
      <c r="AY206" s="187" t="s">
        <v>141</v>
      </c>
    </row>
    <row r="207" spans="1:65" s="12" customFormat="1" ht="22.9" customHeight="1">
      <c r="B207" s="131"/>
      <c r="D207" s="132" t="s">
        <v>75</v>
      </c>
      <c r="E207" s="142" t="s">
        <v>279</v>
      </c>
      <c r="F207" s="142" t="s">
        <v>280</v>
      </c>
      <c r="I207" s="134"/>
      <c r="J207" s="143">
        <f>BK207</f>
        <v>0</v>
      </c>
      <c r="L207" s="131"/>
      <c r="M207" s="136"/>
      <c r="N207" s="137"/>
      <c r="O207" s="137"/>
      <c r="P207" s="138">
        <f>SUM(P208:P209)</f>
        <v>0</v>
      </c>
      <c r="Q207" s="137"/>
      <c r="R207" s="138">
        <f>SUM(R208:R209)</f>
        <v>0</v>
      </c>
      <c r="S207" s="137"/>
      <c r="T207" s="139">
        <f>SUM(T208:T209)</f>
        <v>0</v>
      </c>
      <c r="AR207" s="132" t="s">
        <v>83</v>
      </c>
      <c r="AT207" s="140" t="s">
        <v>75</v>
      </c>
      <c r="AU207" s="140" t="s">
        <v>83</v>
      </c>
      <c r="AY207" s="132" t="s">
        <v>141</v>
      </c>
      <c r="BK207" s="141">
        <f>SUM(BK208:BK209)</f>
        <v>0</v>
      </c>
    </row>
    <row r="208" spans="1:65" s="2" customFormat="1" ht="16.5" customHeight="1">
      <c r="A208" s="34"/>
      <c r="B208" s="144"/>
      <c r="C208" s="145" t="s">
        <v>281</v>
      </c>
      <c r="D208" s="145" t="s">
        <v>143</v>
      </c>
      <c r="E208" s="146" t="s">
        <v>282</v>
      </c>
      <c r="F208" s="147" t="s">
        <v>283</v>
      </c>
      <c r="G208" s="148" t="s">
        <v>183</v>
      </c>
      <c r="H208" s="149">
        <v>142.57499999999999</v>
      </c>
      <c r="I208" s="150"/>
      <c r="J208" s="151">
        <f>ROUND(I208*H208,2)</f>
        <v>0</v>
      </c>
      <c r="K208" s="147" t="s">
        <v>147</v>
      </c>
      <c r="L208" s="35"/>
      <c r="M208" s="152" t="s">
        <v>3</v>
      </c>
      <c r="N208" s="153" t="s">
        <v>47</v>
      </c>
      <c r="O208" s="55"/>
      <c r="P208" s="154">
        <f>O208*H208</f>
        <v>0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56" t="s">
        <v>148</v>
      </c>
      <c r="AT208" s="156" t="s">
        <v>143</v>
      </c>
      <c r="AU208" s="156" t="s">
        <v>85</v>
      </c>
      <c r="AY208" s="19" t="s">
        <v>141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9" t="s">
        <v>83</v>
      </c>
      <c r="BK208" s="157">
        <f>ROUND(I208*H208,2)</f>
        <v>0</v>
      </c>
      <c r="BL208" s="19" t="s">
        <v>148</v>
      </c>
      <c r="BM208" s="156" t="s">
        <v>284</v>
      </c>
    </row>
    <row r="209" spans="1:47" s="2" customFormat="1" ht="11.25">
      <c r="A209" s="34"/>
      <c r="B209" s="35"/>
      <c r="C209" s="34"/>
      <c r="D209" s="158" t="s">
        <v>150</v>
      </c>
      <c r="E209" s="34"/>
      <c r="F209" s="159" t="s">
        <v>285</v>
      </c>
      <c r="G209" s="34"/>
      <c r="H209" s="34"/>
      <c r="I209" s="160"/>
      <c r="J209" s="34"/>
      <c r="K209" s="34"/>
      <c r="L209" s="35"/>
      <c r="M209" s="205"/>
      <c r="N209" s="206"/>
      <c r="O209" s="207"/>
      <c r="P209" s="207"/>
      <c r="Q209" s="207"/>
      <c r="R209" s="207"/>
      <c r="S209" s="207"/>
      <c r="T209" s="20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9" t="s">
        <v>150</v>
      </c>
      <c r="AU209" s="19" t="s">
        <v>85</v>
      </c>
    </row>
    <row r="210" spans="1:47" s="2" customFormat="1" ht="6.95" customHeight="1">
      <c r="A210" s="34"/>
      <c r="B210" s="44"/>
      <c r="C210" s="45"/>
      <c r="D210" s="45"/>
      <c r="E210" s="45"/>
      <c r="F210" s="45"/>
      <c r="G210" s="45"/>
      <c r="H210" s="45"/>
      <c r="I210" s="45"/>
      <c r="J210" s="45"/>
      <c r="K210" s="45"/>
      <c r="L210" s="35"/>
      <c r="M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</row>
  </sheetData>
  <autoFilter ref="C95:K209"/>
  <mergeCells count="15">
    <mergeCell ref="E82:H82"/>
    <mergeCell ref="E86:H86"/>
    <mergeCell ref="E84:H84"/>
    <mergeCell ref="E88:H88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2" t="s">
        <v>6</v>
      </c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9" t="s">
        <v>100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110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33" t="str">
        <f>'Rekapitulace stavby'!K6</f>
        <v>Město Šternberk, Chabičov - chodníky - pravá strana</v>
      </c>
      <c r="F7" s="334"/>
      <c r="G7" s="334"/>
      <c r="H7" s="334"/>
      <c r="L7" s="22"/>
    </row>
    <row r="8" spans="1:46" s="1" customFormat="1" ht="12" customHeight="1">
      <c r="B8" s="22"/>
      <c r="D8" s="29" t="s">
        <v>111</v>
      </c>
      <c r="L8" s="22"/>
    </row>
    <row r="9" spans="1:46" s="2" customFormat="1" ht="16.5" customHeight="1">
      <c r="A9" s="34"/>
      <c r="B9" s="35"/>
      <c r="C9" s="34"/>
      <c r="D9" s="34"/>
      <c r="E9" s="333" t="s">
        <v>286</v>
      </c>
      <c r="F9" s="336"/>
      <c r="G9" s="336"/>
      <c r="H9" s="336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113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0" t="s">
        <v>287</v>
      </c>
      <c r="F11" s="336"/>
      <c r="G11" s="336"/>
      <c r="H11" s="336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15. 3. 2021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37" t="str">
        <f>'Rekapitulace stavby'!E14</f>
        <v>Vyplň údaj</v>
      </c>
      <c r="F20" s="316"/>
      <c r="G20" s="316"/>
      <c r="H20" s="316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21" t="s">
        <v>3</v>
      </c>
      <c r="F29" s="321"/>
      <c r="G29" s="321"/>
      <c r="H29" s="32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ROUND(J88,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ROUND((SUM(BE88:BE159)),  2)</f>
        <v>0</v>
      </c>
      <c r="G35" s="34"/>
      <c r="H35" s="34"/>
      <c r="I35" s="103">
        <v>0.21</v>
      </c>
      <c r="J35" s="102">
        <f>ROUND(((SUM(BE88:BE159))*I35),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ROUND((SUM(BF88:BF159)),  2)</f>
        <v>0</v>
      </c>
      <c r="G36" s="34"/>
      <c r="H36" s="34"/>
      <c r="I36" s="103">
        <v>0.15</v>
      </c>
      <c r="J36" s="102">
        <f>ROUND(((SUM(BF88:BF159))*I36),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ROUND((SUM(BG88:BG159)),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ROUND((SUM(BH88:BH159)),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ROUND((SUM(BI88:BI159)),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117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33" t="str">
        <f>E7</f>
        <v>Město Šternberk, Chabičov - chodníky - pravá strana</v>
      </c>
      <c r="F50" s="334"/>
      <c r="G50" s="334"/>
      <c r="H50" s="334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111</v>
      </c>
      <c r="L51" s="22"/>
    </row>
    <row r="52" spans="1:47" s="2" customFormat="1" ht="16.5" customHeight="1">
      <c r="A52" s="34"/>
      <c r="B52" s="35"/>
      <c r="C52" s="34"/>
      <c r="D52" s="34"/>
      <c r="E52" s="333" t="s">
        <v>286</v>
      </c>
      <c r="F52" s="336"/>
      <c r="G52" s="336"/>
      <c r="H52" s="336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113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0" t="str">
        <f>E11</f>
        <v>SO 191 - dopravní značení - konečné</v>
      </c>
      <c r="F54" s="336"/>
      <c r="G54" s="336"/>
      <c r="H54" s="336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Chabičov</v>
      </c>
      <c r="G56" s="34"/>
      <c r="H56" s="34"/>
      <c r="I56" s="29" t="s">
        <v>23</v>
      </c>
      <c r="J56" s="52" t="str">
        <f>IF(J14="","",J14)</f>
        <v>15. 3. 2021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Šternberk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 01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118</v>
      </c>
      <c r="D61" s="104"/>
      <c r="E61" s="104"/>
      <c r="F61" s="104"/>
      <c r="G61" s="104"/>
      <c r="H61" s="104"/>
      <c r="I61" s="104"/>
      <c r="J61" s="111" t="s">
        <v>119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J88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pans="1:47" s="9" customFormat="1" ht="24.95" customHeight="1">
      <c r="B64" s="113"/>
      <c r="D64" s="114" t="s">
        <v>121</v>
      </c>
      <c r="E64" s="115"/>
      <c r="F64" s="115"/>
      <c r="G64" s="115"/>
      <c r="H64" s="115"/>
      <c r="I64" s="115"/>
      <c r="J64" s="116">
        <f>J89</f>
        <v>0</v>
      </c>
      <c r="L64" s="113"/>
    </row>
    <row r="65" spans="1:31" s="10" customFormat="1" ht="19.899999999999999" customHeight="1">
      <c r="B65" s="117"/>
      <c r="D65" s="118" t="s">
        <v>124</v>
      </c>
      <c r="E65" s="119"/>
      <c r="F65" s="119"/>
      <c r="G65" s="119"/>
      <c r="H65" s="119"/>
      <c r="I65" s="119"/>
      <c r="J65" s="120">
        <f>J90</f>
        <v>0</v>
      </c>
      <c r="L65" s="117"/>
    </row>
    <row r="66" spans="1:31" s="10" customFormat="1" ht="19.899999999999999" customHeight="1">
      <c r="B66" s="117"/>
      <c r="D66" s="118" t="s">
        <v>125</v>
      </c>
      <c r="E66" s="119"/>
      <c r="F66" s="119"/>
      <c r="G66" s="119"/>
      <c r="H66" s="119"/>
      <c r="I66" s="119"/>
      <c r="J66" s="120">
        <f>J157</f>
        <v>0</v>
      </c>
      <c r="L66" s="117"/>
    </row>
    <row r="67" spans="1:31" s="2" customFormat="1" ht="21.75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9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126</v>
      </c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17</v>
      </c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4"/>
      <c r="D76" s="34"/>
      <c r="E76" s="333" t="str">
        <f>E7</f>
        <v>Město Šternberk, Chabičov - chodníky - pravá strana</v>
      </c>
      <c r="F76" s="334"/>
      <c r="G76" s="334"/>
      <c r="H76" s="3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2"/>
      <c r="C77" s="29" t="s">
        <v>111</v>
      </c>
      <c r="L77" s="22"/>
    </row>
    <row r="78" spans="1:31" s="2" customFormat="1" ht="16.5" customHeight="1">
      <c r="A78" s="34"/>
      <c r="B78" s="35"/>
      <c r="C78" s="34"/>
      <c r="D78" s="34"/>
      <c r="E78" s="333" t="s">
        <v>286</v>
      </c>
      <c r="F78" s="336"/>
      <c r="G78" s="336"/>
      <c r="H78" s="336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113</v>
      </c>
      <c r="D79" s="34"/>
      <c r="E79" s="34"/>
      <c r="F79" s="34"/>
      <c r="G79" s="34"/>
      <c r="H79" s="34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290" t="str">
        <f>E11</f>
        <v>SO 191 - dopravní značení - konečné</v>
      </c>
      <c r="F80" s="336"/>
      <c r="G80" s="336"/>
      <c r="H80" s="336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4"/>
      <c r="E82" s="34"/>
      <c r="F82" s="27" t="str">
        <f>F14</f>
        <v>Chabičov</v>
      </c>
      <c r="G82" s="34"/>
      <c r="H82" s="34"/>
      <c r="I82" s="29" t="s">
        <v>23</v>
      </c>
      <c r="J82" s="52" t="str">
        <f>IF(J14="","",J14)</f>
        <v>15. 3. 2021</v>
      </c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4"/>
      <c r="E84" s="34"/>
      <c r="F84" s="27" t="str">
        <f>E17</f>
        <v>Město Šternberk</v>
      </c>
      <c r="G84" s="34"/>
      <c r="H84" s="34"/>
      <c r="I84" s="29" t="s">
        <v>33</v>
      </c>
      <c r="J84" s="32" t="str">
        <f>E23</f>
        <v>Cekr CZ s.r.o.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31</v>
      </c>
      <c r="D85" s="34"/>
      <c r="E85" s="34"/>
      <c r="F85" s="27" t="str">
        <f>IF(E20="","",E20)</f>
        <v>Vyplň údaj</v>
      </c>
      <c r="G85" s="34"/>
      <c r="H85" s="34"/>
      <c r="I85" s="29" t="s">
        <v>38</v>
      </c>
      <c r="J85" s="32" t="str">
        <f>E26</f>
        <v>Jan Zamykal, CS ÚRS 2021 01</v>
      </c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21"/>
      <c r="B87" s="122"/>
      <c r="C87" s="123" t="s">
        <v>127</v>
      </c>
      <c r="D87" s="124" t="s">
        <v>61</v>
      </c>
      <c r="E87" s="124" t="s">
        <v>57</v>
      </c>
      <c r="F87" s="124" t="s">
        <v>58</v>
      </c>
      <c r="G87" s="124" t="s">
        <v>128</v>
      </c>
      <c r="H87" s="124" t="s">
        <v>129</v>
      </c>
      <c r="I87" s="124" t="s">
        <v>130</v>
      </c>
      <c r="J87" s="124" t="s">
        <v>119</v>
      </c>
      <c r="K87" s="125" t="s">
        <v>131</v>
      </c>
      <c r="L87" s="126"/>
      <c r="M87" s="59" t="s">
        <v>3</v>
      </c>
      <c r="N87" s="60" t="s">
        <v>46</v>
      </c>
      <c r="O87" s="60" t="s">
        <v>132</v>
      </c>
      <c r="P87" s="60" t="s">
        <v>133</v>
      </c>
      <c r="Q87" s="60" t="s">
        <v>134</v>
      </c>
      <c r="R87" s="60" t="s">
        <v>135</v>
      </c>
      <c r="S87" s="60" t="s">
        <v>136</v>
      </c>
      <c r="T87" s="61" t="s">
        <v>137</v>
      </c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5" s="2" customFormat="1" ht="22.9" customHeight="1">
      <c r="A88" s="34"/>
      <c r="B88" s="35"/>
      <c r="C88" s="66" t="s">
        <v>138</v>
      </c>
      <c r="D88" s="34"/>
      <c r="E88" s="34"/>
      <c r="F88" s="34"/>
      <c r="G88" s="34"/>
      <c r="H88" s="34"/>
      <c r="I88" s="34"/>
      <c r="J88" s="127">
        <f>BK88</f>
        <v>0</v>
      </c>
      <c r="K88" s="34"/>
      <c r="L88" s="35"/>
      <c r="M88" s="62"/>
      <c r="N88" s="53"/>
      <c r="O88" s="63"/>
      <c r="P88" s="128">
        <f>P89</f>
        <v>0</v>
      </c>
      <c r="Q88" s="63"/>
      <c r="R88" s="128">
        <f>R89</f>
        <v>0.46986</v>
      </c>
      <c r="S88" s="63"/>
      <c r="T88" s="129">
        <f>T89</f>
        <v>0.25800000000000001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75</v>
      </c>
      <c r="AU88" s="19" t="s">
        <v>120</v>
      </c>
      <c r="BK88" s="130">
        <f>BK89</f>
        <v>0</v>
      </c>
    </row>
    <row r="89" spans="1:65" s="12" customFormat="1" ht="25.9" customHeight="1">
      <c r="B89" s="131"/>
      <c r="D89" s="132" t="s">
        <v>75</v>
      </c>
      <c r="E89" s="133" t="s">
        <v>139</v>
      </c>
      <c r="F89" s="133" t="s">
        <v>140</v>
      </c>
      <c r="I89" s="134"/>
      <c r="J89" s="135">
        <f>BK89</f>
        <v>0</v>
      </c>
      <c r="L89" s="131"/>
      <c r="M89" s="136"/>
      <c r="N89" s="137"/>
      <c r="O89" s="137"/>
      <c r="P89" s="138">
        <f>P90+P157</f>
        <v>0</v>
      </c>
      <c r="Q89" s="137"/>
      <c r="R89" s="138">
        <f>R90+R157</f>
        <v>0.46986</v>
      </c>
      <c r="S89" s="137"/>
      <c r="T89" s="139">
        <f>T90+T157</f>
        <v>0.25800000000000001</v>
      </c>
      <c r="AR89" s="132" t="s">
        <v>83</v>
      </c>
      <c r="AT89" s="140" t="s">
        <v>75</v>
      </c>
      <c r="AU89" s="140" t="s">
        <v>76</v>
      </c>
      <c r="AY89" s="132" t="s">
        <v>141</v>
      </c>
      <c r="BK89" s="141">
        <f>BK90+BK157</f>
        <v>0</v>
      </c>
    </row>
    <row r="90" spans="1:65" s="12" customFormat="1" ht="22.9" customHeight="1">
      <c r="B90" s="131"/>
      <c r="D90" s="132" t="s">
        <v>75</v>
      </c>
      <c r="E90" s="142" t="s">
        <v>212</v>
      </c>
      <c r="F90" s="142" t="s">
        <v>246</v>
      </c>
      <c r="I90" s="134"/>
      <c r="J90" s="143">
        <f>BK90</f>
        <v>0</v>
      </c>
      <c r="L90" s="131"/>
      <c r="M90" s="136"/>
      <c r="N90" s="137"/>
      <c r="O90" s="137"/>
      <c r="P90" s="138">
        <f>SUM(P91:P156)</f>
        <v>0</v>
      </c>
      <c r="Q90" s="137"/>
      <c r="R90" s="138">
        <f>SUM(R91:R156)</f>
        <v>0.46986</v>
      </c>
      <c r="S90" s="137"/>
      <c r="T90" s="139">
        <f>SUM(T91:T156)</f>
        <v>0.25800000000000001</v>
      </c>
      <c r="AR90" s="132" t="s">
        <v>83</v>
      </c>
      <c r="AT90" s="140" t="s">
        <v>75</v>
      </c>
      <c r="AU90" s="140" t="s">
        <v>83</v>
      </c>
      <c r="AY90" s="132" t="s">
        <v>141</v>
      </c>
      <c r="BK90" s="141">
        <f>SUM(BK91:BK156)</f>
        <v>0</v>
      </c>
    </row>
    <row r="91" spans="1:65" s="2" customFormat="1" ht="16.5" customHeight="1">
      <c r="A91" s="34"/>
      <c r="B91" s="144"/>
      <c r="C91" s="145" t="s">
        <v>83</v>
      </c>
      <c r="D91" s="145" t="s">
        <v>143</v>
      </c>
      <c r="E91" s="146" t="s">
        <v>288</v>
      </c>
      <c r="F91" s="147" t="s">
        <v>289</v>
      </c>
      <c r="G91" s="148" t="s">
        <v>290</v>
      </c>
      <c r="H91" s="149">
        <v>4</v>
      </c>
      <c r="I91" s="150"/>
      <c r="J91" s="151">
        <f>ROUND(I91*H91,2)</f>
        <v>0</v>
      </c>
      <c r="K91" s="147" t="s">
        <v>147</v>
      </c>
      <c r="L91" s="35"/>
      <c r="M91" s="152" t="s">
        <v>3</v>
      </c>
      <c r="N91" s="153" t="s">
        <v>47</v>
      </c>
      <c r="O91" s="55"/>
      <c r="P91" s="154">
        <f>O91*H91</f>
        <v>0</v>
      </c>
      <c r="Q91" s="154">
        <v>6.9999999999999999E-4</v>
      </c>
      <c r="R91" s="154">
        <f>Q91*H91</f>
        <v>2.8E-3</v>
      </c>
      <c r="S91" s="154">
        <v>0</v>
      </c>
      <c r="T91" s="155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6" t="s">
        <v>148</v>
      </c>
      <c r="AT91" s="156" t="s">
        <v>143</v>
      </c>
      <c r="AU91" s="156" t="s">
        <v>85</v>
      </c>
      <c r="AY91" s="19" t="s">
        <v>141</v>
      </c>
      <c r="BE91" s="157">
        <f>IF(N91="základní",J91,0)</f>
        <v>0</v>
      </c>
      <c r="BF91" s="157">
        <f>IF(N91="snížená",J91,0)</f>
        <v>0</v>
      </c>
      <c r="BG91" s="157">
        <f>IF(N91="zákl. přenesená",J91,0)</f>
        <v>0</v>
      </c>
      <c r="BH91" s="157">
        <f>IF(N91="sníž. přenesená",J91,0)</f>
        <v>0</v>
      </c>
      <c r="BI91" s="157">
        <f>IF(N91="nulová",J91,0)</f>
        <v>0</v>
      </c>
      <c r="BJ91" s="19" t="s">
        <v>83</v>
      </c>
      <c r="BK91" s="157">
        <f>ROUND(I91*H91,2)</f>
        <v>0</v>
      </c>
      <c r="BL91" s="19" t="s">
        <v>148</v>
      </c>
      <c r="BM91" s="156" t="s">
        <v>291</v>
      </c>
    </row>
    <row r="92" spans="1:65" s="2" customFormat="1" ht="11.25">
      <c r="A92" s="34"/>
      <c r="B92" s="35"/>
      <c r="C92" s="34"/>
      <c r="D92" s="158" t="s">
        <v>150</v>
      </c>
      <c r="E92" s="34"/>
      <c r="F92" s="159" t="s">
        <v>292</v>
      </c>
      <c r="G92" s="34"/>
      <c r="H92" s="34"/>
      <c r="I92" s="160"/>
      <c r="J92" s="34"/>
      <c r="K92" s="34"/>
      <c r="L92" s="35"/>
      <c r="M92" s="161"/>
      <c r="N92" s="162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150</v>
      </c>
      <c r="AU92" s="19" t="s">
        <v>85</v>
      </c>
    </row>
    <row r="93" spans="1:65" s="13" customFormat="1" ht="11.25">
      <c r="B93" s="163"/>
      <c r="D93" s="158" t="s">
        <v>152</v>
      </c>
      <c r="E93" s="164" t="s">
        <v>3</v>
      </c>
      <c r="F93" s="165" t="s">
        <v>293</v>
      </c>
      <c r="H93" s="164" t="s">
        <v>3</v>
      </c>
      <c r="I93" s="166"/>
      <c r="L93" s="163"/>
      <c r="M93" s="167"/>
      <c r="N93" s="168"/>
      <c r="O93" s="168"/>
      <c r="P93" s="168"/>
      <c r="Q93" s="168"/>
      <c r="R93" s="168"/>
      <c r="S93" s="168"/>
      <c r="T93" s="169"/>
      <c r="AT93" s="164" t="s">
        <v>152</v>
      </c>
      <c r="AU93" s="164" t="s">
        <v>85</v>
      </c>
      <c r="AV93" s="13" t="s">
        <v>83</v>
      </c>
      <c r="AW93" s="13" t="s">
        <v>37</v>
      </c>
      <c r="AX93" s="13" t="s">
        <v>76</v>
      </c>
      <c r="AY93" s="164" t="s">
        <v>141</v>
      </c>
    </row>
    <row r="94" spans="1:65" s="14" customFormat="1" ht="11.25">
      <c r="B94" s="170"/>
      <c r="D94" s="158" t="s">
        <v>152</v>
      </c>
      <c r="E94" s="171" t="s">
        <v>3</v>
      </c>
      <c r="F94" s="172" t="s">
        <v>294</v>
      </c>
      <c r="H94" s="173">
        <v>1</v>
      </c>
      <c r="I94" s="174"/>
      <c r="L94" s="170"/>
      <c r="M94" s="175"/>
      <c r="N94" s="176"/>
      <c r="O94" s="176"/>
      <c r="P94" s="176"/>
      <c r="Q94" s="176"/>
      <c r="R94" s="176"/>
      <c r="S94" s="176"/>
      <c r="T94" s="177"/>
      <c r="AT94" s="171" t="s">
        <v>152</v>
      </c>
      <c r="AU94" s="171" t="s">
        <v>85</v>
      </c>
      <c r="AV94" s="14" t="s">
        <v>85</v>
      </c>
      <c r="AW94" s="14" t="s">
        <v>37</v>
      </c>
      <c r="AX94" s="14" t="s">
        <v>76</v>
      </c>
      <c r="AY94" s="171" t="s">
        <v>141</v>
      </c>
    </row>
    <row r="95" spans="1:65" s="15" customFormat="1" ht="11.25">
      <c r="B95" s="178"/>
      <c r="D95" s="158" t="s">
        <v>152</v>
      </c>
      <c r="E95" s="179" t="s">
        <v>3</v>
      </c>
      <c r="F95" s="180" t="s">
        <v>156</v>
      </c>
      <c r="H95" s="181">
        <v>1</v>
      </c>
      <c r="I95" s="182"/>
      <c r="L95" s="178"/>
      <c r="M95" s="183"/>
      <c r="N95" s="184"/>
      <c r="O95" s="184"/>
      <c r="P95" s="184"/>
      <c r="Q95" s="184"/>
      <c r="R95" s="184"/>
      <c r="S95" s="184"/>
      <c r="T95" s="185"/>
      <c r="AT95" s="179" t="s">
        <v>152</v>
      </c>
      <c r="AU95" s="179" t="s">
        <v>85</v>
      </c>
      <c r="AV95" s="15" t="s">
        <v>93</v>
      </c>
      <c r="AW95" s="15" t="s">
        <v>37</v>
      </c>
      <c r="AX95" s="15" t="s">
        <v>76</v>
      </c>
      <c r="AY95" s="179" t="s">
        <v>141</v>
      </c>
    </row>
    <row r="96" spans="1:65" s="13" customFormat="1" ht="11.25">
      <c r="B96" s="163"/>
      <c r="D96" s="158" t="s">
        <v>152</v>
      </c>
      <c r="E96" s="164" t="s">
        <v>3</v>
      </c>
      <c r="F96" s="165" t="s">
        <v>295</v>
      </c>
      <c r="H96" s="164" t="s">
        <v>3</v>
      </c>
      <c r="I96" s="166"/>
      <c r="L96" s="163"/>
      <c r="M96" s="167"/>
      <c r="N96" s="168"/>
      <c r="O96" s="168"/>
      <c r="P96" s="168"/>
      <c r="Q96" s="168"/>
      <c r="R96" s="168"/>
      <c r="S96" s="168"/>
      <c r="T96" s="169"/>
      <c r="AT96" s="164" t="s">
        <v>152</v>
      </c>
      <c r="AU96" s="164" t="s">
        <v>85</v>
      </c>
      <c r="AV96" s="13" t="s">
        <v>83</v>
      </c>
      <c r="AW96" s="13" t="s">
        <v>37</v>
      </c>
      <c r="AX96" s="13" t="s">
        <v>76</v>
      </c>
      <c r="AY96" s="164" t="s">
        <v>141</v>
      </c>
    </row>
    <row r="97" spans="1:65" s="14" customFormat="1" ht="11.25">
      <c r="B97" s="170"/>
      <c r="D97" s="158" t="s">
        <v>152</v>
      </c>
      <c r="E97" s="171" t="s">
        <v>3</v>
      </c>
      <c r="F97" s="172" t="s">
        <v>296</v>
      </c>
      <c r="H97" s="173">
        <v>1</v>
      </c>
      <c r="I97" s="174"/>
      <c r="L97" s="170"/>
      <c r="M97" s="175"/>
      <c r="N97" s="176"/>
      <c r="O97" s="176"/>
      <c r="P97" s="176"/>
      <c r="Q97" s="176"/>
      <c r="R97" s="176"/>
      <c r="S97" s="176"/>
      <c r="T97" s="177"/>
      <c r="AT97" s="171" t="s">
        <v>152</v>
      </c>
      <c r="AU97" s="171" t="s">
        <v>85</v>
      </c>
      <c r="AV97" s="14" t="s">
        <v>85</v>
      </c>
      <c r="AW97" s="14" t="s">
        <v>37</v>
      </c>
      <c r="AX97" s="14" t="s">
        <v>76</v>
      </c>
      <c r="AY97" s="171" t="s">
        <v>141</v>
      </c>
    </row>
    <row r="98" spans="1:65" s="14" customFormat="1" ht="11.25">
      <c r="B98" s="170"/>
      <c r="D98" s="158" t="s">
        <v>152</v>
      </c>
      <c r="E98" s="171" t="s">
        <v>3</v>
      </c>
      <c r="F98" s="172" t="s">
        <v>297</v>
      </c>
      <c r="H98" s="173">
        <v>1</v>
      </c>
      <c r="I98" s="174"/>
      <c r="L98" s="170"/>
      <c r="M98" s="175"/>
      <c r="N98" s="176"/>
      <c r="O98" s="176"/>
      <c r="P98" s="176"/>
      <c r="Q98" s="176"/>
      <c r="R98" s="176"/>
      <c r="S98" s="176"/>
      <c r="T98" s="177"/>
      <c r="AT98" s="171" t="s">
        <v>152</v>
      </c>
      <c r="AU98" s="171" t="s">
        <v>85</v>
      </c>
      <c r="AV98" s="14" t="s">
        <v>85</v>
      </c>
      <c r="AW98" s="14" t="s">
        <v>37</v>
      </c>
      <c r="AX98" s="14" t="s">
        <v>76</v>
      </c>
      <c r="AY98" s="171" t="s">
        <v>141</v>
      </c>
    </row>
    <row r="99" spans="1:65" s="14" customFormat="1" ht="11.25">
      <c r="B99" s="170"/>
      <c r="D99" s="158" t="s">
        <v>152</v>
      </c>
      <c r="E99" s="171" t="s">
        <v>3</v>
      </c>
      <c r="F99" s="172" t="s">
        <v>298</v>
      </c>
      <c r="H99" s="173">
        <v>1</v>
      </c>
      <c r="I99" s="174"/>
      <c r="L99" s="170"/>
      <c r="M99" s="175"/>
      <c r="N99" s="176"/>
      <c r="O99" s="176"/>
      <c r="P99" s="176"/>
      <c r="Q99" s="176"/>
      <c r="R99" s="176"/>
      <c r="S99" s="176"/>
      <c r="T99" s="177"/>
      <c r="AT99" s="171" t="s">
        <v>152</v>
      </c>
      <c r="AU99" s="171" t="s">
        <v>85</v>
      </c>
      <c r="AV99" s="14" t="s">
        <v>85</v>
      </c>
      <c r="AW99" s="14" t="s">
        <v>37</v>
      </c>
      <c r="AX99" s="14" t="s">
        <v>76</v>
      </c>
      <c r="AY99" s="171" t="s">
        <v>141</v>
      </c>
    </row>
    <row r="100" spans="1:65" s="15" customFormat="1" ht="11.25">
      <c r="B100" s="178"/>
      <c r="D100" s="158" t="s">
        <v>152</v>
      </c>
      <c r="E100" s="179" t="s">
        <v>3</v>
      </c>
      <c r="F100" s="180" t="s">
        <v>156</v>
      </c>
      <c r="H100" s="181">
        <v>3</v>
      </c>
      <c r="I100" s="182"/>
      <c r="L100" s="178"/>
      <c r="M100" s="183"/>
      <c r="N100" s="184"/>
      <c r="O100" s="184"/>
      <c r="P100" s="184"/>
      <c r="Q100" s="184"/>
      <c r="R100" s="184"/>
      <c r="S100" s="184"/>
      <c r="T100" s="185"/>
      <c r="AT100" s="179" t="s">
        <v>152</v>
      </c>
      <c r="AU100" s="179" t="s">
        <v>85</v>
      </c>
      <c r="AV100" s="15" t="s">
        <v>93</v>
      </c>
      <c r="AW100" s="15" t="s">
        <v>37</v>
      </c>
      <c r="AX100" s="15" t="s">
        <v>76</v>
      </c>
      <c r="AY100" s="179" t="s">
        <v>141</v>
      </c>
    </row>
    <row r="101" spans="1:65" s="16" customFormat="1" ht="11.25">
      <c r="B101" s="186"/>
      <c r="D101" s="158" t="s">
        <v>152</v>
      </c>
      <c r="E101" s="187" t="s">
        <v>3</v>
      </c>
      <c r="F101" s="188" t="s">
        <v>159</v>
      </c>
      <c r="H101" s="189">
        <v>4</v>
      </c>
      <c r="I101" s="190"/>
      <c r="L101" s="186"/>
      <c r="M101" s="191"/>
      <c r="N101" s="192"/>
      <c r="O101" s="192"/>
      <c r="P101" s="192"/>
      <c r="Q101" s="192"/>
      <c r="R101" s="192"/>
      <c r="S101" s="192"/>
      <c r="T101" s="193"/>
      <c r="AT101" s="187" t="s">
        <v>152</v>
      </c>
      <c r="AU101" s="187" t="s">
        <v>85</v>
      </c>
      <c r="AV101" s="16" t="s">
        <v>148</v>
      </c>
      <c r="AW101" s="16" t="s">
        <v>37</v>
      </c>
      <c r="AX101" s="16" t="s">
        <v>83</v>
      </c>
      <c r="AY101" s="187" t="s">
        <v>141</v>
      </c>
    </row>
    <row r="102" spans="1:65" s="2" customFormat="1" ht="16.5" customHeight="1">
      <c r="A102" s="34"/>
      <c r="B102" s="144"/>
      <c r="C102" s="194" t="s">
        <v>85</v>
      </c>
      <c r="D102" s="194" t="s">
        <v>180</v>
      </c>
      <c r="E102" s="195" t="s">
        <v>299</v>
      </c>
      <c r="F102" s="196" t="s">
        <v>300</v>
      </c>
      <c r="G102" s="197" t="s">
        <v>290</v>
      </c>
      <c r="H102" s="198">
        <v>1</v>
      </c>
      <c r="I102" s="199"/>
      <c r="J102" s="200">
        <f>ROUND(I102*H102,2)</f>
        <v>0</v>
      </c>
      <c r="K102" s="196" t="s">
        <v>147</v>
      </c>
      <c r="L102" s="201"/>
      <c r="M102" s="202" t="s">
        <v>3</v>
      </c>
      <c r="N102" s="203" t="s">
        <v>47</v>
      </c>
      <c r="O102" s="55"/>
      <c r="P102" s="154">
        <f>O102*H102</f>
        <v>0</v>
      </c>
      <c r="Q102" s="154">
        <v>1.2999999999999999E-3</v>
      </c>
      <c r="R102" s="154">
        <f>Q102*H102</f>
        <v>1.2999999999999999E-3</v>
      </c>
      <c r="S102" s="154">
        <v>0</v>
      </c>
      <c r="T102" s="15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6" t="s">
        <v>184</v>
      </c>
      <c r="AT102" s="156" t="s">
        <v>180</v>
      </c>
      <c r="AU102" s="156" t="s">
        <v>85</v>
      </c>
      <c r="AY102" s="19" t="s">
        <v>141</v>
      </c>
      <c r="BE102" s="157">
        <f>IF(N102="základní",J102,0)</f>
        <v>0</v>
      </c>
      <c r="BF102" s="157">
        <f>IF(N102="snížená",J102,0)</f>
        <v>0</v>
      </c>
      <c r="BG102" s="157">
        <f>IF(N102="zákl. přenesená",J102,0)</f>
        <v>0</v>
      </c>
      <c r="BH102" s="157">
        <f>IF(N102="sníž. přenesená",J102,0)</f>
        <v>0</v>
      </c>
      <c r="BI102" s="157">
        <f>IF(N102="nulová",J102,0)</f>
        <v>0</v>
      </c>
      <c r="BJ102" s="19" t="s">
        <v>83</v>
      </c>
      <c r="BK102" s="157">
        <f>ROUND(I102*H102,2)</f>
        <v>0</v>
      </c>
      <c r="BL102" s="19" t="s">
        <v>148</v>
      </c>
      <c r="BM102" s="156" t="s">
        <v>301</v>
      </c>
    </row>
    <row r="103" spans="1:65" s="2" customFormat="1" ht="11.25">
      <c r="A103" s="34"/>
      <c r="B103" s="35"/>
      <c r="C103" s="34"/>
      <c r="D103" s="158" t="s">
        <v>150</v>
      </c>
      <c r="E103" s="34"/>
      <c r="F103" s="159" t="s">
        <v>300</v>
      </c>
      <c r="G103" s="34"/>
      <c r="H103" s="34"/>
      <c r="I103" s="160"/>
      <c r="J103" s="34"/>
      <c r="K103" s="34"/>
      <c r="L103" s="35"/>
      <c r="M103" s="161"/>
      <c r="N103" s="162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150</v>
      </c>
      <c r="AU103" s="19" t="s">
        <v>85</v>
      </c>
    </row>
    <row r="104" spans="1:65" s="13" customFormat="1" ht="11.25">
      <c r="B104" s="163"/>
      <c r="D104" s="158" t="s">
        <v>152</v>
      </c>
      <c r="E104" s="164" t="s">
        <v>3</v>
      </c>
      <c r="F104" s="165" t="s">
        <v>302</v>
      </c>
      <c r="H104" s="164" t="s">
        <v>3</v>
      </c>
      <c r="I104" s="166"/>
      <c r="L104" s="163"/>
      <c r="M104" s="167"/>
      <c r="N104" s="168"/>
      <c r="O104" s="168"/>
      <c r="P104" s="168"/>
      <c r="Q104" s="168"/>
      <c r="R104" s="168"/>
      <c r="S104" s="168"/>
      <c r="T104" s="169"/>
      <c r="AT104" s="164" t="s">
        <v>152</v>
      </c>
      <c r="AU104" s="164" t="s">
        <v>85</v>
      </c>
      <c r="AV104" s="13" t="s">
        <v>83</v>
      </c>
      <c r="AW104" s="13" t="s">
        <v>37</v>
      </c>
      <c r="AX104" s="13" t="s">
        <v>76</v>
      </c>
      <c r="AY104" s="164" t="s">
        <v>141</v>
      </c>
    </row>
    <row r="105" spans="1:65" s="14" customFormat="1" ht="11.25">
      <c r="B105" s="170"/>
      <c r="D105" s="158" t="s">
        <v>152</v>
      </c>
      <c r="E105" s="171" t="s">
        <v>3</v>
      </c>
      <c r="F105" s="172" t="s">
        <v>303</v>
      </c>
      <c r="H105" s="173">
        <v>1</v>
      </c>
      <c r="I105" s="174"/>
      <c r="L105" s="170"/>
      <c r="M105" s="175"/>
      <c r="N105" s="176"/>
      <c r="O105" s="176"/>
      <c r="P105" s="176"/>
      <c r="Q105" s="176"/>
      <c r="R105" s="176"/>
      <c r="S105" s="176"/>
      <c r="T105" s="177"/>
      <c r="AT105" s="171" t="s">
        <v>152</v>
      </c>
      <c r="AU105" s="171" t="s">
        <v>85</v>
      </c>
      <c r="AV105" s="14" t="s">
        <v>85</v>
      </c>
      <c r="AW105" s="14" t="s">
        <v>37</v>
      </c>
      <c r="AX105" s="14" t="s">
        <v>76</v>
      </c>
      <c r="AY105" s="171" t="s">
        <v>141</v>
      </c>
    </row>
    <row r="106" spans="1:65" s="16" customFormat="1" ht="11.25">
      <c r="B106" s="186"/>
      <c r="D106" s="158" t="s">
        <v>152</v>
      </c>
      <c r="E106" s="187" t="s">
        <v>3</v>
      </c>
      <c r="F106" s="188" t="s">
        <v>159</v>
      </c>
      <c r="H106" s="189">
        <v>1</v>
      </c>
      <c r="I106" s="190"/>
      <c r="L106" s="186"/>
      <c r="M106" s="191"/>
      <c r="N106" s="192"/>
      <c r="O106" s="192"/>
      <c r="P106" s="192"/>
      <c r="Q106" s="192"/>
      <c r="R106" s="192"/>
      <c r="S106" s="192"/>
      <c r="T106" s="193"/>
      <c r="AT106" s="187" t="s">
        <v>152</v>
      </c>
      <c r="AU106" s="187" t="s">
        <v>85</v>
      </c>
      <c r="AV106" s="16" t="s">
        <v>148</v>
      </c>
      <c r="AW106" s="16" t="s">
        <v>37</v>
      </c>
      <c r="AX106" s="16" t="s">
        <v>83</v>
      </c>
      <c r="AY106" s="187" t="s">
        <v>141</v>
      </c>
    </row>
    <row r="107" spans="1:65" s="2" customFormat="1" ht="16.5" customHeight="1">
      <c r="A107" s="34"/>
      <c r="B107" s="144"/>
      <c r="C107" s="145" t="s">
        <v>93</v>
      </c>
      <c r="D107" s="145" t="s">
        <v>143</v>
      </c>
      <c r="E107" s="146" t="s">
        <v>304</v>
      </c>
      <c r="F107" s="147" t="s">
        <v>305</v>
      </c>
      <c r="G107" s="148" t="s">
        <v>290</v>
      </c>
      <c r="H107" s="149">
        <v>4</v>
      </c>
      <c r="I107" s="150"/>
      <c r="J107" s="151">
        <f>ROUND(I107*H107,2)</f>
        <v>0</v>
      </c>
      <c r="K107" s="147" t="s">
        <v>147</v>
      </c>
      <c r="L107" s="35"/>
      <c r="M107" s="152" t="s">
        <v>3</v>
      </c>
      <c r="N107" s="153" t="s">
        <v>47</v>
      </c>
      <c r="O107" s="55"/>
      <c r="P107" s="154">
        <f>O107*H107</f>
        <v>0</v>
      </c>
      <c r="Q107" s="154">
        <v>0.11241</v>
      </c>
      <c r="R107" s="154">
        <f>Q107*H107</f>
        <v>0.44963999999999998</v>
      </c>
      <c r="S107" s="154">
        <v>0</v>
      </c>
      <c r="T107" s="15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6" t="s">
        <v>148</v>
      </c>
      <c r="AT107" s="156" t="s">
        <v>143</v>
      </c>
      <c r="AU107" s="156" t="s">
        <v>85</v>
      </c>
      <c r="AY107" s="19" t="s">
        <v>141</v>
      </c>
      <c r="BE107" s="157">
        <f>IF(N107="základní",J107,0)</f>
        <v>0</v>
      </c>
      <c r="BF107" s="157">
        <f>IF(N107="snížená",J107,0)</f>
        <v>0</v>
      </c>
      <c r="BG107" s="157">
        <f>IF(N107="zákl. přenesená",J107,0)</f>
        <v>0</v>
      </c>
      <c r="BH107" s="157">
        <f>IF(N107="sníž. přenesená",J107,0)</f>
        <v>0</v>
      </c>
      <c r="BI107" s="157">
        <f>IF(N107="nulová",J107,0)</f>
        <v>0</v>
      </c>
      <c r="BJ107" s="19" t="s">
        <v>83</v>
      </c>
      <c r="BK107" s="157">
        <f>ROUND(I107*H107,2)</f>
        <v>0</v>
      </c>
      <c r="BL107" s="19" t="s">
        <v>148</v>
      </c>
      <c r="BM107" s="156" t="s">
        <v>306</v>
      </c>
    </row>
    <row r="108" spans="1:65" s="2" customFormat="1" ht="11.25">
      <c r="A108" s="34"/>
      <c r="B108" s="35"/>
      <c r="C108" s="34"/>
      <c r="D108" s="158" t="s">
        <v>150</v>
      </c>
      <c r="E108" s="34"/>
      <c r="F108" s="159" t="s">
        <v>307</v>
      </c>
      <c r="G108" s="34"/>
      <c r="H108" s="34"/>
      <c r="I108" s="160"/>
      <c r="J108" s="34"/>
      <c r="K108" s="34"/>
      <c r="L108" s="35"/>
      <c r="M108" s="161"/>
      <c r="N108" s="162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150</v>
      </c>
      <c r="AU108" s="19" t="s">
        <v>85</v>
      </c>
    </row>
    <row r="109" spans="1:65" s="13" customFormat="1" ht="11.25">
      <c r="B109" s="163"/>
      <c r="D109" s="158" t="s">
        <v>152</v>
      </c>
      <c r="E109" s="164" t="s">
        <v>3</v>
      </c>
      <c r="F109" s="165" t="s">
        <v>308</v>
      </c>
      <c r="H109" s="164" t="s">
        <v>3</v>
      </c>
      <c r="I109" s="166"/>
      <c r="L109" s="163"/>
      <c r="M109" s="167"/>
      <c r="N109" s="168"/>
      <c r="O109" s="168"/>
      <c r="P109" s="168"/>
      <c r="Q109" s="168"/>
      <c r="R109" s="168"/>
      <c r="S109" s="168"/>
      <c r="T109" s="169"/>
      <c r="AT109" s="164" t="s">
        <v>152</v>
      </c>
      <c r="AU109" s="164" t="s">
        <v>85</v>
      </c>
      <c r="AV109" s="13" t="s">
        <v>83</v>
      </c>
      <c r="AW109" s="13" t="s">
        <v>37</v>
      </c>
      <c r="AX109" s="13" t="s">
        <v>76</v>
      </c>
      <c r="AY109" s="164" t="s">
        <v>141</v>
      </c>
    </row>
    <row r="110" spans="1:65" s="14" customFormat="1" ht="11.25">
      <c r="B110" s="170"/>
      <c r="D110" s="158" t="s">
        <v>152</v>
      </c>
      <c r="E110" s="171" t="s">
        <v>3</v>
      </c>
      <c r="F110" s="172" t="s">
        <v>309</v>
      </c>
      <c r="H110" s="173">
        <v>1</v>
      </c>
      <c r="I110" s="174"/>
      <c r="L110" s="170"/>
      <c r="M110" s="175"/>
      <c r="N110" s="176"/>
      <c r="O110" s="176"/>
      <c r="P110" s="176"/>
      <c r="Q110" s="176"/>
      <c r="R110" s="176"/>
      <c r="S110" s="176"/>
      <c r="T110" s="177"/>
      <c r="AT110" s="171" t="s">
        <v>152</v>
      </c>
      <c r="AU110" s="171" t="s">
        <v>85</v>
      </c>
      <c r="AV110" s="14" t="s">
        <v>85</v>
      </c>
      <c r="AW110" s="14" t="s">
        <v>37</v>
      </c>
      <c r="AX110" s="14" t="s">
        <v>76</v>
      </c>
      <c r="AY110" s="171" t="s">
        <v>141</v>
      </c>
    </row>
    <row r="111" spans="1:65" s="15" customFormat="1" ht="11.25">
      <c r="B111" s="178"/>
      <c r="D111" s="158" t="s">
        <v>152</v>
      </c>
      <c r="E111" s="179" t="s">
        <v>3</v>
      </c>
      <c r="F111" s="180" t="s">
        <v>156</v>
      </c>
      <c r="H111" s="181">
        <v>1</v>
      </c>
      <c r="I111" s="182"/>
      <c r="L111" s="178"/>
      <c r="M111" s="183"/>
      <c r="N111" s="184"/>
      <c r="O111" s="184"/>
      <c r="P111" s="184"/>
      <c r="Q111" s="184"/>
      <c r="R111" s="184"/>
      <c r="S111" s="184"/>
      <c r="T111" s="185"/>
      <c r="AT111" s="179" t="s">
        <v>152</v>
      </c>
      <c r="AU111" s="179" t="s">
        <v>85</v>
      </c>
      <c r="AV111" s="15" t="s">
        <v>93</v>
      </c>
      <c r="AW111" s="15" t="s">
        <v>37</v>
      </c>
      <c r="AX111" s="15" t="s">
        <v>76</v>
      </c>
      <c r="AY111" s="179" t="s">
        <v>141</v>
      </c>
    </row>
    <row r="112" spans="1:65" s="13" customFormat="1" ht="11.25">
      <c r="B112" s="163"/>
      <c r="D112" s="158" t="s">
        <v>152</v>
      </c>
      <c r="E112" s="164" t="s">
        <v>3</v>
      </c>
      <c r="F112" s="165" t="s">
        <v>310</v>
      </c>
      <c r="H112" s="164" t="s">
        <v>3</v>
      </c>
      <c r="I112" s="166"/>
      <c r="L112" s="163"/>
      <c r="M112" s="167"/>
      <c r="N112" s="168"/>
      <c r="O112" s="168"/>
      <c r="P112" s="168"/>
      <c r="Q112" s="168"/>
      <c r="R112" s="168"/>
      <c r="S112" s="168"/>
      <c r="T112" s="169"/>
      <c r="AT112" s="164" t="s">
        <v>152</v>
      </c>
      <c r="AU112" s="164" t="s">
        <v>85</v>
      </c>
      <c r="AV112" s="13" t="s">
        <v>83</v>
      </c>
      <c r="AW112" s="13" t="s">
        <v>37</v>
      </c>
      <c r="AX112" s="13" t="s">
        <v>76</v>
      </c>
      <c r="AY112" s="164" t="s">
        <v>141</v>
      </c>
    </row>
    <row r="113" spans="1:65" s="14" customFormat="1" ht="11.25">
      <c r="B113" s="170"/>
      <c r="D113" s="158" t="s">
        <v>152</v>
      </c>
      <c r="E113" s="171" t="s">
        <v>3</v>
      </c>
      <c r="F113" s="172" t="s">
        <v>296</v>
      </c>
      <c r="H113" s="173">
        <v>1</v>
      </c>
      <c r="I113" s="174"/>
      <c r="L113" s="170"/>
      <c r="M113" s="175"/>
      <c r="N113" s="176"/>
      <c r="O113" s="176"/>
      <c r="P113" s="176"/>
      <c r="Q113" s="176"/>
      <c r="R113" s="176"/>
      <c r="S113" s="176"/>
      <c r="T113" s="177"/>
      <c r="AT113" s="171" t="s">
        <v>152</v>
      </c>
      <c r="AU113" s="171" t="s">
        <v>85</v>
      </c>
      <c r="AV113" s="14" t="s">
        <v>85</v>
      </c>
      <c r="AW113" s="14" t="s">
        <v>37</v>
      </c>
      <c r="AX113" s="14" t="s">
        <v>76</v>
      </c>
      <c r="AY113" s="171" t="s">
        <v>141</v>
      </c>
    </row>
    <row r="114" spans="1:65" s="14" customFormat="1" ht="11.25">
      <c r="B114" s="170"/>
      <c r="D114" s="158" t="s">
        <v>152</v>
      </c>
      <c r="E114" s="171" t="s">
        <v>3</v>
      </c>
      <c r="F114" s="172" t="s">
        <v>297</v>
      </c>
      <c r="H114" s="173">
        <v>1</v>
      </c>
      <c r="I114" s="174"/>
      <c r="L114" s="170"/>
      <c r="M114" s="175"/>
      <c r="N114" s="176"/>
      <c r="O114" s="176"/>
      <c r="P114" s="176"/>
      <c r="Q114" s="176"/>
      <c r="R114" s="176"/>
      <c r="S114" s="176"/>
      <c r="T114" s="177"/>
      <c r="AT114" s="171" t="s">
        <v>152</v>
      </c>
      <c r="AU114" s="171" t="s">
        <v>85</v>
      </c>
      <c r="AV114" s="14" t="s">
        <v>85</v>
      </c>
      <c r="AW114" s="14" t="s">
        <v>37</v>
      </c>
      <c r="AX114" s="14" t="s">
        <v>76</v>
      </c>
      <c r="AY114" s="171" t="s">
        <v>141</v>
      </c>
    </row>
    <row r="115" spans="1:65" s="14" customFormat="1" ht="11.25">
      <c r="B115" s="170"/>
      <c r="D115" s="158" t="s">
        <v>152</v>
      </c>
      <c r="E115" s="171" t="s">
        <v>3</v>
      </c>
      <c r="F115" s="172" t="s">
        <v>298</v>
      </c>
      <c r="H115" s="173">
        <v>1</v>
      </c>
      <c r="I115" s="174"/>
      <c r="L115" s="170"/>
      <c r="M115" s="175"/>
      <c r="N115" s="176"/>
      <c r="O115" s="176"/>
      <c r="P115" s="176"/>
      <c r="Q115" s="176"/>
      <c r="R115" s="176"/>
      <c r="S115" s="176"/>
      <c r="T115" s="177"/>
      <c r="AT115" s="171" t="s">
        <v>152</v>
      </c>
      <c r="AU115" s="171" t="s">
        <v>85</v>
      </c>
      <c r="AV115" s="14" t="s">
        <v>85</v>
      </c>
      <c r="AW115" s="14" t="s">
        <v>37</v>
      </c>
      <c r="AX115" s="14" t="s">
        <v>76</v>
      </c>
      <c r="AY115" s="171" t="s">
        <v>141</v>
      </c>
    </row>
    <row r="116" spans="1:65" s="15" customFormat="1" ht="11.25">
      <c r="B116" s="178"/>
      <c r="D116" s="158" t="s">
        <v>152</v>
      </c>
      <c r="E116" s="179" t="s">
        <v>3</v>
      </c>
      <c r="F116" s="180" t="s">
        <v>156</v>
      </c>
      <c r="H116" s="181">
        <v>3</v>
      </c>
      <c r="I116" s="182"/>
      <c r="L116" s="178"/>
      <c r="M116" s="183"/>
      <c r="N116" s="184"/>
      <c r="O116" s="184"/>
      <c r="P116" s="184"/>
      <c r="Q116" s="184"/>
      <c r="R116" s="184"/>
      <c r="S116" s="184"/>
      <c r="T116" s="185"/>
      <c r="AT116" s="179" t="s">
        <v>152</v>
      </c>
      <c r="AU116" s="179" t="s">
        <v>85</v>
      </c>
      <c r="AV116" s="15" t="s">
        <v>93</v>
      </c>
      <c r="AW116" s="15" t="s">
        <v>37</v>
      </c>
      <c r="AX116" s="15" t="s">
        <v>76</v>
      </c>
      <c r="AY116" s="179" t="s">
        <v>141</v>
      </c>
    </row>
    <row r="117" spans="1:65" s="16" customFormat="1" ht="11.25">
      <c r="B117" s="186"/>
      <c r="D117" s="158" t="s">
        <v>152</v>
      </c>
      <c r="E117" s="187" t="s">
        <v>3</v>
      </c>
      <c r="F117" s="188" t="s">
        <v>159</v>
      </c>
      <c r="H117" s="189">
        <v>4</v>
      </c>
      <c r="I117" s="190"/>
      <c r="L117" s="186"/>
      <c r="M117" s="191"/>
      <c r="N117" s="192"/>
      <c r="O117" s="192"/>
      <c r="P117" s="192"/>
      <c r="Q117" s="192"/>
      <c r="R117" s="192"/>
      <c r="S117" s="192"/>
      <c r="T117" s="193"/>
      <c r="AT117" s="187" t="s">
        <v>152</v>
      </c>
      <c r="AU117" s="187" t="s">
        <v>85</v>
      </c>
      <c r="AV117" s="16" t="s">
        <v>148</v>
      </c>
      <c r="AW117" s="16" t="s">
        <v>37</v>
      </c>
      <c r="AX117" s="16" t="s">
        <v>83</v>
      </c>
      <c r="AY117" s="187" t="s">
        <v>141</v>
      </c>
    </row>
    <row r="118" spans="1:65" s="2" customFormat="1" ht="16.5" customHeight="1">
      <c r="A118" s="34"/>
      <c r="B118" s="144"/>
      <c r="C118" s="194" t="s">
        <v>148</v>
      </c>
      <c r="D118" s="194" t="s">
        <v>180</v>
      </c>
      <c r="E118" s="195" t="s">
        <v>311</v>
      </c>
      <c r="F118" s="196" t="s">
        <v>312</v>
      </c>
      <c r="G118" s="197" t="s">
        <v>290</v>
      </c>
      <c r="H118" s="198">
        <v>4</v>
      </c>
      <c r="I118" s="199"/>
      <c r="J118" s="200">
        <f>ROUND(I118*H118,2)</f>
        <v>0</v>
      </c>
      <c r="K118" s="196" t="s">
        <v>147</v>
      </c>
      <c r="L118" s="201"/>
      <c r="M118" s="202" t="s">
        <v>3</v>
      </c>
      <c r="N118" s="203" t="s">
        <v>47</v>
      </c>
      <c r="O118" s="55"/>
      <c r="P118" s="154">
        <f>O118*H118</f>
        <v>0</v>
      </c>
      <c r="Q118" s="154">
        <v>2.5000000000000001E-3</v>
      </c>
      <c r="R118" s="154">
        <f>Q118*H118</f>
        <v>0.01</v>
      </c>
      <c r="S118" s="154">
        <v>0</v>
      </c>
      <c r="T118" s="15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6" t="s">
        <v>184</v>
      </c>
      <c r="AT118" s="156" t="s">
        <v>180</v>
      </c>
      <c r="AU118" s="156" t="s">
        <v>85</v>
      </c>
      <c r="AY118" s="19" t="s">
        <v>141</v>
      </c>
      <c r="BE118" s="157">
        <f>IF(N118="základní",J118,0)</f>
        <v>0</v>
      </c>
      <c r="BF118" s="157">
        <f>IF(N118="snížená",J118,0)</f>
        <v>0</v>
      </c>
      <c r="BG118" s="157">
        <f>IF(N118="zákl. přenesená",J118,0)</f>
        <v>0</v>
      </c>
      <c r="BH118" s="157">
        <f>IF(N118="sníž. přenesená",J118,0)</f>
        <v>0</v>
      </c>
      <c r="BI118" s="157">
        <f>IF(N118="nulová",J118,0)</f>
        <v>0</v>
      </c>
      <c r="BJ118" s="19" t="s">
        <v>83</v>
      </c>
      <c r="BK118" s="157">
        <f>ROUND(I118*H118,2)</f>
        <v>0</v>
      </c>
      <c r="BL118" s="19" t="s">
        <v>148</v>
      </c>
      <c r="BM118" s="156" t="s">
        <v>313</v>
      </c>
    </row>
    <row r="119" spans="1:65" s="2" customFormat="1" ht="11.25">
      <c r="A119" s="34"/>
      <c r="B119" s="35"/>
      <c r="C119" s="34"/>
      <c r="D119" s="158" t="s">
        <v>150</v>
      </c>
      <c r="E119" s="34"/>
      <c r="F119" s="159" t="s">
        <v>312</v>
      </c>
      <c r="G119" s="34"/>
      <c r="H119" s="34"/>
      <c r="I119" s="160"/>
      <c r="J119" s="34"/>
      <c r="K119" s="34"/>
      <c r="L119" s="35"/>
      <c r="M119" s="161"/>
      <c r="N119" s="162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150</v>
      </c>
      <c r="AU119" s="19" t="s">
        <v>85</v>
      </c>
    </row>
    <row r="120" spans="1:65" s="13" customFormat="1" ht="11.25">
      <c r="B120" s="163"/>
      <c r="D120" s="158" t="s">
        <v>152</v>
      </c>
      <c r="E120" s="164" t="s">
        <v>3</v>
      </c>
      <c r="F120" s="165" t="s">
        <v>314</v>
      </c>
      <c r="H120" s="164" t="s">
        <v>3</v>
      </c>
      <c r="I120" s="166"/>
      <c r="L120" s="163"/>
      <c r="M120" s="167"/>
      <c r="N120" s="168"/>
      <c r="O120" s="168"/>
      <c r="P120" s="168"/>
      <c r="Q120" s="168"/>
      <c r="R120" s="168"/>
      <c r="S120" s="168"/>
      <c r="T120" s="169"/>
      <c r="AT120" s="164" t="s">
        <v>152</v>
      </c>
      <c r="AU120" s="164" t="s">
        <v>85</v>
      </c>
      <c r="AV120" s="13" t="s">
        <v>83</v>
      </c>
      <c r="AW120" s="13" t="s">
        <v>37</v>
      </c>
      <c r="AX120" s="13" t="s">
        <v>76</v>
      </c>
      <c r="AY120" s="164" t="s">
        <v>141</v>
      </c>
    </row>
    <row r="121" spans="1:65" s="14" customFormat="1" ht="11.25">
      <c r="B121" s="170"/>
      <c r="D121" s="158" t="s">
        <v>152</v>
      </c>
      <c r="E121" s="171" t="s">
        <v>3</v>
      </c>
      <c r="F121" s="172" t="s">
        <v>315</v>
      </c>
      <c r="H121" s="173">
        <v>4</v>
      </c>
      <c r="I121" s="174"/>
      <c r="L121" s="170"/>
      <c r="M121" s="175"/>
      <c r="N121" s="176"/>
      <c r="O121" s="176"/>
      <c r="P121" s="176"/>
      <c r="Q121" s="176"/>
      <c r="R121" s="176"/>
      <c r="S121" s="176"/>
      <c r="T121" s="177"/>
      <c r="AT121" s="171" t="s">
        <v>152</v>
      </c>
      <c r="AU121" s="171" t="s">
        <v>85</v>
      </c>
      <c r="AV121" s="14" t="s">
        <v>85</v>
      </c>
      <c r="AW121" s="14" t="s">
        <v>37</v>
      </c>
      <c r="AX121" s="14" t="s">
        <v>76</v>
      </c>
      <c r="AY121" s="171" t="s">
        <v>141</v>
      </c>
    </row>
    <row r="122" spans="1:65" s="16" customFormat="1" ht="11.25">
      <c r="B122" s="186"/>
      <c r="D122" s="158" t="s">
        <v>152</v>
      </c>
      <c r="E122" s="187" t="s">
        <v>3</v>
      </c>
      <c r="F122" s="188" t="s">
        <v>159</v>
      </c>
      <c r="H122" s="189">
        <v>4</v>
      </c>
      <c r="I122" s="190"/>
      <c r="L122" s="186"/>
      <c r="M122" s="191"/>
      <c r="N122" s="192"/>
      <c r="O122" s="192"/>
      <c r="P122" s="192"/>
      <c r="Q122" s="192"/>
      <c r="R122" s="192"/>
      <c r="S122" s="192"/>
      <c r="T122" s="193"/>
      <c r="AT122" s="187" t="s">
        <v>152</v>
      </c>
      <c r="AU122" s="187" t="s">
        <v>85</v>
      </c>
      <c r="AV122" s="16" t="s">
        <v>148</v>
      </c>
      <c r="AW122" s="16" t="s">
        <v>37</v>
      </c>
      <c r="AX122" s="16" t="s">
        <v>83</v>
      </c>
      <c r="AY122" s="187" t="s">
        <v>141</v>
      </c>
    </row>
    <row r="123" spans="1:65" s="2" customFormat="1" ht="16.5" customHeight="1">
      <c r="A123" s="34"/>
      <c r="B123" s="144"/>
      <c r="C123" s="145" t="s">
        <v>179</v>
      </c>
      <c r="D123" s="145" t="s">
        <v>143</v>
      </c>
      <c r="E123" s="146" t="s">
        <v>316</v>
      </c>
      <c r="F123" s="147" t="s">
        <v>317</v>
      </c>
      <c r="G123" s="148" t="s">
        <v>250</v>
      </c>
      <c r="H123" s="149">
        <v>46</v>
      </c>
      <c r="I123" s="150"/>
      <c r="J123" s="151">
        <f>ROUND(I123*H123,2)</f>
        <v>0</v>
      </c>
      <c r="K123" s="147" t="s">
        <v>147</v>
      </c>
      <c r="L123" s="35"/>
      <c r="M123" s="152" t="s">
        <v>3</v>
      </c>
      <c r="N123" s="153" t="s">
        <v>47</v>
      </c>
      <c r="O123" s="55"/>
      <c r="P123" s="154">
        <f>O123*H123</f>
        <v>0</v>
      </c>
      <c r="Q123" s="154">
        <v>8.0000000000000007E-5</v>
      </c>
      <c r="R123" s="154">
        <f>Q123*H123</f>
        <v>3.6800000000000001E-3</v>
      </c>
      <c r="S123" s="154">
        <v>0</v>
      </c>
      <c r="T123" s="15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6" t="s">
        <v>148</v>
      </c>
      <c r="AT123" s="156" t="s">
        <v>143</v>
      </c>
      <c r="AU123" s="156" t="s">
        <v>85</v>
      </c>
      <c r="AY123" s="19" t="s">
        <v>141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9" t="s">
        <v>83</v>
      </c>
      <c r="BK123" s="157">
        <f>ROUND(I123*H123,2)</f>
        <v>0</v>
      </c>
      <c r="BL123" s="19" t="s">
        <v>148</v>
      </c>
      <c r="BM123" s="156" t="s">
        <v>318</v>
      </c>
    </row>
    <row r="124" spans="1:65" s="2" customFormat="1" ht="11.25">
      <c r="A124" s="34"/>
      <c r="B124" s="35"/>
      <c r="C124" s="34"/>
      <c r="D124" s="158" t="s">
        <v>150</v>
      </c>
      <c r="E124" s="34"/>
      <c r="F124" s="159" t="s">
        <v>319</v>
      </c>
      <c r="G124" s="34"/>
      <c r="H124" s="34"/>
      <c r="I124" s="160"/>
      <c r="J124" s="34"/>
      <c r="K124" s="34"/>
      <c r="L124" s="35"/>
      <c r="M124" s="161"/>
      <c r="N124" s="162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150</v>
      </c>
      <c r="AU124" s="19" t="s">
        <v>85</v>
      </c>
    </row>
    <row r="125" spans="1:65" s="13" customFormat="1" ht="11.25">
      <c r="B125" s="163"/>
      <c r="D125" s="158" t="s">
        <v>152</v>
      </c>
      <c r="E125" s="164" t="s">
        <v>3</v>
      </c>
      <c r="F125" s="165" t="s">
        <v>320</v>
      </c>
      <c r="H125" s="164" t="s">
        <v>3</v>
      </c>
      <c r="I125" s="166"/>
      <c r="L125" s="163"/>
      <c r="M125" s="167"/>
      <c r="N125" s="168"/>
      <c r="O125" s="168"/>
      <c r="P125" s="168"/>
      <c r="Q125" s="168"/>
      <c r="R125" s="168"/>
      <c r="S125" s="168"/>
      <c r="T125" s="169"/>
      <c r="AT125" s="164" t="s">
        <v>152</v>
      </c>
      <c r="AU125" s="164" t="s">
        <v>85</v>
      </c>
      <c r="AV125" s="13" t="s">
        <v>83</v>
      </c>
      <c r="AW125" s="13" t="s">
        <v>37</v>
      </c>
      <c r="AX125" s="13" t="s">
        <v>76</v>
      </c>
      <c r="AY125" s="164" t="s">
        <v>141</v>
      </c>
    </row>
    <row r="126" spans="1:65" s="13" customFormat="1" ht="11.25">
      <c r="B126" s="163"/>
      <c r="D126" s="158" t="s">
        <v>152</v>
      </c>
      <c r="E126" s="164" t="s">
        <v>3</v>
      </c>
      <c r="F126" s="165" t="s">
        <v>321</v>
      </c>
      <c r="H126" s="164" t="s">
        <v>3</v>
      </c>
      <c r="I126" s="166"/>
      <c r="L126" s="163"/>
      <c r="M126" s="167"/>
      <c r="N126" s="168"/>
      <c r="O126" s="168"/>
      <c r="P126" s="168"/>
      <c r="Q126" s="168"/>
      <c r="R126" s="168"/>
      <c r="S126" s="168"/>
      <c r="T126" s="169"/>
      <c r="AT126" s="164" t="s">
        <v>152</v>
      </c>
      <c r="AU126" s="164" t="s">
        <v>85</v>
      </c>
      <c r="AV126" s="13" t="s">
        <v>83</v>
      </c>
      <c r="AW126" s="13" t="s">
        <v>37</v>
      </c>
      <c r="AX126" s="13" t="s">
        <v>76</v>
      </c>
      <c r="AY126" s="164" t="s">
        <v>141</v>
      </c>
    </row>
    <row r="127" spans="1:65" s="14" customFormat="1" ht="11.25">
      <c r="B127" s="170"/>
      <c r="D127" s="158" t="s">
        <v>152</v>
      </c>
      <c r="E127" s="171" t="s">
        <v>3</v>
      </c>
      <c r="F127" s="172" t="s">
        <v>322</v>
      </c>
      <c r="H127" s="173">
        <v>46</v>
      </c>
      <c r="I127" s="174"/>
      <c r="L127" s="170"/>
      <c r="M127" s="175"/>
      <c r="N127" s="176"/>
      <c r="O127" s="176"/>
      <c r="P127" s="176"/>
      <c r="Q127" s="176"/>
      <c r="R127" s="176"/>
      <c r="S127" s="176"/>
      <c r="T127" s="177"/>
      <c r="AT127" s="171" t="s">
        <v>152</v>
      </c>
      <c r="AU127" s="171" t="s">
        <v>85</v>
      </c>
      <c r="AV127" s="14" t="s">
        <v>85</v>
      </c>
      <c r="AW127" s="14" t="s">
        <v>37</v>
      </c>
      <c r="AX127" s="14" t="s">
        <v>76</v>
      </c>
      <c r="AY127" s="171" t="s">
        <v>141</v>
      </c>
    </row>
    <row r="128" spans="1:65" s="16" customFormat="1" ht="11.25">
      <c r="B128" s="186"/>
      <c r="D128" s="158" t="s">
        <v>152</v>
      </c>
      <c r="E128" s="187" t="s">
        <v>3</v>
      </c>
      <c r="F128" s="188" t="s">
        <v>159</v>
      </c>
      <c r="H128" s="189">
        <v>46</v>
      </c>
      <c r="I128" s="190"/>
      <c r="L128" s="186"/>
      <c r="M128" s="191"/>
      <c r="N128" s="192"/>
      <c r="O128" s="192"/>
      <c r="P128" s="192"/>
      <c r="Q128" s="192"/>
      <c r="R128" s="192"/>
      <c r="S128" s="192"/>
      <c r="T128" s="193"/>
      <c r="AT128" s="187" t="s">
        <v>152</v>
      </c>
      <c r="AU128" s="187" t="s">
        <v>85</v>
      </c>
      <c r="AV128" s="16" t="s">
        <v>148</v>
      </c>
      <c r="AW128" s="16" t="s">
        <v>37</v>
      </c>
      <c r="AX128" s="16" t="s">
        <v>83</v>
      </c>
      <c r="AY128" s="187" t="s">
        <v>141</v>
      </c>
    </row>
    <row r="129" spans="1:65" s="2" customFormat="1" ht="16.5" customHeight="1">
      <c r="A129" s="34"/>
      <c r="B129" s="144"/>
      <c r="C129" s="145" t="s">
        <v>190</v>
      </c>
      <c r="D129" s="145" t="s">
        <v>143</v>
      </c>
      <c r="E129" s="146" t="s">
        <v>323</v>
      </c>
      <c r="F129" s="147" t="s">
        <v>324</v>
      </c>
      <c r="G129" s="148" t="s">
        <v>206</v>
      </c>
      <c r="H129" s="149">
        <v>4</v>
      </c>
      <c r="I129" s="150"/>
      <c r="J129" s="151">
        <f>ROUND(I129*H129,2)</f>
        <v>0</v>
      </c>
      <c r="K129" s="147" t="s">
        <v>147</v>
      </c>
      <c r="L129" s="35"/>
      <c r="M129" s="152" t="s">
        <v>3</v>
      </c>
      <c r="N129" s="153" t="s">
        <v>47</v>
      </c>
      <c r="O129" s="55"/>
      <c r="P129" s="154">
        <f>O129*H129</f>
        <v>0</v>
      </c>
      <c r="Q129" s="154">
        <v>5.9999999999999995E-4</v>
      </c>
      <c r="R129" s="154">
        <f>Q129*H129</f>
        <v>2.3999999999999998E-3</v>
      </c>
      <c r="S129" s="154">
        <v>0</v>
      </c>
      <c r="T129" s="15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6" t="s">
        <v>148</v>
      </c>
      <c r="AT129" s="156" t="s">
        <v>143</v>
      </c>
      <c r="AU129" s="156" t="s">
        <v>85</v>
      </c>
      <c r="AY129" s="19" t="s">
        <v>141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9" t="s">
        <v>83</v>
      </c>
      <c r="BK129" s="157">
        <f>ROUND(I129*H129,2)</f>
        <v>0</v>
      </c>
      <c r="BL129" s="19" t="s">
        <v>148</v>
      </c>
      <c r="BM129" s="156" t="s">
        <v>325</v>
      </c>
    </row>
    <row r="130" spans="1:65" s="2" customFormat="1" ht="11.25">
      <c r="A130" s="34"/>
      <c r="B130" s="35"/>
      <c r="C130" s="34"/>
      <c r="D130" s="158" t="s">
        <v>150</v>
      </c>
      <c r="E130" s="34"/>
      <c r="F130" s="159" t="s">
        <v>326</v>
      </c>
      <c r="G130" s="34"/>
      <c r="H130" s="34"/>
      <c r="I130" s="160"/>
      <c r="J130" s="34"/>
      <c r="K130" s="34"/>
      <c r="L130" s="35"/>
      <c r="M130" s="161"/>
      <c r="N130" s="162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150</v>
      </c>
      <c r="AU130" s="19" t="s">
        <v>85</v>
      </c>
    </row>
    <row r="131" spans="1:65" s="13" customFormat="1" ht="11.25">
      <c r="B131" s="163"/>
      <c r="D131" s="158" t="s">
        <v>152</v>
      </c>
      <c r="E131" s="164" t="s">
        <v>3</v>
      </c>
      <c r="F131" s="165" t="s">
        <v>320</v>
      </c>
      <c r="H131" s="164" t="s">
        <v>3</v>
      </c>
      <c r="I131" s="166"/>
      <c r="L131" s="163"/>
      <c r="M131" s="167"/>
      <c r="N131" s="168"/>
      <c r="O131" s="168"/>
      <c r="P131" s="168"/>
      <c r="Q131" s="168"/>
      <c r="R131" s="168"/>
      <c r="S131" s="168"/>
      <c r="T131" s="169"/>
      <c r="AT131" s="164" t="s">
        <v>152</v>
      </c>
      <c r="AU131" s="164" t="s">
        <v>85</v>
      </c>
      <c r="AV131" s="13" t="s">
        <v>83</v>
      </c>
      <c r="AW131" s="13" t="s">
        <v>37</v>
      </c>
      <c r="AX131" s="13" t="s">
        <v>76</v>
      </c>
      <c r="AY131" s="164" t="s">
        <v>141</v>
      </c>
    </row>
    <row r="132" spans="1:65" s="13" customFormat="1" ht="11.25">
      <c r="B132" s="163"/>
      <c r="D132" s="158" t="s">
        <v>152</v>
      </c>
      <c r="E132" s="164" t="s">
        <v>3</v>
      </c>
      <c r="F132" s="165" t="s">
        <v>327</v>
      </c>
      <c r="H132" s="164" t="s">
        <v>3</v>
      </c>
      <c r="I132" s="166"/>
      <c r="L132" s="163"/>
      <c r="M132" s="167"/>
      <c r="N132" s="168"/>
      <c r="O132" s="168"/>
      <c r="P132" s="168"/>
      <c r="Q132" s="168"/>
      <c r="R132" s="168"/>
      <c r="S132" s="168"/>
      <c r="T132" s="169"/>
      <c r="AT132" s="164" t="s">
        <v>152</v>
      </c>
      <c r="AU132" s="164" t="s">
        <v>85</v>
      </c>
      <c r="AV132" s="13" t="s">
        <v>83</v>
      </c>
      <c r="AW132" s="13" t="s">
        <v>37</v>
      </c>
      <c r="AX132" s="13" t="s">
        <v>76</v>
      </c>
      <c r="AY132" s="164" t="s">
        <v>141</v>
      </c>
    </row>
    <row r="133" spans="1:65" s="14" customFormat="1" ht="11.25">
      <c r="B133" s="170"/>
      <c r="D133" s="158" t="s">
        <v>152</v>
      </c>
      <c r="E133" s="171" t="s">
        <v>3</v>
      </c>
      <c r="F133" s="172" t="s">
        <v>328</v>
      </c>
      <c r="H133" s="173">
        <v>4</v>
      </c>
      <c r="I133" s="174"/>
      <c r="L133" s="170"/>
      <c r="M133" s="175"/>
      <c r="N133" s="176"/>
      <c r="O133" s="176"/>
      <c r="P133" s="176"/>
      <c r="Q133" s="176"/>
      <c r="R133" s="176"/>
      <c r="S133" s="176"/>
      <c r="T133" s="177"/>
      <c r="AT133" s="171" t="s">
        <v>152</v>
      </c>
      <c r="AU133" s="171" t="s">
        <v>85</v>
      </c>
      <c r="AV133" s="14" t="s">
        <v>85</v>
      </c>
      <c r="AW133" s="14" t="s">
        <v>37</v>
      </c>
      <c r="AX133" s="14" t="s">
        <v>76</v>
      </c>
      <c r="AY133" s="171" t="s">
        <v>141</v>
      </c>
    </row>
    <row r="134" spans="1:65" s="16" customFormat="1" ht="11.25">
      <c r="B134" s="186"/>
      <c r="D134" s="158" t="s">
        <v>152</v>
      </c>
      <c r="E134" s="187" t="s">
        <v>3</v>
      </c>
      <c r="F134" s="188" t="s">
        <v>159</v>
      </c>
      <c r="H134" s="189">
        <v>4</v>
      </c>
      <c r="I134" s="190"/>
      <c r="L134" s="186"/>
      <c r="M134" s="191"/>
      <c r="N134" s="192"/>
      <c r="O134" s="192"/>
      <c r="P134" s="192"/>
      <c r="Q134" s="192"/>
      <c r="R134" s="192"/>
      <c r="S134" s="192"/>
      <c r="T134" s="193"/>
      <c r="AT134" s="187" t="s">
        <v>152</v>
      </c>
      <c r="AU134" s="187" t="s">
        <v>85</v>
      </c>
      <c r="AV134" s="16" t="s">
        <v>148</v>
      </c>
      <c r="AW134" s="16" t="s">
        <v>37</v>
      </c>
      <c r="AX134" s="16" t="s">
        <v>83</v>
      </c>
      <c r="AY134" s="187" t="s">
        <v>141</v>
      </c>
    </row>
    <row r="135" spans="1:65" s="2" customFormat="1" ht="16.5" customHeight="1">
      <c r="A135" s="34"/>
      <c r="B135" s="144"/>
      <c r="C135" s="145" t="s">
        <v>197</v>
      </c>
      <c r="D135" s="145" t="s">
        <v>143</v>
      </c>
      <c r="E135" s="146" t="s">
        <v>329</v>
      </c>
      <c r="F135" s="147" t="s">
        <v>330</v>
      </c>
      <c r="G135" s="148" t="s">
        <v>250</v>
      </c>
      <c r="H135" s="149">
        <v>46</v>
      </c>
      <c r="I135" s="150"/>
      <c r="J135" s="151">
        <f>ROUND(I135*H135,2)</f>
        <v>0</v>
      </c>
      <c r="K135" s="147" t="s">
        <v>147</v>
      </c>
      <c r="L135" s="35"/>
      <c r="M135" s="152" t="s">
        <v>3</v>
      </c>
      <c r="N135" s="153" t="s">
        <v>47</v>
      </c>
      <c r="O135" s="55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56" t="s">
        <v>148</v>
      </c>
      <c r="AT135" s="156" t="s">
        <v>143</v>
      </c>
      <c r="AU135" s="156" t="s">
        <v>85</v>
      </c>
      <c r="AY135" s="19" t="s">
        <v>141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9" t="s">
        <v>83</v>
      </c>
      <c r="BK135" s="157">
        <f>ROUND(I135*H135,2)</f>
        <v>0</v>
      </c>
      <c r="BL135" s="19" t="s">
        <v>148</v>
      </c>
      <c r="BM135" s="156" t="s">
        <v>331</v>
      </c>
    </row>
    <row r="136" spans="1:65" s="2" customFormat="1" ht="11.25">
      <c r="A136" s="34"/>
      <c r="B136" s="35"/>
      <c r="C136" s="34"/>
      <c r="D136" s="158" t="s">
        <v>150</v>
      </c>
      <c r="E136" s="34"/>
      <c r="F136" s="159" t="s">
        <v>332</v>
      </c>
      <c r="G136" s="34"/>
      <c r="H136" s="34"/>
      <c r="I136" s="160"/>
      <c r="J136" s="34"/>
      <c r="K136" s="34"/>
      <c r="L136" s="35"/>
      <c r="M136" s="161"/>
      <c r="N136" s="162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150</v>
      </c>
      <c r="AU136" s="19" t="s">
        <v>85</v>
      </c>
    </row>
    <row r="137" spans="1:65" s="14" customFormat="1" ht="11.25">
      <c r="B137" s="170"/>
      <c r="D137" s="158" t="s">
        <v>152</v>
      </c>
      <c r="E137" s="171" t="s">
        <v>3</v>
      </c>
      <c r="F137" s="172" t="s">
        <v>322</v>
      </c>
      <c r="H137" s="173">
        <v>46</v>
      </c>
      <c r="I137" s="174"/>
      <c r="L137" s="170"/>
      <c r="M137" s="175"/>
      <c r="N137" s="176"/>
      <c r="O137" s="176"/>
      <c r="P137" s="176"/>
      <c r="Q137" s="176"/>
      <c r="R137" s="176"/>
      <c r="S137" s="176"/>
      <c r="T137" s="177"/>
      <c r="AT137" s="171" t="s">
        <v>152</v>
      </c>
      <c r="AU137" s="171" t="s">
        <v>85</v>
      </c>
      <c r="AV137" s="14" t="s">
        <v>85</v>
      </c>
      <c r="AW137" s="14" t="s">
        <v>37</v>
      </c>
      <c r="AX137" s="14" t="s">
        <v>76</v>
      </c>
      <c r="AY137" s="171" t="s">
        <v>141</v>
      </c>
    </row>
    <row r="138" spans="1:65" s="16" customFormat="1" ht="11.25">
      <c r="B138" s="186"/>
      <c r="D138" s="158" t="s">
        <v>152</v>
      </c>
      <c r="E138" s="187" t="s">
        <v>3</v>
      </c>
      <c r="F138" s="188" t="s">
        <v>159</v>
      </c>
      <c r="H138" s="189">
        <v>46</v>
      </c>
      <c r="I138" s="190"/>
      <c r="L138" s="186"/>
      <c r="M138" s="191"/>
      <c r="N138" s="192"/>
      <c r="O138" s="192"/>
      <c r="P138" s="192"/>
      <c r="Q138" s="192"/>
      <c r="R138" s="192"/>
      <c r="S138" s="192"/>
      <c r="T138" s="193"/>
      <c r="AT138" s="187" t="s">
        <v>152</v>
      </c>
      <c r="AU138" s="187" t="s">
        <v>85</v>
      </c>
      <c r="AV138" s="16" t="s">
        <v>148</v>
      </c>
      <c r="AW138" s="16" t="s">
        <v>37</v>
      </c>
      <c r="AX138" s="16" t="s">
        <v>83</v>
      </c>
      <c r="AY138" s="187" t="s">
        <v>141</v>
      </c>
    </row>
    <row r="139" spans="1:65" s="2" customFormat="1" ht="16.5" customHeight="1">
      <c r="A139" s="34"/>
      <c r="B139" s="144"/>
      <c r="C139" s="145" t="s">
        <v>184</v>
      </c>
      <c r="D139" s="145" t="s">
        <v>143</v>
      </c>
      <c r="E139" s="146" t="s">
        <v>333</v>
      </c>
      <c r="F139" s="147" t="s">
        <v>334</v>
      </c>
      <c r="G139" s="148" t="s">
        <v>206</v>
      </c>
      <c r="H139" s="149">
        <v>4</v>
      </c>
      <c r="I139" s="150"/>
      <c r="J139" s="151">
        <f>ROUND(I139*H139,2)</f>
        <v>0</v>
      </c>
      <c r="K139" s="147" t="s">
        <v>147</v>
      </c>
      <c r="L139" s="35"/>
      <c r="M139" s="152" t="s">
        <v>3</v>
      </c>
      <c r="N139" s="153" t="s">
        <v>47</v>
      </c>
      <c r="O139" s="55"/>
      <c r="P139" s="154">
        <f>O139*H139</f>
        <v>0</v>
      </c>
      <c r="Q139" s="154">
        <v>1.0000000000000001E-5</v>
      </c>
      <c r="R139" s="154">
        <f>Q139*H139</f>
        <v>4.0000000000000003E-5</v>
      </c>
      <c r="S139" s="154">
        <v>0</v>
      </c>
      <c r="T139" s="15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6" t="s">
        <v>148</v>
      </c>
      <c r="AT139" s="156" t="s">
        <v>143</v>
      </c>
      <c r="AU139" s="156" t="s">
        <v>85</v>
      </c>
      <c r="AY139" s="19" t="s">
        <v>141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9" t="s">
        <v>83</v>
      </c>
      <c r="BK139" s="157">
        <f>ROUND(I139*H139,2)</f>
        <v>0</v>
      </c>
      <c r="BL139" s="19" t="s">
        <v>148</v>
      </c>
      <c r="BM139" s="156" t="s">
        <v>335</v>
      </c>
    </row>
    <row r="140" spans="1:65" s="2" customFormat="1" ht="11.25">
      <c r="A140" s="34"/>
      <c r="B140" s="35"/>
      <c r="C140" s="34"/>
      <c r="D140" s="158" t="s">
        <v>150</v>
      </c>
      <c r="E140" s="34"/>
      <c r="F140" s="159" t="s">
        <v>336</v>
      </c>
      <c r="G140" s="34"/>
      <c r="H140" s="34"/>
      <c r="I140" s="160"/>
      <c r="J140" s="34"/>
      <c r="K140" s="34"/>
      <c r="L140" s="35"/>
      <c r="M140" s="161"/>
      <c r="N140" s="162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150</v>
      </c>
      <c r="AU140" s="19" t="s">
        <v>85</v>
      </c>
    </row>
    <row r="141" spans="1:65" s="14" customFormat="1" ht="11.25">
      <c r="B141" s="170"/>
      <c r="D141" s="158" t="s">
        <v>152</v>
      </c>
      <c r="E141" s="171" t="s">
        <v>3</v>
      </c>
      <c r="F141" s="172" t="s">
        <v>148</v>
      </c>
      <c r="H141" s="173">
        <v>4</v>
      </c>
      <c r="I141" s="174"/>
      <c r="L141" s="170"/>
      <c r="M141" s="175"/>
      <c r="N141" s="176"/>
      <c r="O141" s="176"/>
      <c r="P141" s="176"/>
      <c r="Q141" s="176"/>
      <c r="R141" s="176"/>
      <c r="S141" s="176"/>
      <c r="T141" s="177"/>
      <c r="AT141" s="171" t="s">
        <v>152</v>
      </c>
      <c r="AU141" s="171" t="s">
        <v>85</v>
      </c>
      <c r="AV141" s="14" t="s">
        <v>85</v>
      </c>
      <c r="AW141" s="14" t="s">
        <v>37</v>
      </c>
      <c r="AX141" s="14" t="s">
        <v>76</v>
      </c>
      <c r="AY141" s="171" t="s">
        <v>141</v>
      </c>
    </row>
    <row r="142" spans="1:65" s="16" customFormat="1" ht="11.25">
      <c r="B142" s="186"/>
      <c r="D142" s="158" t="s">
        <v>152</v>
      </c>
      <c r="E142" s="187" t="s">
        <v>3</v>
      </c>
      <c r="F142" s="188" t="s">
        <v>159</v>
      </c>
      <c r="H142" s="189">
        <v>4</v>
      </c>
      <c r="I142" s="190"/>
      <c r="L142" s="186"/>
      <c r="M142" s="191"/>
      <c r="N142" s="192"/>
      <c r="O142" s="192"/>
      <c r="P142" s="192"/>
      <c r="Q142" s="192"/>
      <c r="R142" s="192"/>
      <c r="S142" s="192"/>
      <c r="T142" s="193"/>
      <c r="AT142" s="187" t="s">
        <v>152</v>
      </c>
      <c r="AU142" s="187" t="s">
        <v>85</v>
      </c>
      <c r="AV142" s="16" t="s">
        <v>148</v>
      </c>
      <c r="AW142" s="16" t="s">
        <v>37</v>
      </c>
      <c r="AX142" s="16" t="s">
        <v>83</v>
      </c>
      <c r="AY142" s="187" t="s">
        <v>141</v>
      </c>
    </row>
    <row r="143" spans="1:65" s="2" customFormat="1" ht="16.5" customHeight="1">
      <c r="A143" s="34"/>
      <c r="B143" s="144"/>
      <c r="C143" s="145" t="s">
        <v>212</v>
      </c>
      <c r="D143" s="145" t="s">
        <v>143</v>
      </c>
      <c r="E143" s="146" t="s">
        <v>337</v>
      </c>
      <c r="F143" s="147" t="s">
        <v>338</v>
      </c>
      <c r="G143" s="148" t="s">
        <v>290</v>
      </c>
      <c r="H143" s="149">
        <v>3</v>
      </c>
      <c r="I143" s="150"/>
      <c r="J143" s="151">
        <f>ROUND(I143*H143,2)</f>
        <v>0</v>
      </c>
      <c r="K143" s="147" t="s">
        <v>147</v>
      </c>
      <c r="L143" s="35"/>
      <c r="M143" s="152" t="s">
        <v>3</v>
      </c>
      <c r="N143" s="153" t="s">
        <v>47</v>
      </c>
      <c r="O143" s="55"/>
      <c r="P143" s="154">
        <f>O143*H143</f>
        <v>0</v>
      </c>
      <c r="Q143" s="154">
        <v>0</v>
      </c>
      <c r="R143" s="154">
        <f>Q143*H143</f>
        <v>0</v>
      </c>
      <c r="S143" s="154">
        <v>8.2000000000000003E-2</v>
      </c>
      <c r="T143" s="155">
        <f>S143*H143</f>
        <v>0.246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6" t="s">
        <v>148</v>
      </c>
      <c r="AT143" s="156" t="s">
        <v>143</v>
      </c>
      <c r="AU143" s="156" t="s">
        <v>85</v>
      </c>
      <c r="AY143" s="19" t="s">
        <v>141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9" t="s">
        <v>83</v>
      </c>
      <c r="BK143" s="157">
        <f>ROUND(I143*H143,2)</f>
        <v>0</v>
      </c>
      <c r="BL143" s="19" t="s">
        <v>148</v>
      </c>
      <c r="BM143" s="156" t="s">
        <v>339</v>
      </c>
    </row>
    <row r="144" spans="1:65" s="2" customFormat="1" ht="19.5">
      <c r="A144" s="34"/>
      <c r="B144" s="35"/>
      <c r="C144" s="34"/>
      <c r="D144" s="158" t="s">
        <v>150</v>
      </c>
      <c r="E144" s="34"/>
      <c r="F144" s="159" t="s">
        <v>340</v>
      </c>
      <c r="G144" s="34"/>
      <c r="H144" s="34"/>
      <c r="I144" s="160"/>
      <c r="J144" s="34"/>
      <c r="K144" s="34"/>
      <c r="L144" s="35"/>
      <c r="M144" s="161"/>
      <c r="N144" s="162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150</v>
      </c>
      <c r="AU144" s="19" t="s">
        <v>85</v>
      </c>
    </row>
    <row r="145" spans="1:65" s="13" customFormat="1" ht="11.25">
      <c r="B145" s="163"/>
      <c r="D145" s="158" t="s">
        <v>152</v>
      </c>
      <c r="E145" s="164" t="s">
        <v>3</v>
      </c>
      <c r="F145" s="165" t="s">
        <v>341</v>
      </c>
      <c r="H145" s="164" t="s">
        <v>3</v>
      </c>
      <c r="I145" s="166"/>
      <c r="L145" s="163"/>
      <c r="M145" s="167"/>
      <c r="N145" s="168"/>
      <c r="O145" s="168"/>
      <c r="P145" s="168"/>
      <c r="Q145" s="168"/>
      <c r="R145" s="168"/>
      <c r="S145" s="168"/>
      <c r="T145" s="169"/>
      <c r="AT145" s="164" t="s">
        <v>152</v>
      </c>
      <c r="AU145" s="164" t="s">
        <v>85</v>
      </c>
      <c r="AV145" s="13" t="s">
        <v>83</v>
      </c>
      <c r="AW145" s="13" t="s">
        <v>37</v>
      </c>
      <c r="AX145" s="13" t="s">
        <v>76</v>
      </c>
      <c r="AY145" s="164" t="s">
        <v>141</v>
      </c>
    </row>
    <row r="146" spans="1:65" s="14" customFormat="1" ht="11.25">
      <c r="B146" s="170"/>
      <c r="D146" s="158" t="s">
        <v>152</v>
      </c>
      <c r="E146" s="171" t="s">
        <v>3</v>
      </c>
      <c r="F146" s="172" t="s">
        <v>296</v>
      </c>
      <c r="H146" s="173">
        <v>1</v>
      </c>
      <c r="I146" s="174"/>
      <c r="L146" s="170"/>
      <c r="M146" s="175"/>
      <c r="N146" s="176"/>
      <c r="O146" s="176"/>
      <c r="P146" s="176"/>
      <c r="Q146" s="176"/>
      <c r="R146" s="176"/>
      <c r="S146" s="176"/>
      <c r="T146" s="177"/>
      <c r="AT146" s="171" t="s">
        <v>152</v>
      </c>
      <c r="AU146" s="171" t="s">
        <v>85</v>
      </c>
      <c r="AV146" s="14" t="s">
        <v>85</v>
      </c>
      <c r="AW146" s="14" t="s">
        <v>37</v>
      </c>
      <c r="AX146" s="14" t="s">
        <v>76</v>
      </c>
      <c r="AY146" s="171" t="s">
        <v>141</v>
      </c>
    </row>
    <row r="147" spans="1:65" s="14" customFormat="1" ht="11.25">
      <c r="B147" s="170"/>
      <c r="D147" s="158" t="s">
        <v>152</v>
      </c>
      <c r="E147" s="171" t="s">
        <v>3</v>
      </c>
      <c r="F147" s="172" t="s">
        <v>297</v>
      </c>
      <c r="H147" s="173">
        <v>1</v>
      </c>
      <c r="I147" s="174"/>
      <c r="L147" s="170"/>
      <c r="M147" s="175"/>
      <c r="N147" s="176"/>
      <c r="O147" s="176"/>
      <c r="P147" s="176"/>
      <c r="Q147" s="176"/>
      <c r="R147" s="176"/>
      <c r="S147" s="176"/>
      <c r="T147" s="177"/>
      <c r="AT147" s="171" t="s">
        <v>152</v>
      </c>
      <c r="AU147" s="171" t="s">
        <v>85</v>
      </c>
      <c r="AV147" s="14" t="s">
        <v>85</v>
      </c>
      <c r="AW147" s="14" t="s">
        <v>37</v>
      </c>
      <c r="AX147" s="14" t="s">
        <v>76</v>
      </c>
      <c r="AY147" s="171" t="s">
        <v>141</v>
      </c>
    </row>
    <row r="148" spans="1:65" s="14" customFormat="1" ht="11.25">
      <c r="B148" s="170"/>
      <c r="D148" s="158" t="s">
        <v>152</v>
      </c>
      <c r="E148" s="171" t="s">
        <v>3</v>
      </c>
      <c r="F148" s="172" t="s">
        <v>298</v>
      </c>
      <c r="H148" s="173">
        <v>1</v>
      </c>
      <c r="I148" s="174"/>
      <c r="L148" s="170"/>
      <c r="M148" s="175"/>
      <c r="N148" s="176"/>
      <c r="O148" s="176"/>
      <c r="P148" s="176"/>
      <c r="Q148" s="176"/>
      <c r="R148" s="176"/>
      <c r="S148" s="176"/>
      <c r="T148" s="177"/>
      <c r="AT148" s="171" t="s">
        <v>152</v>
      </c>
      <c r="AU148" s="171" t="s">
        <v>85</v>
      </c>
      <c r="AV148" s="14" t="s">
        <v>85</v>
      </c>
      <c r="AW148" s="14" t="s">
        <v>37</v>
      </c>
      <c r="AX148" s="14" t="s">
        <v>76</v>
      </c>
      <c r="AY148" s="171" t="s">
        <v>141</v>
      </c>
    </row>
    <row r="149" spans="1:65" s="16" customFormat="1" ht="11.25">
      <c r="B149" s="186"/>
      <c r="D149" s="158" t="s">
        <v>152</v>
      </c>
      <c r="E149" s="187" t="s">
        <v>3</v>
      </c>
      <c r="F149" s="188" t="s">
        <v>159</v>
      </c>
      <c r="H149" s="189">
        <v>3</v>
      </c>
      <c r="I149" s="190"/>
      <c r="L149" s="186"/>
      <c r="M149" s="191"/>
      <c r="N149" s="192"/>
      <c r="O149" s="192"/>
      <c r="P149" s="192"/>
      <c r="Q149" s="192"/>
      <c r="R149" s="192"/>
      <c r="S149" s="192"/>
      <c r="T149" s="193"/>
      <c r="AT149" s="187" t="s">
        <v>152</v>
      </c>
      <c r="AU149" s="187" t="s">
        <v>85</v>
      </c>
      <c r="AV149" s="16" t="s">
        <v>148</v>
      </c>
      <c r="AW149" s="16" t="s">
        <v>37</v>
      </c>
      <c r="AX149" s="16" t="s">
        <v>83</v>
      </c>
      <c r="AY149" s="187" t="s">
        <v>141</v>
      </c>
    </row>
    <row r="150" spans="1:65" s="2" customFormat="1" ht="16.5" customHeight="1">
      <c r="A150" s="34"/>
      <c r="B150" s="144"/>
      <c r="C150" s="145" t="s">
        <v>218</v>
      </c>
      <c r="D150" s="145" t="s">
        <v>143</v>
      </c>
      <c r="E150" s="146" t="s">
        <v>342</v>
      </c>
      <c r="F150" s="147" t="s">
        <v>343</v>
      </c>
      <c r="G150" s="148" t="s">
        <v>290</v>
      </c>
      <c r="H150" s="149">
        <v>3</v>
      </c>
      <c r="I150" s="150"/>
      <c r="J150" s="151">
        <f>ROUND(I150*H150,2)</f>
        <v>0</v>
      </c>
      <c r="K150" s="147" t="s">
        <v>147</v>
      </c>
      <c r="L150" s="35"/>
      <c r="M150" s="152" t="s">
        <v>3</v>
      </c>
      <c r="N150" s="153" t="s">
        <v>47</v>
      </c>
      <c r="O150" s="55"/>
      <c r="P150" s="154">
        <f>O150*H150</f>
        <v>0</v>
      </c>
      <c r="Q150" s="154">
        <v>0</v>
      </c>
      <c r="R150" s="154">
        <f>Q150*H150</f>
        <v>0</v>
      </c>
      <c r="S150" s="154">
        <v>4.0000000000000001E-3</v>
      </c>
      <c r="T150" s="155">
        <f>S150*H150</f>
        <v>1.2E-2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56" t="s">
        <v>148</v>
      </c>
      <c r="AT150" s="156" t="s">
        <v>143</v>
      </c>
      <c r="AU150" s="156" t="s">
        <v>85</v>
      </c>
      <c r="AY150" s="19" t="s">
        <v>141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9" t="s">
        <v>83</v>
      </c>
      <c r="BK150" s="157">
        <f>ROUND(I150*H150,2)</f>
        <v>0</v>
      </c>
      <c r="BL150" s="19" t="s">
        <v>148</v>
      </c>
      <c r="BM150" s="156" t="s">
        <v>344</v>
      </c>
    </row>
    <row r="151" spans="1:65" s="2" customFormat="1" ht="19.5">
      <c r="A151" s="34"/>
      <c r="B151" s="35"/>
      <c r="C151" s="34"/>
      <c r="D151" s="158" t="s">
        <v>150</v>
      </c>
      <c r="E151" s="34"/>
      <c r="F151" s="159" t="s">
        <v>345</v>
      </c>
      <c r="G151" s="34"/>
      <c r="H151" s="34"/>
      <c r="I151" s="160"/>
      <c r="J151" s="34"/>
      <c r="K151" s="34"/>
      <c r="L151" s="35"/>
      <c r="M151" s="161"/>
      <c r="N151" s="162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150</v>
      </c>
      <c r="AU151" s="19" t="s">
        <v>85</v>
      </c>
    </row>
    <row r="152" spans="1:65" s="13" customFormat="1" ht="11.25">
      <c r="B152" s="163"/>
      <c r="D152" s="158" t="s">
        <v>152</v>
      </c>
      <c r="E152" s="164" t="s">
        <v>3</v>
      </c>
      <c r="F152" s="165" t="s">
        <v>341</v>
      </c>
      <c r="H152" s="164" t="s">
        <v>3</v>
      </c>
      <c r="I152" s="166"/>
      <c r="L152" s="163"/>
      <c r="M152" s="167"/>
      <c r="N152" s="168"/>
      <c r="O152" s="168"/>
      <c r="P152" s="168"/>
      <c r="Q152" s="168"/>
      <c r="R152" s="168"/>
      <c r="S152" s="168"/>
      <c r="T152" s="169"/>
      <c r="AT152" s="164" t="s">
        <v>152</v>
      </c>
      <c r="AU152" s="164" t="s">
        <v>85</v>
      </c>
      <c r="AV152" s="13" t="s">
        <v>83</v>
      </c>
      <c r="AW152" s="13" t="s">
        <v>37</v>
      </c>
      <c r="AX152" s="13" t="s">
        <v>76</v>
      </c>
      <c r="AY152" s="164" t="s">
        <v>141</v>
      </c>
    </row>
    <row r="153" spans="1:65" s="14" customFormat="1" ht="11.25">
      <c r="B153" s="170"/>
      <c r="D153" s="158" t="s">
        <v>152</v>
      </c>
      <c r="E153" s="171" t="s">
        <v>3</v>
      </c>
      <c r="F153" s="172" t="s">
        <v>296</v>
      </c>
      <c r="H153" s="173">
        <v>1</v>
      </c>
      <c r="I153" s="174"/>
      <c r="L153" s="170"/>
      <c r="M153" s="175"/>
      <c r="N153" s="176"/>
      <c r="O153" s="176"/>
      <c r="P153" s="176"/>
      <c r="Q153" s="176"/>
      <c r="R153" s="176"/>
      <c r="S153" s="176"/>
      <c r="T153" s="177"/>
      <c r="AT153" s="171" t="s">
        <v>152</v>
      </c>
      <c r="AU153" s="171" t="s">
        <v>85</v>
      </c>
      <c r="AV153" s="14" t="s">
        <v>85</v>
      </c>
      <c r="AW153" s="14" t="s">
        <v>37</v>
      </c>
      <c r="AX153" s="14" t="s">
        <v>76</v>
      </c>
      <c r="AY153" s="171" t="s">
        <v>141</v>
      </c>
    </row>
    <row r="154" spans="1:65" s="14" customFormat="1" ht="11.25">
      <c r="B154" s="170"/>
      <c r="D154" s="158" t="s">
        <v>152</v>
      </c>
      <c r="E154" s="171" t="s">
        <v>3</v>
      </c>
      <c r="F154" s="172" t="s">
        <v>297</v>
      </c>
      <c r="H154" s="173">
        <v>1</v>
      </c>
      <c r="I154" s="174"/>
      <c r="L154" s="170"/>
      <c r="M154" s="175"/>
      <c r="N154" s="176"/>
      <c r="O154" s="176"/>
      <c r="P154" s="176"/>
      <c r="Q154" s="176"/>
      <c r="R154" s="176"/>
      <c r="S154" s="176"/>
      <c r="T154" s="177"/>
      <c r="AT154" s="171" t="s">
        <v>152</v>
      </c>
      <c r="AU154" s="171" t="s">
        <v>85</v>
      </c>
      <c r="AV154" s="14" t="s">
        <v>85</v>
      </c>
      <c r="AW154" s="14" t="s">
        <v>37</v>
      </c>
      <c r="AX154" s="14" t="s">
        <v>76</v>
      </c>
      <c r="AY154" s="171" t="s">
        <v>141</v>
      </c>
    </row>
    <row r="155" spans="1:65" s="14" customFormat="1" ht="11.25">
      <c r="B155" s="170"/>
      <c r="D155" s="158" t="s">
        <v>152</v>
      </c>
      <c r="E155" s="171" t="s">
        <v>3</v>
      </c>
      <c r="F155" s="172" t="s">
        <v>298</v>
      </c>
      <c r="H155" s="173">
        <v>1</v>
      </c>
      <c r="I155" s="174"/>
      <c r="L155" s="170"/>
      <c r="M155" s="175"/>
      <c r="N155" s="176"/>
      <c r="O155" s="176"/>
      <c r="P155" s="176"/>
      <c r="Q155" s="176"/>
      <c r="R155" s="176"/>
      <c r="S155" s="176"/>
      <c r="T155" s="177"/>
      <c r="AT155" s="171" t="s">
        <v>152</v>
      </c>
      <c r="AU155" s="171" t="s">
        <v>85</v>
      </c>
      <c r="AV155" s="14" t="s">
        <v>85</v>
      </c>
      <c r="AW155" s="14" t="s">
        <v>37</v>
      </c>
      <c r="AX155" s="14" t="s">
        <v>76</v>
      </c>
      <c r="AY155" s="171" t="s">
        <v>141</v>
      </c>
    </row>
    <row r="156" spans="1:65" s="16" customFormat="1" ht="11.25">
      <c r="B156" s="186"/>
      <c r="D156" s="158" t="s">
        <v>152</v>
      </c>
      <c r="E156" s="187" t="s">
        <v>3</v>
      </c>
      <c r="F156" s="188" t="s">
        <v>159</v>
      </c>
      <c r="H156" s="189">
        <v>3</v>
      </c>
      <c r="I156" s="190"/>
      <c r="L156" s="186"/>
      <c r="M156" s="191"/>
      <c r="N156" s="192"/>
      <c r="O156" s="192"/>
      <c r="P156" s="192"/>
      <c r="Q156" s="192"/>
      <c r="R156" s="192"/>
      <c r="S156" s="192"/>
      <c r="T156" s="193"/>
      <c r="AT156" s="187" t="s">
        <v>152</v>
      </c>
      <c r="AU156" s="187" t="s">
        <v>85</v>
      </c>
      <c r="AV156" s="16" t="s">
        <v>148</v>
      </c>
      <c r="AW156" s="16" t="s">
        <v>37</v>
      </c>
      <c r="AX156" s="16" t="s">
        <v>83</v>
      </c>
      <c r="AY156" s="187" t="s">
        <v>141</v>
      </c>
    </row>
    <row r="157" spans="1:65" s="12" customFormat="1" ht="22.9" customHeight="1">
      <c r="B157" s="131"/>
      <c r="D157" s="132" t="s">
        <v>75</v>
      </c>
      <c r="E157" s="142" t="s">
        <v>279</v>
      </c>
      <c r="F157" s="142" t="s">
        <v>280</v>
      </c>
      <c r="I157" s="134"/>
      <c r="J157" s="143">
        <f>BK157</f>
        <v>0</v>
      </c>
      <c r="L157" s="131"/>
      <c r="M157" s="136"/>
      <c r="N157" s="137"/>
      <c r="O157" s="137"/>
      <c r="P157" s="138">
        <f>SUM(P158:P159)</f>
        <v>0</v>
      </c>
      <c r="Q157" s="137"/>
      <c r="R157" s="138">
        <f>SUM(R158:R159)</f>
        <v>0</v>
      </c>
      <c r="S157" s="137"/>
      <c r="T157" s="139">
        <f>SUM(T158:T159)</f>
        <v>0</v>
      </c>
      <c r="AR157" s="132" t="s">
        <v>83</v>
      </c>
      <c r="AT157" s="140" t="s">
        <v>75</v>
      </c>
      <c r="AU157" s="140" t="s">
        <v>83</v>
      </c>
      <c r="AY157" s="132" t="s">
        <v>141</v>
      </c>
      <c r="BK157" s="141">
        <f>SUM(BK158:BK159)</f>
        <v>0</v>
      </c>
    </row>
    <row r="158" spans="1:65" s="2" customFormat="1" ht="16.5" customHeight="1">
      <c r="A158" s="34"/>
      <c r="B158" s="144"/>
      <c r="C158" s="145" t="s">
        <v>228</v>
      </c>
      <c r="D158" s="145" t="s">
        <v>143</v>
      </c>
      <c r="E158" s="146" t="s">
        <v>282</v>
      </c>
      <c r="F158" s="147" t="s">
        <v>283</v>
      </c>
      <c r="G158" s="148" t="s">
        <v>183</v>
      </c>
      <c r="H158" s="149">
        <v>0.47</v>
      </c>
      <c r="I158" s="150"/>
      <c r="J158" s="151">
        <f>ROUND(I158*H158,2)</f>
        <v>0</v>
      </c>
      <c r="K158" s="147" t="s">
        <v>147</v>
      </c>
      <c r="L158" s="35"/>
      <c r="M158" s="152" t="s">
        <v>3</v>
      </c>
      <c r="N158" s="153" t="s">
        <v>47</v>
      </c>
      <c r="O158" s="55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6" t="s">
        <v>148</v>
      </c>
      <c r="AT158" s="156" t="s">
        <v>143</v>
      </c>
      <c r="AU158" s="156" t="s">
        <v>85</v>
      </c>
      <c r="AY158" s="19" t="s">
        <v>141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9" t="s">
        <v>83</v>
      </c>
      <c r="BK158" s="157">
        <f>ROUND(I158*H158,2)</f>
        <v>0</v>
      </c>
      <c r="BL158" s="19" t="s">
        <v>148</v>
      </c>
      <c r="BM158" s="156" t="s">
        <v>346</v>
      </c>
    </row>
    <row r="159" spans="1:65" s="2" customFormat="1" ht="11.25">
      <c r="A159" s="34"/>
      <c r="B159" s="35"/>
      <c r="C159" s="34"/>
      <c r="D159" s="158" t="s">
        <v>150</v>
      </c>
      <c r="E159" s="34"/>
      <c r="F159" s="159" t="s">
        <v>285</v>
      </c>
      <c r="G159" s="34"/>
      <c r="H159" s="34"/>
      <c r="I159" s="160"/>
      <c r="J159" s="34"/>
      <c r="K159" s="34"/>
      <c r="L159" s="35"/>
      <c r="M159" s="205"/>
      <c r="N159" s="206"/>
      <c r="O159" s="207"/>
      <c r="P159" s="207"/>
      <c r="Q159" s="207"/>
      <c r="R159" s="207"/>
      <c r="S159" s="207"/>
      <c r="T159" s="20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150</v>
      </c>
      <c r="AU159" s="19" t="s">
        <v>85</v>
      </c>
    </row>
    <row r="160" spans="1:65" s="2" customFormat="1" ht="6.95" customHeight="1">
      <c r="A160" s="34"/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35"/>
      <c r="M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</row>
  </sheetData>
  <autoFilter ref="C87:K15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2" t="s">
        <v>6</v>
      </c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9" t="s">
        <v>103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110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33" t="str">
        <f>'Rekapitulace stavby'!K6</f>
        <v>Město Šternberk, Chabičov - chodníky - pravá strana</v>
      </c>
      <c r="F7" s="334"/>
      <c r="G7" s="334"/>
      <c r="H7" s="334"/>
      <c r="L7" s="22"/>
    </row>
    <row r="8" spans="1:46" s="1" customFormat="1" ht="12" customHeight="1">
      <c r="B8" s="22"/>
      <c r="D8" s="29" t="s">
        <v>111</v>
      </c>
      <c r="L8" s="22"/>
    </row>
    <row r="9" spans="1:46" s="2" customFormat="1" ht="16.5" customHeight="1">
      <c r="A9" s="34"/>
      <c r="B9" s="35"/>
      <c r="C9" s="34"/>
      <c r="D9" s="34"/>
      <c r="E9" s="333" t="s">
        <v>286</v>
      </c>
      <c r="F9" s="336"/>
      <c r="G9" s="336"/>
      <c r="H9" s="336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113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0" t="s">
        <v>347</v>
      </c>
      <c r="F11" s="336"/>
      <c r="G11" s="336"/>
      <c r="H11" s="336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15. 3. 2021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37" t="str">
        <f>'Rekapitulace stavby'!E14</f>
        <v>Vyplň údaj</v>
      </c>
      <c r="F20" s="316"/>
      <c r="G20" s="316"/>
      <c r="H20" s="316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21" t="s">
        <v>3</v>
      </c>
      <c r="F29" s="321"/>
      <c r="G29" s="321"/>
      <c r="H29" s="32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ROUND(J87,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ROUND((SUM(BE87:BE92)),  2)</f>
        <v>0</v>
      </c>
      <c r="G35" s="34"/>
      <c r="H35" s="34"/>
      <c r="I35" s="103">
        <v>0.21</v>
      </c>
      <c r="J35" s="102">
        <f>ROUND(((SUM(BE87:BE92))*I35),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ROUND((SUM(BF87:BF92)),  2)</f>
        <v>0</v>
      </c>
      <c r="G36" s="34"/>
      <c r="H36" s="34"/>
      <c r="I36" s="103">
        <v>0.15</v>
      </c>
      <c r="J36" s="102">
        <f>ROUND(((SUM(BF87:BF92))*I36),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ROUND((SUM(BG87:BG92)),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ROUND((SUM(BH87:BH92)),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ROUND((SUM(BI87:BI92)),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117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33" t="str">
        <f>E7</f>
        <v>Město Šternberk, Chabičov - chodníky - pravá strana</v>
      </c>
      <c r="F50" s="334"/>
      <c r="G50" s="334"/>
      <c r="H50" s="334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111</v>
      </c>
      <c r="L51" s="22"/>
    </row>
    <row r="52" spans="1:47" s="2" customFormat="1" ht="16.5" customHeight="1">
      <c r="A52" s="34"/>
      <c r="B52" s="35"/>
      <c r="C52" s="34"/>
      <c r="D52" s="34"/>
      <c r="E52" s="333" t="s">
        <v>286</v>
      </c>
      <c r="F52" s="336"/>
      <c r="G52" s="336"/>
      <c r="H52" s="336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113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0" t="str">
        <f>E11</f>
        <v>SO 192 - DIO</v>
      </c>
      <c r="F54" s="336"/>
      <c r="G54" s="336"/>
      <c r="H54" s="336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Chabičov</v>
      </c>
      <c r="G56" s="34"/>
      <c r="H56" s="34"/>
      <c r="I56" s="29" t="s">
        <v>23</v>
      </c>
      <c r="J56" s="52" t="str">
        <f>IF(J14="","",J14)</f>
        <v>15. 3. 2021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Šternberk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 01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118</v>
      </c>
      <c r="D61" s="104"/>
      <c r="E61" s="104"/>
      <c r="F61" s="104"/>
      <c r="G61" s="104"/>
      <c r="H61" s="104"/>
      <c r="I61" s="104"/>
      <c r="J61" s="111" t="s">
        <v>119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J87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pans="1:47" s="9" customFormat="1" ht="24.95" customHeight="1">
      <c r="B64" s="113"/>
      <c r="D64" s="114" t="s">
        <v>121</v>
      </c>
      <c r="E64" s="115"/>
      <c r="F64" s="115"/>
      <c r="G64" s="115"/>
      <c r="H64" s="115"/>
      <c r="I64" s="115"/>
      <c r="J64" s="116">
        <f>J88</f>
        <v>0</v>
      </c>
      <c r="L64" s="113"/>
    </row>
    <row r="65" spans="1:31" s="10" customFormat="1" ht="19.899999999999999" customHeight="1">
      <c r="B65" s="117"/>
      <c r="D65" s="118" t="s">
        <v>124</v>
      </c>
      <c r="E65" s="119"/>
      <c r="F65" s="119"/>
      <c r="G65" s="119"/>
      <c r="H65" s="119"/>
      <c r="I65" s="119"/>
      <c r="J65" s="120">
        <f>J89</f>
        <v>0</v>
      </c>
      <c r="L65" s="117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126</v>
      </c>
      <c r="D72" s="34"/>
      <c r="E72" s="34"/>
      <c r="F72" s="34"/>
      <c r="G72" s="34"/>
      <c r="H72" s="34"/>
      <c r="I72" s="34"/>
      <c r="J72" s="34"/>
      <c r="K72" s="34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17</v>
      </c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333" t="str">
        <f>E7</f>
        <v>Město Šternberk, Chabičov - chodníky - pravá strana</v>
      </c>
      <c r="F75" s="334"/>
      <c r="G75" s="334"/>
      <c r="H75" s="3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2"/>
      <c r="C76" s="29" t="s">
        <v>111</v>
      </c>
      <c r="L76" s="22"/>
    </row>
    <row r="77" spans="1:31" s="2" customFormat="1" ht="16.5" customHeight="1">
      <c r="A77" s="34"/>
      <c r="B77" s="35"/>
      <c r="C77" s="34"/>
      <c r="D77" s="34"/>
      <c r="E77" s="333" t="s">
        <v>286</v>
      </c>
      <c r="F77" s="336"/>
      <c r="G77" s="336"/>
      <c r="H77" s="336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113</v>
      </c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290" t="str">
        <f>E11</f>
        <v>SO 192 - DIO</v>
      </c>
      <c r="F79" s="336"/>
      <c r="G79" s="336"/>
      <c r="H79" s="336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4"/>
      <c r="E81" s="34"/>
      <c r="F81" s="27" t="str">
        <f>F14</f>
        <v>Chabičov</v>
      </c>
      <c r="G81" s="34"/>
      <c r="H81" s="34"/>
      <c r="I81" s="29" t="s">
        <v>23</v>
      </c>
      <c r="J81" s="52" t="str">
        <f>IF(J14="","",J14)</f>
        <v>15. 3. 2021</v>
      </c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25</v>
      </c>
      <c r="D83" s="34"/>
      <c r="E83" s="34"/>
      <c r="F83" s="27" t="str">
        <f>E17</f>
        <v>Město Šternberk</v>
      </c>
      <c r="G83" s="34"/>
      <c r="H83" s="34"/>
      <c r="I83" s="29" t="s">
        <v>33</v>
      </c>
      <c r="J83" s="32" t="str">
        <f>E23</f>
        <v>Cekr CZ s.r.o.</v>
      </c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31</v>
      </c>
      <c r="D84" s="34"/>
      <c r="E84" s="34"/>
      <c r="F84" s="27" t="str">
        <f>IF(E20="","",E20)</f>
        <v>Vyplň údaj</v>
      </c>
      <c r="G84" s="34"/>
      <c r="H84" s="34"/>
      <c r="I84" s="29" t="s">
        <v>38</v>
      </c>
      <c r="J84" s="32" t="str">
        <f>E26</f>
        <v>Jan Zamykal, CS ÚRS 2021 01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21"/>
      <c r="B86" s="122"/>
      <c r="C86" s="123" t="s">
        <v>127</v>
      </c>
      <c r="D86" s="124" t="s">
        <v>61</v>
      </c>
      <c r="E86" s="124" t="s">
        <v>57</v>
      </c>
      <c r="F86" s="124" t="s">
        <v>58</v>
      </c>
      <c r="G86" s="124" t="s">
        <v>128</v>
      </c>
      <c r="H86" s="124" t="s">
        <v>129</v>
      </c>
      <c r="I86" s="124" t="s">
        <v>130</v>
      </c>
      <c r="J86" s="124" t="s">
        <v>119</v>
      </c>
      <c r="K86" s="125" t="s">
        <v>131</v>
      </c>
      <c r="L86" s="126"/>
      <c r="M86" s="59" t="s">
        <v>3</v>
      </c>
      <c r="N86" s="60" t="s">
        <v>46</v>
      </c>
      <c r="O86" s="60" t="s">
        <v>132</v>
      </c>
      <c r="P86" s="60" t="s">
        <v>133</v>
      </c>
      <c r="Q86" s="60" t="s">
        <v>134</v>
      </c>
      <c r="R86" s="60" t="s">
        <v>135</v>
      </c>
      <c r="S86" s="60" t="s">
        <v>136</v>
      </c>
      <c r="T86" s="61" t="s">
        <v>137</v>
      </c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2" customFormat="1" ht="22.9" customHeight="1">
      <c r="A87" s="34"/>
      <c r="B87" s="35"/>
      <c r="C87" s="66" t="s">
        <v>138</v>
      </c>
      <c r="D87" s="34"/>
      <c r="E87" s="34"/>
      <c r="F87" s="34"/>
      <c r="G87" s="34"/>
      <c r="H87" s="34"/>
      <c r="I87" s="34"/>
      <c r="J87" s="127">
        <f>BK87</f>
        <v>0</v>
      </c>
      <c r="K87" s="34"/>
      <c r="L87" s="35"/>
      <c r="M87" s="62"/>
      <c r="N87" s="53"/>
      <c r="O87" s="63"/>
      <c r="P87" s="128">
        <f>P88</f>
        <v>0</v>
      </c>
      <c r="Q87" s="63"/>
      <c r="R87" s="128">
        <f>R88</f>
        <v>0</v>
      </c>
      <c r="S87" s="63"/>
      <c r="T87" s="129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75</v>
      </c>
      <c r="AU87" s="19" t="s">
        <v>120</v>
      </c>
      <c r="BK87" s="130">
        <f>BK88</f>
        <v>0</v>
      </c>
    </row>
    <row r="88" spans="1:65" s="12" customFormat="1" ht="25.9" customHeight="1">
      <c r="B88" s="131"/>
      <c r="D88" s="132" t="s">
        <v>75</v>
      </c>
      <c r="E88" s="133" t="s">
        <v>139</v>
      </c>
      <c r="F88" s="133" t="s">
        <v>140</v>
      </c>
      <c r="I88" s="134"/>
      <c r="J88" s="135">
        <f>BK88</f>
        <v>0</v>
      </c>
      <c r="L88" s="131"/>
      <c r="M88" s="136"/>
      <c r="N88" s="137"/>
      <c r="O88" s="137"/>
      <c r="P88" s="138">
        <f>P89</f>
        <v>0</v>
      </c>
      <c r="Q88" s="137"/>
      <c r="R88" s="138">
        <f>R89</f>
        <v>0</v>
      </c>
      <c r="S88" s="137"/>
      <c r="T88" s="139">
        <f>T89</f>
        <v>0</v>
      </c>
      <c r="AR88" s="132" t="s">
        <v>83</v>
      </c>
      <c r="AT88" s="140" t="s">
        <v>75</v>
      </c>
      <c r="AU88" s="140" t="s">
        <v>76</v>
      </c>
      <c r="AY88" s="132" t="s">
        <v>141</v>
      </c>
      <c r="BK88" s="141">
        <f>BK89</f>
        <v>0</v>
      </c>
    </row>
    <row r="89" spans="1:65" s="12" customFormat="1" ht="22.9" customHeight="1">
      <c r="B89" s="131"/>
      <c r="D89" s="132" t="s">
        <v>75</v>
      </c>
      <c r="E89" s="142" t="s">
        <v>212</v>
      </c>
      <c r="F89" s="142" t="s">
        <v>246</v>
      </c>
      <c r="I89" s="134"/>
      <c r="J89" s="143">
        <f>BK89</f>
        <v>0</v>
      </c>
      <c r="L89" s="131"/>
      <c r="M89" s="136"/>
      <c r="N89" s="137"/>
      <c r="O89" s="137"/>
      <c r="P89" s="138">
        <f>SUM(P90:P92)</f>
        <v>0</v>
      </c>
      <c r="Q89" s="137"/>
      <c r="R89" s="138">
        <f>SUM(R90:R92)</f>
        <v>0</v>
      </c>
      <c r="S89" s="137"/>
      <c r="T89" s="139">
        <f>SUM(T90:T92)</f>
        <v>0</v>
      </c>
      <c r="AR89" s="132" t="s">
        <v>83</v>
      </c>
      <c r="AT89" s="140" t="s">
        <v>75</v>
      </c>
      <c r="AU89" s="140" t="s">
        <v>83</v>
      </c>
      <c r="AY89" s="132" t="s">
        <v>141</v>
      </c>
      <c r="BK89" s="141">
        <f>SUM(BK90:BK92)</f>
        <v>0</v>
      </c>
    </row>
    <row r="90" spans="1:65" s="2" customFormat="1" ht="16.5" customHeight="1">
      <c r="A90" s="34"/>
      <c r="B90" s="144"/>
      <c r="C90" s="145" t="s">
        <v>83</v>
      </c>
      <c r="D90" s="145" t="s">
        <v>143</v>
      </c>
      <c r="E90" s="146" t="s">
        <v>348</v>
      </c>
      <c r="F90" s="147" t="s">
        <v>349</v>
      </c>
      <c r="G90" s="148" t="s">
        <v>350</v>
      </c>
      <c r="H90" s="149">
        <v>1</v>
      </c>
      <c r="I90" s="150"/>
      <c r="J90" s="151">
        <f>ROUND(I90*H90,2)</f>
        <v>0</v>
      </c>
      <c r="K90" s="147" t="s">
        <v>272</v>
      </c>
      <c r="L90" s="35"/>
      <c r="M90" s="152" t="s">
        <v>3</v>
      </c>
      <c r="N90" s="153" t="s">
        <v>47</v>
      </c>
      <c r="O90" s="55"/>
      <c r="P90" s="154">
        <f>O90*H90</f>
        <v>0</v>
      </c>
      <c r="Q90" s="154">
        <v>0</v>
      </c>
      <c r="R90" s="154">
        <f>Q90*H90</f>
        <v>0</v>
      </c>
      <c r="S90" s="154">
        <v>0</v>
      </c>
      <c r="T90" s="15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148</v>
      </c>
      <c r="AT90" s="156" t="s">
        <v>143</v>
      </c>
      <c r="AU90" s="156" t="s">
        <v>85</v>
      </c>
      <c r="AY90" s="19" t="s">
        <v>141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19" t="s">
        <v>83</v>
      </c>
      <c r="BK90" s="157">
        <f>ROUND(I90*H90,2)</f>
        <v>0</v>
      </c>
      <c r="BL90" s="19" t="s">
        <v>148</v>
      </c>
      <c r="BM90" s="156" t="s">
        <v>351</v>
      </c>
    </row>
    <row r="91" spans="1:65" s="2" customFormat="1" ht="11.25">
      <c r="A91" s="34"/>
      <c r="B91" s="35"/>
      <c r="C91" s="34"/>
      <c r="D91" s="158" t="s">
        <v>150</v>
      </c>
      <c r="E91" s="34"/>
      <c r="F91" s="159" t="s">
        <v>349</v>
      </c>
      <c r="G91" s="34"/>
      <c r="H91" s="34"/>
      <c r="I91" s="160"/>
      <c r="J91" s="34"/>
      <c r="K91" s="34"/>
      <c r="L91" s="35"/>
      <c r="M91" s="161"/>
      <c r="N91" s="162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150</v>
      </c>
      <c r="AU91" s="19" t="s">
        <v>85</v>
      </c>
    </row>
    <row r="92" spans="1:65" s="2" customFormat="1" ht="19.5">
      <c r="A92" s="34"/>
      <c r="B92" s="35"/>
      <c r="C92" s="34"/>
      <c r="D92" s="158" t="s">
        <v>186</v>
      </c>
      <c r="E92" s="34"/>
      <c r="F92" s="204" t="s">
        <v>276</v>
      </c>
      <c r="G92" s="34"/>
      <c r="H92" s="34"/>
      <c r="I92" s="160"/>
      <c r="J92" s="34"/>
      <c r="K92" s="34"/>
      <c r="L92" s="35"/>
      <c r="M92" s="205"/>
      <c r="N92" s="206"/>
      <c r="O92" s="207"/>
      <c r="P92" s="207"/>
      <c r="Q92" s="207"/>
      <c r="R92" s="207"/>
      <c r="S92" s="207"/>
      <c r="T92" s="208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186</v>
      </c>
      <c r="AU92" s="19" t="s">
        <v>85</v>
      </c>
    </row>
    <row r="93" spans="1:65" s="2" customFormat="1" ht="6.95" customHeight="1">
      <c r="A93" s="34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35"/>
      <c r="M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</sheetData>
  <autoFilter ref="C86:K92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2" t="s">
        <v>6</v>
      </c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9" t="s">
        <v>109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110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33" t="str">
        <f>'Rekapitulace stavby'!K6</f>
        <v>Město Šternberk, Chabičov - chodníky - pravá strana</v>
      </c>
      <c r="F7" s="334"/>
      <c r="G7" s="334"/>
      <c r="H7" s="334"/>
      <c r="L7" s="22"/>
    </row>
    <row r="8" spans="1:46" s="1" customFormat="1" ht="12" customHeight="1">
      <c r="B8" s="22"/>
      <c r="D8" s="29" t="s">
        <v>111</v>
      </c>
      <c r="L8" s="22"/>
    </row>
    <row r="9" spans="1:46" s="2" customFormat="1" ht="16.5" customHeight="1">
      <c r="A9" s="34"/>
      <c r="B9" s="35"/>
      <c r="C9" s="34"/>
      <c r="D9" s="34"/>
      <c r="E9" s="333" t="s">
        <v>352</v>
      </c>
      <c r="F9" s="336"/>
      <c r="G9" s="336"/>
      <c r="H9" s="336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113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290" t="s">
        <v>353</v>
      </c>
      <c r="F11" s="336"/>
      <c r="G11" s="336"/>
      <c r="H11" s="336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15. 3. 2021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27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28</v>
      </c>
      <c r="F17" s="34"/>
      <c r="G17" s="34"/>
      <c r="H17" s="34"/>
      <c r="I17" s="29" t="s">
        <v>29</v>
      </c>
      <c r="J17" s="27" t="s">
        <v>30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31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37" t="str">
        <f>'Rekapitulace stavby'!E14</f>
        <v>Vyplň údaj</v>
      </c>
      <c r="F20" s="316"/>
      <c r="G20" s="316"/>
      <c r="H20" s="316"/>
      <c r="I20" s="29" t="s">
        <v>29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33</v>
      </c>
      <c r="E22" s="34"/>
      <c r="F22" s="34"/>
      <c r="G22" s="34"/>
      <c r="H22" s="34"/>
      <c r="I22" s="29" t="s">
        <v>26</v>
      </c>
      <c r="J22" s="27" t="s">
        <v>34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35</v>
      </c>
      <c r="F23" s="34"/>
      <c r="G23" s="34"/>
      <c r="H23" s="34"/>
      <c r="I23" s="29" t="s">
        <v>29</v>
      </c>
      <c r="J23" s="27" t="s">
        <v>36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38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39</v>
      </c>
      <c r="F26" s="34"/>
      <c r="G26" s="34"/>
      <c r="H26" s="34"/>
      <c r="I26" s="29" t="s">
        <v>29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40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21" t="s">
        <v>3</v>
      </c>
      <c r="F29" s="321"/>
      <c r="G29" s="321"/>
      <c r="H29" s="32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42</v>
      </c>
      <c r="E32" s="34"/>
      <c r="F32" s="34"/>
      <c r="G32" s="34"/>
      <c r="H32" s="34"/>
      <c r="I32" s="34"/>
      <c r="J32" s="68">
        <f>ROUND(J86,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44</v>
      </c>
      <c r="G34" s="34"/>
      <c r="H34" s="34"/>
      <c r="I34" s="38" t="s">
        <v>43</v>
      </c>
      <c r="J34" s="38" t="s">
        <v>45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96" t="s">
        <v>46</v>
      </c>
      <c r="E35" s="29" t="s">
        <v>47</v>
      </c>
      <c r="F35" s="102">
        <f>ROUND((SUM(BE86:BE123)),  2)</f>
        <v>0</v>
      </c>
      <c r="G35" s="34"/>
      <c r="H35" s="34"/>
      <c r="I35" s="103">
        <v>0.21</v>
      </c>
      <c r="J35" s="102">
        <f>ROUND(((SUM(BE86:BE123))*I35),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48</v>
      </c>
      <c r="F36" s="102">
        <f>ROUND((SUM(BF86:BF123)),  2)</f>
        <v>0</v>
      </c>
      <c r="G36" s="34"/>
      <c r="H36" s="34"/>
      <c r="I36" s="103">
        <v>0.15</v>
      </c>
      <c r="J36" s="102">
        <f>ROUND(((SUM(BF86:BF123))*I36),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2">
        <f>ROUND((SUM(BG86:BG123)),  2)</f>
        <v>0</v>
      </c>
      <c r="G37" s="34"/>
      <c r="H37" s="34"/>
      <c r="I37" s="103">
        <v>0.21</v>
      </c>
      <c r="J37" s="102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50</v>
      </c>
      <c r="F38" s="102">
        <f>ROUND((SUM(BH86:BH123)),  2)</f>
        <v>0</v>
      </c>
      <c r="G38" s="34"/>
      <c r="H38" s="34"/>
      <c r="I38" s="103">
        <v>0.15</v>
      </c>
      <c r="J38" s="102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51</v>
      </c>
      <c r="F39" s="102">
        <f>ROUND((SUM(BI86:BI123)),  2)</f>
        <v>0</v>
      </c>
      <c r="G39" s="34"/>
      <c r="H39" s="34"/>
      <c r="I39" s="103">
        <v>0</v>
      </c>
      <c r="J39" s="102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52</v>
      </c>
      <c r="E41" s="57"/>
      <c r="F41" s="57"/>
      <c r="G41" s="106" t="s">
        <v>53</v>
      </c>
      <c r="H41" s="107" t="s">
        <v>54</v>
      </c>
      <c r="I41" s="57"/>
      <c r="J41" s="108">
        <f>SUM(J32:J39)</f>
        <v>0</v>
      </c>
      <c r="K41" s="109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117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33" t="str">
        <f>E7</f>
        <v>Město Šternberk, Chabičov - chodníky - pravá strana</v>
      </c>
      <c r="F50" s="334"/>
      <c r="G50" s="334"/>
      <c r="H50" s="334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111</v>
      </c>
      <c r="L51" s="22"/>
    </row>
    <row r="52" spans="1:47" s="2" customFormat="1" ht="16.5" customHeight="1">
      <c r="A52" s="34"/>
      <c r="B52" s="35"/>
      <c r="C52" s="34"/>
      <c r="D52" s="34"/>
      <c r="E52" s="333" t="s">
        <v>352</v>
      </c>
      <c r="F52" s="336"/>
      <c r="G52" s="336"/>
      <c r="H52" s="336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113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290" t="str">
        <f>E11</f>
        <v>SO 901 - VRN</v>
      </c>
      <c r="F54" s="336"/>
      <c r="G54" s="336"/>
      <c r="H54" s="336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Chabičov</v>
      </c>
      <c r="G56" s="34"/>
      <c r="H56" s="34"/>
      <c r="I56" s="29" t="s">
        <v>23</v>
      </c>
      <c r="J56" s="52" t="str">
        <f>IF(J14="","",J14)</f>
        <v>15. 3. 2021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Město Šternberk</v>
      </c>
      <c r="G58" s="34"/>
      <c r="H58" s="34"/>
      <c r="I58" s="29" t="s">
        <v>33</v>
      </c>
      <c r="J58" s="32" t="str">
        <f>E23</f>
        <v>Cekr CZ s.r.o.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31</v>
      </c>
      <c r="D59" s="34"/>
      <c r="E59" s="34"/>
      <c r="F59" s="27" t="str">
        <f>IF(E20="","",E20)</f>
        <v>Vyplň údaj</v>
      </c>
      <c r="G59" s="34"/>
      <c r="H59" s="34"/>
      <c r="I59" s="29" t="s">
        <v>38</v>
      </c>
      <c r="J59" s="32" t="str">
        <f>E26</f>
        <v>Jan Zamykal, CS ÚRS 2021 01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118</v>
      </c>
      <c r="D61" s="104"/>
      <c r="E61" s="104"/>
      <c r="F61" s="104"/>
      <c r="G61" s="104"/>
      <c r="H61" s="104"/>
      <c r="I61" s="104"/>
      <c r="J61" s="111" t="s">
        <v>119</v>
      </c>
      <c r="K61" s="104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74</v>
      </c>
      <c r="D63" s="34"/>
      <c r="E63" s="34"/>
      <c r="F63" s="34"/>
      <c r="G63" s="34"/>
      <c r="H63" s="34"/>
      <c r="I63" s="34"/>
      <c r="J63" s="68">
        <f>J86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pans="1:47" s="9" customFormat="1" ht="24.95" customHeight="1">
      <c r="B64" s="113"/>
      <c r="D64" s="114" t="s">
        <v>354</v>
      </c>
      <c r="E64" s="115"/>
      <c r="F64" s="115"/>
      <c r="G64" s="115"/>
      <c r="H64" s="115"/>
      <c r="I64" s="115"/>
      <c r="J64" s="116">
        <f>J87</f>
        <v>0</v>
      </c>
      <c r="L64" s="113"/>
    </row>
    <row r="65" spans="1:31" s="2" customFormat="1" ht="21.75" customHeight="1">
      <c r="A65" s="34"/>
      <c r="B65" s="35"/>
      <c r="C65" s="34"/>
      <c r="D65" s="34"/>
      <c r="E65" s="34"/>
      <c r="F65" s="34"/>
      <c r="G65" s="34"/>
      <c r="H65" s="34"/>
      <c r="I65" s="34"/>
      <c r="J65" s="34"/>
      <c r="K65" s="34"/>
      <c r="L65" s="9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9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126</v>
      </c>
      <c r="D71" s="34"/>
      <c r="E71" s="34"/>
      <c r="F71" s="34"/>
      <c r="G71" s="34"/>
      <c r="H71" s="34"/>
      <c r="I71" s="34"/>
      <c r="J71" s="34"/>
      <c r="K71" s="34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4"/>
      <c r="D72" s="34"/>
      <c r="E72" s="34"/>
      <c r="F72" s="34"/>
      <c r="G72" s="34"/>
      <c r="H72" s="34"/>
      <c r="I72" s="34"/>
      <c r="J72" s="34"/>
      <c r="K72" s="34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17</v>
      </c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4"/>
      <c r="D74" s="34"/>
      <c r="E74" s="333" t="str">
        <f>E7</f>
        <v>Město Šternberk, Chabičov - chodníky - pravá strana</v>
      </c>
      <c r="F74" s="334"/>
      <c r="G74" s="334"/>
      <c r="H74" s="3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1" customFormat="1" ht="12" customHeight="1">
      <c r="B75" s="22"/>
      <c r="C75" s="29" t="s">
        <v>111</v>
      </c>
      <c r="L75" s="22"/>
    </row>
    <row r="76" spans="1:31" s="2" customFormat="1" ht="16.5" customHeight="1">
      <c r="A76" s="34"/>
      <c r="B76" s="35"/>
      <c r="C76" s="34"/>
      <c r="D76" s="34"/>
      <c r="E76" s="333" t="s">
        <v>352</v>
      </c>
      <c r="F76" s="336"/>
      <c r="G76" s="336"/>
      <c r="H76" s="336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113</v>
      </c>
      <c r="D77" s="34"/>
      <c r="E77" s="34"/>
      <c r="F77" s="34"/>
      <c r="G77" s="34"/>
      <c r="H77" s="34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4"/>
      <c r="D78" s="34"/>
      <c r="E78" s="290" t="str">
        <f>E11</f>
        <v>SO 901 - VRN</v>
      </c>
      <c r="F78" s="336"/>
      <c r="G78" s="336"/>
      <c r="H78" s="336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4"/>
      <c r="D79" s="34"/>
      <c r="E79" s="34"/>
      <c r="F79" s="34"/>
      <c r="G79" s="34"/>
      <c r="H79" s="34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4"/>
      <c r="E80" s="34"/>
      <c r="F80" s="27" t="str">
        <f>F14</f>
        <v>Chabičov</v>
      </c>
      <c r="G80" s="34"/>
      <c r="H80" s="34"/>
      <c r="I80" s="29" t="s">
        <v>23</v>
      </c>
      <c r="J80" s="52" t="str">
        <f>IF(J14="","",J14)</f>
        <v>15. 3. 2021</v>
      </c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4"/>
      <c r="E82" s="34"/>
      <c r="F82" s="27" t="str">
        <f>E17</f>
        <v>Město Šternberk</v>
      </c>
      <c r="G82" s="34"/>
      <c r="H82" s="34"/>
      <c r="I82" s="29" t="s">
        <v>33</v>
      </c>
      <c r="J82" s="32" t="str">
        <f>E23</f>
        <v>Cekr CZ s.r.o.</v>
      </c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31</v>
      </c>
      <c r="D83" s="34"/>
      <c r="E83" s="34"/>
      <c r="F83" s="27" t="str">
        <f>IF(E20="","",E20)</f>
        <v>Vyplň údaj</v>
      </c>
      <c r="G83" s="34"/>
      <c r="H83" s="34"/>
      <c r="I83" s="29" t="s">
        <v>38</v>
      </c>
      <c r="J83" s="32" t="str">
        <f>E26</f>
        <v>Jan Zamykal, CS ÚRS 2021 01</v>
      </c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21"/>
      <c r="B85" s="122"/>
      <c r="C85" s="123" t="s">
        <v>127</v>
      </c>
      <c r="D85" s="124" t="s">
        <v>61</v>
      </c>
      <c r="E85" s="124" t="s">
        <v>57</v>
      </c>
      <c r="F85" s="124" t="s">
        <v>58</v>
      </c>
      <c r="G85" s="124" t="s">
        <v>128</v>
      </c>
      <c r="H85" s="124" t="s">
        <v>129</v>
      </c>
      <c r="I85" s="124" t="s">
        <v>130</v>
      </c>
      <c r="J85" s="124" t="s">
        <v>119</v>
      </c>
      <c r="K85" s="125" t="s">
        <v>131</v>
      </c>
      <c r="L85" s="126"/>
      <c r="M85" s="59" t="s">
        <v>3</v>
      </c>
      <c r="N85" s="60" t="s">
        <v>46</v>
      </c>
      <c r="O85" s="60" t="s">
        <v>132</v>
      </c>
      <c r="P85" s="60" t="s">
        <v>133</v>
      </c>
      <c r="Q85" s="60" t="s">
        <v>134</v>
      </c>
      <c r="R85" s="60" t="s">
        <v>135</v>
      </c>
      <c r="S85" s="60" t="s">
        <v>136</v>
      </c>
      <c r="T85" s="61" t="s">
        <v>137</v>
      </c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5" s="2" customFormat="1" ht="22.9" customHeight="1">
      <c r="A86" s="34"/>
      <c r="B86" s="35"/>
      <c r="C86" s="66" t="s">
        <v>138</v>
      </c>
      <c r="D86" s="34"/>
      <c r="E86" s="34"/>
      <c r="F86" s="34"/>
      <c r="G86" s="34"/>
      <c r="H86" s="34"/>
      <c r="I86" s="34"/>
      <c r="J86" s="127">
        <f>BK86</f>
        <v>0</v>
      </c>
      <c r="K86" s="34"/>
      <c r="L86" s="35"/>
      <c r="M86" s="62"/>
      <c r="N86" s="53"/>
      <c r="O86" s="63"/>
      <c r="P86" s="128">
        <f>P87</f>
        <v>0</v>
      </c>
      <c r="Q86" s="63"/>
      <c r="R86" s="128">
        <f>R87</f>
        <v>0</v>
      </c>
      <c r="S86" s="63"/>
      <c r="T86" s="129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75</v>
      </c>
      <c r="AU86" s="19" t="s">
        <v>120</v>
      </c>
      <c r="BK86" s="130">
        <f>BK87</f>
        <v>0</v>
      </c>
    </row>
    <row r="87" spans="1:65" s="12" customFormat="1" ht="25.9" customHeight="1">
      <c r="B87" s="131"/>
      <c r="D87" s="132" t="s">
        <v>75</v>
      </c>
      <c r="E87" s="133" t="s">
        <v>108</v>
      </c>
      <c r="F87" s="133" t="s">
        <v>355</v>
      </c>
      <c r="I87" s="134"/>
      <c r="J87" s="135">
        <f>BK87</f>
        <v>0</v>
      </c>
      <c r="L87" s="131"/>
      <c r="M87" s="136"/>
      <c r="N87" s="137"/>
      <c r="O87" s="137"/>
      <c r="P87" s="138">
        <f>SUM(P88:P123)</f>
        <v>0</v>
      </c>
      <c r="Q87" s="137"/>
      <c r="R87" s="138">
        <f>SUM(R88:R123)</f>
        <v>0</v>
      </c>
      <c r="S87" s="137"/>
      <c r="T87" s="139">
        <f>SUM(T88:T123)</f>
        <v>0</v>
      </c>
      <c r="AR87" s="132" t="s">
        <v>179</v>
      </c>
      <c r="AT87" s="140" t="s">
        <v>75</v>
      </c>
      <c r="AU87" s="140" t="s">
        <v>76</v>
      </c>
      <c r="AY87" s="132" t="s">
        <v>141</v>
      </c>
      <c r="BK87" s="141">
        <f>SUM(BK88:BK123)</f>
        <v>0</v>
      </c>
    </row>
    <row r="88" spans="1:65" s="2" customFormat="1" ht="16.5" customHeight="1">
      <c r="A88" s="34"/>
      <c r="B88" s="144"/>
      <c r="C88" s="145" t="s">
        <v>83</v>
      </c>
      <c r="D88" s="145" t="s">
        <v>143</v>
      </c>
      <c r="E88" s="146" t="s">
        <v>356</v>
      </c>
      <c r="F88" s="147" t="s">
        <v>357</v>
      </c>
      <c r="G88" s="148" t="s">
        <v>350</v>
      </c>
      <c r="H88" s="149">
        <v>1</v>
      </c>
      <c r="I88" s="150"/>
      <c r="J88" s="151">
        <f>ROUND(I88*H88,2)</f>
        <v>0</v>
      </c>
      <c r="K88" s="147" t="s">
        <v>272</v>
      </c>
      <c r="L88" s="35"/>
      <c r="M88" s="152" t="s">
        <v>3</v>
      </c>
      <c r="N88" s="153" t="s">
        <v>47</v>
      </c>
      <c r="O88" s="55"/>
      <c r="P88" s="154">
        <f>O88*H88</f>
        <v>0</v>
      </c>
      <c r="Q88" s="154">
        <v>0</v>
      </c>
      <c r="R88" s="154">
        <f>Q88*H88</f>
        <v>0</v>
      </c>
      <c r="S88" s="154">
        <v>0</v>
      </c>
      <c r="T88" s="15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6" t="s">
        <v>148</v>
      </c>
      <c r="AT88" s="156" t="s">
        <v>143</v>
      </c>
      <c r="AU88" s="156" t="s">
        <v>83</v>
      </c>
      <c r="AY88" s="19" t="s">
        <v>141</v>
      </c>
      <c r="BE88" s="157">
        <f>IF(N88="základní",J88,0)</f>
        <v>0</v>
      </c>
      <c r="BF88" s="157">
        <f>IF(N88="snížená",J88,0)</f>
        <v>0</v>
      </c>
      <c r="BG88" s="157">
        <f>IF(N88="zákl. přenesená",J88,0)</f>
        <v>0</v>
      </c>
      <c r="BH88" s="157">
        <f>IF(N88="sníž. přenesená",J88,0)</f>
        <v>0</v>
      </c>
      <c r="BI88" s="157">
        <f>IF(N88="nulová",J88,0)</f>
        <v>0</v>
      </c>
      <c r="BJ88" s="19" t="s">
        <v>83</v>
      </c>
      <c r="BK88" s="157">
        <f>ROUND(I88*H88,2)</f>
        <v>0</v>
      </c>
      <c r="BL88" s="19" t="s">
        <v>148</v>
      </c>
      <c r="BM88" s="156" t="s">
        <v>358</v>
      </c>
    </row>
    <row r="89" spans="1:65" s="2" customFormat="1" ht="11.25">
      <c r="A89" s="34"/>
      <c r="B89" s="35"/>
      <c r="C89" s="34"/>
      <c r="D89" s="158" t="s">
        <v>150</v>
      </c>
      <c r="E89" s="34"/>
      <c r="F89" s="159" t="s">
        <v>359</v>
      </c>
      <c r="G89" s="34"/>
      <c r="H89" s="34"/>
      <c r="I89" s="160"/>
      <c r="J89" s="34"/>
      <c r="K89" s="34"/>
      <c r="L89" s="35"/>
      <c r="M89" s="161"/>
      <c r="N89" s="162"/>
      <c r="O89" s="55"/>
      <c r="P89" s="55"/>
      <c r="Q89" s="55"/>
      <c r="R89" s="55"/>
      <c r="S89" s="55"/>
      <c r="T89" s="5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150</v>
      </c>
      <c r="AU89" s="19" t="s">
        <v>83</v>
      </c>
    </row>
    <row r="90" spans="1:65" s="2" customFormat="1" ht="19.5">
      <c r="A90" s="34"/>
      <c r="B90" s="35"/>
      <c r="C90" s="34"/>
      <c r="D90" s="158" t="s">
        <v>186</v>
      </c>
      <c r="E90" s="34"/>
      <c r="F90" s="204" t="s">
        <v>276</v>
      </c>
      <c r="G90" s="34"/>
      <c r="H90" s="34"/>
      <c r="I90" s="160"/>
      <c r="J90" s="34"/>
      <c r="K90" s="34"/>
      <c r="L90" s="35"/>
      <c r="M90" s="161"/>
      <c r="N90" s="162"/>
      <c r="O90" s="55"/>
      <c r="P90" s="55"/>
      <c r="Q90" s="55"/>
      <c r="R90" s="55"/>
      <c r="S90" s="55"/>
      <c r="T90" s="56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186</v>
      </c>
      <c r="AU90" s="19" t="s">
        <v>83</v>
      </c>
    </row>
    <row r="91" spans="1:65" s="2" customFormat="1" ht="16.5" customHeight="1">
      <c r="A91" s="34"/>
      <c r="B91" s="144"/>
      <c r="C91" s="145" t="s">
        <v>85</v>
      </c>
      <c r="D91" s="145" t="s">
        <v>143</v>
      </c>
      <c r="E91" s="146" t="s">
        <v>360</v>
      </c>
      <c r="F91" s="147" t="s">
        <v>361</v>
      </c>
      <c r="G91" s="148" t="s">
        <v>350</v>
      </c>
      <c r="H91" s="149">
        <v>1</v>
      </c>
      <c r="I91" s="150"/>
      <c r="J91" s="151">
        <f>ROUND(I91*H91,2)</f>
        <v>0</v>
      </c>
      <c r="K91" s="147" t="s">
        <v>272</v>
      </c>
      <c r="L91" s="35"/>
      <c r="M91" s="152" t="s">
        <v>3</v>
      </c>
      <c r="N91" s="153" t="s">
        <v>47</v>
      </c>
      <c r="O91" s="55"/>
      <c r="P91" s="154">
        <f>O91*H91</f>
        <v>0</v>
      </c>
      <c r="Q91" s="154">
        <v>0</v>
      </c>
      <c r="R91" s="154">
        <f>Q91*H91</f>
        <v>0</v>
      </c>
      <c r="S91" s="154">
        <v>0</v>
      </c>
      <c r="T91" s="155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6" t="s">
        <v>148</v>
      </c>
      <c r="AT91" s="156" t="s">
        <v>143</v>
      </c>
      <c r="AU91" s="156" t="s">
        <v>83</v>
      </c>
      <c r="AY91" s="19" t="s">
        <v>141</v>
      </c>
      <c r="BE91" s="157">
        <f>IF(N91="základní",J91,0)</f>
        <v>0</v>
      </c>
      <c r="BF91" s="157">
        <f>IF(N91="snížená",J91,0)</f>
        <v>0</v>
      </c>
      <c r="BG91" s="157">
        <f>IF(N91="zákl. přenesená",J91,0)</f>
        <v>0</v>
      </c>
      <c r="BH91" s="157">
        <f>IF(N91="sníž. přenesená",J91,0)</f>
        <v>0</v>
      </c>
      <c r="BI91" s="157">
        <f>IF(N91="nulová",J91,0)</f>
        <v>0</v>
      </c>
      <c r="BJ91" s="19" t="s">
        <v>83</v>
      </c>
      <c r="BK91" s="157">
        <f>ROUND(I91*H91,2)</f>
        <v>0</v>
      </c>
      <c r="BL91" s="19" t="s">
        <v>148</v>
      </c>
      <c r="BM91" s="156" t="s">
        <v>362</v>
      </c>
    </row>
    <row r="92" spans="1:65" s="2" customFormat="1" ht="11.25">
      <c r="A92" s="34"/>
      <c r="B92" s="35"/>
      <c r="C92" s="34"/>
      <c r="D92" s="158" t="s">
        <v>150</v>
      </c>
      <c r="E92" s="34"/>
      <c r="F92" s="159" t="s">
        <v>363</v>
      </c>
      <c r="G92" s="34"/>
      <c r="H92" s="34"/>
      <c r="I92" s="160"/>
      <c r="J92" s="34"/>
      <c r="K92" s="34"/>
      <c r="L92" s="35"/>
      <c r="M92" s="161"/>
      <c r="N92" s="162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150</v>
      </c>
      <c r="AU92" s="19" t="s">
        <v>83</v>
      </c>
    </row>
    <row r="93" spans="1:65" s="2" customFormat="1" ht="39">
      <c r="A93" s="34"/>
      <c r="B93" s="35"/>
      <c r="C93" s="34"/>
      <c r="D93" s="158" t="s">
        <v>186</v>
      </c>
      <c r="E93" s="34"/>
      <c r="F93" s="204" t="s">
        <v>364</v>
      </c>
      <c r="G93" s="34"/>
      <c r="H93" s="34"/>
      <c r="I93" s="160"/>
      <c r="J93" s="34"/>
      <c r="K93" s="34"/>
      <c r="L93" s="35"/>
      <c r="M93" s="161"/>
      <c r="N93" s="162"/>
      <c r="O93" s="55"/>
      <c r="P93" s="55"/>
      <c r="Q93" s="55"/>
      <c r="R93" s="55"/>
      <c r="S93" s="55"/>
      <c r="T93" s="5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186</v>
      </c>
      <c r="AU93" s="19" t="s">
        <v>83</v>
      </c>
    </row>
    <row r="94" spans="1:65" s="2" customFormat="1" ht="16.5" customHeight="1">
      <c r="A94" s="34"/>
      <c r="B94" s="144"/>
      <c r="C94" s="145" t="s">
        <v>93</v>
      </c>
      <c r="D94" s="145" t="s">
        <v>143</v>
      </c>
      <c r="E94" s="146" t="s">
        <v>365</v>
      </c>
      <c r="F94" s="147" t="s">
        <v>366</v>
      </c>
      <c r="G94" s="148" t="s">
        <v>350</v>
      </c>
      <c r="H94" s="149">
        <v>1</v>
      </c>
      <c r="I94" s="150"/>
      <c r="J94" s="151">
        <f>ROUND(I94*H94,2)</f>
        <v>0</v>
      </c>
      <c r="K94" s="147" t="s">
        <v>272</v>
      </c>
      <c r="L94" s="35"/>
      <c r="M94" s="152" t="s">
        <v>3</v>
      </c>
      <c r="N94" s="153" t="s">
        <v>47</v>
      </c>
      <c r="O94" s="55"/>
      <c r="P94" s="154">
        <f>O94*H94</f>
        <v>0</v>
      </c>
      <c r="Q94" s="154">
        <v>0</v>
      </c>
      <c r="R94" s="154">
        <f>Q94*H94</f>
        <v>0</v>
      </c>
      <c r="S94" s="154">
        <v>0</v>
      </c>
      <c r="T94" s="15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148</v>
      </c>
      <c r="AT94" s="156" t="s">
        <v>143</v>
      </c>
      <c r="AU94" s="156" t="s">
        <v>83</v>
      </c>
      <c r="AY94" s="19" t="s">
        <v>141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19" t="s">
        <v>83</v>
      </c>
      <c r="BK94" s="157">
        <f>ROUND(I94*H94,2)</f>
        <v>0</v>
      </c>
      <c r="BL94" s="19" t="s">
        <v>148</v>
      </c>
      <c r="BM94" s="156" t="s">
        <v>367</v>
      </c>
    </row>
    <row r="95" spans="1:65" s="2" customFormat="1" ht="11.25">
      <c r="A95" s="34"/>
      <c r="B95" s="35"/>
      <c r="C95" s="34"/>
      <c r="D95" s="158" t="s">
        <v>150</v>
      </c>
      <c r="E95" s="34"/>
      <c r="F95" s="159" t="s">
        <v>366</v>
      </c>
      <c r="G95" s="34"/>
      <c r="H95" s="34"/>
      <c r="I95" s="160"/>
      <c r="J95" s="34"/>
      <c r="K95" s="34"/>
      <c r="L95" s="35"/>
      <c r="M95" s="161"/>
      <c r="N95" s="162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150</v>
      </c>
      <c r="AU95" s="19" t="s">
        <v>83</v>
      </c>
    </row>
    <row r="96" spans="1:65" s="2" customFormat="1" ht="58.5">
      <c r="A96" s="34"/>
      <c r="B96" s="35"/>
      <c r="C96" s="34"/>
      <c r="D96" s="158" t="s">
        <v>186</v>
      </c>
      <c r="E96" s="34"/>
      <c r="F96" s="204" t="s">
        <v>368</v>
      </c>
      <c r="G96" s="34"/>
      <c r="H96" s="34"/>
      <c r="I96" s="160"/>
      <c r="J96" s="34"/>
      <c r="K96" s="34"/>
      <c r="L96" s="35"/>
      <c r="M96" s="161"/>
      <c r="N96" s="162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186</v>
      </c>
      <c r="AU96" s="19" t="s">
        <v>83</v>
      </c>
    </row>
    <row r="97" spans="1:65" s="2" customFormat="1" ht="16.5" customHeight="1">
      <c r="A97" s="34"/>
      <c r="B97" s="144"/>
      <c r="C97" s="145" t="s">
        <v>148</v>
      </c>
      <c r="D97" s="145" t="s">
        <v>143</v>
      </c>
      <c r="E97" s="146" t="s">
        <v>369</v>
      </c>
      <c r="F97" s="147" t="s">
        <v>370</v>
      </c>
      <c r="G97" s="148" t="s">
        <v>350</v>
      </c>
      <c r="H97" s="149">
        <v>1</v>
      </c>
      <c r="I97" s="150"/>
      <c r="J97" s="151">
        <f>ROUND(I97*H97,2)</f>
        <v>0</v>
      </c>
      <c r="K97" s="147" t="s">
        <v>272</v>
      </c>
      <c r="L97" s="35"/>
      <c r="M97" s="152" t="s">
        <v>3</v>
      </c>
      <c r="N97" s="153" t="s">
        <v>47</v>
      </c>
      <c r="O97" s="55"/>
      <c r="P97" s="154">
        <f>O97*H97</f>
        <v>0</v>
      </c>
      <c r="Q97" s="154">
        <v>0</v>
      </c>
      <c r="R97" s="154">
        <f>Q97*H97</f>
        <v>0</v>
      </c>
      <c r="S97" s="154">
        <v>0</v>
      </c>
      <c r="T97" s="15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 t="s">
        <v>148</v>
      </c>
      <c r="AT97" s="156" t="s">
        <v>143</v>
      </c>
      <c r="AU97" s="156" t="s">
        <v>83</v>
      </c>
      <c r="AY97" s="19" t="s">
        <v>141</v>
      </c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9" t="s">
        <v>83</v>
      </c>
      <c r="BK97" s="157">
        <f>ROUND(I97*H97,2)</f>
        <v>0</v>
      </c>
      <c r="BL97" s="19" t="s">
        <v>148</v>
      </c>
      <c r="BM97" s="156" t="s">
        <v>371</v>
      </c>
    </row>
    <row r="98" spans="1:65" s="2" customFormat="1" ht="11.25">
      <c r="A98" s="34"/>
      <c r="B98" s="35"/>
      <c r="C98" s="34"/>
      <c r="D98" s="158" t="s">
        <v>150</v>
      </c>
      <c r="E98" s="34"/>
      <c r="F98" s="159" t="s">
        <v>372</v>
      </c>
      <c r="G98" s="34"/>
      <c r="H98" s="34"/>
      <c r="I98" s="160"/>
      <c r="J98" s="34"/>
      <c r="K98" s="34"/>
      <c r="L98" s="35"/>
      <c r="M98" s="161"/>
      <c r="N98" s="162"/>
      <c r="O98" s="55"/>
      <c r="P98" s="55"/>
      <c r="Q98" s="55"/>
      <c r="R98" s="55"/>
      <c r="S98" s="55"/>
      <c r="T98" s="5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150</v>
      </c>
      <c r="AU98" s="19" t="s">
        <v>83</v>
      </c>
    </row>
    <row r="99" spans="1:65" s="2" customFormat="1" ht="48.75">
      <c r="A99" s="34"/>
      <c r="B99" s="35"/>
      <c r="C99" s="34"/>
      <c r="D99" s="158" t="s">
        <v>186</v>
      </c>
      <c r="E99" s="34"/>
      <c r="F99" s="204" t="s">
        <v>373</v>
      </c>
      <c r="G99" s="34"/>
      <c r="H99" s="34"/>
      <c r="I99" s="160"/>
      <c r="J99" s="34"/>
      <c r="K99" s="34"/>
      <c r="L99" s="35"/>
      <c r="M99" s="161"/>
      <c r="N99" s="162"/>
      <c r="O99" s="55"/>
      <c r="P99" s="55"/>
      <c r="Q99" s="55"/>
      <c r="R99" s="55"/>
      <c r="S99" s="55"/>
      <c r="T99" s="5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186</v>
      </c>
      <c r="AU99" s="19" t="s">
        <v>83</v>
      </c>
    </row>
    <row r="100" spans="1:65" s="2" customFormat="1" ht="16.5" customHeight="1">
      <c r="A100" s="34"/>
      <c r="B100" s="144"/>
      <c r="C100" s="145" t="s">
        <v>179</v>
      </c>
      <c r="D100" s="145" t="s">
        <v>143</v>
      </c>
      <c r="E100" s="146" t="s">
        <v>374</v>
      </c>
      <c r="F100" s="147" t="s">
        <v>375</v>
      </c>
      <c r="G100" s="148" t="s">
        <v>350</v>
      </c>
      <c r="H100" s="149">
        <v>1</v>
      </c>
      <c r="I100" s="150"/>
      <c r="J100" s="151">
        <f>ROUND(I100*H100,2)</f>
        <v>0</v>
      </c>
      <c r="K100" s="147" t="s">
        <v>272</v>
      </c>
      <c r="L100" s="35"/>
      <c r="M100" s="152" t="s">
        <v>3</v>
      </c>
      <c r="N100" s="153" t="s">
        <v>47</v>
      </c>
      <c r="O100" s="55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148</v>
      </c>
      <c r="AT100" s="156" t="s">
        <v>143</v>
      </c>
      <c r="AU100" s="156" t="s">
        <v>83</v>
      </c>
      <c r="AY100" s="19" t="s">
        <v>141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9" t="s">
        <v>83</v>
      </c>
      <c r="BK100" s="157">
        <f>ROUND(I100*H100,2)</f>
        <v>0</v>
      </c>
      <c r="BL100" s="19" t="s">
        <v>148</v>
      </c>
      <c r="BM100" s="156" t="s">
        <v>376</v>
      </c>
    </row>
    <row r="101" spans="1:65" s="2" customFormat="1" ht="11.25">
      <c r="A101" s="34"/>
      <c r="B101" s="35"/>
      <c r="C101" s="34"/>
      <c r="D101" s="158" t="s">
        <v>150</v>
      </c>
      <c r="E101" s="34"/>
      <c r="F101" s="159" t="s">
        <v>375</v>
      </c>
      <c r="G101" s="34"/>
      <c r="H101" s="34"/>
      <c r="I101" s="160"/>
      <c r="J101" s="34"/>
      <c r="K101" s="34"/>
      <c r="L101" s="35"/>
      <c r="M101" s="161"/>
      <c r="N101" s="162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150</v>
      </c>
      <c r="AU101" s="19" t="s">
        <v>83</v>
      </c>
    </row>
    <row r="102" spans="1:65" s="2" customFormat="1" ht="19.5">
      <c r="A102" s="34"/>
      <c r="B102" s="35"/>
      <c r="C102" s="34"/>
      <c r="D102" s="158" t="s">
        <v>186</v>
      </c>
      <c r="E102" s="34"/>
      <c r="F102" s="204" t="s">
        <v>377</v>
      </c>
      <c r="G102" s="34"/>
      <c r="H102" s="34"/>
      <c r="I102" s="160"/>
      <c r="J102" s="34"/>
      <c r="K102" s="34"/>
      <c r="L102" s="35"/>
      <c r="M102" s="161"/>
      <c r="N102" s="162"/>
      <c r="O102" s="55"/>
      <c r="P102" s="55"/>
      <c r="Q102" s="55"/>
      <c r="R102" s="55"/>
      <c r="S102" s="55"/>
      <c r="T102" s="56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186</v>
      </c>
      <c r="AU102" s="19" t="s">
        <v>83</v>
      </c>
    </row>
    <row r="103" spans="1:65" s="2" customFormat="1" ht="16.5" customHeight="1">
      <c r="A103" s="34"/>
      <c r="B103" s="144"/>
      <c r="C103" s="145" t="s">
        <v>190</v>
      </c>
      <c r="D103" s="145" t="s">
        <v>143</v>
      </c>
      <c r="E103" s="146" t="s">
        <v>378</v>
      </c>
      <c r="F103" s="147" t="s">
        <v>379</v>
      </c>
      <c r="G103" s="148" t="s">
        <v>350</v>
      </c>
      <c r="H103" s="149">
        <v>1</v>
      </c>
      <c r="I103" s="150"/>
      <c r="J103" s="151">
        <f>ROUND(I103*H103,2)</f>
        <v>0</v>
      </c>
      <c r="K103" s="147" t="s">
        <v>272</v>
      </c>
      <c r="L103" s="35"/>
      <c r="M103" s="152" t="s">
        <v>3</v>
      </c>
      <c r="N103" s="153" t="s">
        <v>47</v>
      </c>
      <c r="O103" s="55"/>
      <c r="P103" s="154">
        <f>O103*H103</f>
        <v>0</v>
      </c>
      <c r="Q103" s="154">
        <v>0</v>
      </c>
      <c r="R103" s="154">
        <f>Q103*H103</f>
        <v>0</v>
      </c>
      <c r="S103" s="154">
        <v>0</v>
      </c>
      <c r="T103" s="15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56" t="s">
        <v>148</v>
      </c>
      <c r="AT103" s="156" t="s">
        <v>143</v>
      </c>
      <c r="AU103" s="156" t="s">
        <v>83</v>
      </c>
      <c r="AY103" s="19" t="s">
        <v>141</v>
      </c>
      <c r="BE103" s="157">
        <f>IF(N103="základní",J103,0)</f>
        <v>0</v>
      </c>
      <c r="BF103" s="157">
        <f>IF(N103="snížená",J103,0)</f>
        <v>0</v>
      </c>
      <c r="BG103" s="157">
        <f>IF(N103="zákl. přenesená",J103,0)</f>
        <v>0</v>
      </c>
      <c r="BH103" s="157">
        <f>IF(N103="sníž. přenesená",J103,0)</f>
        <v>0</v>
      </c>
      <c r="BI103" s="157">
        <f>IF(N103="nulová",J103,0)</f>
        <v>0</v>
      </c>
      <c r="BJ103" s="19" t="s">
        <v>83</v>
      </c>
      <c r="BK103" s="157">
        <f>ROUND(I103*H103,2)</f>
        <v>0</v>
      </c>
      <c r="BL103" s="19" t="s">
        <v>148</v>
      </c>
      <c r="BM103" s="156" t="s">
        <v>380</v>
      </c>
    </row>
    <row r="104" spans="1:65" s="2" customFormat="1" ht="11.25">
      <c r="A104" s="34"/>
      <c r="B104" s="35"/>
      <c r="C104" s="34"/>
      <c r="D104" s="158" t="s">
        <v>150</v>
      </c>
      <c r="E104" s="34"/>
      <c r="F104" s="159" t="s">
        <v>379</v>
      </c>
      <c r="G104" s="34"/>
      <c r="H104" s="34"/>
      <c r="I104" s="160"/>
      <c r="J104" s="34"/>
      <c r="K104" s="34"/>
      <c r="L104" s="35"/>
      <c r="M104" s="161"/>
      <c r="N104" s="162"/>
      <c r="O104" s="55"/>
      <c r="P104" s="55"/>
      <c r="Q104" s="55"/>
      <c r="R104" s="55"/>
      <c r="S104" s="55"/>
      <c r="T104" s="5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150</v>
      </c>
      <c r="AU104" s="19" t="s">
        <v>83</v>
      </c>
    </row>
    <row r="105" spans="1:65" s="2" customFormat="1" ht="29.25">
      <c r="A105" s="34"/>
      <c r="B105" s="35"/>
      <c r="C105" s="34"/>
      <c r="D105" s="158" t="s">
        <v>186</v>
      </c>
      <c r="E105" s="34"/>
      <c r="F105" s="204" t="s">
        <v>381</v>
      </c>
      <c r="G105" s="34"/>
      <c r="H105" s="34"/>
      <c r="I105" s="160"/>
      <c r="J105" s="34"/>
      <c r="K105" s="34"/>
      <c r="L105" s="35"/>
      <c r="M105" s="161"/>
      <c r="N105" s="162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186</v>
      </c>
      <c r="AU105" s="19" t="s">
        <v>83</v>
      </c>
    </row>
    <row r="106" spans="1:65" s="2" customFormat="1" ht="16.5" customHeight="1">
      <c r="A106" s="34"/>
      <c r="B106" s="144"/>
      <c r="C106" s="145" t="s">
        <v>197</v>
      </c>
      <c r="D106" s="145" t="s">
        <v>143</v>
      </c>
      <c r="E106" s="146" t="s">
        <v>382</v>
      </c>
      <c r="F106" s="147" t="s">
        <v>383</v>
      </c>
      <c r="G106" s="148" t="s">
        <v>350</v>
      </c>
      <c r="H106" s="149">
        <v>1</v>
      </c>
      <c r="I106" s="150"/>
      <c r="J106" s="151">
        <f>ROUND(I106*H106,2)</f>
        <v>0</v>
      </c>
      <c r="K106" s="147" t="s">
        <v>272</v>
      </c>
      <c r="L106" s="35"/>
      <c r="M106" s="152" t="s">
        <v>3</v>
      </c>
      <c r="N106" s="153" t="s">
        <v>47</v>
      </c>
      <c r="O106" s="55"/>
      <c r="P106" s="154">
        <f>O106*H106</f>
        <v>0</v>
      </c>
      <c r="Q106" s="154">
        <v>0</v>
      </c>
      <c r="R106" s="154">
        <f>Q106*H106</f>
        <v>0</v>
      </c>
      <c r="S106" s="154">
        <v>0</v>
      </c>
      <c r="T106" s="15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6" t="s">
        <v>148</v>
      </c>
      <c r="AT106" s="156" t="s">
        <v>143</v>
      </c>
      <c r="AU106" s="156" t="s">
        <v>83</v>
      </c>
      <c r="AY106" s="19" t="s">
        <v>141</v>
      </c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19" t="s">
        <v>83</v>
      </c>
      <c r="BK106" s="157">
        <f>ROUND(I106*H106,2)</f>
        <v>0</v>
      </c>
      <c r="BL106" s="19" t="s">
        <v>148</v>
      </c>
      <c r="BM106" s="156" t="s">
        <v>384</v>
      </c>
    </row>
    <row r="107" spans="1:65" s="2" customFormat="1" ht="11.25">
      <c r="A107" s="34"/>
      <c r="B107" s="35"/>
      <c r="C107" s="34"/>
      <c r="D107" s="158" t="s">
        <v>150</v>
      </c>
      <c r="E107" s="34"/>
      <c r="F107" s="159" t="s">
        <v>383</v>
      </c>
      <c r="G107" s="34"/>
      <c r="H107" s="34"/>
      <c r="I107" s="160"/>
      <c r="J107" s="34"/>
      <c r="K107" s="34"/>
      <c r="L107" s="35"/>
      <c r="M107" s="161"/>
      <c r="N107" s="162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150</v>
      </c>
      <c r="AU107" s="19" t="s">
        <v>83</v>
      </c>
    </row>
    <row r="108" spans="1:65" s="2" customFormat="1" ht="19.5">
      <c r="A108" s="34"/>
      <c r="B108" s="35"/>
      <c r="C108" s="34"/>
      <c r="D108" s="158" t="s">
        <v>186</v>
      </c>
      <c r="E108" s="34"/>
      <c r="F108" s="204" t="s">
        <v>377</v>
      </c>
      <c r="G108" s="34"/>
      <c r="H108" s="34"/>
      <c r="I108" s="160"/>
      <c r="J108" s="34"/>
      <c r="K108" s="34"/>
      <c r="L108" s="35"/>
      <c r="M108" s="161"/>
      <c r="N108" s="162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186</v>
      </c>
      <c r="AU108" s="19" t="s">
        <v>83</v>
      </c>
    </row>
    <row r="109" spans="1:65" s="2" customFormat="1" ht="16.5" customHeight="1">
      <c r="A109" s="34"/>
      <c r="B109" s="144"/>
      <c r="C109" s="145" t="s">
        <v>184</v>
      </c>
      <c r="D109" s="145" t="s">
        <v>143</v>
      </c>
      <c r="E109" s="146" t="s">
        <v>385</v>
      </c>
      <c r="F109" s="147" t="s">
        <v>386</v>
      </c>
      <c r="G109" s="148" t="s">
        <v>350</v>
      </c>
      <c r="H109" s="149">
        <v>1</v>
      </c>
      <c r="I109" s="150"/>
      <c r="J109" s="151">
        <f>ROUND(I109*H109,2)</f>
        <v>0</v>
      </c>
      <c r="K109" s="147" t="s">
        <v>272</v>
      </c>
      <c r="L109" s="35"/>
      <c r="M109" s="152" t="s">
        <v>3</v>
      </c>
      <c r="N109" s="153" t="s">
        <v>47</v>
      </c>
      <c r="O109" s="55"/>
      <c r="P109" s="154">
        <f>O109*H109</f>
        <v>0</v>
      </c>
      <c r="Q109" s="154">
        <v>0</v>
      </c>
      <c r="R109" s="154">
        <f>Q109*H109</f>
        <v>0</v>
      </c>
      <c r="S109" s="154">
        <v>0</v>
      </c>
      <c r="T109" s="155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56" t="s">
        <v>148</v>
      </c>
      <c r="AT109" s="156" t="s">
        <v>143</v>
      </c>
      <c r="AU109" s="156" t="s">
        <v>83</v>
      </c>
      <c r="AY109" s="19" t="s">
        <v>141</v>
      </c>
      <c r="BE109" s="157">
        <f>IF(N109="základní",J109,0)</f>
        <v>0</v>
      </c>
      <c r="BF109" s="157">
        <f>IF(N109="snížená",J109,0)</f>
        <v>0</v>
      </c>
      <c r="BG109" s="157">
        <f>IF(N109="zákl. přenesená",J109,0)</f>
        <v>0</v>
      </c>
      <c r="BH109" s="157">
        <f>IF(N109="sníž. přenesená",J109,0)</f>
        <v>0</v>
      </c>
      <c r="BI109" s="157">
        <f>IF(N109="nulová",J109,0)</f>
        <v>0</v>
      </c>
      <c r="BJ109" s="19" t="s">
        <v>83</v>
      </c>
      <c r="BK109" s="157">
        <f>ROUND(I109*H109,2)</f>
        <v>0</v>
      </c>
      <c r="BL109" s="19" t="s">
        <v>148</v>
      </c>
      <c r="BM109" s="156" t="s">
        <v>387</v>
      </c>
    </row>
    <row r="110" spans="1:65" s="2" customFormat="1" ht="11.25">
      <c r="A110" s="34"/>
      <c r="B110" s="35"/>
      <c r="C110" s="34"/>
      <c r="D110" s="158" t="s">
        <v>150</v>
      </c>
      <c r="E110" s="34"/>
      <c r="F110" s="159" t="s">
        <v>386</v>
      </c>
      <c r="G110" s="34"/>
      <c r="H110" s="34"/>
      <c r="I110" s="160"/>
      <c r="J110" s="34"/>
      <c r="K110" s="34"/>
      <c r="L110" s="35"/>
      <c r="M110" s="161"/>
      <c r="N110" s="162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150</v>
      </c>
      <c r="AU110" s="19" t="s">
        <v>83</v>
      </c>
    </row>
    <row r="111" spans="1:65" s="2" customFormat="1" ht="29.25">
      <c r="A111" s="34"/>
      <c r="B111" s="35"/>
      <c r="C111" s="34"/>
      <c r="D111" s="158" t="s">
        <v>186</v>
      </c>
      <c r="E111" s="34"/>
      <c r="F111" s="204" t="s">
        <v>381</v>
      </c>
      <c r="G111" s="34"/>
      <c r="H111" s="34"/>
      <c r="I111" s="160"/>
      <c r="J111" s="34"/>
      <c r="K111" s="34"/>
      <c r="L111" s="35"/>
      <c r="M111" s="161"/>
      <c r="N111" s="162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186</v>
      </c>
      <c r="AU111" s="19" t="s">
        <v>83</v>
      </c>
    </row>
    <row r="112" spans="1:65" s="2" customFormat="1" ht="16.5" customHeight="1">
      <c r="A112" s="34"/>
      <c r="B112" s="144"/>
      <c r="C112" s="145" t="s">
        <v>212</v>
      </c>
      <c r="D112" s="145" t="s">
        <v>143</v>
      </c>
      <c r="E112" s="146" t="s">
        <v>388</v>
      </c>
      <c r="F112" s="147" t="s">
        <v>389</v>
      </c>
      <c r="G112" s="148" t="s">
        <v>350</v>
      </c>
      <c r="H112" s="149">
        <v>1</v>
      </c>
      <c r="I112" s="150"/>
      <c r="J112" s="151">
        <f>ROUND(I112*H112,2)</f>
        <v>0</v>
      </c>
      <c r="K112" s="147" t="s">
        <v>272</v>
      </c>
      <c r="L112" s="35"/>
      <c r="M112" s="152" t="s">
        <v>3</v>
      </c>
      <c r="N112" s="153" t="s">
        <v>47</v>
      </c>
      <c r="O112" s="55"/>
      <c r="P112" s="154">
        <f>O112*H112</f>
        <v>0</v>
      </c>
      <c r="Q112" s="154">
        <v>0</v>
      </c>
      <c r="R112" s="154">
        <f>Q112*H112</f>
        <v>0</v>
      </c>
      <c r="S112" s="154">
        <v>0</v>
      </c>
      <c r="T112" s="155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6" t="s">
        <v>148</v>
      </c>
      <c r="AT112" s="156" t="s">
        <v>143</v>
      </c>
      <c r="AU112" s="156" t="s">
        <v>83</v>
      </c>
      <c r="AY112" s="19" t="s">
        <v>141</v>
      </c>
      <c r="BE112" s="157">
        <f>IF(N112="základní",J112,0)</f>
        <v>0</v>
      </c>
      <c r="BF112" s="157">
        <f>IF(N112="snížená",J112,0)</f>
        <v>0</v>
      </c>
      <c r="BG112" s="157">
        <f>IF(N112="zákl. přenesená",J112,0)</f>
        <v>0</v>
      </c>
      <c r="BH112" s="157">
        <f>IF(N112="sníž. přenesená",J112,0)</f>
        <v>0</v>
      </c>
      <c r="BI112" s="157">
        <f>IF(N112="nulová",J112,0)</f>
        <v>0</v>
      </c>
      <c r="BJ112" s="19" t="s">
        <v>83</v>
      </c>
      <c r="BK112" s="157">
        <f>ROUND(I112*H112,2)</f>
        <v>0</v>
      </c>
      <c r="BL112" s="19" t="s">
        <v>148</v>
      </c>
      <c r="BM112" s="156" t="s">
        <v>390</v>
      </c>
    </row>
    <row r="113" spans="1:65" s="2" customFormat="1" ht="19.5">
      <c r="A113" s="34"/>
      <c r="B113" s="35"/>
      <c r="C113" s="34"/>
      <c r="D113" s="158" t="s">
        <v>150</v>
      </c>
      <c r="E113" s="34"/>
      <c r="F113" s="159" t="s">
        <v>391</v>
      </c>
      <c r="G113" s="34"/>
      <c r="H113" s="34"/>
      <c r="I113" s="160"/>
      <c r="J113" s="34"/>
      <c r="K113" s="34"/>
      <c r="L113" s="35"/>
      <c r="M113" s="161"/>
      <c r="N113" s="162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150</v>
      </c>
      <c r="AU113" s="19" t="s">
        <v>83</v>
      </c>
    </row>
    <row r="114" spans="1:65" s="2" customFormat="1" ht="29.25">
      <c r="A114" s="34"/>
      <c r="B114" s="35"/>
      <c r="C114" s="34"/>
      <c r="D114" s="158" t="s">
        <v>186</v>
      </c>
      <c r="E114" s="34"/>
      <c r="F114" s="204" t="s">
        <v>381</v>
      </c>
      <c r="G114" s="34"/>
      <c r="H114" s="34"/>
      <c r="I114" s="160"/>
      <c r="J114" s="34"/>
      <c r="K114" s="34"/>
      <c r="L114" s="35"/>
      <c r="M114" s="161"/>
      <c r="N114" s="162"/>
      <c r="O114" s="55"/>
      <c r="P114" s="55"/>
      <c r="Q114" s="55"/>
      <c r="R114" s="55"/>
      <c r="S114" s="55"/>
      <c r="T114" s="5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186</v>
      </c>
      <c r="AU114" s="19" t="s">
        <v>83</v>
      </c>
    </row>
    <row r="115" spans="1:65" s="2" customFormat="1" ht="16.5" customHeight="1">
      <c r="A115" s="34"/>
      <c r="B115" s="144"/>
      <c r="C115" s="145" t="s">
        <v>218</v>
      </c>
      <c r="D115" s="145" t="s">
        <v>143</v>
      </c>
      <c r="E115" s="146" t="s">
        <v>392</v>
      </c>
      <c r="F115" s="147" t="s">
        <v>393</v>
      </c>
      <c r="G115" s="148" t="s">
        <v>350</v>
      </c>
      <c r="H115" s="149">
        <v>1</v>
      </c>
      <c r="I115" s="150"/>
      <c r="J115" s="151">
        <f>ROUND(I115*H115,2)</f>
        <v>0</v>
      </c>
      <c r="K115" s="147" t="s">
        <v>272</v>
      </c>
      <c r="L115" s="35"/>
      <c r="M115" s="152" t="s">
        <v>3</v>
      </c>
      <c r="N115" s="153" t="s">
        <v>47</v>
      </c>
      <c r="O115" s="55"/>
      <c r="P115" s="154">
        <f>O115*H115</f>
        <v>0</v>
      </c>
      <c r="Q115" s="154">
        <v>0</v>
      </c>
      <c r="R115" s="154">
        <f>Q115*H115</f>
        <v>0</v>
      </c>
      <c r="S115" s="154">
        <v>0</v>
      </c>
      <c r="T115" s="15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6" t="s">
        <v>148</v>
      </c>
      <c r="AT115" s="156" t="s">
        <v>143</v>
      </c>
      <c r="AU115" s="156" t="s">
        <v>83</v>
      </c>
      <c r="AY115" s="19" t="s">
        <v>141</v>
      </c>
      <c r="BE115" s="157">
        <f>IF(N115="základní",J115,0)</f>
        <v>0</v>
      </c>
      <c r="BF115" s="157">
        <f>IF(N115="snížená",J115,0)</f>
        <v>0</v>
      </c>
      <c r="BG115" s="157">
        <f>IF(N115="zákl. přenesená",J115,0)</f>
        <v>0</v>
      </c>
      <c r="BH115" s="157">
        <f>IF(N115="sníž. přenesená",J115,0)</f>
        <v>0</v>
      </c>
      <c r="BI115" s="157">
        <f>IF(N115="nulová",J115,0)</f>
        <v>0</v>
      </c>
      <c r="BJ115" s="19" t="s">
        <v>83</v>
      </c>
      <c r="BK115" s="157">
        <f>ROUND(I115*H115,2)</f>
        <v>0</v>
      </c>
      <c r="BL115" s="19" t="s">
        <v>148</v>
      </c>
      <c r="BM115" s="156" t="s">
        <v>394</v>
      </c>
    </row>
    <row r="116" spans="1:65" s="2" customFormat="1" ht="11.25">
      <c r="A116" s="34"/>
      <c r="B116" s="35"/>
      <c r="C116" s="34"/>
      <c r="D116" s="158" t="s">
        <v>150</v>
      </c>
      <c r="E116" s="34"/>
      <c r="F116" s="159" t="s">
        <v>395</v>
      </c>
      <c r="G116" s="34"/>
      <c r="H116" s="34"/>
      <c r="I116" s="160"/>
      <c r="J116" s="34"/>
      <c r="K116" s="34"/>
      <c r="L116" s="35"/>
      <c r="M116" s="161"/>
      <c r="N116" s="162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150</v>
      </c>
      <c r="AU116" s="19" t="s">
        <v>83</v>
      </c>
    </row>
    <row r="117" spans="1:65" s="2" customFormat="1" ht="39">
      <c r="A117" s="34"/>
      <c r="B117" s="35"/>
      <c r="C117" s="34"/>
      <c r="D117" s="158" t="s">
        <v>186</v>
      </c>
      <c r="E117" s="34"/>
      <c r="F117" s="204" t="s">
        <v>396</v>
      </c>
      <c r="G117" s="34"/>
      <c r="H117" s="34"/>
      <c r="I117" s="160"/>
      <c r="J117" s="34"/>
      <c r="K117" s="34"/>
      <c r="L117" s="35"/>
      <c r="M117" s="161"/>
      <c r="N117" s="162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186</v>
      </c>
      <c r="AU117" s="19" t="s">
        <v>83</v>
      </c>
    </row>
    <row r="118" spans="1:65" s="2" customFormat="1" ht="16.5" customHeight="1">
      <c r="A118" s="34"/>
      <c r="B118" s="144"/>
      <c r="C118" s="145" t="s">
        <v>228</v>
      </c>
      <c r="D118" s="145" t="s">
        <v>143</v>
      </c>
      <c r="E118" s="146" t="s">
        <v>397</v>
      </c>
      <c r="F118" s="147" t="s">
        <v>398</v>
      </c>
      <c r="G118" s="148" t="s">
        <v>350</v>
      </c>
      <c r="H118" s="149">
        <v>1</v>
      </c>
      <c r="I118" s="150"/>
      <c r="J118" s="151">
        <f>ROUND(I118*H118,2)</f>
        <v>0</v>
      </c>
      <c r="K118" s="147" t="s">
        <v>272</v>
      </c>
      <c r="L118" s="35"/>
      <c r="M118" s="152" t="s">
        <v>3</v>
      </c>
      <c r="N118" s="153" t="s">
        <v>47</v>
      </c>
      <c r="O118" s="55"/>
      <c r="P118" s="154">
        <f>O118*H118</f>
        <v>0</v>
      </c>
      <c r="Q118" s="154">
        <v>0</v>
      </c>
      <c r="R118" s="154">
        <f>Q118*H118</f>
        <v>0</v>
      </c>
      <c r="S118" s="154">
        <v>0</v>
      </c>
      <c r="T118" s="15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6" t="s">
        <v>148</v>
      </c>
      <c r="AT118" s="156" t="s">
        <v>143</v>
      </c>
      <c r="AU118" s="156" t="s">
        <v>83</v>
      </c>
      <c r="AY118" s="19" t="s">
        <v>141</v>
      </c>
      <c r="BE118" s="157">
        <f>IF(N118="základní",J118,0)</f>
        <v>0</v>
      </c>
      <c r="BF118" s="157">
        <f>IF(N118="snížená",J118,0)</f>
        <v>0</v>
      </c>
      <c r="BG118" s="157">
        <f>IF(N118="zákl. přenesená",J118,0)</f>
        <v>0</v>
      </c>
      <c r="BH118" s="157">
        <f>IF(N118="sníž. přenesená",J118,0)</f>
        <v>0</v>
      </c>
      <c r="BI118" s="157">
        <f>IF(N118="nulová",J118,0)</f>
        <v>0</v>
      </c>
      <c r="BJ118" s="19" t="s">
        <v>83</v>
      </c>
      <c r="BK118" s="157">
        <f>ROUND(I118*H118,2)</f>
        <v>0</v>
      </c>
      <c r="BL118" s="19" t="s">
        <v>148</v>
      </c>
      <c r="BM118" s="156" t="s">
        <v>399</v>
      </c>
    </row>
    <row r="119" spans="1:65" s="2" customFormat="1" ht="11.25">
      <c r="A119" s="34"/>
      <c r="B119" s="35"/>
      <c r="C119" s="34"/>
      <c r="D119" s="158" t="s">
        <v>150</v>
      </c>
      <c r="E119" s="34"/>
      <c r="F119" s="159" t="s">
        <v>400</v>
      </c>
      <c r="G119" s="34"/>
      <c r="H119" s="34"/>
      <c r="I119" s="160"/>
      <c r="J119" s="34"/>
      <c r="K119" s="34"/>
      <c r="L119" s="35"/>
      <c r="M119" s="161"/>
      <c r="N119" s="162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150</v>
      </c>
      <c r="AU119" s="19" t="s">
        <v>83</v>
      </c>
    </row>
    <row r="120" spans="1:65" s="2" customFormat="1" ht="19.5">
      <c r="A120" s="34"/>
      <c r="B120" s="35"/>
      <c r="C120" s="34"/>
      <c r="D120" s="158" t="s">
        <v>186</v>
      </c>
      <c r="E120" s="34"/>
      <c r="F120" s="204" t="s">
        <v>377</v>
      </c>
      <c r="G120" s="34"/>
      <c r="H120" s="34"/>
      <c r="I120" s="160"/>
      <c r="J120" s="34"/>
      <c r="K120" s="34"/>
      <c r="L120" s="35"/>
      <c r="M120" s="161"/>
      <c r="N120" s="162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186</v>
      </c>
      <c r="AU120" s="19" t="s">
        <v>83</v>
      </c>
    </row>
    <row r="121" spans="1:65" s="2" customFormat="1" ht="16.5" customHeight="1">
      <c r="A121" s="34"/>
      <c r="B121" s="144"/>
      <c r="C121" s="145" t="s">
        <v>234</v>
      </c>
      <c r="D121" s="145" t="s">
        <v>143</v>
      </c>
      <c r="E121" s="146" t="s">
        <v>401</v>
      </c>
      <c r="F121" s="147" t="s">
        <v>402</v>
      </c>
      <c r="G121" s="148" t="s">
        <v>350</v>
      </c>
      <c r="H121" s="149">
        <v>1</v>
      </c>
      <c r="I121" s="150"/>
      <c r="J121" s="151">
        <f>ROUND(I121*H121,2)</f>
        <v>0</v>
      </c>
      <c r="K121" s="147" t="s">
        <v>272</v>
      </c>
      <c r="L121" s="35"/>
      <c r="M121" s="152" t="s">
        <v>3</v>
      </c>
      <c r="N121" s="153" t="s">
        <v>47</v>
      </c>
      <c r="O121" s="55"/>
      <c r="P121" s="154">
        <f>O121*H121</f>
        <v>0</v>
      </c>
      <c r="Q121" s="154">
        <v>0</v>
      </c>
      <c r="R121" s="154">
        <f>Q121*H121</f>
        <v>0</v>
      </c>
      <c r="S121" s="154">
        <v>0</v>
      </c>
      <c r="T121" s="15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6" t="s">
        <v>148</v>
      </c>
      <c r="AT121" s="156" t="s">
        <v>143</v>
      </c>
      <c r="AU121" s="156" t="s">
        <v>83</v>
      </c>
      <c r="AY121" s="19" t="s">
        <v>141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9" t="s">
        <v>83</v>
      </c>
      <c r="BK121" s="157">
        <f>ROUND(I121*H121,2)</f>
        <v>0</v>
      </c>
      <c r="BL121" s="19" t="s">
        <v>148</v>
      </c>
      <c r="BM121" s="156" t="s">
        <v>403</v>
      </c>
    </row>
    <row r="122" spans="1:65" s="2" customFormat="1" ht="11.25">
      <c r="A122" s="34"/>
      <c r="B122" s="35"/>
      <c r="C122" s="34"/>
      <c r="D122" s="158" t="s">
        <v>150</v>
      </c>
      <c r="E122" s="34"/>
      <c r="F122" s="159" t="s">
        <v>402</v>
      </c>
      <c r="G122" s="34"/>
      <c r="H122" s="34"/>
      <c r="I122" s="160"/>
      <c r="J122" s="34"/>
      <c r="K122" s="34"/>
      <c r="L122" s="35"/>
      <c r="M122" s="161"/>
      <c r="N122" s="162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150</v>
      </c>
      <c r="AU122" s="19" t="s">
        <v>83</v>
      </c>
    </row>
    <row r="123" spans="1:65" s="2" customFormat="1" ht="19.5">
      <c r="A123" s="34"/>
      <c r="B123" s="35"/>
      <c r="C123" s="34"/>
      <c r="D123" s="158" t="s">
        <v>186</v>
      </c>
      <c r="E123" s="34"/>
      <c r="F123" s="204" t="s">
        <v>377</v>
      </c>
      <c r="G123" s="34"/>
      <c r="H123" s="34"/>
      <c r="I123" s="160"/>
      <c r="J123" s="34"/>
      <c r="K123" s="34"/>
      <c r="L123" s="35"/>
      <c r="M123" s="205"/>
      <c r="N123" s="206"/>
      <c r="O123" s="207"/>
      <c r="P123" s="207"/>
      <c r="Q123" s="207"/>
      <c r="R123" s="207"/>
      <c r="S123" s="207"/>
      <c r="T123" s="20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186</v>
      </c>
      <c r="AU123" s="19" t="s">
        <v>83</v>
      </c>
    </row>
    <row r="124" spans="1:65" s="2" customFormat="1" ht="6.95" customHeight="1">
      <c r="A124" s="34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5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autoFilter ref="C85:K123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09" customWidth="1"/>
    <col min="2" max="2" width="1.6640625" style="209" customWidth="1"/>
    <col min="3" max="4" width="5" style="209" customWidth="1"/>
    <col min="5" max="5" width="11.6640625" style="209" customWidth="1"/>
    <col min="6" max="6" width="9.1640625" style="209" customWidth="1"/>
    <col min="7" max="7" width="5" style="209" customWidth="1"/>
    <col min="8" max="8" width="77.83203125" style="209" customWidth="1"/>
    <col min="9" max="10" width="20" style="209" customWidth="1"/>
    <col min="11" max="11" width="1.6640625" style="209" customWidth="1"/>
  </cols>
  <sheetData>
    <row r="1" spans="2:11" s="1" customFormat="1" ht="37.5" customHeight="1"/>
    <row r="2" spans="2:11" s="1" customFormat="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7" customFormat="1" ht="45" customHeight="1">
      <c r="B3" s="213"/>
      <c r="C3" s="339" t="s">
        <v>404</v>
      </c>
      <c r="D3" s="339"/>
      <c r="E3" s="339"/>
      <c r="F3" s="339"/>
      <c r="G3" s="339"/>
      <c r="H3" s="339"/>
      <c r="I3" s="339"/>
      <c r="J3" s="339"/>
      <c r="K3" s="214"/>
    </row>
    <row r="4" spans="2:11" s="1" customFormat="1" ht="25.5" customHeight="1">
      <c r="B4" s="215"/>
      <c r="C4" s="344" t="s">
        <v>405</v>
      </c>
      <c r="D4" s="344"/>
      <c r="E4" s="344"/>
      <c r="F4" s="344"/>
      <c r="G4" s="344"/>
      <c r="H4" s="344"/>
      <c r="I4" s="344"/>
      <c r="J4" s="344"/>
      <c r="K4" s="216"/>
    </row>
    <row r="5" spans="2:11" s="1" customFormat="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s="1" customFormat="1" ht="15" customHeight="1">
      <c r="B6" s="215"/>
      <c r="C6" s="343" t="s">
        <v>406</v>
      </c>
      <c r="D6" s="343"/>
      <c r="E6" s="343"/>
      <c r="F6" s="343"/>
      <c r="G6" s="343"/>
      <c r="H6" s="343"/>
      <c r="I6" s="343"/>
      <c r="J6" s="343"/>
      <c r="K6" s="216"/>
    </row>
    <row r="7" spans="2:11" s="1" customFormat="1" ht="15" customHeight="1">
      <c r="B7" s="219"/>
      <c r="C7" s="343" t="s">
        <v>407</v>
      </c>
      <c r="D7" s="343"/>
      <c r="E7" s="343"/>
      <c r="F7" s="343"/>
      <c r="G7" s="343"/>
      <c r="H7" s="343"/>
      <c r="I7" s="343"/>
      <c r="J7" s="343"/>
      <c r="K7" s="216"/>
    </row>
    <row r="8" spans="2:11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s="1" customFormat="1" ht="15" customHeight="1">
      <c r="B9" s="219"/>
      <c r="C9" s="343" t="s">
        <v>408</v>
      </c>
      <c r="D9" s="343"/>
      <c r="E9" s="343"/>
      <c r="F9" s="343"/>
      <c r="G9" s="343"/>
      <c r="H9" s="343"/>
      <c r="I9" s="343"/>
      <c r="J9" s="343"/>
      <c r="K9" s="216"/>
    </row>
    <row r="10" spans="2:11" s="1" customFormat="1" ht="15" customHeight="1">
      <c r="B10" s="219"/>
      <c r="C10" s="218"/>
      <c r="D10" s="343" t="s">
        <v>409</v>
      </c>
      <c r="E10" s="343"/>
      <c r="F10" s="343"/>
      <c r="G10" s="343"/>
      <c r="H10" s="343"/>
      <c r="I10" s="343"/>
      <c r="J10" s="343"/>
      <c r="K10" s="216"/>
    </row>
    <row r="11" spans="2:11" s="1" customFormat="1" ht="15" customHeight="1">
      <c r="B11" s="219"/>
      <c r="C11" s="220"/>
      <c r="D11" s="343" t="s">
        <v>410</v>
      </c>
      <c r="E11" s="343"/>
      <c r="F11" s="343"/>
      <c r="G11" s="343"/>
      <c r="H11" s="343"/>
      <c r="I11" s="343"/>
      <c r="J11" s="343"/>
      <c r="K11" s="216"/>
    </row>
    <row r="12" spans="2:11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pans="2:11" s="1" customFormat="1" ht="15" customHeight="1">
      <c r="B13" s="219"/>
      <c r="C13" s="220"/>
      <c r="D13" s="221" t="s">
        <v>411</v>
      </c>
      <c r="E13" s="218"/>
      <c r="F13" s="218"/>
      <c r="G13" s="218"/>
      <c r="H13" s="218"/>
      <c r="I13" s="218"/>
      <c r="J13" s="218"/>
      <c r="K13" s="216"/>
    </row>
    <row r="14" spans="2:11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pans="2:11" s="1" customFormat="1" ht="15" customHeight="1">
      <c r="B15" s="219"/>
      <c r="C15" s="220"/>
      <c r="D15" s="343" t="s">
        <v>412</v>
      </c>
      <c r="E15" s="343"/>
      <c r="F15" s="343"/>
      <c r="G15" s="343"/>
      <c r="H15" s="343"/>
      <c r="I15" s="343"/>
      <c r="J15" s="343"/>
      <c r="K15" s="216"/>
    </row>
    <row r="16" spans="2:11" s="1" customFormat="1" ht="15" customHeight="1">
      <c r="B16" s="219"/>
      <c r="C16" s="220"/>
      <c r="D16" s="343" t="s">
        <v>413</v>
      </c>
      <c r="E16" s="343"/>
      <c r="F16" s="343"/>
      <c r="G16" s="343"/>
      <c r="H16" s="343"/>
      <c r="I16" s="343"/>
      <c r="J16" s="343"/>
      <c r="K16" s="216"/>
    </row>
    <row r="17" spans="2:11" s="1" customFormat="1" ht="15" customHeight="1">
      <c r="B17" s="219"/>
      <c r="C17" s="220"/>
      <c r="D17" s="343" t="s">
        <v>414</v>
      </c>
      <c r="E17" s="343"/>
      <c r="F17" s="343"/>
      <c r="G17" s="343"/>
      <c r="H17" s="343"/>
      <c r="I17" s="343"/>
      <c r="J17" s="343"/>
      <c r="K17" s="216"/>
    </row>
    <row r="18" spans="2:11" s="1" customFormat="1" ht="15" customHeight="1">
      <c r="B18" s="219"/>
      <c r="C18" s="220"/>
      <c r="D18" s="220"/>
      <c r="E18" s="222" t="s">
        <v>82</v>
      </c>
      <c r="F18" s="343" t="s">
        <v>415</v>
      </c>
      <c r="G18" s="343"/>
      <c r="H18" s="343"/>
      <c r="I18" s="343"/>
      <c r="J18" s="343"/>
      <c r="K18" s="216"/>
    </row>
    <row r="19" spans="2:11" s="1" customFormat="1" ht="15" customHeight="1">
      <c r="B19" s="219"/>
      <c r="C19" s="220"/>
      <c r="D19" s="220"/>
      <c r="E19" s="222" t="s">
        <v>416</v>
      </c>
      <c r="F19" s="343" t="s">
        <v>417</v>
      </c>
      <c r="G19" s="343"/>
      <c r="H19" s="343"/>
      <c r="I19" s="343"/>
      <c r="J19" s="343"/>
      <c r="K19" s="216"/>
    </row>
    <row r="20" spans="2:11" s="1" customFormat="1" ht="15" customHeight="1">
      <c r="B20" s="219"/>
      <c r="C20" s="220"/>
      <c r="D20" s="220"/>
      <c r="E20" s="222" t="s">
        <v>418</v>
      </c>
      <c r="F20" s="343" t="s">
        <v>419</v>
      </c>
      <c r="G20" s="343"/>
      <c r="H20" s="343"/>
      <c r="I20" s="343"/>
      <c r="J20" s="343"/>
      <c r="K20" s="216"/>
    </row>
    <row r="21" spans="2:11" s="1" customFormat="1" ht="15" customHeight="1">
      <c r="B21" s="219"/>
      <c r="C21" s="220"/>
      <c r="D21" s="220"/>
      <c r="E21" s="222" t="s">
        <v>420</v>
      </c>
      <c r="F21" s="343" t="s">
        <v>421</v>
      </c>
      <c r="G21" s="343"/>
      <c r="H21" s="343"/>
      <c r="I21" s="343"/>
      <c r="J21" s="343"/>
      <c r="K21" s="216"/>
    </row>
    <row r="22" spans="2:11" s="1" customFormat="1" ht="15" customHeight="1">
      <c r="B22" s="219"/>
      <c r="C22" s="220"/>
      <c r="D22" s="220"/>
      <c r="E22" s="222" t="s">
        <v>422</v>
      </c>
      <c r="F22" s="343" t="s">
        <v>423</v>
      </c>
      <c r="G22" s="343"/>
      <c r="H22" s="343"/>
      <c r="I22" s="343"/>
      <c r="J22" s="343"/>
      <c r="K22" s="216"/>
    </row>
    <row r="23" spans="2:11" s="1" customFormat="1" ht="15" customHeight="1">
      <c r="B23" s="219"/>
      <c r="C23" s="220"/>
      <c r="D23" s="220"/>
      <c r="E23" s="222" t="s">
        <v>88</v>
      </c>
      <c r="F23" s="343" t="s">
        <v>424</v>
      </c>
      <c r="G23" s="343"/>
      <c r="H23" s="343"/>
      <c r="I23" s="343"/>
      <c r="J23" s="343"/>
      <c r="K23" s="216"/>
    </row>
    <row r="24" spans="2:11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pans="2:11" s="1" customFormat="1" ht="15" customHeight="1">
      <c r="B25" s="219"/>
      <c r="C25" s="343" t="s">
        <v>425</v>
      </c>
      <c r="D25" s="343"/>
      <c r="E25" s="343"/>
      <c r="F25" s="343"/>
      <c r="G25" s="343"/>
      <c r="H25" s="343"/>
      <c r="I25" s="343"/>
      <c r="J25" s="343"/>
      <c r="K25" s="216"/>
    </row>
    <row r="26" spans="2:11" s="1" customFormat="1" ht="15" customHeight="1">
      <c r="B26" s="219"/>
      <c r="C26" s="343" t="s">
        <v>426</v>
      </c>
      <c r="D26" s="343"/>
      <c r="E26" s="343"/>
      <c r="F26" s="343"/>
      <c r="G26" s="343"/>
      <c r="H26" s="343"/>
      <c r="I26" s="343"/>
      <c r="J26" s="343"/>
      <c r="K26" s="216"/>
    </row>
    <row r="27" spans="2:11" s="1" customFormat="1" ht="15" customHeight="1">
      <c r="B27" s="219"/>
      <c r="C27" s="218"/>
      <c r="D27" s="343" t="s">
        <v>427</v>
      </c>
      <c r="E27" s="343"/>
      <c r="F27" s="343"/>
      <c r="G27" s="343"/>
      <c r="H27" s="343"/>
      <c r="I27" s="343"/>
      <c r="J27" s="343"/>
      <c r="K27" s="216"/>
    </row>
    <row r="28" spans="2:11" s="1" customFormat="1" ht="15" customHeight="1">
      <c r="B28" s="219"/>
      <c r="C28" s="220"/>
      <c r="D28" s="343" t="s">
        <v>428</v>
      </c>
      <c r="E28" s="343"/>
      <c r="F28" s="343"/>
      <c r="G28" s="343"/>
      <c r="H28" s="343"/>
      <c r="I28" s="343"/>
      <c r="J28" s="343"/>
      <c r="K28" s="216"/>
    </row>
    <row r="29" spans="2:11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pans="2:11" s="1" customFormat="1" ht="15" customHeight="1">
      <c r="B30" s="219"/>
      <c r="C30" s="220"/>
      <c r="D30" s="343" t="s">
        <v>429</v>
      </c>
      <c r="E30" s="343"/>
      <c r="F30" s="343"/>
      <c r="G30" s="343"/>
      <c r="H30" s="343"/>
      <c r="I30" s="343"/>
      <c r="J30" s="343"/>
      <c r="K30" s="216"/>
    </row>
    <row r="31" spans="2:11" s="1" customFormat="1" ht="15" customHeight="1">
      <c r="B31" s="219"/>
      <c r="C31" s="220"/>
      <c r="D31" s="343" t="s">
        <v>430</v>
      </c>
      <c r="E31" s="343"/>
      <c r="F31" s="343"/>
      <c r="G31" s="343"/>
      <c r="H31" s="343"/>
      <c r="I31" s="343"/>
      <c r="J31" s="343"/>
      <c r="K31" s="216"/>
    </row>
    <row r="32" spans="2:11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pans="2:11" s="1" customFormat="1" ht="15" customHeight="1">
      <c r="B33" s="219"/>
      <c r="C33" s="220"/>
      <c r="D33" s="343" t="s">
        <v>431</v>
      </c>
      <c r="E33" s="343"/>
      <c r="F33" s="343"/>
      <c r="G33" s="343"/>
      <c r="H33" s="343"/>
      <c r="I33" s="343"/>
      <c r="J33" s="343"/>
      <c r="K33" s="216"/>
    </row>
    <row r="34" spans="2:11" s="1" customFormat="1" ht="15" customHeight="1">
      <c r="B34" s="219"/>
      <c r="C34" s="220"/>
      <c r="D34" s="343" t="s">
        <v>432</v>
      </c>
      <c r="E34" s="343"/>
      <c r="F34" s="343"/>
      <c r="G34" s="343"/>
      <c r="H34" s="343"/>
      <c r="I34" s="343"/>
      <c r="J34" s="343"/>
      <c r="K34" s="216"/>
    </row>
    <row r="35" spans="2:11" s="1" customFormat="1" ht="15" customHeight="1">
      <c r="B35" s="219"/>
      <c r="C35" s="220"/>
      <c r="D35" s="343" t="s">
        <v>433</v>
      </c>
      <c r="E35" s="343"/>
      <c r="F35" s="343"/>
      <c r="G35" s="343"/>
      <c r="H35" s="343"/>
      <c r="I35" s="343"/>
      <c r="J35" s="343"/>
      <c r="K35" s="216"/>
    </row>
    <row r="36" spans="2:11" s="1" customFormat="1" ht="15" customHeight="1">
      <c r="B36" s="219"/>
      <c r="C36" s="220"/>
      <c r="D36" s="218"/>
      <c r="E36" s="221" t="s">
        <v>127</v>
      </c>
      <c r="F36" s="218"/>
      <c r="G36" s="343" t="s">
        <v>434</v>
      </c>
      <c r="H36" s="343"/>
      <c r="I36" s="343"/>
      <c r="J36" s="343"/>
      <c r="K36" s="216"/>
    </row>
    <row r="37" spans="2:11" s="1" customFormat="1" ht="30.75" customHeight="1">
      <c r="B37" s="219"/>
      <c r="C37" s="220"/>
      <c r="D37" s="218"/>
      <c r="E37" s="221" t="s">
        <v>435</v>
      </c>
      <c r="F37" s="218"/>
      <c r="G37" s="343" t="s">
        <v>436</v>
      </c>
      <c r="H37" s="343"/>
      <c r="I37" s="343"/>
      <c r="J37" s="343"/>
      <c r="K37" s="216"/>
    </row>
    <row r="38" spans="2:11" s="1" customFormat="1" ht="15" customHeight="1">
      <c r="B38" s="219"/>
      <c r="C38" s="220"/>
      <c r="D38" s="218"/>
      <c r="E38" s="221" t="s">
        <v>57</v>
      </c>
      <c r="F38" s="218"/>
      <c r="G38" s="343" t="s">
        <v>437</v>
      </c>
      <c r="H38" s="343"/>
      <c r="I38" s="343"/>
      <c r="J38" s="343"/>
      <c r="K38" s="216"/>
    </row>
    <row r="39" spans="2:11" s="1" customFormat="1" ht="15" customHeight="1">
      <c r="B39" s="219"/>
      <c r="C39" s="220"/>
      <c r="D39" s="218"/>
      <c r="E39" s="221" t="s">
        <v>58</v>
      </c>
      <c r="F39" s="218"/>
      <c r="G39" s="343" t="s">
        <v>438</v>
      </c>
      <c r="H39" s="343"/>
      <c r="I39" s="343"/>
      <c r="J39" s="343"/>
      <c r="K39" s="216"/>
    </row>
    <row r="40" spans="2:11" s="1" customFormat="1" ht="15" customHeight="1">
      <c r="B40" s="219"/>
      <c r="C40" s="220"/>
      <c r="D40" s="218"/>
      <c r="E40" s="221" t="s">
        <v>128</v>
      </c>
      <c r="F40" s="218"/>
      <c r="G40" s="343" t="s">
        <v>439</v>
      </c>
      <c r="H40" s="343"/>
      <c r="I40" s="343"/>
      <c r="J40" s="343"/>
      <c r="K40" s="216"/>
    </row>
    <row r="41" spans="2:11" s="1" customFormat="1" ht="15" customHeight="1">
      <c r="B41" s="219"/>
      <c r="C41" s="220"/>
      <c r="D41" s="218"/>
      <c r="E41" s="221" t="s">
        <v>129</v>
      </c>
      <c r="F41" s="218"/>
      <c r="G41" s="343" t="s">
        <v>440</v>
      </c>
      <c r="H41" s="343"/>
      <c r="I41" s="343"/>
      <c r="J41" s="343"/>
      <c r="K41" s="216"/>
    </row>
    <row r="42" spans="2:11" s="1" customFormat="1" ht="15" customHeight="1">
      <c r="B42" s="219"/>
      <c r="C42" s="220"/>
      <c r="D42" s="218"/>
      <c r="E42" s="221" t="s">
        <v>441</v>
      </c>
      <c r="F42" s="218"/>
      <c r="G42" s="343" t="s">
        <v>442</v>
      </c>
      <c r="H42" s="343"/>
      <c r="I42" s="343"/>
      <c r="J42" s="343"/>
      <c r="K42" s="216"/>
    </row>
    <row r="43" spans="2:11" s="1" customFormat="1" ht="15" customHeight="1">
      <c r="B43" s="219"/>
      <c r="C43" s="220"/>
      <c r="D43" s="218"/>
      <c r="E43" s="221"/>
      <c r="F43" s="218"/>
      <c r="G43" s="343" t="s">
        <v>443</v>
      </c>
      <c r="H43" s="343"/>
      <c r="I43" s="343"/>
      <c r="J43" s="343"/>
      <c r="K43" s="216"/>
    </row>
    <row r="44" spans="2:11" s="1" customFormat="1" ht="15" customHeight="1">
      <c r="B44" s="219"/>
      <c r="C44" s="220"/>
      <c r="D44" s="218"/>
      <c r="E44" s="221" t="s">
        <v>444</v>
      </c>
      <c r="F44" s="218"/>
      <c r="G44" s="343" t="s">
        <v>445</v>
      </c>
      <c r="H44" s="343"/>
      <c r="I44" s="343"/>
      <c r="J44" s="343"/>
      <c r="K44" s="216"/>
    </row>
    <row r="45" spans="2:11" s="1" customFormat="1" ht="15" customHeight="1">
      <c r="B45" s="219"/>
      <c r="C45" s="220"/>
      <c r="D45" s="218"/>
      <c r="E45" s="221" t="s">
        <v>131</v>
      </c>
      <c r="F45" s="218"/>
      <c r="G45" s="343" t="s">
        <v>446</v>
      </c>
      <c r="H45" s="343"/>
      <c r="I45" s="343"/>
      <c r="J45" s="343"/>
      <c r="K45" s="216"/>
    </row>
    <row r="46" spans="2:11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pans="2:11" s="1" customFormat="1" ht="15" customHeight="1">
      <c r="B47" s="219"/>
      <c r="C47" s="220"/>
      <c r="D47" s="343" t="s">
        <v>447</v>
      </c>
      <c r="E47" s="343"/>
      <c r="F47" s="343"/>
      <c r="G47" s="343"/>
      <c r="H47" s="343"/>
      <c r="I47" s="343"/>
      <c r="J47" s="343"/>
      <c r="K47" s="216"/>
    </row>
    <row r="48" spans="2:11" s="1" customFormat="1" ht="15" customHeight="1">
      <c r="B48" s="219"/>
      <c r="C48" s="220"/>
      <c r="D48" s="220"/>
      <c r="E48" s="343" t="s">
        <v>448</v>
      </c>
      <c r="F48" s="343"/>
      <c r="G48" s="343"/>
      <c r="H48" s="343"/>
      <c r="I48" s="343"/>
      <c r="J48" s="343"/>
      <c r="K48" s="216"/>
    </row>
    <row r="49" spans="2:11" s="1" customFormat="1" ht="15" customHeight="1">
      <c r="B49" s="219"/>
      <c r="C49" s="220"/>
      <c r="D49" s="220"/>
      <c r="E49" s="343" t="s">
        <v>449</v>
      </c>
      <c r="F49" s="343"/>
      <c r="G49" s="343"/>
      <c r="H49" s="343"/>
      <c r="I49" s="343"/>
      <c r="J49" s="343"/>
      <c r="K49" s="216"/>
    </row>
    <row r="50" spans="2:11" s="1" customFormat="1" ht="15" customHeight="1">
      <c r="B50" s="219"/>
      <c r="C50" s="220"/>
      <c r="D50" s="220"/>
      <c r="E50" s="343" t="s">
        <v>450</v>
      </c>
      <c r="F50" s="343"/>
      <c r="G50" s="343"/>
      <c r="H50" s="343"/>
      <c r="I50" s="343"/>
      <c r="J50" s="343"/>
      <c r="K50" s="216"/>
    </row>
    <row r="51" spans="2:11" s="1" customFormat="1" ht="15" customHeight="1">
      <c r="B51" s="219"/>
      <c r="C51" s="220"/>
      <c r="D51" s="343" t="s">
        <v>451</v>
      </c>
      <c r="E51" s="343"/>
      <c r="F51" s="343"/>
      <c r="G51" s="343"/>
      <c r="H51" s="343"/>
      <c r="I51" s="343"/>
      <c r="J51" s="343"/>
      <c r="K51" s="216"/>
    </row>
    <row r="52" spans="2:11" s="1" customFormat="1" ht="25.5" customHeight="1">
      <c r="B52" s="215"/>
      <c r="C52" s="344" t="s">
        <v>452</v>
      </c>
      <c r="D52" s="344"/>
      <c r="E52" s="344"/>
      <c r="F52" s="344"/>
      <c r="G52" s="344"/>
      <c r="H52" s="344"/>
      <c r="I52" s="344"/>
      <c r="J52" s="344"/>
      <c r="K52" s="216"/>
    </row>
    <row r="53" spans="2:11" s="1" customFormat="1" ht="5.25" customHeight="1">
      <c r="B53" s="215"/>
      <c r="C53" s="217"/>
      <c r="D53" s="217"/>
      <c r="E53" s="217"/>
      <c r="F53" s="217"/>
      <c r="G53" s="217"/>
      <c r="H53" s="217"/>
      <c r="I53" s="217"/>
      <c r="J53" s="217"/>
      <c r="K53" s="216"/>
    </row>
    <row r="54" spans="2:11" s="1" customFormat="1" ht="15" customHeight="1">
      <c r="B54" s="215"/>
      <c r="C54" s="343" t="s">
        <v>453</v>
      </c>
      <c r="D54" s="343"/>
      <c r="E54" s="343"/>
      <c r="F54" s="343"/>
      <c r="G54" s="343"/>
      <c r="H54" s="343"/>
      <c r="I54" s="343"/>
      <c r="J54" s="343"/>
      <c r="K54" s="216"/>
    </row>
    <row r="55" spans="2:11" s="1" customFormat="1" ht="15" customHeight="1">
      <c r="B55" s="215"/>
      <c r="C55" s="343" t="s">
        <v>454</v>
      </c>
      <c r="D55" s="343"/>
      <c r="E55" s="343"/>
      <c r="F55" s="343"/>
      <c r="G55" s="343"/>
      <c r="H55" s="343"/>
      <c r="I55" s="343"/>
      <c r="J55" s="343"/>
      <c r="K55" s="216"/>
    </row>
    <row r="56" spans="2:11" s="1" customFormat="1" ht="12.75" customHeight="1">
      <c r="B56" s="215"/>
      <c r="C56" s="218"/>
      <c r="D56" s="218"/>
      <c r="E56" s="218"/>
      <c r="F56" s="218"/>
      <c r="G56" s="218"/>
      <c r="H56" s="218"/>
      <c r="I56" s="218"/>
      <c r="J56" s="218"/>
      <c r="K56" s="216"/>
    </row>
    <row r="57" spans="2:11" s="1" customFormat="1" ht="15" customHeight="1">
      <c r="B57" s="215"/>
      <c r="C57" s="343" t="s">
        <v>455</v>
      </c>
      <c r="D57" s="343"/>
      <c r="E57" s="343"/>
      <c r="F57" s="343"/>
      <c r="G57" s="343"/>
      <c r="H57" s="343"/>
      <c r="I57" s="343"/>
      <c r="J57" s="343"/>
      <c r="K57" s="216"/>
    </row>
    <row r="58" spans="2:11" s="1" customFormat="1" ht="15" customHeight="1">
      <c r="B58" s="215"/>
      <c r="C58" s="220"/>
      <c r="D58" s="343" t="s">
        <v>456</v>
      </c>
      <c r="E58" s="343"/>
      <c r="F58" s="343"/>
      <c r="G58" s="343"/>
      <c r="H58" s="343"/>
      <c r="I58" s="343"/>
      <c r="J58" s="343"/>
      <c r="K58" s="216"/>
    </row>
    <row r="59" spans="2:11" s="1" customFormat="1" ht="15" customHeight="1">
      <c r="B59" s="215"/>
      <c r="C59" s="220"/>
      <c r="D59" s="343" t="s">
        <v>457</v>
      </c>
      <c r="E59" s="343"/>
      <c r="F59" s="343"/>
      <c r="G59" s="343"/>
      <c r="H59" s="343"/>
      <c r="I59" s="343"/>
      <c r="J59" s="343"/>
      <c r="K59" s="216"/>
    </row>
    <row r="60" spans="2:11" s="1" customFormat="1" ht="15" customHeight="1">
      <c r="B60" s="215"/>
      <c r="C60" s="220"/>
      <c r="D60" s="343" t="s">
        <v>458</v>
      </c>
      <c r="E60" s="343"/>
      <c r="F60" s="343"/>
      <c r="G60" s="343"/>
      <c r="H60" s="343"/>
      <c r="I60" s="343"/>
      <c r="J60" s="343"/>
      <c r="K60" s="216"/>
    </row>
    <row r="61" spans="2:11" s="1" customFormat="1" ht="15" customHeight="1">
      <c r="B61" s="215"/>
      <c r="C61" s="220"/>
      <c r="D61" s="343" t="s">
        <v>459</v>
      </c>
      <c r="E61" s="343"/>
      <c r="F61" s="343"/>
      <c r="G61" s="343"/>
      <c r="H61" s="343"/>
      <c r="I61" s="343"/>
      <c r="J61" s="343"/>
      <c r="K61" s="216"/>
    </row>
    <row r="62" spans="2:11" s="1" customFormat="1" ht="15" customHeight="1">
      <c r="B62" s="215"/>
      <c r="C62" s="220"/>
      <c r="D62" s="345" t="s">
        <v>460</v>
      </c>
      <c r="E62" s="345"/>
      <c r="F62" s="345"/>
      <c r="G62" s="345"/>
      <c r="H62" s="345"/>
      <c r="I62" s="345"/>
      <c r="J62" s="345"/>
      <c r="K62" s="216"/>
    </row>
    <row r="63" spans="2:11" s="1" customFormat="1" ht="15" customHeight="1">
      <c r="B63" s="215"/>
      <c r="C63" s="220"/>
      <c r="D63" s="343" t="s">
        <v>461</v>
      </c>
      <c r="E63" s="343"/>
      <c r="F63" s="343"/>
      <c r="G63" s="343"/>
      <c r="H63" s="343"/>
      <c r="I63" s="343"/>
      <c r="J63" s="343"/>
      <c r="K63" s="216"/>
    </row>
    <row r="64" spans="2:11" s="1" customFormat="1" ht="12.75" customHeight="1">
      <c r="B64" s="215"/>
      <c r="C64" s="220"/>
      <c r="D64" s="220"/>
      <c r="E64" s="223"/>
      <c r="F64" s="220"/>
      <c r="G64" s="220"/>
      <c r="H64" s="220"/>
      <c r="I64" s="220"/>
      <c r="J64" s="220"/>
      <c r="K64" s="216"/>
    </row>
    <row r="65" spans="2:11" s="1" customFormat="1" ht="15" customHeight="1">
      <c r="B65" s="215"/>
      <c r="C65" s="220"/>
      <c r="D65" s="343" t="s">
        <v>462</v>
      </c>
      <c r="E65" s="343"/>
      <c r="F65" s="343"/>
      <c r="G65" s="343"/>
      <c r="H65" s="343"/>
      <c r="I65" s="343"/>
      <c r="J65" s="343"/>
      <c r="K65" s="216"/>
    </row>
    <row r="66" spans="2:11" s="1" customFormat="1" ht="15" customHeight="1">
      <c r="B66" s="215"/>
      <c r="C66" s="220"/>
      <c r="D66" s="345" t="s">
        <v>463</v>
      </c>
      <c r="E66" s="345"/>
      <c r="F66" s="345"/>
      <c r="G66" s="345"/>
      <c r="H66" s="345"/>
      <c r="I66" s="345"/>
      <c r="J66" s="345"/>
      <c r="K66" s="216"/>
    </row>
    <row r="67" spans="2:11" s="1" customFormat="1" ht="15" customHeight="1">
      <c r="B67" s="215"/>
      <c r="C67" s="220"/>
      <c r="D67" s="343" t="s">
        <v>464</v>
      </c>
      <c r="E67" s="343"/>
      <c r="F67" s="343"/>
      <c r="G67" s="343"/>
      <c r="H67" s="343"/>
      <c r="I67" s="343"/>
      <c r="J67" s="343"/>
      <c r="K67" s="216"/>
    </row>
    <row r="68" spans="2:11" s="1" customFormat="1" ht="15" customHeight="1">
      <c r="B68" s="215"/>
      <c r="C68" s="220"/>
      <c r="D68" s="343" t="s">
        <v>465</v>
      </c>
      <c r="E68" s="343"/>
      <c r="F68" s="343"/>
      <c r="G68" s="343"/>
      <c r="H68" s="343"/>
      <c r="I68" s="343"/>
      <c r="J68" s="343"/>
      <c r="K68" s="216"/>
    </row>
    <row r="69" spans="2:11" s="1" customFormat="1" ht="15" customHeight="1">
      <c r="B69" s="215"/>
      <c r="C69" s="220"/>
      <c r="D69" s="343" t="s">
        <v>466</v>
      </c>
      <c r="E69" s="343"/>
      <c r="F69" s="343"/>
      <c r="G69" s="343"/>
      <c r="H69" s="343"/>
      <c r="I69" s="343"/>
      <c r="J69" s="343"/>
      <c r="K69" s="216"/>
    </row>
    <row r="70" spans="2:11" s="1" customFormat="1" ht="15" customHeight="1">
      <c r="B70" s="215"/>
      <c r="C70" s="220"/>
      <c r="D70" s="343" t="s">
        <v>467</v>
      </c>
      <c r="E70" s="343"/>
      <c r="F70" s="343"/>
      <c r="G70" s="343"/>
      <c r="H70" s="343"/>
      <c r="I70" s="343"/>
      <c r="J70" s="343"/>
      <c r="K70" s="216"/>
    </row>
    <row r="71" spans="2:11" s="1" customFormat="1" ht="12.75" customHeight="1">
      <c r="B71" s="224"/>
      <c r="C71" s="225"/>
      <c r="D71" s="225"/>
      <c r="E71" s="225"/>
      <c r="F71" s="225"/>
      <c r="G71" s="225"/>
      <c r="H71" s="225"/>
      <c r="I71" s="225"/>
      <c r="J71" s="225"/>
      <c r="K71" s="226"/>
    </row>
    <row r="72" spans="2:11" s="1" customFormat="1" ht="18.75" customHeight="1">
      <c r="B72" s="227"/>
      <c r="C72" s="227"/>
      <c r="D72" s="227"/>
      <c r="E72" s="227"/>
      <c r="F72" s="227"/>
      <c r="G72" s="227"/>
      <c r="H72" s="227"/>
      <c r="I72" s="227"/>
      <c r="J72" s="227"/>
      <c r="K72" s="228"/>
    </row>
    <row r="73" spans="2:11" s="1" customFormat="1" ht="18.75" customHeight="1"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pans="2:11" s="1" customFormat="1" ht="7.5" customHeight="1">
      <c r="B74" s="229"/>
      <c r="C74" s="230"/>
      <c r="D74" s="230"/>
      <c r="E74" s="230"/>
      <c r="F74" s="230"/>
      <c r="G74" s="230"/>
      <c r="H74" s="230"/>
      <c r="I74" s="230"/>
      <c r="J74" s="230"/>
      <c r="K74" s="231"/>
    </row>
    <row r="75" spans="2:11" s="1" customFormat="1" ht="45" customHeight="1">
      <c r="B75" s="232"/>
      <c r="C75" s="338" t="s">
        <v>468</v>
      </c>
      <c r="D75" s="338"/>
      <c r="E75" s="338"/>
      <c r="F75" s="338"/>
      <c r="G75" s="338"/>
      <c r="H75" s="338"/>
      <c r="I75" s="338"/>
      <c r="J75" s="338"/>
      <c r="K75" s="233"/>
    </row>
    <row r="76" spans="2:11" s="1" customFormat="1" ht="17.25" customHeight="1">
      <c r="B76" s="232"/>
      <c r="C76" s="234" t="s">
        <v>469</v>
      </c>
      <c r="D76" s="234"/>
      <c r="E76" s="234"/>
      <c r="F76" s="234" t="s">
        <v>470</v>
      </c>
      <c r="G76" s="235"/>
      <c r="H76" s="234" t="s">
        <v>58</v>
      </c>
      <c r="I76" s="234" t="s">
        <v>61</v>
      </c>
      <c r="J76" s="234" t="s">
        <v>471</v>
      </c>
      <c r="K76" s="233"/>
    </row>
    <row r="77" spans="2:11" s="1" customFormat="1" ht="17.25" customHeight="1">
      <c r="B77" s="232"/>
      <c r="C77" s="236" t="s">
        <v>472</v>
      </c>
      <c r="D77" s="236"/>
      <c r="E77" s="236"/>
      <c r="F77" s="237" t="s">
        <v>473</v>
      </c>
      <c r="G77" s="238"/>
      <c r="H77" s="236"/>
      <c r="I77" s="236"/>
      <c r="J77" s="236" t="s">
        <v>474</v>
      </c>
      <c r="K77" s="233"/>
    </row>
    <row r="78" spans="2:11" s="1" customFormat="1" ht="5.25" customHeight="1">
      <c r="B78" s="232"/>
      <c r="C78" s="239"/>
      <c r="D78" s="239"/>
      <c r="E78" s="239"/>
      <c r="F78" s="239"/>
      <c r="G78" s="240"/>
      <c r="H78" s="239"/>
      <c r="I78" s="239"/>
      <c r="J78" s="239"/>
      <c r="K78" s="233"/>
    </row>
    <row r="79" spans="2:11" s="1" customFormat="1" ht="15" customHeight="1">
      <c r="B79" s="232"/>
      <c r="C79" s="221" t="s">
        <v>57</v>
      </c>
      <c r="D79" s="241"/>
      <c r="E79" s="241"/>
      <c r="F79" s="242" t="s">
        <v>475</v>
      </c>
      <c r="G79" s="243"/>
      <c r="H79" s="221" t="s">
        <v>476</v>
      </c>
      <c r="I79" s="221" t="s">
        <v>477</v>
      </c>
      <c r="J79" s="221">
        <v>20</v>
      </c>
      <c r="K79" s="233"/>
    </row>
    <row r="80" spans="2:11" s="1" customFormat="1" ht="15" customHeight="1">
      <c r="B80" s="232"/>
      <c r="C80" s="221" t="s">
        <v>478</v>
      </c>
      <c r="D80" s="221"/>
      <c r="E80" s="221"/>
      <c r="F80" s="242" t="s">
        <v>475</v>
      </c>
      <c r="G80" s="243"/>
      <c r="H80" s="221" t="s">
        <v>479</v>
      </c>
      <c r="I80" s="221" t="s">
        <v>477</v>
      </c>
      <c r="J80" s="221">
        <v>120</v>
      </c>
      <c r="K80" s="233"/>
    </row>
    <row r="81" spans="2:11" s="1" customFormat="1" ht="15" customHeight="1">
      <c r="B81" s="244"/>
      <c r="C81" s="221" t="s">
        <v>480</v>
      </c>
      <c r="D81" s="221"/>
      <c r="E81" s="221"/>
      <c r="F81" s="242" t="s">
        <v>481</v>
      </c>
      <c r="G81" s="243"/>
      <c r="H81" s="221" t="s">
        <v>482</v>
      </c>
      <c r="I81" s="221" t="s">
        <v>477</v>
      </c>
      <c r="J81" s="221">
        <v>50</v>
      </c>
      <c r="K81" s="233"/>
    </row>
    <row r="82" spans="2:11" s="1" customFormat="1" ht="15" customHeight="1">
      <c r="B82" s="244"/>
      <c r="C82" s="221" t="s">
        <v>483</v>
      </c>
      <c r="D82" s="221"/>
      <c r="E82" s="221"/>
      <c r="F82" s="242" t="s">
        <v>475</v>
      </c>
      <c r="G82" s="243"/>
      <c r="H82" s="221" t="s">
        <v>484</v>
      </c>
      <c r="I82" s="221" t="s">
        <v>485</v>
      </c>
      <c r="J82" s="221"/>
      <c r="K82" s="233"/>
    </row>
    <row r="83" spans="2:11" s="1" customFormat="1" ht="15" customHeight="1">
      <c r="B83" s="244"/>
      <c r="C83" s="245" t="s">
        <v>486</v>
      </c>
      <c r="D83" s="245"/>
      <c r="E83" s="245"/>
      <c r="F83" s="246" t="s">
        <v>481</v>
      </c>
      <c r="G83" s="245"/>
      <c r="H83" s="245" t="s">
        <v>487</v>
      </c>
      <c r="I83" s="245" t="s">
        <v>477</v>
      </c>
      <c r="J83" s="245">
        <v>15</v>
      </c>
      <c r="K83" s="233"/>
    </row>
    <row r="84" spans="2:11" s="1" customFormat="1" ht="15" customHeight="1">
      <c r="B84" s="244"/>
      <c r="C84" s="245" t="s">
        <v>488</v>
      </c>
      <c r="D84" s="245"/>
      <c r="E84" s="245"/>
      <c r="F84" s="246" t="s">
        <v>481</v>
      </c>
      <c r="G84" s="245"/>
      <c r="H84" s="245" t="s">
        <v>489</v>
      </c>
      <c r="I84" s="245" t="s">
        <v>477</v>
      </c>
      <c r="J84" s="245">
        <v>15</v>
      </c>
      <c r="K84" s="233"/>
    </row>
    <row r="85" spans="2:11" s="1" customFormat="1" ht="15" customHeight="1">
      <c r="B85" s="244"/>
      <c r="C85" s="245" t="s">
        <v>490</v>
      </c>
      <c r="D85" s="245"/>
      <c r="E85" s="245"/>
      <c r="F85" s="246" t="s">
        <v>481</v>
      </c>
      <c r="G85" s="245"/>
      <c r="H85" s="245" t="s">
        <v>491</v>
      </c>
      <c r="I85" s="245" t="s">
        <v>477</v>
      </c>
      <c r="J85" s="245">
        <v>20</v>
      </c>
      <c r="K85" s="233"/>
    </row>
    <row r="86" spans="2:11" s="1" customFormat="1" ht="15" customHeight="1">
      <c r="B86" s="244"/>
      <c r="C86" s="245" t="s">
        <v>492</v>
      </c>
      <c r="D86" s="245"/>
      <c r="E86" s="245"/>
      <c r="F86" s="246" t="s">
        <v>481</v>
      </c>
      <c r="G86" s="245"/>
      <c r="H86" s="245" t="s">
        <v>493</v>
      </c>
      <c r="I86" s="245" t="s">
        <v>477</v>
      </c>
      <c r="J86" s="245">
        <v>20</v>
      </c>
      <c r="K86" s="233"/>
    </row>
    <row r="87" spans="2:11" s="1" customFormat="1" ht="15" customHeight="1">
      <c r="B87" s="244"/>
      <c r="C87" s="221" t="s">
        <v>494</v>
      </c>
      <c r="D87" s="221"/>
      <c r="E87" s="221"/>
      <c r="F87" s="242" t="s">
        <v>481</v>
      </c>
      <c r="G87" s="243"/>
      <c r="H87" s="221" t="s">
        <v>495</v>
      </c>
      <c r="I87" s="221" t="s">
        <v>477</v>
      </c>
      <c r="J87" s="221">
        <v>50</v>
      </c>
      <c r="K87" s="233"/>
    </row>
    <row r="88" spans="2:11" s="1" customFormat="1" ht="15" customHeight="1">
      <c r="B88" s="244"/>
      <c r="C88" s="221" t="s">
        <v>496</v>
      </c>
      <c r="D88" s="221"/>
      <c r="E88" s="221"/>
      <c r="F88" s="242" t="s">
        <v>481</v>
      </c>
      <c r="G88" s="243"/>
      <c r="H88" s="221" t="s">
        <v>497</v>
      </c>
      <c r="I88" s="221" t="s">
        <v>477</v>
      </c>
      <c r="J88" s="221">
        <v>20</v>
      </c>
      <c r="K88" s="233"/>
    </row>
    <row r="89" spans="2:11" s="1" customFormat="1" ht="15" customHeight="1">
      <c r="B89" s="244"/>
      <c r="C89" s="221" t="s">
        <v>498</v>
      </c>
      <c r="D89" s="221"/>
      <c r="E89" s="221"/>
      <c r="F89" s="242" t="s">
        <v>481</v>
      </c>
      <c r="G89" s="243"/>
      <c r="H89" s="221" t="s">
        <v>499</v>
      </c>
      <c r="I89" s="221" t="s">
        <v>477</v>
      </c>
      <c r="J89" s="221">
        <v>20</v>
      </c>
      <c r="K89" s="233"/>
    </row>
    <row r="90" spans="2:11" s="1" customFormat="1" ht="15" customHeight="1">
      <c r="B90" s="244"/>
      <c r="C90" s="221" t="s">
        <v>500</v>
      </c>
      <c r="D90" s="221"/>
      <c r="E90" s="221"/>
      <c r="F90" s="242" t="s">
        <v>481</v>
      </c>
      <c r="G90" s="243"/>
      <c r="H90" s="221" t="s">
        <v>501</v>
      </c>
      <c r="I90" s="221" t="s">
        <v>477</v>
      </c>
      <c r="J90" s="221">
        <v>50</v>
      </c>
      <c r="K90" s="233"/>
    </row>
    <row r="91" spans="2:11" s="1" customFormat="1" ht="15" customHeight="1">
      <c r="B91" s="244"/>
      <c r="C91" s="221" t="s">
        <v>502</v>
      </c>
      <c r="D91" s="221"/>
      <c r="E91" s="221"/>
      <c r="F91" s="242" t="s">
        <v>481</v>
      </c>
      <c r="G91" s="243"/>
      <c r="H91" s="221" t="s">
        <v>502</v>
      </c>
      <c r="I91" s="221" t="s">
        <v>477</v>
      </c>
      <c r="J91" s="221">
        <v>50</v>
      </c>
      <c r="K91" s="233"/>
    </row>
    <row r="92" spans="2:11" s="1" customFormat="1" ht="15" customHeight="1">
      <c r="B92" s="244"/>
      <c r="C92" s="221" t="s">
        <v>503</v>
      </c>
      <c r="D92" s="221"/>
      <c r="E92" s="221"/>
      <c r="F92" s="242" t="s">
        <v>481</v>
      </c>
      <c r="G92" s="243"/>
      <c r="H92" s="221" t="s">
        <v>504</v>
      </c>
      <c r="I92" s="221" t="s">
        <v>477</v>
      </c>
      <c r="J92" s="221">
        <v>255</v>
      </c>
      <c r="K92" s="233"/>
    </row>
    <row r="93" spans="2:11" s="1" customFormat="1" ht="15" customHeight="1">
      <c r="B93" s="244"/>
      <c r="C93" s="221" t="s">
        <v>505</v>
      </c>
      <c r="D93" s="221"/>
      <c r="E93" s="221"/>
      <c r="F93" s="242" t="s">
        <v>475</v>
      </c>
      <c r="G93" s="243"/>
      <c r="H93" s="221" t="s">
        <v>506</v>
      </c>
      <c r="I93" s="221" t="s">
        <v>507</v>
      </c>
      <c r="J93" s="221"/>
      <c r="K93" s="233"/>
    </row>
    <row r="94" spans="2:11" s="1" customFormat="1" ht="15" customHeight="1">
      <c r="B94" s="244"/>
      <c r="C94" s="221" t="s">
        <v>508</v>
      </c>
      <c r="D94" s="221"/>
      <c r="E94" s="221"/>
      <c r="F94" s="242" t="s">
        <v>475</v>
      </c>
      <c r="G94" s="243"/>
      <c r="H94" s="221" t="s">
        <v>509</v>
      </c>
      <c r="I94" s="221" t="s">
        <v>510</v>
      </c>
      <c r="J94" s="221"/>
      <c r="K94" s="233"/>
    </row>
    <row r="95" spans="2:11" s="1" customFormat="1" ht="15" customHeight="1">
      <c r="B95" s="244"/>
      <c r="C95" s="221" t="s">
        <v>511</v>
      </c>
      <c r="D95" s="221"/>
      <c r="E95" s="221"/>
      <c r="F95" s="242" t="s">
        <v>475</v>
      </c>
      <c r="G95" s="243"/>
      <c r="H95" s="221" t="s">
        <v>511</v>
      </c>
      <c r="I95" s="221" t="s">
        <v>510</v>
      </c>
      <c r="J95" s="221"/>
      <c r="K95" s="233"/>
    </row>
    <row r="96" spans="2:11" s="1" customFormat="1" ht="15" customHeight="1">
      <c r="B96" s="244"/>
      <c r="C96" s="221" t="s">
        <v>42</v>
      </c>
      <c r="D96" s="221"/>
      <c r="E96" s="221"/>
      <c r="F96" s="242" t="s">
        <v>475</v>
      </c>
      <c r="G96" s="243"/>
      <c r="H96" s="221" t="s">
        <v>512</v>
      </c>
      <c r="I96" s="221" t="s">
        <v>510</v>
      </c>
      <c r="J96" s="221"/>
      <c r="K96" s="233"/>
    </row>
    <row r="97" spans="2:11" s="1" customFormat="1" ht="15" customHeight="1">
      <c r="B97" s="244"/>
      <c r="C97" s="221" t="s">
        <v>52</v>
      </c>
      <c r="D97" s="221"/>
      <c r="E97" s="221"/>
      <c r="F97" s="242" t="s">
        <v>475</v>
      </c>
      <c r="G97" s="243"/>
      <c r="H97" s="221" t="s">
        <v>513</v>
      </c>
      <c r="I97" s="221" t="s">
        <v>510</v>
      </c>
      <c r="J97" s="221"/>
      <c r="K97" s="233"/>
    </row>
    <row r="98" spans="2:11" s="1" customFormat="1" ht="15" customHeight="1">
      <c r="B98" s="247"/>
      <c r="C98" s="248"/>
      <c r="D98" s="248"/>
      <c r="E98" s="248"/>
      <c r="F98" s="248"/>
      <c r="G98" s="248"/>
      <c r="H98" s="248"/>
      <c r="I98" s="248"/>
      <c r="J98" s="248"/>
      <c r="K98" s="249"/>
    </row>
    <row r="99" spans="2:11" s="1" customFormat="1" ht="18.7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0"/>
    </row>
    <row r="100" spans="2:11" s="1" customFormat="1" ht="18.75" customHeight="1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</row>
    <row r="101" spans="2:11" s="1" customFormat="1" ht="7.5" customHeight="1">
      <c r="B101" s="229"/>
      <c r="C101" s="230"/>
      <c r="D101" s="230"/>
      <c r="E101" s="230"/>
      <c r="F101" s="230"/>
      <c r="G101" s="230"/>
      <c r="H101" s="230"/>
      <c r="I101" s="230"/>
      <c r="J101" s="230"/>
      <c r="K101" s="231"/>
    </row>
    <row r="102" spans="2:11" s="1" customFormat="1" ht="45" customHeight="1">
      <c r="B102" s="232"/>
      <c r="C102" s="338" t="s">
        <v>514</v>
      </c>
      <c r="D102" s="338"/>
      <c r="E102" s="338"/>
      <c r="F102" s="338"/>
      <c r="G102" s="338"/>
      <c r="H102" s="338"/>
      <c r="I102" s="338"/>
      <c r="J102" s="338"/>
      <c r="K102" s="233"/>
    </row>
    <row r="103" spans="2:11" s="1" customFormat="1" ht="17.25" customHeight="1">
      <c r="B103" s="232"/>
      <c r="C103" s="234" t="s">
        <v>469</v>
      </c>
      <c r="D103" s="234"/>
      <c r="E103" s="234"/>
      <c r="F103" s="234" t="s">
        <v>470</v>
      </c>
      <c r="G103" s="235"/>
      <c r="H103" s="234" t="s">
        <v>58</v>
      </c>
      <c r="I103" s="234" t="s">
        <v>61</v>
      </c>
      <c r="J103" s="234" t="s">
        <v>471</v>
      </c>
      <c r="K103" s="233"/>
    </row>
    <row r="104" spans="2:11" s="1" customFormat="1" ht="17.25" customHeight="1">
      <c r="B104" s="232"/>
      <c r="C104" s="236" t="s">
        <v>472</v>
      </c>
      <c r="D104" s="236"/>
      <c r="E104" s="236"/>
      <c r="F104" s="237" t="s">
        <v>473</v>
      </c>
      <c r="G104" s="238"/>
      <c r="H104" s="236"/>
      <c r="I104" s="236"/>
      <c r="J104" s="236" t="s">
        <v>474</v>
      </c>
      <c r="K104" s="233"/>
    </row>
    <row r="105" spans="2:11" s="1" customFormat="1" ht="5.25" customHeight="1">
      <c r="B105" s="232"/>
      <c r="C105" s="234"/>
      <c r="D105" s="234"/>
      <c r="E105" s="234"/>
      <c r="F105" s="234"/>
      <c r="G105" s="252"/>
      <c r="H105" s="234"/>
      <c r="I105" s="234"/>
      <c r="J105" s="234"/>
      <c r="K105" s="233"/>
    </row>
    <row r="106" spans="2:11" s="1" customFormat="1" ht="15" customHeight="1">
      <c r="B106" s="232"/>
      <c r="C106" s="221" t="s">
        <v>57</v>
      </c>
      <c r="D106" s="241"/>
      <c r="E106" s="241"/>
      <c r="F106" s="242" t="s">
        <v>475</v>
      </c>
      <c r="G106" s="221"/>
      <c r="H106" s="221" t="s">
        <v>515</v>
      </c>
      <c r="I106" s="221" t="s">
        <v>477</v>
      </c>
      <c r="J106" s="221">
        <v>20</v>
      </c>
      <c r="K106" s="233"/>
    </row>
    <row r="107" spans="2:11" s="1" customFormat="1" ht="15" customHeight="1">
      <c r="B107" s="232"/>
      <c r="C107" s="221" t="s">
        <v>478</v>
      </c>
      <c r="D107" s="221"/>
      <c r="E107" s="221"/>
      <c r="F107" s="242" t="s">
        <v>475</v>
      </c>
      <c r="G107" s="221"/>
      <c r="H107" s="221" t="s">
        <v>515</v>
      </c>
      <c r="I107" s="221" t="s">
        <v>477</v>
      </c>
      <c r="J107" s="221">
        <v>120</v>
      </c>
      <c r="K107" s="233"/>
    </row>
    <row r="108" spans="2:11" s="1" customFormat="1" ht="15" customHeight="1">
      <c r="B108" s="244"/>
      <c r="C108" s="221" t="s">
        <v>480</v>
      </c>
      <c r="D108" s="221"/>
      <c r="E108" s="221"/>
      <c r="F108" s="242" t="s">
        <v>481</v>
      </c>
      <c r="G108" s="221"/>
      <c r="H108" s="221" t="s">
        <v>515</v>
      </c>
      <c r="I108" s="221" t="s">
        <v>477</v>
      </c>
      <c r="J108" s="221">
        <v>50</v>
      </c>
      <c r="K108" s="233"/>
    </row>
    <row r="109" spans="2:11" s="1" customFormat="1" ht="15" customHeight="1">
      <c r="B109" s="244"/>
      <c r="C109" s="221" t="s">
        <v>483</v>
      </c>
      <c r="D109" s="221"/>
      <c r="E109" s="221"/>
      <c r="F109" s="242" t="s">
        <v>475</v>
      </c>
      <c r="G109" s="221"/>
      <c r="H109" s="221" t="s">
        <v>515</v>
      </c>
      <c r="I109" s="221" t="s">
        <v>485</v>
      </c>
      <c r="J109" s="221"/>
      <c r="K109" s="233"/>
    </row>
    <row r="110" spans="2:11" s="1" customFormat="1" ht="15" customHeight="1">
      <c r="B110" s="244"/>
      <c r="C110" s="221" t="s">
        <v>494</v>
      </c>
      <c r="D110" s="221"/>
      <c r="E110" s="221"/>
      <c r="F110" s="242" t="s">
        <v>481</v>
      </c>
      <c r="G110" s="221"/>
      <c r="H110" s="221" t="s">
        <v>515</v>
      </c>
      <c r="I110" s="221" t="s">
        <v>477</v>
      </c>
      <c r="J110" s="221">
        <v>50</v>
      </c>
      <c r="K110" s="233"/>
    </row>
    <row r="111" spans="2:11" s="1" customFormat="1" ht="15" customHeight="1">
      <c r="B111" s="244"/>
      <c r="C111" s="221" t="s">
        <v>502</v>
      </c>
      <c r="D111" s="221"/>
      <c r="E111" s="221"/>
      <c r="F111" s="242" t="s">
        <v>481</v>
      </c>
      <c r="G111" s="221"/>
      <c r="H111" s="221" t="s">
        <v>515</v>
      </c>
      <c r="I111" s="221" t="s">
        <v>477</v>
      </c>
      <c r="J111" s="221">
        <v>50</v>
      </c>
      <c r="K111" s="233"/>
    </row>
    <row r="112" spans="2:11" s="1" customFormat="1" ht="15" customHeight="1">
      <c r="B112" s="244"/>
      <c r="C112" s="221" t="s">
        <v>500</v>
      </c>
      <c r="D112" s="221"/>
      <c r="E112" s="221"/>
      <c r="F112" s="242" t="s">
        <v>481</v>
      </c>
      <c r="G112" s="221"/>
      <c r="H112" s="221" t="s">
        <v>515</v>
      </c>
      <c r="I112" s="221" t="s">
        <v>477</v>
      </c>
      <c r="J112" s="221">
        <v>50</v>
      </c>
      <c r="K112" s="233"/>
    </row>
    <row r="113" spans="2:11" s="1" customFormat="1" ht="15" customHeight="1">
      <c r="B113" s="244"/>
      <c r="C113" s="221" t="s">
        <v>57</v>
      </c>
      <c r="D113" s="221"/>
      <c r="E113" s="221"/>
      <c r="F113" s="242" t="s">
        <v>475</v>
      </c>
      <c r="G113" s="221"/>
      <c r="H113" s="221" t="s">
        <v>516</v>
      </c>
      <c r="I113" s="221" t="s">
        <v>477</v>
      </c>
      <c r="J113" s="221">
        <v>20</v>
      </c>
      <c r="K113" s="233"/>
    </row>
    <row r="114" spans="2:11" s="1" customFormat="1" ht="15" customHeight="1">
      <c r="B114" s="244"/>
      <c r="C114" s="221" t="s">
        <v>517</v>
      </c>
      <c r="D114" s="221"/>
      <c r="E114" s="221"/>
      <c r="F114" s="242" t="s">
        <v>475</v>
      </c>
      <c r="G114" s="221"/>
      <c r="H114" s="221" t="s">
        <v>518</v>
      </c>
      <c r="I114" s="221" t="s">
        <v>477</v>
      </c>
      <c r="J114" s="221">
        <v>120</v>
      </c>
      <c r="K114" s="233"/>
    </row>
    <row r="115" spans="2:11" s="1" customFormat="1" ht="15" customHeight="1">
      <c r="B115" s="244"/>
      <c r="C115" s="221" t="s">
        <v>42</v>
      </c>
      <c r="D115" s="221"/>
      <c r="E115" s="221"/>
      <c r="F115" s="242" t="s">
        <v>475</v>
      </c>
      <c r="G115" s="221"/>
      <c r="H115" s="221" t="s">
        <v>519</v>
      </c>
      <c r="I115" s="221" t="s">
        <v>510</v>
      </c>
      <c r="J115" s="221"/>
      <c r="K115" s="233"/>
    </row>
    <row r="116" spans="2:11" s="1" customFormat="1" ht="15" customHeight="1">
      <c r="B116" s="244"/>
      <c r="C116" s="221" t="s">
        <v>52</v>
      </c>
      <c r="D116" s="221"/>
      <c r="E116" s="221"/>
      <c r="F116" s="242" t="s">
        <v>475</v>
      </c>
      <c r="G116" s="221"/>
      <c r="H116" s="221" t="s">
        <v>520</v>
      </c>
      <c r="I116" s="221" t="s">
        <v>510</v>
      </c>
      <c r="J116" s="221"/>
      <c r="K116" s="233"/>
    </row>
    <row r="117" spans="2:11" s="1" customFormat="1" ht="15" customHeight="1">
      <c r="B117" s="244"/>
      <c r="C117" s="221" t="s">
        <v>61</v>
      </c>
      <c r="D117" s="221"/>
      <c r="E117" s="221"/>
      <c r="F117" s="242" t="s">
        <v>475</v>
      </c>
      <c r="G117" s="221"/>
      <c r="H117" s="221" t="s">
        <v>521</v>
      </c>
      <c r="I117" s="221" t="s">
        <v>522</v>
      </c>
      <c r="J117" s="221"/>
      <c r="K117" s="233"/>
    </row>
    <row r="118" spans="2:11" s="1" customFormat="1" ht="15" customHeight="1">
      <c r="B118" s="247"/>
      <c r="C118" s="253"/>
      <c r="D118" s="253"/>
      <c r="E118" s="253"/>
      <c r="F118" s="253"/>
      <c r="G118" s="253"/>
      <c r="H118" s="253"/>
      <c r="I118" s="253"/>
      <c r="J118" s="253"/>
      <c r="K118" s="249"/>
    </row>
    <row r="119" spans="2:11" s="1" customFormat="1" ht="18.75" customHeight="1">
      <c r="B119" s="254"/>
      <c r="C119" s="255"/>
      <c r="D119" s="255"/>
      <c r="E119" s="255"/>
      <c r="F119" s="256"/>
      <c r="G119" s="255"/>
      <c r="H119" s="255"/>
      <c r="I119" s="255"/>
      <c r="J119" s="255"/>
      <c r="K119" s="254"/>
    </row>
    <row r="120" spans="2:11" s="1" customFormat="1" ht="18.75" customHeight="1"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</row>
    <row r="121" spans="2:11" s="1" customFormat="1" ht="7.5" customHeight="1">
      <c r="B121" s="257"/>
      <c r="C121" s="258"/>
      <c r="D121" s="258"/>
      <c r="E121" s="258"/>
      <c r="F121" s="258"/>
      <c r="G121" s="258"/>
      <c r="H121" s="258"/>
      <c r="I121" s="258"/>
      <c r="J121" s="258"/>
      <c r="K121" s="259"/>
    </row>
    <row r="122" spans="2:11" s="1" customFormat="1" ht="45" customHeight="1">
      <c r="B122" s="260"/>
      <c r="C122" s="339" t="s">
        <v>523</v>
      </c>
      <c r="D122" s="339"/>
      <c r="E122" s="339"/>
      <c r="F122" s="339"/>
      <c r="G122" s="339"/>
      <c r="H122" s="339"/>
      <c r="I122" s="339"/>
      <c r="J122" s="339"/>
      <c r="K122" s="261"/>
    </row>
    <row r="123" spans="2:11" s="1" customFormat="1" ht="17.25" customHeight="1">
      <c r="B123" s="262"/>
      <c r="C123" s="234" t="s">
        <v>469</v>
      </c>
      <c r="D123" s="234"/>
      <c r="E123" s="234"/>
      <c r="F123" s="234" t="s">
        <v>470</v>
      </c>
      <c r="G123" s="235"/>
      <c r="H123" s="234" t="s">
        <v>58</v>
      </c>
      <c r="I123" s="234" t="s">
        <v>61</v>
      </c>
      <c r="J123" s="234" t="s">
        <v>471</v>
      </c>
      <c r="K123" s="263"/>
    </row>
    <row r="124" spans="2:11" s="1" customFormat="1" ht="17.25" customHeight="1">
      <c r="B124" s="262"/>
      <c r="C124" s="236" t="s">
        <v>472</v>
      </c>
      <c r="D124" s="236"/>
      <c r="E124" s="236"/>
      <c r="F124" s="237" t="s">
        <v>473</v>
      </c>
      <c r="G124" s="238"/>
      <c r="H124" s="236"/>
      <c r="I124" s="236"/>
      <c r="J124" s="236" t="s">
        <v>474</v>
      </c>
      <c r="K124" s="263"/>
    </row>
    <row r="125" spans="2:11" s="1" customFormat="1" ht="5.25" customHeight="1">
      <c r="B125" s="264"/>
      <c r="C125" s="239"/>
      <c r="D125" s="239"/>
      <c r="E125" s="239"/>
      <c r="F125" s="239"/>
      <c r="G125" s="265"/>
      <c r="H125" s="239"/>
      <c r="I125" s="239"/>
      <c r="J125" s="239"/>
      <c r="K125" s="266"/>
    </row>
    <row r="126" spans="2:11" s="1" customFormat="1" ht="15" customHeight="1">
      <c r="B126" s="264"/>
      <c r="C126" s="221" t="s">
        <v>478</v>
      </c>
      <c r="D126" s="241"/>
      <c r="E126" s="241"/>
      <c r="F126" s="242" t="s">
        <v>475</v>
      </c>
      <c r="G126" s="221"/>
      <c r="H126" s="221" t="s">
        <v>515</v>
      </c>
      <c r="I126" s="221" t="s">
        <v>477</v>
      </c>
      <c r="J126" s="221">
        <v>120</v>
      </c>
      <c r="K126" s="267"/>
    </row>
    <row r="127" spans="2:11" s="1" customFormat="1" ht="15" customHeight="1">
      <c r="B127" s="264"/>
      <c r="C127" s="221" t="s">
        <v>524</v>
      </c>
      <c r="D127" s="221"/>
      <c r="E127" s="221"/>
      <c r="F127" s="242" t="s">
        <v>475</v>
      </c>
      <c r="G127" s="221"/>
      <c r="H127" s="221" t="s">
        <v>525</v>
      </c>
      <c r="I127" s="221" t="s">
        <v>477</v>
      </c>
      <c r="J127" s="221" t="s">
        <v>526</v>
      </c>
      <c r="K127" s="267"/>
    </row>
    <row r="128" spans="2:11" s="1" customFormat="1" ht="15" customHeight="1">
      <c r="B128" s="264"/>
      <c r="C128" s="221" t="s">
        <v>88</v>
      </c>
      <c r="D128" s="221"/>
      <c r="E128" s="221"/>
      <c r="F128" s="242" t="s">
        <v>475</v>
      </c>
      <c r="G128" s="221"/>
      <c r="H128" s="221" t="s">
        <v>527</v>
      </c>
      <c r="I128" s="221" t="s">
        <v>477</v>
      </c>
      <c r="J128" s="221" t="s">
        <v>526</v>
      </c>
      <c r="K128" s="267"/>
    </row>
    <row r="129" spans="2:11" s="1" customFormat="1" ht="15" customHeight="1">
      <c r="B129" s="264"/>
      <c r="C129" s="221" t="s">
        <v>486</v>
      </c>
      <c r="D129" s="221"/>
      <c r="E129" s="221"/>
      <c r="F129" s="242" t="s">
        <v>481</v>
      </c>
      <c r="G129" s="221"/>
      <c r="H129" s="221" t="s">
        <v>487</v>
      </c>
      <c r="I129" s="221" t="s">
        <v>477</v>
      </c>
      <c r="J129" s="221">
        <v>15</v>
      </c>
      <c r="K129" s="267"/>
    </row>
    <row r="130" spans="2:11" s="1" customFormat="1" ht="15" customHeight="1">
      <c r="B130" s="264"/>
      <c r="C130" s="245" t="s">
        <v>488</v>
      </c>
      <c r="D130" s="245"/>
      <c r="E130" s="245"/>
      <c r="F130" s="246" t="s">
        <v>481</v>
      </c>
      <c r="G130" s="245"/>
      <c r="H130" s="245" t="s">
        <v>489</v>
      </c>
      <c r="I130" s="245" t="s">
        <v>477</v>
      </c>
      <c r="J130" s="245">
        <v>15</v>
      </c>
      <c r="K130" s="267"/>
    </row>
    <row r="131" spans="2:11" s="1" customFormat="1" ht="15" customHeight="1">
      <c r="B131" s="264"/>
      <c r="C131" s="245" t="s">
        <v>490</v>
      </c>
      <c r="D131" s="245"/>
      <c r="E131" s="245"/>
      <c r="F131" s="246" t="s">
        <v>481</v>
      </c>
      <c r="G131" s="245"/>
      <c r="H131" s="245" t="s">
        <v>491</v>
      </c>
      <c r="I131" s="245" t="s">
        <v>477</v>
      </c>
      <c r="J131" s="245">
        <v>20</v>
      </c>
      <c r="K131" s="267"/>
    </row>
    <row r="132" spans="2:11" s="1" customFormat="1" ht="15" customHeight="1">
      <c r="B132" s="264"/>
      <c r="C132" s="245" t="s">
        <v>492</v>
      </c>
      <c r="D132" s="245"/>
      <c r="E132" s="245"/>
      <c r="F132" s="246" t="s">
        <v>481</v>
      </c>
      <c r="G132" s="245"/>
      <c r="H132" s="245" t="s">
        <v>493</v>
      </c>
      <c r="I132" s="245" t="s">
        <v>477</v>
      </c>
      <c r="J132" s="245">
        <v>20</v>
      </c>
      <c r="K132" s="267"/>
    </row>
    <row r="133" spans="2:11" s="1" customFormat="1" ht="15" customHeight="1">
      <c r="B133" s="264"/>
      <c r="C133" s="221" t="s">
        <v>480</v>
      </c>
      <c r="D133" s="221"/>
      <c r="E133" s="221"/>
      <c r="F133" s="242" t="s">
        <v>481</v>
      </c>
      <c r="G133" s="221"/>
      <c r="H133" s="221" t="s">
        <v>515</v>
      </c>
      <c r="I133" s="221" t="s">
        <v>477</v>
      </c>
      <c r="J133" s="221">
        <v>50</v>
      </c>
      <c r="K133" s="267"/>
    </row>
    <row r="134" spans="2:11" s="1" customFormat="1" ht="15" customHeight="1">
      <c r="B134" s="264"/>
      <c r="C134" s="221" t="s">
        <v>494</v>
      </c>
      <c r="D134" s="221"/>
      <c r="E134" s="221"/>
      <c r="F134" s="242" t="s">
        <v>481</v>
      </c>
      <c r="G134" s="221"/>
      <c r="H134" s="221" t="s">
        <v>515</v>
      </c>
      <c r="I134" s="221" t="s">
        <v>477</v>
      </c>
      <c r="J134" s="221">
        <v>50</v>
      </c>
      <c r="K134" s="267"/>
    </row>
    <row r="135" spans="2:11" s="1" customFormat="1" ht="15" customHeight="1">
      <c r="B135" s="264"/>
      <c r="C135" s="221" t="s">
        <v>500</v>
      </c>
      <c r="D135" s="221"/>
      <c r="E135" s="221"/>
      <c r="F135" s="242" t="s">
        <v>481</v>
      </c>
      <c r="G135" s="221"/>
      <c r="H135" s="221" t="s">
        <v>515</v>
      </c>
      <c r="I135" s="221" t="s">
        <v>477</v>
      </c>
      <c r="J135" s="221">
        <v>50</v>
      </c>
      <c r="K135" s="267"/>
    </row>
    <row r="136" spans="2:11" s="1" customFormat="1" ht="15" customHeight="1">
      <c r="B136" s="264"/>
      <c r="C136" s="221" t="s">
        <v>502</v>
      </c>
      <c r="D136" s="221"/>
      <c r="E136" s="221"/>
      <c r="F136" s="242" t="s">
        <v>481</v>
      </c>
      <c r="G136" s="221"/>
      <c r="H136" s="221" t="s">
        <v>515</v>
      </c>
      <c r="I136" s="221" t="s">
        <v>477</v>
      </c>
      <c r="J136" s="221">
        <v>50</v>
      </c>
      <c r="K136" s="267"/>
    </row>
    <row r="137" spans="2:11" s="1" customFormat="1" ht="15" customHeight="1">
      <c r="B137" s="264"/>
      <c r="C137" s="221" t="s">
        <v>503</v>
      </c>
      <c r="D137" s="221"/>
      <c r="E137" s="221"/>
      <c r="F137" s="242" t="s">
        <v>481</v>
      </c>
      <c r="G137" s="221"/>
      <c r="H137" s="221" t="s">
        <v>528</v>
      </c>
      <c r="I137" s="221" t="s">
        <v>477</v>
      </c>
      <c r="J137" s="221">
        <v>255</v>
      </c>
      <c r="K137" s="267"/>
    </row>
    <row r="138" spans="2:11" s="1" customFormat="1" ht="15" customHeight="1">
      <c r="B138" s="264"/>
      <c r="C138" s="221" t="s">
        <v>505</v>
      </c>
      <c r="D138" s="221"/>
      <c r="E138" s="221"/>
      <c r="F138" s="242" t="s">
        <v>475</v>
      </c>
      <c r="G138" s="221"/>
      <c r="H138" s="221" t="s">
        <v>529</v>
      </c>
      <c r="I138" s="221" t="s">
        <v>507</v>
      </c>
      <c r="J138" s="221"/>
      <c r="K138" s="267"/>
    </row>
    <row r="139" spans="2:11" s="1" customFormat="1" ht="15" customHeight="1">
      <c r="B139" s="264"/>
      <c r="C139" s="221" t="s">
        <v>508</v>
      </c>
      <c r="D139" s="221"/>
      <c r="E139" s="221"/>
      <c r="F139" s="242" t="s">
        <v>475</v>
      </c>
      <c r="G139" s="221"/>
      <c r="H139" s="221" t="s">
        <v>530</v>
      </c>
      <c r="I139" s="221" t="s">
        <v>510</v>
      </c>
      <c r="J139" s="221"/>
      <c r="K139" s="267"/>
    </row>
    <row r="140" spans="2:11" s="1" customFormat="1" ht="15" customHeight="1">
      <c r="B140" s="264"/>
      <c r="C140" s="221" t="s">
        <v>511</v>
      </c>
      <c r="D140" s="221"/>
      <c r="E140" s="221"/>
      <c r="F140" s="242" t="s">
        <v>475</v>
      </c>
      <c r="G140" s="221"/>
      <c r="H140" s="221" t="s">
        <v>511</v>
      </c>
      <c r="I140" s="221" t="s">
        <v>510</v>
      </c>
      <c r="J140" s="221"/>
      <c r="K140" s="267"/>
    </row>
    <row r="141" spans="2:11" s="1" customFormat="1" ht="15" customHeight="1">
      <c r="B141" s="264"/>
      <c r="C141" s="221" t="s">
        <v>42</v>
      </c>
      <c r="D141" s="221"/>
      <c r="E141" s="221"/>
      <c r="F141" s="242" t="s">
        <v>475</v>
      </c>
      <c r="G141" s="221"/>
      <c r="H141" s="221" t="s">
        <v>531</v>
      </c>
      <c r="I141" s="221" t="s">
        <v>510</v>
      </c>
      <c r="J141" s="221"/>
      <c r="K141" s="267"/>
    </row>
    <row r="142" spans="2:11" s="1" customFormat="1" ht="15" customHeight="1">
      <c r="B142" s="264"/>
      <c r="C142" s="221" t="s">
        <v>532</v>
      </c>
      <c r="D142" s="221"/>
      <c r="E142" s="221"/>
      <c r="F142" s="242" t="s">
        <v>475</v>
      </c>
      <c r="G142" s="221"/>
      <c r="H142" s="221" t="s">
        <v>533</v>
      </c>
      <c r="I142" s="221" t="s">
        <v>510</v>
      </c>
      <c r="J142" s="221"/>
      <c r="K142" s="267"/>
    </row>
    <row r="143" spans="2:11" s="1" customFormat="1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spans="2:11" s="1" customFormat="1" ht="18.75" customHeight="1">
      <c r="B144" s="255"/>
      <c r="C144" s="255"/>
      <c r="D144" s="255"/>
      <c r="E144" s="255"/>
      <c r="F144" s="256"/>
      <c r="G144" s="255"/>
      <c r="H144" s="255"/>
      <c r="I144" s="255"/>
      <c r="J144" s="255"/>
      <c r="K144" s="255"/>
    </row>
    <row r="145" spans="2:11" s="1" customFormat="1" ht="18.75" customHeight="1"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</row>
    <row r="146" spans="2:11" s="1" customFormat="1" ht="7.5" customHeight="1">
      <c r="B146" s="229"/>
      <c r="C146" s="230"/>
      <c r="D146" s="230"/>
      <c r="E146" s="230"/>
      <c r="F146" s="230"/>
      <c r="G146" s="230"/>
      <c r="H146" s="230"/>
      <c r="I146" s="230"/>
      <c r="J146" s="230"/>
      <c r="K146" s="231"/>
    </row>
    <row r="147" spans="2:11" s="1" customFormat="1" ht="45" customHeight="1">
      <c r="B147" s="232"/>
      <c r="C147" s="338" t="s">
        <v>534</v>
      </c>
      <c r="D147" s="338"/>
      <c r="E147" s="338"/>
      <c r="F147" s="338"/>
      <c r="G147" s="338"/>
      <c r="H147" s="338"/>
      <c r="I147" s="338"/>
      <c r="J147" s="338"/>
      <c r="K147" s="233"/>
    </row>
    <row r="148" spans="2:11" s="1" customFormat="1" ht="17.25" customHeight="1">
      <c r="B148" s="232"/>
      <c r="C148" s="234" t="s">
        <v>469</v>
      </c>
      <c r="D148" s="234"/>
      <c r="E148" s="234"/>
      <c r="F148" s="234" t="s">
        <v>470</v>
      </c>
      <c r="G148" s="235"/>
      <c r="H148" s="234" t="s">
        <v>58</v>
      </c>
      <c r="I148" s="234" t="s">
        <v>61</v>
      </c>
      <c r="J148" s="234" t="s">
        <v>471</v>
      </c>
      <c r="K148" s="233"/>
    </row>
    <row r="149" spans="2:11" s="1" customFormat="1" ht="17.25" customHeight="1">
      <c r="B149" s="232"/>
      <c r="C149" s="236" t="s">
        <v>472</v>
      </c>
      <c r="D149" s="236"/>
      <c r="E149" s="236"/>
      <c r="F149" s="237" t="s">
        <v>473</v>
      </c>
      <c r="G149" s="238"/>
      <c r="H149" s="236"/>
      <c r="I149" s="236"/>
      <c r="J149" s="236" t="s">
        <v>474</v>
      </c>
      <c r="K149" s="233"/>
    </row>
    <row r="150" spans="2:11" s="1" customFormat="1" ht="5.25" customHeight="1">
      <c r="B150" s="244"/>
      <c r="C150" s="239"/>
      <c r="D150" s="239"/>
      <c r="E150" s="239"/>
      <c r="F150" s="239"/>
      <c r="G150" s="240"/>
      <c r="H150" s="239"/>
      <c r="I150" s="239"/>
      <c r="J150" s="239"/>
      <c r="K150" s="267"/>
    </row>
    <row r="151" spans="2:11" s="1" customFormat="1" ht="15" customHeight="1">
      <c r="B151" s="244"/>
      <c r="C151" s="271" t="s">
        <v>478</v>
      </c>
      <c r="D151" s="221"/>
      <c r="E151" s="221"/>
      <c r="F151" s="272" t="s">
        <v>475</v>
      </c>
      <c r="G151" s="221"/>
      <c r="H151" s="271" t="s">
        <v>515</v>
      </c>
      <c r="I151" s="271" t="s">
        <v>477</v>
      </c>
      <c r="J151" s="271">
        <v>120</v>
      </c>
      <c r="K151" s="267"/>
    </row>
    <row r="152" spans="2:11" s="1" customFormat="1" ht="15" customHeight="1">
      <c r="B152" s="244"/>
      <c r="C152" s="271" t="s">
        <v>524</v>
      </c>
      <c r="D152" s="221"/>
      <c r="E152" s="221"/>
      <c r="F152" s="272" t="s">
        <v>475</v>
      </c>
      <c r="G152" s="221"/>
      <c r="H152" s="271" t="s">
        <v>535</v>
      </c>
      <c r="I152" s="271" t="s">
        <v>477</v>
      </c>
      <c r="J152" s="271" t="s">
        <v>526</v>
      </c>
      <c r="K152" s="267"/>
    </row>
    <row r="153" spans="2:11" s="1" customFormat="1" ht="15" customHeight="1">
      <c r="B153" s="244"/>
      <c r="C153" s="271" t="s">
        <v>88</v>
      </c>
      <c r="D153" s="221"/>
      <c r="E153" s="221"/>
      <c r="F153" s="272" t="s">
        <v>475</v>
      </c>
      <c r="G153" s="221"/>
      <c r="H153" s="271" t="s">
        <v>536</v>
      </c>
      <c r="I153" s="271" t="s">
        <v>477</v>
      </c>
      <c r="J153" s="271" t="s">
        <v>526</v>
      </c>
      <c r="K153" s="267"/>
    </row>
    <row r="154" spans="2:11" s="1" customFormat="1" ht="15" customHeight="1">
      <c r="B154" s="244"/>
      <c r="C154" s="271" t="s">
        <v>480</v>
      </c>
      <c r="D154" s="221"/>
      <c r="E154" s="221"/>
      <c r="F154" s="272" t="s">
        <v>481</v>
      </c>
      <c r="G154" s="221"/>
      <c r="H154" s="271" t="s">
        <v>515</v>
      </c>
      <c r="I154" s="271" t="s">
        <v>477</v>
      </c>
      <c r="J154" s="271">
        <v>50</v>
      </c>
      <c r="K154" s="267"/>
    </row>
    <row r="155" spans="2:11" s="1" customFormat="1" ht="15" customHeight="1">
      <c r="B155" s="244"/>
      <c r="C155" s="271" t="s">
        <v>483</v>
      </c>
      <c r="D155" s="221"/>
      <c r="E155" s="221"/>
      <c r="F155" s="272" t="s">
        <v>475</v>
      </c>
      <c r="G155" s="221"/>
      <c r="H155" s="271" t="s">
        <v>515</v>
      </c>
      <c r="I155" s="271" t="s">
        <v>485</v>
      </c>
      <c r="J155" s="271"/>
      <c r="K155" s="267"/>
    </row>
    <row r="156" spans="2:11" s="1" customFormat="1" ht="15" customHeight="1">
      <c r="B156" s="244"/>
      <c r="C156" s="271" t="s">
        <v>494</v>
      </c>
      <c r="D156" s="221"/>
      <c r="E156" s="221"/>
      <c r="F156" s="272" t="s">
        <v>481</v>
      </c>
      <c r="G156" s="221"/>
      <c r="H156" s="271" t="s">
        <v>515</v>
      </c>
      <c r="I156" s="271" t="s">
        <v>477</v>
      </c>
      <c r="J156" s="271">
        <v>50</v>
      </c>
      <c r="K156" s="267"/>
    </row>
    <row r="157" spans="2:11" s="1" customFormat="1" ht="15" customHeight="1">
      <c r="B157" s="244"/>
      <c r="C157" s="271" t="s">
        <v>502</v>
      </c>
      <c r="D157" s="221"/>
      <c r="E157" s="221"/>
      <c r="F157" s="272" t="s">
        <v>481</v>
      </c>
      <c r="G157" s="221"/>
      <c r="H157" s="271" t="s">
        <v>515</v>
      </c>
      <c r="I157" s="271" t="s">
        <v>477</v>
      </c>
      <c r="J157" s="271">
        <v>50</v>
      </c>
      <c r="K157" s="267"/>
    </row>
    <row r="158" spans="2:11" s="1" customFormat="1" ht="15" customHeight="1">
      <c r="B158" s="244"/>
      <c r="C158" s="271" t="s">
        <v>500</v>
      </c>
      <c r="D158" s="221"/>
      <c r="E158" s="221"/>
      <c r="F158" s="272" t="s">
        <v>481</v>
      </c>
      <c r="G158" s="221"/>
      <c r="H158" s="271" t="s">
        <v>515</v>
      </c>
      <c r="I158" s="271" t="s">
        <v>477</v>
      </c>
      <c r="J158" s="271">
        <v>50</v>
      </c>
      <c r="K158" s="267"/>
    </row>
    <row r="159" spans="2:11" s="1" customFormat="1" ht="15" customHeight="1">
      <c r="B159" s="244"/>
      <c r="C159" s="271" t="s">
        <v>118</v>
      </c>
      <c r="D159" s="221"/>
      <c r="E159" s="221"/>
      <c r="F159" s="272" t="s">
        <v>475</v>
      </c>
      <c r="G159" s="221"/>
      <c r="H159" s="271" t="s">
        <v>537</v>
      </c>
      <c r="I159" s="271" t="s">
        <v>477</v>
      </c>
      <c r="J159" s="271" t="s">
        <v>538</v>
      </c>
      <c r="K159" s="267"/>
    </row>
    <row r="160" spans="2:11" s="1" customFormat="1" ht="15" customHeight="1">
      <c r="B160" s="244"/>
      <c r="C160" s="271" t="s">
        <v>539</v>
      </c>
      <c r="D160" s="221"/>
      <c r="E160" s="221"/>
      <c r="F160" s="272" t="s">
        <v>475</v>
      </c>
      <c r="G160" s="221"/>
      <c r="H160" s="271" t="s">
        <v>540</v>
      </c>
      <c r="I160" s="271" t="s">
        <v>510</v>
      </c>
      <c r="J160" s="271"/>
      <c r="K160" s="267"/>
    </row>
    <row r="161" spans="2:11" s="1" customFormat="1" ht="15" customHeight="1">
      <c r="B161" s="273"/>
      <c r="C161" s="253"/>
      <c r="D161" s="253"/>
      <c r="E161" s="253"/>
      <c r="F161" s="253"/>
      <c r="G161" s="253"/>
      <c r="H161" s="253"/>
      <c r="I161" s="253"/>
      <c r="J161" s="253"/>
      <c r="K161" s="274"/>
    </row>
    <row r="162" spans="2:11" s="1" customFormat="1" ht="18.75" customHeight="1">
      <c r="B162" s="255"/>
      <c r="C162" s="265"/>
      <c r="D162" s="265"/>
      <c r="E162" s="265"/>
      <c r="F162" s="275"/>
      <c r="G162" s="265"/>
      <c r="H162" s="265"/>
      <c r="I162" s="265"/>
      <c r="J162" s="265"/>
      <c r="K162" s="255"/>
    </row>
    <row r="163" spans="2:11" s="1" customFormat="1" ht="18.75" customHeight="1"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</row>
    <row r="164" spans="2:11" s="1" customFormat="1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spans="2:11" s="1" customFormat="1" ht="45" customHeight="1">
      <c r="B165" s="213"/>
      <c r="C165" s="339" t="s">
        <v>541</v>
      </c>
      <c r="D165" s="339"/>
      <c r="E165" s="339"/>
      <c r="F165" s="339"/>
      <c r="G165" s="339"/>
      <c r="H165" s="339"/>
      <c r="I165" s="339"/>
      <c r="J165" s="339"/>
      <c r="K165" s="214"/>
    </row>
    <row r="166" spans="2:11" s="1" customFormat="1" ht="17.25" customHeight="1">
      <c r="B166" s="213"/>
      <c r="C166" s="234" t="s">
        <v>469</v>
      </c>
      <c r="D166" s="234"/>
      <c r="E166" s="234"/>
      <c r="F166" s="234" t="s">
        <v>470</v>
      </c>
      <c r="G166" s="276"/>
      <c r="H166" s="277" t="s">
        <v>58</v>
      </c>
      <c r="I166" s="277" t="s">
        <v>61</v>
      </c>
      <c r="J166" s="234" t="s">
        <v>471</v>
      </c>
      <c r="K166" s="214"/>
    </row>
    <row r="167" spans="2:11" s="1" customFormat="1" ht="17.25" customHeight="1">
      <c r="B167" s="215"/>
      <c r="C167" s="236" t="s">
        <v>472</v>
      </c>
      <c r="D167" s="236"/>
      <c r="E167" s="236"/>
      <c r="F167" s="237" t="s">
        <v>473</v>
      </c>
      <c r="G167" s="278"/>
      <c r="H167" s="279"/>
      <c r="I167" s="279"/>
      <c r="J167" s="236" t="s">
        <v>474</v>
      </c>
      <c r="K167" s="216"/>
    </row>
    <row r="168" spans="2:11" s="1" customFormat="1" ht="5.25" customHeight="1">
      <c r="B168" s="244"/>
      <c r="C168" s="239"/>
      <c r="D168" s="239"/>
      <c r="E168" s="239"/>
      <c r="F168" s="239"/>
      <c r="G168" s="240"/>
      <c r="H168" s="239"/>
      <c r="I168" s="239"/>
      <c r="J168" s="239"/>
      <c r="K168" s="267"/>
    </row>
    <row r="169" spans="2:11" s="1" customFormat="1" ht="15" customHeight="1">
      <c r="B169" s="244"/>
      <c r="C169" s="221" t="s">
        <v>478</v>
      </c>
      <c r="D169" s="221"/>
      <c r="E169" s="221"/>
      <c r="F169" s="242" t="s">
        <v>475</v>
      </c>
      <c r="G169" s="221"/>
      <c r="H169" s="221" t="s">
        <v>515</v>
      </c>
      <c r="I169" s="221" t="s">
        <v>477</v>
      </c>
      <c r="J169" s="221">
        <v>120</v>
      </c>
      <c r="K169" s="267"/>
    </row>
    <row r="170" spans="2:11" s="1" customFormat="1" ht="15" customHeight="1">
      <c r="B170" s="244"/>
      <c r="C170" s="221" t="s">
        <v>524</v>
      </c>
      <c r="D170" s="221"/>
      <c r="E170" s="221"/>
      <c r="F170" s="242" t="s">
        <v>475</v>
      </c>
      <c r="G170" s="221"/>
      <c r="H170" s="221" t="s">
        <v>525</v>
      </c>
      <c r="I170" s="221" t="s">
        <v>477</v>
      </c>
      <c r="J170" s="221" t="s">
        <v>526</v>
      </c>
      <c r="K170" s="267"/>
    </row>
    <row r="171" spans="2:11" s="1" customFormat="1" ht="15" customHeight="1">
      <c r="B171" s="244"/>
      <c r="C171" s="221" t="s">
        <v>88</v>
      </c>
      <c r="D171" s="221"/>
      <c r="E171" s="221"/>
      <c r="F171" s="242" t="s">
        <v>475</v>
      </c>
      <c r="G171" s="221"/>
      <c r="H171" s="221" t="s">
        <v>542</v>
      </c>
      <c r="I171" s="221" t="s">
        <v>477</v>
      </c>
      <c r="J171" s="221" t="s">
        <v>526</v>
      </c>
      <c r="K171" s="267"/>
    </row>
    <row r="172" spans="2:11" s="1" customFormat="1" ht="15" customHeight="1">
      <c r="B172" s="244"/>
      <c r="C172" s="221" t="s">
        <v>480</v>
      </c>
      <c r="D172" s="221"/>
      <c r="E172" s="221"/>
      <c r="F172" s="242" t="s">
        <v>481</v>
      </c>
      <c r="G172" s="221"/>
      <c r="H172" s="221" t="s">
        <v>542</v>
      </c>
      <c r="I172" s="221" t="s">
        <v>477</v>
      </c>
      <c r="J172" s="221">
        <v>50</v>
      </c>
      <c r="K172" s="267"/>
    </row>
    <row r="173" spans="2:11" s="1" customFormat="1" ht="15" customHeight="1">
      <c r="B173" s="244"/>
      <c r="C173" s="221" t="s">
        <v>483</v>
      </c>
      <c r="D173" s="221"/>
      <c r="E173" s="221"/>
      <c r="F173" s="242" t="s">
        <v>475</v>
      </c>
      <c r="G173" s="221"/>
      <c r="H173" s="221" t="s">
        <v>542</v>
      </c>
      <c r="I173" s="221" t="s">
        <v>485</v>
      </c>
      <c r="J173" s="221"/>
      <c r="K173" s="267"/>
    </row>
    <row r="174" spans="2:11" s="1" customFormat="1" ht="15" customHeight="1">
      <c r="B174" s="244"/>
      <c r="C174" s="221" t="s">
        <v>494</v>
      </c>
      <c r="D174" s="221"/>
      <c r="E174" s="221"/>
      <c r="F174" s="242" t="s">
        <v>481</v>
      </c>
      <c r="G174" s="221"/>
      <c r="H174" s="221" t="s">
        <v>542</v>
      </c>
      <c r="I174" s="221" t="s">
        <v>477</v>
      </c>
      <c r="J174" s="221">
        <v>50</v>
      </c>
      <c r="K174" s="267"/>
    </row>
    <row r="175" spans="2:11" s="1" customFormat="1" ht="15" customHeight="1">
      <c r="B175" s="244"/>
      <c r="C175" s="221" t="s">
        <v>502</v>
      </c>
      <c r="D175" s="221"/>
      <c r="E175" s="221"/>
      <c r="F175" s="242" t="s">
        <v>481</v>
      </c>
      <c r="G175" s="221"/>
      <c r="H175" s="221" t="s">
        <v>542</v>
      </c>
      <c r="I175" s="221" t="s">
        <v>477</v>
      </c>
      <c r="J175" s="221">
        <v>50</v>
      </c>
      <c r="K175" s="267"/>
    </row>
    <row r="176" spans="2:11" s="1" customFormat="1" ht="15" customHeight="1">
      <c r="B176" s="244"/>
      <c r="C176" s="221" t="s">
        <v>500</v>
      </c>
      <c r="D176" s="221"/>
      <c r="E176" s="221"/>
      <c r="F176" s="242" t="s">
        <v>481</v>
      </c>
      <c r="G176" s="221"/>
      <c r="H176" s="221" t="s">
        <v>542</v>
      </c>
      <c r="I176" s="221" t="s">
        <v>477</v>
      </c>
      <c r="J176" s="221">
        <v>50</v>
      </c>
      <c r="K176" s="267"/>
    </row>
    <row r="177" spans="2:11" s="1" customFormat="1" ht="15" customHeight="1">
      <c r="B177" s="244"/>
      <c r="C177" s="221" t="s">
        <v>127</v>
      </c>
      <c r="D177" s="221"/>
      <c r="E177" s="221"/>
      <c r="F177" s="242" t="s">
        <v>475</v>
      </c>
      <c r="G177" s="221"/>
      <c r="H177" s="221" t="s">
        <v>543</v>
      </c>
      <c r="I177" s="221" t="s">
        <v>544</v>
      </c>
      <c r="J177" s="221"/>
      <c r="K177" s="267"/>
    </row>
    <row r="178" spans="2:11" s="1" customFormat="1" ht="15" customHeight="1">
      <c r="B178" s="244"/>
      <c r="C178" s="221" t="s">
        <v>61</v>
      </c>
      <c r="D178" s="221"/>
      <c r="E178" s="221"/>
      <c r="F178" s="242" t="s">
        <v>475</v>
      </c>
      <c r="G178" s="221"/>
      <c r="H178" s="221" t="s">
        <v>545</v>
      </c>
      <c r="I178" s="221" t="s">
        <v>546</v>
      </c>
      <c r="J178" s="221">
        <v>1</v>
      </c>
      <c r="K178" s="267"/>
    </row>
    <row r="179" spans="2:11" s="1" customFormat="1" ht="15" customHeight="1">
      <c r="B179" s="244"/>
      <c r="C179" s="221" t="s">
        <v>57</v>
      </c>
      <c r="D179" s="221"/>
      <c r="E179" s="221"/>
      <c r="F179" s="242" t="s">
        <v>475</v>
      </c>
      <c r="G179" s="221"/>
      <c r="H179" s="221" t="s">
        <v>547</v>
      </c>
      <c r="I179" s="221" t="s">
        <v>477</v>
      </c>
      <c r="J179" s="221">
        <v>20</v>
      </c>
      <c r="K179" s="267"/>
    </row>
    <row r="180" spans="2:11" s="1" customFormat="1" ht="15" customHeight="1">
      <c r="B180" s="244"/>
      <c r="C180" s="221" t="s">
        <v>58</v>
      </c>
      <c r="D180" s="221"/>
      <c r="E180" s="221"/>
      <c r="F180" s="242" t="s">
        <v>475</v>
      </c>
      <c r="G180" s="221"/>
      <c r="H180" s="221" t="s">
        <v>548</v>
      </c>
      <c r="I180" s="221" t="s">
        <v>477</v>
      </c>
      <c r="J180" s="221">
        <v>255</v>
      </c>
      <c r="K180" s="267"/>
    </row>
    <row r="181" spans="2:11" s="1" customFormat="1" ht="15" customHeight="1">
      <c r="B181" s="244"/>
      <c r="C181" s="221" t="s">
        <v>128</v>
      </c>
      <c r="D181" s="221"/>
      <c r="E181" s="221"/>
      <c r="F181" s="242" t="s">
        <v>475</v>
      </c>
      <c r="G181" s="221"/>
      <c r="H181" s="221" t="s">
        <v>439</v>
      </c>
      <c r="I181" s="221" t="s">
        <v>477</v>
      </c>
      <c r="J181" s="221">
        <v>10</v>
      </c>
      <c r="K181" s="267"/>
    </row>
    <row r="182" spans="2:11" s="1" customFormat="1" ht="15" customHeight="1">
      <c r="B182" s="244"/>
      <c r="C182" s="221" t="s">
        <v>129</v>
      </c>
      <c r="D182" s="221"/>
      <c r="E182" s="221"/>
      <c r="F182" s="242" t="s">
        <v>475</v>
      </c>
      <c r="G182" s="221"/>
      <c r="H182" s="221" t="s">
        <v>549</v>
      </c>
      <c r="I182" s="221" t="s">
        <v>510</v>
      </c>
      <c r="J182" s="221"/>
      <c r="K182" s="267"/>
    </row>
    <row r="183" spans="2:11" s="1" customFormat="1" ht="15" customHeight="1">
      <c r="B183" s="244"/>
      <c r="C183" s="221" t="s">
        <v>550</v>
      </c>
      <c r="D183" s="221"/>
      <c r="E183" s="221"/>
      <c r="F183" s="242" t="s">
        <v>475</v>
      </c>
      <c r="G183" s="221"/>
      <c r="H183" s="221" t="s">
        <v>551</v>
      </c>
      <c r="I183" s="221" t="s">
        <v>510</v>
      </c>
      <c r="J183" s="221"/>
      <c r="K183" s="267"/>
    </row>
    <row r="184" spans="2:11" s="1" customFormat="1" ht="15" customHeight="1">
      <c r="B184" s="244"/>
      <c r="C184" s="221" t="s">
        <v>539</v>
      </c>
      <c r="D184" s="221"/>
      <c r="E184" s="221"/>
      <c r="F184" s="242" t="s">
        <v>475</v>
      </c>
      <c r="G184" s="221"/>
      <c r="H184" s="221" t="s">
        <v>552</v>
      </c>
      <c r="I184" s="221" t="s">
        <v>510</v>
      </c>
      <c r="J184" s="221"/>
      <c r="K184" s="267"/>
    </row>
    <row r="185" spans="2:11" s="1" customFormat="1" ht="15" customHeight="1">
      <c r="B185" s="244"/>
      <c r="C185" s="221" t="s">
        <v>131</v>
      </c>
      <c r="D185" s="221"/>
      <c r="E185" s="221"/>
      <c r="F185" s="242" t="s">
        <v>481</v>
      </c>
      <c r="G185" s="221"/>
      <c r="H185" s="221" t="s">
        <v>553</v>
      </c>
      <c r="I185" s="221" t="s">
        <v>477</v>
      </c>
      <c r="J185" s="221">
        <v>50</v>
      </c>
      <c r="K185" s="267"/>
    </row>
    <row r="186" spans="2:11" s="1" customFormat="1" ht="15" customHeight="1">
      <c r="B186" s="244"/>
      <c r="C186" s="221" t="s">
        <v>554</v>
      </c>
      <c r="D186" s="221"/>
      <c r="E186" s="221"/>
      <c r="F186" s="242" t="s">
        <v>481</v>
      </c>
      <c r="G186" s="221"/>
      <c r="H186" s="221" t="s">
        <v>555</v>
      </c>
      <c r="I186" s="221" t="s">
        <v>556</v>
      </c>
      <c r="J186" s="221"/>
      <c r="K186" s="267"/>
    </row>
    <row r="187" spans="2:11" s="1" customFormat="1" ht="15" customHeight="1">
      <c r="B187" s="244"/>
      <c r="C187" s="221" t="s">
        <v>557</v>
      </c>
      <c r="D187" s="221"/>
      <c r="E187" s="221"/>
      <c r="F187" s="242" t="s">
        <v>481</v>
      </c>
      <c r="G187" s="221"/>
      <c r="H187" s="221" t="s">
        <v>558</v>
      </c>
      <c r="I187" s="221" t="s">
        <v>556</v>
      </c>
      <c r="J187" s="221"/>
      <c r="K187" s="267"/>
    </row>
    <row r="188" spans="2:11" s="1" customFormat="1" ht="15" customHeight="1">
      <c r="B188" s="244"/>
      <c r="C188" s="221" t="s">
        <v>559</v>
      </c>
      <c r="D188" s="221"/>
      <c r="E188" s="221"/>
      <c r="F188" s="242" t="s">
        <v>481</v>
      </c>
      <c r="G188" s="221"/>
      <c r="H188" s="221" t="s">
        <v>560</v>
      </c>
      <c r="I188" s="221" t="s">
        <v>556</v>
      </c>
      <c r="J188" s="221"/>
      <c r="K188" s="267"/>
    </row>
    <row r="189" spans="2:11" s="1" customFormat="1" ht="15" customHeight="1">
      <c r="B189" s="244"/>
      <c r="C189" s="280" t="s">
        <v>561</v>
      </c>
      <c r="D189" s="221"/>
      <c r="E189" s="221"/>
      <c r="F189" s="242" t="s">
        <v>481</v>
      </c>
      <c r="G189" s="221"/>
      <c r="H189" s="221" t="s">
        <v>562</v>
      </c>
      <c r="I189" s="221" t="s">
        <v>563</v>
      </c>
      <c r="J189" s="281" t="s">
        <v>564</v>
      </c>
      <c r="K189" s="267"/>
    </row>
    <row r="190" spans="2:11" s="1" customFormat="1" ht="15" customHeight="1">
      <c r="B190" s="244"/>
      <c r="C190" s="280" t="s">
        <v>46</v>
      </c>
      <c r="D190" s="221"/>
      <c r="E190" s="221"/>
      <c r="F190" s="242" t="s">
        <v>475</v>
      </c>
      <c r="G190" s="221"/>
      <c r="H190" s="218" t="s">
        <v>565</v>
      </c>
      <c r="I190" s="221" t="s">
        <v>566</v>
      </c>
      <c r="J190" s="221"/>
      <c r="K190" s="267"/>
    </row>
    <row r="191" spans="2:11" s="1" customFormat="1" ht="15" customHeight="1">
      <c r="B191" s="244"/>
      <c r="C191" s="280" t="s">
        <v>567</v>
      </c>
      <c r="D191" s="221"/>
      <c r="E191" s="221"/>
      <c r="F191" s="242" t="s">
        <v>475</v>
      </c>
      <c r="G191" s="221"/>
      <c r="H191" s="221" t="s">
        <v>568</v>
      </c>
      <c r="I191" s="221" t="s">
        <v>510</v>
      </c>
      <c r="J191" s="221"/>
      <c r="K191" s="267"/>
    </row>
    <row r="192" spans="2:11" s="1" customFormat="1" ht="15" customHeight="1">
      <c r="B192" s="244"/>
      <c r="C192" s="280" t="s">
        <v>569</v>
      </c>
      <c r="D192" s="221"/>
      <c r="E192" s="221"/>
      <c r="F192" s="242" t="s">
        <v>475</v>
      </c>
      <c r="G192" s="221"/>
      <c r="H192" s="221" t="s">
        <v>570</v>
      </c>
      <c r="I192" s="221" t="s">
        <v>510</v>
      </c>
      <c r="J192" s="221"/>
      <c r="K192" s="267"/>
    </row>
    <row r="193" spans="2:11" s="1" customFormat="1" ht="15" customHeight="1">
      <c r="B193" s="244"/>
      <c r="C193" s="280" t="s">
        <v>571</v>
      </c>
      <c r="D193" s="221"/>
      <c r="E193" s="221"/>
      <c r="F193" s="242" t="s">
        <v>481</v>
      </c>
      <c r="G193" s="221"/>
      <c r="H193" s="221" t="s">
        <v>572</v>
      </c>
      <c r="I193" s="221" t="s">
        <v>510</v>
      </c>
      <c r="J193" s="221"/>
      <c r="K193" s="267"/>
    </row>
    <row r="194" spans="2:11" s="1" customFormat="1" ht="15" customHeight="1">
      <c r="B194" s="273"/>
      <c r="C194" s="282"/>
      <c r="D194" s="253"/>
      <c r="E194" s="253"/>
      <c r="F194" s="253"/>
      <c r="G194" s="253"/>
      <c r="H194" s="253"/>
      <c r="I194" s="253"/>
      <c r="J194" s="253"/>
      <c r="K194" s="274"/>
    </row>
    <row r="195" spans="2:11" s="1" customFormat="1" ht="18.75" customHeight="1">
      <c r="B195" s="255"/>
      <c r="C195" s="265"/>
      <c r="D195" s="265"/>
      <c r="E195" s="265"/>
      <c r="F195" s="275"/>
      <c r="G195" s="265"/>
      <c r="H195" s="265"/>
      <c r="I195" s="265"/>
      <c r="J195" s="265"/>
      <c r="K195" s="255"/>
    </row>
    <row r="196" spans="2:11" s="1" customFormat="1" ht="18.75" customHeight="1">
      <c r="B196" s="255"/>
      <c r="C196" s="265"/>
      <c r="D196" s="265"/>
      <c r="E196" s="265"/>
      <c r="F196" s="275"/>
      <c r="G196" s="265"/>
      <c r="H196" s="265"/>
      <c r="I196" s="265"/>
      <c r="J196" s="265"/>
      <c r="K196" s="255"/>
    </row>
    <row r="197" spans="2:11" s="1" customFormat="1" ht="18.75" customHeight="1">
      <c r="B197" s="228"/>
      <c r="C197" s="228"/>
      <c r="D197" s="228"/>
      <c r="E197" s="228"/>
      <c r="F197" s="228"/>
      <c r="G197" s="228"/>
      <c r="H197" s="228"/>
      <c r="I197" s="228"/>
      <c r="J197" s="228"/>
      <c r="K197" s="228"/>
    </row>
    <row r="198" spans="2:11" s="1" customFormat="1" ht="13.5">
      <c r="B198" s="210"/>
      <c r="C198" s="211"/>
      <c r="D198" s="211"/>
      <c r="E198" s="211"/>
      <c r="F198" s="211"/>
      <c r="G198" s="211"/>
      <c r="H198" s="211"/>
      <c r="I198" s="211"/>
      <c r="J198" s="211"/>
      <c r="K198" s="212"/>
    </row>
    <row r="199" spans="2:11" s="1" customFormat="1" ht="21">
      <c r="B199" s="213"/>
      <c r="C199" s="339" t="s">
        <v>573</v>
      </c>
      <c r="D199" s="339"/>
      <c r="E199" s="339"/>
      <c r="F199" s="339"/>
      <c r="G199" s="339"/>
      <c r="H199" s="339"/>
      <c r="I199" s="339"/>
      <c r="J199" s="339"/>
      <c r="K199" s="214"/>
    </row>
    <row r="200" spans="2:11" s="1" customFormat="1" ht="25.5" customHeight="1">
      <c r="B200" s="213"/>
      <c r="C200" s="283" t="s">
        <v>574</v>
      </c>
      <c r="D200" s="283"/>
      <c r="E200" s="283"/>
      <c r="F200" s="283" t="s">
        <v>575</v>
      </c>
      <c r="G200" s="284"/>
      <c r="H200" s="340" t="s">
        <v>576</v>
      </c>
      <c r="I200" s="340"/>
      <c r="J200" s="340"/>
      <c r="K200" s="214"/>
    </row>
    <row r="201" spans="2:11" s="1" customFormat="1" ht="5.25" customHeight="1">
      <c r="B201" s="244"/>
      <c r="C201" s="239"/>
      <c r="D201" s="239"/>
      <c r="E201" s="239"/>
      <c r="F201" s="239"/>
      <c r="G201" s="265"/>
      <c r="H201" s="239"/>
      <c r="I201" s="239"/>
      <c r="J201" s="239"/>
      <c r="K201" s="267"/>
    </row>
    <row r="202" spans="2:11" s="1" customFormat="1" ht="15" customHeight="1">
      <c r="B202" s="244"/>
      <c r="C202" s="221" t="s">
        <v>566</v>
      </c>
      <c r="D202" s="221"/>
      <c r="E202" s="221"/>
      <c r="F202" s="242" t="s">
        <v>47</v>
      </c>
      <c r="G202" s="221"/>
      <c r="H202" s="341" t="s">
        <v>577</v>
      </c>
      <c r="I202" s="341"/>
      <c r="J202" s="341"/>
      <c r="K202" s="267"/>
    </row>
    <row r="203" spans="2:11" s="1" customFormat="1" ht="15" customHeight="1">
      <c r="B203" s="244"/>
      <c r="C203" s="221"/>
      <c r="D203" s="221"/>
      <c r="E203" s="221"/>
      <c r="F203" s="242" t="s">
        <v>48</v>
      </c>
      <c r="G203" s="221"/>
      <c r="H203" s="341" t="s">
        <v>578</v>
      </c>
      <c r="I203" s="341"/>
      <c r="J203" s="341"/>
      <c r="K203" s="267"/>
    </row>
    <row r="204" spans="2:11" s="1" customFormat="1" ht="15" customHeight="1">
      <c r="B204" s="244"/>
      <c r="C204" s="221"/>
      <c r="D204" s="221"/>
      <c r="E204" s="221"/>
      <c r="F204" s="242" t="s">
        <v>51</v>
      </c>
      <c r="G204" s="221"/>
      <c r="H204" s="341" t="s">
        <v>579</v>
      </c>
      <c r="I204" s="341"/>
      <c r="J204" s="341"/>
      <c r="K204" s="267"/>
    </row>
    <row r="205" spans="2:11" s="1" customFormat="1" ht="15" customHeight="1">
      <c r="B205" s="244"/>
      <c r="C205" s="221"/>
      <c r="D205" s="221"/>
      <c r="E205" s="221"/>
      <c r="F205" s="242" t="s">
        <v>49</v>
      </c>
      <c r="G205" s="221"/>
      <c r="H205" s="341" t="s">
        <v>580</v>
      </c>
      <c r="I205" s="341"/>
      <c r="J205" s="341"/>
      <c r="K205" s="267"/>
    </row>
    <row r="206" spans="2:11" s="1" customFormat="1" ht="15" customHeight="1">
      <c r="B206" s="244"/>
      <c r="C206" s="221"/>
      <c r="D206" s="221"/>
      <c r="E206" s="221"/>
      <c r="F206" s="242" t="s">
        <v>50</v>
      </c>
      <c r="G206" s="221"/>
      <c r="H206" s="341" t="s">
        <v>581</v>
      </c>
      <c r="I206" s="341"/>
      <c r="J206" s="341"/>
      <c r="K206" s="267"/>
    </row>
    <row r="207" spans="2:11" s="1" customFormat="1" ht="15" customHeight="1">
      <c r="B207" s="244"/>
      <c r="C207" s="221"/>
      <c r="D207" s="221"/>
      <c r="E207" s="221"/>
      <c r="F207" s="242"/>
      <c r="G207" s="221"/>
      <c r="H207" s="221"/>
      <c r="I207" s="221"/>
      <c r="J207" s="221"/>
      <c r="K207" s="267"/>
    </row>
    <row r="208" spans="2:11" s="1" customFormat="1" ht="15" customHeight="1">
      <c r="B208" s="244"/>
      <c r="C208" s="221" t="s">
        <v>522</v>
      </c>
      <c r="D208" s="221"/>
      <c r="E208" s="221"/>
      <c r="F208" s="242" t="s">
        <v>82</v>
      </c>
      <c r="G208" s="221"/>
      <c r="H208" s="341" t="s">
        <v>582</v>
      </c>
      <c r="I208" s="341"/>
      <c r="J208" s="341"/>
      <c r="K208" s="267"/>
    </row>
    <row r="209" spans="2:11" s="1" customFormat="1" ht="15" customHeight="1">
      <c r="B209" s="244"/>
      <c r="C209" s="221"/>
      <c r="D209" s="221"/>
      <c r="E209" s="221"/>
      <c r="F209" s="242" t="s">
        <v>418</v>
      </c>
      <c r="G209" s="221"/>
      <c r="H209" s="341" t="s">
        <v>419</v>
      </c>
      <c r="I209" s="341"/>
      <c r="J209" s="341"/>
      <c r="K209" s="267"/>
    </row>
    <row r="210" spans="2:11" s="1" customFormat="1" ht="15" customHeight="1">
      <c r="B210" s="244"/>
      <c r="C210" s="221"/>
      <c r="D210" s="221"/>
      <c r="E210" s="221"/>
      <c r="F210" s="242" t="s">
        <v>416</v>
      </c>
      <c r="G210" s="221"/>
      <c r="H210" s="341" t="s">
        <v>583</v>
      </c>
      <c r="I210" s="341"/>
      <c r="J210" s="341"/>
      <c r="K210" s="267"/>
    </row>
    <row r="211" spans="2:11" s="1" customFormat="1" ht="15" customHeight="1">
      <c r="B211" s="285"/>
      <c r="C211" s="221"/>
      <c r="D211" s="221"/>
      <c r="E211" s="221"/>
      <c r="F211" s="242" t="s">
        <v>420</v>
      </c>
      <c r="G211" s="280"/>
      <c r="H211" s="342" t="s">
        <v>421</v>
      </c>
      <c r="I211" s="342"/>
      <c r="J211" s="342"/>
      <c r="K211" s="286"/>
    </row>
    <row r="212" spans="2:11" s="1" customFormat="1" ht="15" customHeight="1">
      <c r="B212" s="285"/>
      <c r="C212" s="221"/>
      <c r="D212" s="221"/>
      <c r="E212" s="221"/>
      <c r="F212" s="242" t="s">
        <v>422</v>
      </c>
      <c r="G212" s="280"/>
      <c r="H212" s="342" t="s">
        <v>584</v>
      </c>
      <c r="I212" s="342"/>
      <c r="J212" s="342"/>
      <c r="K212" s="286"/>
    </row>
    <row r="213" spans="2:11" s="1" customFormat="1" ht="15" customHeight="1">
      <c r="B213" s="285"/>
      <c r="C213" s="221"/>
      <c r="D213" s="221"/>
      <c r="E213" s="221"/>
      <c r="F213" s="242"/>
      <c r="G213" s="280"/>
      <c r="H213" s="271"/>
      <c r="I213" s="271"/>
      <c r="J213" s="271"/>
      <c r="K213" s="286"/>
    </row>
    <row r="214" spans="2:11" s="1" customFormat="1" ht="15" customHeight="1">
      <c r="B214" s="285"/>
      <c r="C214" s="221" t="s">
        <v>546</v>
      </c>
      <c r="D214" s="221"/>
      <c r="E214" s="221"/>
      <c r="F214" s="242">
        <v>1</v>
      </c>
      <c r="G214" s="280"/>
      <c r="H214" s="342" t="s">
        <v>585</v>
      </c>
      <c r="I214" s="342"/>
      <c r="J214" s="342"/>
      <c r="K214" s="286"/>
    </row>
    <row r="215" spans="2:11" s="1" customFormat="1" ht="15" customHeight="1">
      <c r="B215" s="285"/>
      <c r="C215" s="221"/>
      <c r="D215" s="221"/>
      <c r="E215" s="221"/>
      <c r="F215" s="242">
        <v>2</v>
      </c>
      <c r="G215" s="280"/>
      <c r="H215" s="342" t="s">
        <v>586</v>
      </c>
      <c r="I215" s="342"/>
      <c r="J215" s="342"/>
      <c r="K215" s="286"/>
    </row>
    <row r="216" spans="2:11" s="1" customFormat="1" ht="15" customHeight="1">
      <c r="B216" s="285"/>
      <c r="C216" s="221"/>
      <c r="D216" s="221"/>
      <c r="E216" s="221"/>
      <c r="F216" s="242">
        <v>3</v>
      </c>
      <c r="G216" s="280"/>
      <c r="H216" s="342" t="s">
        <v>587</v>
      </c>
      <c r="I216" s="342"/>
      <c r="J216" s="342"/>
      <c r="K216" s="286"/>
    </row>
    <row r="217" spans="2:11" s="1" customFormat="1" ht="15" customHeight="1">
      <c r="B217" s="285"/>
      <c r="C217" s="221"/>
      <c r="D217" s="221"/>
      <c r="E217" s="221"/>
      <c r="F217" s="242">
        <v>4</v>
      </c>
      <c r="G217" s="280"/>
      <c r="H217" s="342" t="s">
        <v>588</v>
      </c>
      <c r="I217" s="342"/>
      <c r="J217" s="342"/>
      <c r="K217" s="286"/>
    </row>
    <row r="218" spans="2:11" s="1" customFormat="1" ht="12.75" customHeight="1">
      <c r="B218" s="287"/>
      <c r="C218" s="288"/>
      <c r="D218" s="288"/>
      <c r="E218" s="288"/>
      <c r="F218" s="288"/>
      <c r="G218" s="288"/>
      <c r="H218" s="288"/>
      <c r="I218" s="288"/>
      <c r="J218" s="288"/>
      <c r="K218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111.1 - chodník - II-4...</vt:lpstr>
      <vt:lpstr>SO 191 - dopravní značení...</vt:lpstr>
      <vt:lpstr>SO 192 - DIO</vt:lpstr>
      <vt:lpstr>SO 901 - VRN</vt:lpstr>
      <vt:lpstr>Pokyny pro vyplnění</vt:lpstr>
      <vt:lpstr>'Rekapitulace stavby'!Názvy_tisku</vt:lpstr>
      <vt:lpstr>'SO 111.1 - chodník - II-4...'!Názvy_tisku</vt:lpstr>
      <vt:lpstr>'SO 191 - dopravní značení...'!Názvy_tisku</vt:lpstr>
      <vt:lpstr>'SO 192 - DIO'!Názvy_tisku</vt:lpstr>
      <vt:lpstr>'SO 901 - VRN'!Názvy_tisku</vt:lpstr>
      <vt:lpstr>'Pokyny pro vyplnění'!Oblast_tisku</vt:lpstr>
      <vt:lpstr>'Rekapitulace stavby'!Oblast_tisku</vt:lpstr>
      <vt:lpstr>'SO 111.1 - chodník - II-4...'!Oblast_tisku</vt:lpstr>
      <vt:lpstr>'SO 191 - dopravní značení...'!Oblast_tisku</vt:lpstr>
      <vt:lpstr>'SO 192 - DIO'!Oblast_tisku</vt:lpstr>
      <vt:lpstr>'SO 901 - VRN'!Oblast_tisku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ZAMYKAL-PC\zamykal</dc:creator>
  <cp:lastModifiedBy>zamykal</cp:lastModifiedBy>
  <cp:lastPrinted>2021-03-15T11:27:30Z</cp:lastPrinted>
  <dcterms:created xsi:type="dcterms:W3CDTF">2021-03-15T11:26:37Z</dcterms:created>
  <dcterms:modified xsi:type="dcterms:W3CDTF">2021-03-15T11:27:39Z</dcterms:modified>
</cp:coreProperties>
</file>