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6440" tabRatio="500"/>
  </bookViews>
  <sheets>
    <sheet name="Kryci list" sheetId="1" r:id="rId1"/>
    <sheet name="Rekapitulacia" sheetId="2" r:id="rId2"/>
    <sheet name="Prehlad" sheetId="3" r:id="rId3"/>
  </sheets>
  <definedNames>
    <definedName name="Excel_BuiltIn_Print_Area_3">'Kryci list'!$A:$M</definedName>
    <definedName name="Excel_BuiltIn_Print_Area_4">Rekapitulacia!$A:$F</definedName>
    <definedName name="Excel_BuiltIn_Print_Area_5">Prehlad!$A:$O</definedName>
    <definedName name="_xlnm.Print_Titles" localSheetId="2">Prehlad!$8:$10</definedName>
    <definedName name="_xlnm.Print_Titles" localSheetId="1">Rekapitulacia!$8:$10</definedName>
    <definedName name="_xlnm.Print_Area" localSheetId="0">'Kryci list'!$A$1:$M$28</definedName>
    <definedName name="_xlnm.Print_Area" localSheetId="1">Rekapitulacia!$A:$G</definedName>
  </definedName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W292" i="3" l="1"/>
  <c r="W290" i="3"/>
  <c r="W288" i="3"/>
  <c r="N288" i="3"/>
  <c r="L285" i="3"/>
  <c r="L284" i="3"/>
  <c r="L283" i="3"/>
  <c r="L288" i="3" s="1"/>
  <c r="E20" i="2" s="1"/>
  <c r="D20" i="2"/>
  <c r="C20" i="2"/>
  <c r="W261" i="3"/>
  <c r="N261" i="3"/>
  <c r="L261" i="3"/>
  <c r="E261" i="3"/>
  <c r="B19" i="2"/>
  <c r="W257" i="3"/>
  <c r="N257" i="3"/>
  <c r="L257" i="3"/>
  <c r="B18" i="2"/>
  <c r="L252" i="3"/>
  <c r="C18" i="2"/>
  <c r="D18" i="2"/>
  <c r="W248" i="3"/>
  <c r="N248" i="3"/>
  <c r="L225" i="3"/>
  <c r="L219" i="3"/>
  <c r="L185" i="3"/>
  <c r="L248" i="3" s="1"/>
  <c r="E17" i="2" s="1"/>
  <c r="E248" i="3"/>
  <c r="C17" i="2"/>
  <c r="D17" i="2"/>
  <c r="B17" i="2"/>
  <c r="W165" i="3"/>
  <c r="N165" i="3"/>
  <c r="L164" i="3"/>
  <c r="L165" i="3" s="1"/>
  <c r="E16" i="2" s="1"/>
  <c r="C16" i="2"/>
  <c r="D16" i="2"/>
  <c r="B16" i="2"/>
  <c r="W90" i="3"/>
  <c r="N90" i="3"/>
  <c r="L89" i="3"/>
  <c r="L87" i="3"/>
  <c r="L85" i="3"/>
  <c r="L84" i="3"/>
  <c r="L83" i="3"/>
  <c r="L82" i="3"/>
  <c r="L80" i="3"/>
  <c r="L78" i="3"/>
  <c r="L76" i="3"/>
  <c r="L74" i="3"/>
  <c r="L72" i="3"/>
  <c r="L71" i="3"/>
  <c r="C15" i="2"/>
  <c r="L70" i="3"/>
  <c r="L69" i="3"/>
  <c r="L68" i="3"/>
  <c r="L90" i="3" s="1"/>
  <c r="E15" i="2" s="1"/>
  <c r="D15" i="2"/>
  <c r="B15" i="2"/>
  <c r="W64" i="3"/>
  <c r="N63" i="3"/>
  <c r="L63" i="3"/>
  <c r="N62" i="3"/>
  <c r="L62" i="3"/>
  <c r="E64" i="3"/>
  <c r="N61" i="3"/>
  <c r="N290" i="3" s="1"/>
  <c r="F21" i="2" s="1"/>
  <c r="L61" i="3"/>
  <c r="L290" i="3" s="1"/>
  <c r="E21" i="2" s="1"/>
  <c r="W58" i="3"/>
  <c r="N58" i="3"/>
  <c r="L58" i="3"/>
  <c r="D13" i="2"/>
  <c r="C13" i="2"/>
  <c r="W24" i="3"/>
  <c r="N24" i="3"/>
  <c r="L24" i="3"/>
  <c r="B12" i="2"/>
  <c r="D12" i="2"/>
  <c r="E24" i="3"/>
  <c r="C21" i="2"/>
  <c r="D8" i="3"/>
  <c r="G23" i="2"/>
  <c r="G21" i="2"/>
  <c r="G20" i="2"/>
  <c r="F20" i="2"/>
  <c r="B20" i="2"/>
  <c r="G19" i="2"/>
  <c r="F19" i="2"/>
  <c r="E19" i="2"/>
  <c r="D19" i="2"/>
  <c r="C19" i="2"/>
  <c r="G18" i="2"/>
  <c r="F18" i="2"/>
  <c r="E18" i="2"/>
  <c r="G17" i="2"/>
  <c r="F17" i="2"/>
  <c r="G16" i="2"/>
  <c r="F16" i="2"/>
  <c r="G15" i="2"/>
  <c r="F15" i="2"/>
  <c r="G14" i="2"/>
  <c r="D14" i="2"/>
  <c r="C14" i="2"/>
  <c r="B14" i="2"/>
  <c r="G13" i="2"/>
  <c r="F13" i="2"/>
  <c r="E13" i="2"/>
  <c r="B13" i="2"/>
  <c r="G12" i="2"/>
  <c r="F12" i="2"/>
  <c r="E12" i="2"/>
  <c r="B8" i="2"/>
  <c r="L25" i="1"/>
  <c r="M25" i="1" s="1"/>
  <c r="M17" i="1"/>
  <c r="M21" i="1" s="1"/>
  <c r="I15" i="1"/>
  <c r="E14" i="1"/>
  <c r="D14" i="1"/>
  <c r="F14" i="1" s="1"/>
  <c r="E13" i="1"/>
  <c r="D13" i="1"/>
  <c r="F13" i="1" s="1"/>
  <c r="E12" i="1"/>
  <c r="D12" i="1"/>
  <c r="E11" i="1"/>
  <c r="D11" i="1"/>
  <c r="M9" i="1"/>
  <c r="I9" i="1"/>
  <c r="F9" i="1"/>
  <c r="M8" i="1"/>
  <c r="I8" i="1"/>
  <c r="F8" i="1"/>
  <c r="H1" i="1"/>
  <c r="D15" i="1" l="1"/>
  <c r="E15" i="1"/>
  <c r="F12" i="1"/>
  <c r="M12" i="1"/>
  <c r="M14" i="1"/>
  <c r="C12" i="2"/>
  <c r="E257" i="3"/>
  <c r="E292" i="3"/>
  <c r="L64" i="3"/>
  <c r="E14" i="2" s="1"/>
  <c r="E90" i="3"/>
  <c r="E165" i="3"/>
  <c r="E290" i="3"/>
  <c r="B23" i="2"/>
  <c r="F11" i="1"/>
  <c r="F15" i="1" s="1"/>
  <c r="E58" i="3"/>
  <c r="N64" i="3"/>
  <c r="F14" i="2" s="1"/>
  <c r="E288" i="3"/>
  <c r="B21" i="2"/>
  <c r="C23" i="2"/>
  <c r="M11" i="1"/>
  <c r="M13" i="1"/>
  <c r="D23" i="2"/>
  <c r="D21" i="2"/>
  <c r="L292" i="3"/>
  <c r="E23" i="2" s="1"/>
  <c r="N292" i="3"/>
  <c r="F23" i="2" s="1"/>
  <c r="M15" i="1" l="1"/>
  <c r="M23" i="1"/>
  <c r="L24" i="1" l="1"/>
  <c r="M24" i="1" s="1"/>
  <c r="M26" i="1" s="1"/>
</calcChain>
</file>

<file path=xl/sharedStrings.xml><?xml version="1.0" encoding="utf-8"?>
<sst xmlns="http://schemas.openxmlformats.org/spreadsheetml/2006/main" count="4203" uniqueCount="1491">
  <si>
    <t>Ing. Gabriel Kaleta</t>
  </si>
  <si>
    <t>V module</t>
  </si>
  <si>
    <t>Hlavička1</t>
  </si>
  <si>
    <t>Mena</t>
  </si>
  <si>
    <t>Hlavička2</t>
  </si>
  <si>
    <t>Obdobie</t>
  </si>
  <si>
    <t xml:space="preserve"> Stavba : Stavebné úpravy Angia , FN Trenčín</t>
  </si>
  <si>
    <t xml:space="preserve">Miesto: </t>
  </si>
  <si>
    <t xml:space="preserve">Rozpočet: </t>
  </si>
  <si>
    <t>Rozpočet</t>
  </si>
  <si>
    <t>Krycí list rozpočtu v</t>
  </si>
  <si>
    <t>EUR</t>
  </si>
  <si>
    <t xml:space="preserve"> Objekt : Angio - Elektroinštalácia</t>
  </si>
  <si>
    <t xml:space="preserve">JKSO : </t>
  </si>
  <si>
    <t>Spracoval: Ing. Kaleta</t>
  </si>
  <si>
    <t>Čerpanie</t>
  </si>
  <si>
    <t>Krycí list splátky v</t>
  </si>
  <si>
    <t>za obdobie</t>
  </si>
  <si>
    <t>Mesiac 2015</t>
  </si>
  <si>
    <t xml:space="preserve"> </t>
  </si>
  <si>
    <t>Dňa: 23.12.2020</t>
  </si>
  <si>
    <t xml:space="preserve">Zmluva č.: </t>
  </si>
  <si>
    <t>VK</t>
  </si>
  <si>
    <t>Krycí list výrobnej kalkulácie v</t>
  </si>
  <si>
    <t xml:space="preserve"> Odberateľ:</t>
  </si>
  <si>
    <t>IČO:</t>
  </si>
  <si>
    <t>DIČ:</t>
  </si>
  <si>
    <t>IČ DPH:</t>
  </si>
  <si>
    <t>VF</t>
  </si>
  <si>
    <t xml:space="preserve"> Dodávateľ:</t>
  </si>
  <si>
    <t>OP</t>
  </si>
  <si>
    <t>Krycí list OP v</t>
  </si>
  <si>
    <t xml:space="preserve"> Projektant: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</si>
  <si>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</si>
  <si>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</si>
  <si>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</si>
  <si>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</si>
  <si>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</si>
  <si>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</si>
  <si>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</si>
  <si>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</si>
  <si>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</si>
  <si>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</si>
  <si>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Práce nadčas</t>
  </si>
  <si>
    <t xml:space="preserve"> Zariadenie staveniska</t>
  </si>
  <si>
    <t xml:space="preserve"> PSV:</t>
  </si>
  <si>
    <t xml:space="preserve"> Murárske výpomoce</t>
  </si>
  <si>
    <t xml:space="preserve"> Prevádzkové vplyvy</t>
  </si>
  <si>
    <t xml:space="preserve"> MCE:</t>
  </si>
  <si>
    <t xml:space="preserve"> Bez pevnej podlahy</t>
  </si>
  <si>
    <t xml:space="preserve"> Sťažené podmienky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</si>
  <si>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</si>
  <si>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</si>
  <si>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</si>
  <si>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</si>
  <si>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</si>
  <si>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</si>
  <si>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</si>
  <si>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</si>
  <si>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</si>
  <si>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</si>
  <si>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</si>
  <si>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</si>
  <si>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 Inžinierska činnosť</t>
  </si>
  <si>
    <t xml:space="preserve"> Projektové práce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</si>
  <si>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</si>
  <si>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</si>
  <si>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</si>
  <si>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</si>
  <si>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</si>
  <si>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 DPH   20% z:</t>
  </si>
  <si>
    <t xml:space="preserve"> DPH    0% z:</t>
  </si>
  <si>
    <t xml:space="preserve">Súčet riadkov 21 až 23: </t>
  </si>
  <si>
    <t>F</t>
  </si>
  <si>
    <t xml:space="preserve"> Odpočet - prípočet</t>
  </si>
  <si>
    <t xml:space="preserve">Odberateľ: </t>
  </si>
  <si>
    <t xml:space="preserve">Projektant: </t>
  </si>
  <si>
    <t>Rekapitulácia rozpočtu v</t>
  </si>
  <si>
    <t xml:space="preserve">Dodávateľ: </t>
  </si>
  <si>
    <t>Dátum: 23.12.2020</t>
  </si>
  <si>
    <t>Rekapitulácia splátky v</t>
  </si>
  <si>
    <t>Rekapitulácia výrobnej kalkulácie v</t>
  </si>
  <si>
    <t>Stavba : Stavebné úpravy Angia , FN Trenčín</t>
  </si>
  <si>
    <t>Objekt : Angio - Elektroinštalácia</t>
  </si>
  <si>
    <t>Rekapitulácia OP v</t>
  </si>
  <si>
    <t>Popis položky, stavebného dielu, remesla</t>
  </si>
  <si>
    <t>Špecifikovaný</t>
  </si>
  <si>
    <t>Spolu</t>
  </si>
  <si>
    <t>Hmotnosť v tonách</t>
  </si>
  <si>
    <t>Suť v tonách</t>
  </si>
  <si>
    <t>Nh</t>
  </si>
  <si>
    <t>materiál</t>
  </si>
  <si>
    <t>Doplnenie rozvádzača R-VZT spolu:</t>
  </si>
  <si>
    <t>Rozvádzač RS1 + RD1 + RZ1 spolu:</t>
  </si>
  <si>
    <t>Sekanie drážok spolu:</t>
  </si>
  <si>
    <t>Svietidlá spolu:</t>
  </si>
  <si>
    <t>Káble a vodiče spolu:</t>
  </si>
  <si>
    <t>Inštalačný materiál spolu:</t>
  </si>
  <si>
    <t>Ostatné spolu:</t>
  </si>
  <si>
    <t>Revízia - Hlava XI spolu:</t>
  </si>
  <si>
    <t>Rozvádzač HRT - ANGIO spolu:</t>
  </si>
  <si>
    <t>M21 - 155 Elektromontáže spolu:</t>
  </si>
  <si>
    <t>Rozpočet celkom:</t>
  </si>
  <si>
    <t>Počet des.miest</t>
  </si>
  <si>
    <t>Formát</t>
  </si>
  <si>
    <t>Prehľad rozpočtových nákladov v</t>
  </si>
  <si>
    <t>Súpis vykonaných prác a dodávok v</t>
  </si>
  <si>
    <t>Prehľad kalkulovaných nákladov v</t>
  </si>
  <si>
    <t>Súpis plánovaných prác a dodávok v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</si>
  <si>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</si>
  <si>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</si>
  <si>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</si>
  <si>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</si>
  <si>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</si>
  <si>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</si>
  <si>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</si>
  <si>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</si>
  <si>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</si>
  <si>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</si>
  <si>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</si>
  <si>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</si>
  <si>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</si>
  <si>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Klasifikácia</t>
  </si>
  <si>
    <t>Katalógové</t>
  </si>
  <si>
    <t>AC</t>
  </si>
  <si>
    <t>AD</t>
  </si>
  <si>
    <t>Jedn. cena</t>
  </si>
  <si>
    <t>Index JC</t>
  </si>
  <si>
    <t>Index mn.</t>
  </si>
  <si>
    <t>Zaradenie</t>
  </si>
  <si>
    <t>Lev0</t>
  </si>
  <si>
    <t>Lev1</t>
  </si>
  <si>
    <t>Lev2</t>
  </si>
  <si>
    <t>Lev3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</si>
  <si>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</si>
  <si>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</si>
  <si>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</si>
  <si>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</si>
  <si>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</si>
  <si>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</si>
  <si>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</si>
  <si>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</si>
  <si>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</si>
  <si>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zostatok</t>
  </si>
  <si>
    <t>z režimu stavba</t>
  </si>
  <si>
    <t>položky</t>
  </si>
  <si>
    <t>pre tlač</t>
  </si>
  <si>
    <t>produkcie</t>
  </si>
  <si>
    <t>ceny</t>
  </si>
  <si>
    <t>pre KL</t>
  </si>
  <si>
    <t>pozícia</t>
  </si>
  <si>
    <t>21</t>
  </si>
  <si>
    <t>M21 - 155 Elektromontáže</t>
  </si>
  <si>
    <t>21-000034</t>
  </si>
  <si>
    <t>Doplnenie rozvádzača R-VZT</t>
  </si>
  <si>
    <t xml:space="preserve">    1  </t>
  </si>
  <si>
    <t>MAT</t>
  </si>
  <si>
    <t>3585306E29</t>
  </si>
  <si>
    <t>Istič 3-pólový 263415 - 10kA (3MD) PL7-C63/3</t>
  </si>
  <si>
    <t>kus</t>
  </si>
  <si>
    <t xml:space="preserve"> 21/21-000034/001   </t>
  </si>
  <si>
    <t xml:space="preserve">3585306E29          </t>
  </si>
  <si>
    <t>31.20.23</t>
  </si>
  <si>
    <t xml:space="preserve">263415              </t>
  </si>
  <si>
    <t>8</t>
  </si>
  <si>
    <t>MZ</t>
  </si>
  <si>
    <t>S</t>
  </si>
  <si>
    <t>21/</t>
  </si>
  <si>
    <t>21/21-000034/</t>
  </si>
  <si>
    <t xml:space="preserve">    2  </t>
  </si>
  <si>
    <t>3585306E24</t>
  </si>
  <si>
    <t>Istič 3-pólový 263410 - 10kA (3MD) PL7-C20/3</t>
  </si>
  <si>
    <t xml:space="preserve"> 21/21-000034/002   </t>
  </si>
  <si>
    <t xml:space="preserve">3585306E24          </t>
  </si>
  <si>
    <t xml:space="preserve">263410              </t>
  </si>
  <si>
    <t xml:space="preserve">    3  </t>
  </si>
  <si>
    <t>3585306E23</t>
  </si>
  <si>
    <t>Istič 3-pólový 263409 - 10kA (3MD) PL7-C16/3</t>
  </si>
  <si>
    <t xml:space="preserve"> 21/21-000034/003   </t>
  </si>
  <si>
    <t xml:space="preserve">3585306E23          </t>
  </si>
  <si>
    <t xml:space="preserve">263409              </t>
  </si>
  <si>
    <t xml:space="preserve">    4  </t>
  </si>
  <si>
    <t>3585106E23</t>
  </si>
  <si>
    <t>Istič 1-pólový 262704 - 10kA (1MD) PL7-C16/1</t>
  </si>
  <si>
    <t xml:space="preserve"> 21/21-000034/0031  </t>
  </si>
  <si>
    <t xml:space="preserve">3585106E23          </t>
  </si>
  <si>
    <t xml:space="preserve">262704              </t>
  </si>
  <si>
    <t xml:space="preserve">    5  </t>
  </si>
  <si>
    <t>3585106E24</t>
  </si>
  <si>
    <t>Istič 1-pólový 262705 - 10kA (1MD) PL7-C20/1</t>
  </si>
  <si>
    <t xml:space="preserve"> 21/21-000034/004   </t>
  </si>
  <si>
    <t xml:space="preserve">3585106E24          </t>
  </si>
  <si>
    <t xml:space="preserve">262705              </t>
  </si>
  <si>
    <t xml:space="preserve">    6  </t>
  </si>
  <si>
    <t>3585101E19</t>
  </si>
  <si>
    <t>Istič 1-pólový 262673 - 10kA (1MD) PL7-B6/1</t>
  </si>
  <si>
    <t xml:space="preserve"> 21/21-000034/005   </t>
  </si>
  <si>
    <t xml:space="preserve">3585101E19          </t>
  </si>
  <si>
    <t xml:space="preserve">262673              </t>
  </si>
  <si>
    <t xml:space="preserve">    7  </t>
  </si>
  <si>
    <t>3585301E23</t>
  </si>
  <si>
    <t>Istič 3-pólový 263389 - 10kA (3MD) PL7-B16/3</t>
  </si>
  <si>
    <t xml:space="preserve"> 21/21-000034/006   </t>
  </si>
  <si>
    <t xml:space="preserve">3585301E23          </t>
  </si>
  <si>
    <t xml:space="preserve">263389              </t>
  </si>
  <si>
    <t xml:space="preserve">    8  </t>
  </si>
  <si>
    <t>35858C041.</t>
  </si>
  <si>
    <t>Stýkač inštalačný 4-pól  CT 25A (4-0), cievka 230/240V (2MD)</t>
  </si>
  <si>
    <t xml:space="preserve"> 21/21-000034/009   </t>
  </si>
  <si>
    <t xml:space="preserve">35858C041           </t>
  </si>
  <si>
    <t xml:space="preserve">15962               </t>
  </si>
  <si>
    <t xml:space="preserve">    9  </t>
  </si>
  <si>
    <t>358900102.1</t>
  </si>
  <si>
    <t>Popisné štítky,hreb.lišty, svorky, nápis na rozvádzač</t>
  </si>
  <si>
    <t xml:space="preserve"> 21/21-000034/010   </t>
  </si>
  <si>
    <t xml:space="preserve">358900102.1         </t>
  </si>
  <si>
    <t xml:space="preserve">  .  .  </t>
  </si>
  <si>
    <t xml:space="preserve">                    </t>
  </si>
  <si>
    <t>2</t>
  </si>
  <si>
    <t xml:space="preserve">   10  </t>
  </si>
  <si>
    <t>921</t>
  </si>
  <si>
    <t>213290060</t>
  </si>
  <si>
    <t>Práca v  rozvádzači</t>
  </si>
  <si>
    <t>hod</t>
  </si>
  <si>
    <t xml:space="preserve"> 21/21-000034/011   </t>
  </si>
  <si>
    <t>M</t>
  </si>
  <si>
    <t xml:space="preserve">74382-0060          </t>
  </si>
  <si>
    <t>45.31.1*</t>
  </si>
  <si>
    <t>MK</t>
  </si>
  <si>
    <t>21-000112</t>
  </si>
  <si>
    <t>Rozvádzač RS1 + RD1 + RZ1</t>
  </si>
  <si>
    <t xml:space="preserve">   11  </t>
  </si>
  <si>
    <t>35700026436,</t>
  </si>
  <si>
    <t>Skriňa oceloplechová  1000x400x 2100 mm bez dverí</t>
  </si>
  <si>
    <t xml:space="preserve"> 21/21-000112/001   </t>
  </si>
  <si>
    <t>31.20.31</t>
  </si>
  <si>
    <t>21/21-000112/</t>
  </si>
  <si>
    <t xml:space="preserve">   12  </t>
  </si>
  <si>
    <t xml:space="preserve"> 21/21-000112/002   </t>
  </si>
  <si>
    <t xml:space="preserve">   13  </t>
  </si>
  <si>
    <t>3585602B50</t>
  </si>
  <si>
    <t>Zvodič prepätia typ 2 (C) 4+0-pól : SLP-275 V/4, pre siete TN-S, 275V-AC; 160kA (4MD)</t>
  </si>
  <si>
    <t xml:space="preserve"> 21/21-000112/003   </t>
  </si>
  <si>
    <t xml:space="preserve">3585602B50          </t>
  </si>
  <si>
    <t xml:space="preserve">SLP-275 V/4         </t>
  </si>
  <si>
    <t xml:space="preserve">   14  </t>
  </si>
  <si>
    <t>358654C12</t>
  </si>
  <si>
    <t>Relé impulzné 15521 : TL 16A 2P  (2-0) cievka 127V-AC/48V-DC (1MD)</t>
  </si>
  <si>
    <t xml:space="preserve"> 21/21-000112/0031  </t>
  </si>
  <si>
    <t xml:space="preserve">358654C12           </t>
  </si>
  <si>
    <t>31.20.24</t>
  </si>
  <si>
    <t xml:space="preserve">15521               </t>
  </si>
  <si>
    <t xml:space="preserve">   15  </t>
  </si>
  <si>
    <t>3585642E04</t>
  </si>
  <si>
    <t>Odpínač poistkový 3-pól, pre valcové poistky 22x58 -  VLC22-3P (6MD)</t>
  </si>
  <si>
    <t xml:space="preserve"> 21/21-000112/004   </t>
  </si>
  <si>
    <t xml:space="preserve">3585642E04          </t>
  </si>
  <si>
    <t xml:space="preserve">285369              </t>
  </si>
  <si>
    <t xml:space="preserve">   16  </t>
  </si>
  <si>
    <t>3585682E16</t>
  </si>
  <si>
    <t>Poistková vložka valcová 22x58 (80A) : C22G80 - gG/gL</t>
  </si>
  <si>
    <t xml:space="preserve"> 21/21-000112/005   </t>
  </si>
  <si>
    <t xml:space="preserve">3585682E16          </t>
  </si>
  <si>
    <t xml:space="preserve">C22G80              </t>
  </si>
  <si>
    <t xml:space="preserve">   17  </t>
  </si>
  <si>
    <t>3585525E32</t>
  </si>
  <si>
    <t>Chránič prúdový s ističom 1+N-pól. 10kA 263517 : PFL7-10/1N/C/003-A (2MD)</t>
  </si>
  <si>
    <t xml:space="preserve"> 21/21-000112/006   </t>
  </si>
  <si>
    <t xml:space="preserve">3585525E32          </t>
  </si>
  <si>
    <t xml:space="preserve">263517              </t>
  </si>
  <si>
    <t xml:space="preserve">   18  </t>
  </si>
  <si>
    <t>3585525E34</t>
  </si>
  <si>
    <t>Chránič prúdový s ističom 1+N-pól. 10kA 263538 : PFL7-16/1N/C/003-A (2MD)</t>
  </si>
  <si>
    <t xml:space="preserve"> 21/21-000112/007   </t>
  </si>
  <si>
    <t xml:space="preserve">3585525E34          </t>
  </si>
  <si>
    <t xml:space="preserve">263538              </t>
  </si>
  <si>
    <t xml:space="preserve">   19  </t>
  </si>
  <si>
    <t>3585341E27</t>
  </si>
  <si>
    <t>Istič 3+N-pólový 263999 - 10kA (4MD) PL7-C40/3N</t>
  </si>
  <si>
    <t xml:space="preserve"> 21/21-000112/008   </t>
  </si>
  <si>
    <t xml:space="preserve">3585341E27          </t>
  </si>
  <si>
    <t xml:space="preserve">263999              </t>
  </si>
  <si>
    <t xml:space="preserve">   20  </t>
  </si>
  <si>
    <t>3585151E19</t>
  </si>
  <si>
    <t>Istič 1+N-pólový 262727 - 10kA (1,5MD) PL7-B6/1N</t>
  </si>
  <si>
    <t xml:space="preserve"> 21/21-000112/010   </t>
  </si>
  <si>
    <t xml:space="preserve">3585151E19          </t>
  </si>
  <si>
    <t xml:space="preserve">262727              </t>
  </si>
  <si>
    <t xml:space="preserve">   21  </t>
  </si>
  <si>
    <t>3585156E25</t>
  </si>
  <si>
    <t>Istič 1+N-pólový  - 10kA (1,5MD) PL7-C25/1N</t>
  </si>
  <si>
    <t xml:space="preserve"> 21/21-000112/011   </t>
  </si>
  <si>
    <t xml:space="preserve">3585156E25          </t>
  </si>
  <si>
    <t xml:space="preserve">262751              </t>
  </si>
  <si>
    <t xml:space="preserve">   22  </t>
  </si>
  <si>
    <t>3585201E23</t>
  </si>
  <si>
    <t>Istič 2-pólový 262765 - 10kA (2MD) PL7-B16/2</t>
  </si>
  <si>
    <t xml:space="preserve">3585201E23          </t>
  </si>
  <si>
    <t xml:space="preserve">262765              </t>
  </si>
  <si>
    <t xml:space="preserve">   23  </t>
  </si>
  <si>
    <t xml:space="preserve"> 21/21-000112/015   </t>
  </si>
  <si>
    <t xml:space="preserve">   24  </t>
  </si>
  <si>
    <t>3585101E23</t>
  </si>
  <si>
    <t>Istič 1-pólový 262676 - 10kA (1MD) PL7-B16/1</t>
  </si>
  <si>
    <t xml:space="preserve"> 21/21-000112/016   </t>
  </si>
  <si>
    <t xml:space="preserve">3585101E23          </t>
  </si>
  <si>
    <t xml:space="preserve">262676              </t>
  </si>
  <si>
    <t xml:space="preserve">   25  </t>
  </si>
  <si>
    <t>3585106E21</t>
  </si>
  <si>
    <t>Istič 1-pólový 262702 - 10kA (1MD) PL7-C10/1</t>
  </si>
  <si>
    <t xml:space="preserve"> 21/21-000112/018   </t>
  </si>
  <si>
    <t xml:space="preserve">3585106E21          </t>
  </si>
  <si>
    <t xml:space="preserve">262702              </t>
  </si>
  <si>
    <t xml:space="preserve">   26  </t>
  </si>
  <si>
    <t>3585515E93</t>
  </si>
  <si>
    <t>Chránič prúdový 4-pól. 10kA 263628 : PF7-63/4/003-R (4MD)</t>
  </si>
  <si>
    <t xml:space="preserve"> 21/21-000112/020   </t>
  </si>
  <si>
    <t xml:space="preserve">3585515E93          </t>
  </si>
  <si>
    <t xml:space="preserve">263628              </t>
  </si>
  <si>
    <t xml:space="preserve">   27  </t>
  </si>
  <si>
    <t>35858C050</t>
  </si>
  <si>
    <t>Stýkač inštalačný 4-pól  CT 63A (4-0), cievka 230/240V (3MD) + pomocný kontakt 1/1</t>
  </si>
  <si>
    <t xml:space="preserve"> 21/21-000112/024   </t>
  </si>
  <si>
    <t xml:space="preserve">35858C050           </t>
  </si>
  <si>
    <t xml:space="preserve">15973               </t>
  </si>
  <si>
    <t xml:space="preserve">   28  </t>
  </si>
  <si>
    <t>35858C041</t>
  </si>
  <si>
    <t>Pomocné relé  4-pól   (4- 4), cievka 230/240V</t>
  </si>
  <si>
    <t xml:space="preserve"> 21/21-000112/025   </t>
  </si>
  <si>
    <t xml:space="preserve">   29  </t>
  </si>
  <si>
    <t>3585641E03</t>
  </si>
  <si>
    <t>Odpínač poistkový 2-pól, pre valcové poistky 14x51 -  VLC14-2P (3MD)</t>
  </si>
  <si>
    <t xml:space="preserve"> 21/21-000112/026   </t>
  </si>
  <si>
    <t xml:space="preserve">3585641E03          </t>
  </si>
  <si>
    <t xml:space="preserve">285363              </t>
  </si>
  <si>
    <t xml:space="preserve">   30  </t>
  </si>
  <si>
    <t>3585681E56</t>
  </si>
  <si>
    <t>Poistková vložka valcová 14x51 (6A) : C14M6 - aM</t>
  </si>
  <si>
    <t xml:space="preserve"> 21/21-000112/027   </t>
  </si>
  <si>
    <t xml:space="preserve">3585681E56          </t>
  </si>
  <si>
    <t xml:space="preserve">C14M6               </t>
  </si>
  <si>
    <t xml:space="preserve">   31  </t>
  </si>
  <si>
    <t>3585642E03</t>
  </si>
  <si>
    <t>Odpínač poistkový 2-pól, pre valcové poistky 22x58 -  VLC22-2P (4MD)</t>
  </si>
  <si>
    <t xml:space="preserve"> 21/21-000112/0272  </t>
  </si>
  <si>
    <t xml:space="preserve">3585642E03          </t>
  </si>
  <si>
    <t xml:space="preserve">285368              </t>
  </si>
  <si>
    <t xml:space="preserve">   32  </t>
  </si>
  <si>
    <t>3585681E60</t>
  </si>
  <si>
    <t>Poistková vložka valcová 14x51 (16A) : C14M16 - aM</t>
  </si>
  <si>
    <t xml:space="preserve"> 21/21-000112/0281  </t>
  </si>
  <si>
    <t xml:space="preserve">3585681E60          </t>
  </si>
  <si>
    <t xml:space="preserve">C14M16              </t>
  </si>
  <si>
    <t xml:space="preserve">   33  </t>
  </si>
  <si>
    <t>3589510003.5</t>
  </si>
  <si>
    <t>Oddelovacie trafo  MED 230V/230V  3,15 kVA</t>
  </si>
  <si>
    <t xml:space="preserve"> 21/21-000112/029   </t>
  </si>
  <si>
    <t xml:space="preserve">850742600           </t>
  </si>
  <si>
    <t xml:space="preserve">   34  </t>
  </si>
  <si>
    <t>358666F09</t>
  </si>
  <si>
    <t>Relé pre kontrolu fáz  EMR6- AWN - 280-D</t>
  </si>
  <si>
    <t xml:space="preserve"> 21/21-000112/0292  </t>
  </si>
  <si>
    <t xml:space="preserve">358666F07           </t>
  </si>
  <si>
    <t xml:space="preserve">950744107           </t>
  </si>
  <si>
    <t xml:space="preserve">   35  </t>
  </si>
  <si>
    <t>3581307C21</t>
  </si>
  <si>
    <t>Signálka Harmony® : XB5 AVM1, s integrovanou LED 240V-AC, kruhová, biela</t>
  </si>
  <si>
    <t xml:space="preserve"> 21/21-000112/0293  </t>
  </si>
  <si>
    <t xml:space="preserve">3581307C21          </t>
  </si>
  <si>
    <t>31.20.25</t>
  </si>
  <si>
    <t xml:space="preserve">XB5AVM1             </t>
  </si>
  <si>
    <t xml:space="preserve">   36  </t>
  </si>
  <si>
    <t>3585640C16</t>
  </si>
  <si>
    <t>Odpínač poistkový STI 3-pól pre valcové poistky 10x38 : A9N15656 (3MD)</t>
  </si>
  <si>
    <t xml:space="preserve"> 21/21-000112/0294  </t>
  </si>
  <si>
    <t xml:space="preserve">3585640C16          </t>
  </si>
  <si>
    <t xml:space="preserve">A9N15656            </t>
  </si>
  <si>
    <t xml:space="preserve">   37  </t>
  </si>
  <si>
    <t>3585680E04</t>
  </si>
  <si>
    <t>Poistková vložka valcová 10x38 (2A) : C10G2 - gG/gL</t>
  </si>
  <si>
    <t xml:space="preserve"> 21/21-000112/0295  </t>
  </si>
  <si>
    <t xml:space="preserve">3585680E04          </t>
  </si>
  <si>
    <t xml:space="preserve">C10G2               </t>
  </si>
  <si>
    <t xml:space="preserve">   38  </t>
  </si>
  <si>
    <t>36055F502</t>
  </si>
  <si>
    <t>Merací transformátor STW2 ( BENDER)</t>
  </si>
  <si>
    <t xml:space="preserve"> 21/21-000112/030   </t>
  </si>
  <si>
    <t xml:space="preserve">   39  </t>
  </si>
  <si>
    <t>358961001.1</t>
  </si>
  <si>
    <t>ISOLGUARD HIG 95 DELTA</t>
  </si>
  <si>
    <t xml:space="preserve"> 21/21-000112/031   </t>
  </si>
  <si>
    <t xml:space="preserve">   40  </t>
  </si>
  <si>
    <t>358900102</t>
  </si>
  <si>
    <t xml:space="preserve"> 21/21-000112/0322  </t>
  </si>
  <si>
    <t xml:space="preserve">358900102           </t>
  </si>
  <si>
    <t xml:space="preserve">   41  </t>
  </si>
  <si>
    <t>999990375.2</t>
  </si>
  <si>
    <t>Výroba rozvádzača</t>
  </si>
  <si>
    <t xml:space="preserve"> 21/21-000112/0323  </t>
  </si>
  <si>
    <t xml:space="preserve">999990375.2         </t>
  </si>
  <si>
    <t>21-022</t>
  </si>
  <si>
    <t>Sekanie drážok</t>
  </si>
  <si>
    <t xml:space="preserve">   42  </t>
  </si>
  <si>
    <t>013</t>
  </si>
  <si>
    <t>974031121</t>
  </si>
  <si>
    <t>Vysekanie rýh v tehelnom murive hl. do 3 cm š. do 3 cm</t>
  </si>
  <si>
    <t>m</t>
  </si>
  <si>
    <t xml:space="preserve"> 21/21-022/001      </t>
  </si>
  <si>
    <t xml:space="preserve">97403-1121          </t>
  </si>
  <si>
    <t>45.11.11</t>
  </si>
  <si>
    <t>7</t>
  </si>
  <si>
    <t>EK</t>
  </si>
  <si>
    <t>21/21-022/</t>
  </si>
  <si>
    <t xml:space="preserve">   43  </t>
  </si>
  <si>
    <t>974031132</t>
  </si>
  <si>
    <t>Vysekanie rýh v tehelnom murive hl. do 5 cm š. do 7 cm</t>
  </si>
  <si>
    <t xml:space="preserve"> 21/21-022/002      </t>
  </si>
  <si>
    <t xml:space="preserve">97403-1132          </t>
  </si>
  <si>
    <t xml:space="preserve">   44  </t>
  </si>
  <si>
    <t>973031616</t>
  </si>
  <si>
    <t>Vysek. kapies pre špalíky v murive z tehál do 10 x 10 x 5 cm</t>
  </si>
  <si>
    <t xml:space="preserve"> 21/21-022/003      </t>
  </si>
  <si>
    <t xml:space="preserve">97303-1616          </t>
  </si>
  <si>
    <t>21-10</t>
  </si>
  <si>
    <t>Svietidlá</t>
  </si>
  <si>
    <t xml:space="preserve">   45  </t>
  </si>
  <si>
    <t>210200663</t>
  </si>
  <si>
    <t>Montáž, svietidlo, vstavaný LED</t>
  </si>
  <si>
    <t xml:space="preserve"> 21/21-10/001       </t>
  </si>
  <si>
    <t xml:space="preserve">74332-0663          </t>
  </si>
  <si>
    <t>21/21-10/</t>
  </si>
  <si>
    <t xml:space="preserve">   46  </t>
  </si>
  <si>
    <t>348912209646</t>
  </si>
  <si>
    <t>A - Svieitdlo do podhľadu  napr. FORCLEAN  LED 50W  4000 K , IP54  , 625x625 - Ra90</t>
  </si>
  <si>
    <t>ks</t>
  </si>
  <si>
    <t xml:space="preserve"> 21/21-10/002       </t>
  </si>
  <si>
    <t>31.50.34</t>
  </si>
  <si>
    <t xml:space="preserve">   47  </t>
  </si>
  <si>
    <t>348912209673</t>
  </si>
  <si>
    <t>AR - Svietidlo do podhľadu napr. FORCLEAN LED 50W 4000K  IP54, stmievatelné DALI   625x625 -Ra90</t>
  </si>
  <si>
    <t xml:space="preserve"> 21/21-10/003       </t>
  </si>
  <si>
    <t xml:space="preserve">   48  </t>
  </si>
  <si>
    <t>3489122729</t>
  </si>
  <si>
    <t>B - Svietidlo LED vstavané napr. FORCLEAN  38W 4000K , IP54  312,5 x 625 Ra90</t>
  </si>
  <si>
    <t xml:space="preserve"> 21/21-10/0031      </t>
  </si>
  <si>
    <t xml:space="preserve">   49  </t>
  </si>
  <si>
    <t>3489122729.1</t>
  </si>
  <si>
    <t>BR - Svietidlo LED vstavané napr. FORCLEAN 38W 4000K , IP54 ,stmievatelné DALI  312,5 x 625</t>
  </si>
  <si>
    <t xml:space="preserve"> 21/21-10/0032      </t>
  </si>
  <si>
    <t xml:space="preserve">   50  </t>
  </si>
  <si>
    <t>348912209648</t>
  </si>
  <si>
    <t>C- Svietidlo do podhľadu LED 36W  4000K , IP20  600x600,</t>
  </si>
  <si>
    <t xml:space="preserve"> 21/21-10/0040      </t>
  </si>
  <si>
    <t xml:space="preserve">   51  </t>
  </si>
  <si>
    <t>210200552</t>
  </si>
  <si>
    <t>Montáž, LED svietidlo, prisadený panel IP54-66, do 225x225, D225 (mm)</t>
  </si>
  <si>
    <t xml:space="preserve"> 21/21-10/005       </t>
  </si>
  <si>
    <t xml:space="preserve">74332-0552          </t>
  </si>
  <si>
    <t xml:space="preserve">   52  </t>
  </si>
  <si>
    <t>3489122015</t>
  </si>
  <si>
    <t>D - Svietidlo prisadené  - napr. OMS PLAST B OPAL  LED  1x 25W  2300lm 4000K FIX</t>
  </si>
  <si>
    <t xml:space="preserve"> 21/21-10/006       </t>
  </si>
  <si>
    <t xml:space="preserve">   53  </t>
  </si>
  <si>
    <t>210200503P</t>
  </si>
  <si>
    <t>Montáž, LED svietidlo, prisadený  IP20-44,</t>
  </si>
  <si>
    <t xml:space="preserve"> 21/21-10/0111      </t>
  </si>
  <si>
    <t xml:space="preserve">74332-0503          </t>
  </si>
  <si>
    <t xml:space="preserve">   54  </t>
  </si>
  <si>
    <t>348912209652</t>
  </si>
  <si>
    <t>E - Svietidlo nástenné kúpelňové LED 18W/230V , IP44</t>
  </si>
  <si>
    <t xml:space="preserve"> 21/21-10/0112      </t>
  </si>
  <si>
    <t xml:space="preserve">   55  </t>
  </si>
  <si>
    <t>210200512</t>
  </si>
  <si>
    <t>Montáž, svietidlo, vstavaný LED panel IP20-44, 225x225, D225 (mm)</t>
  </si>
  <si>
    <t xml:space="preserve"> 21/21-10/0113      </t>
  </si>
  <si>
    <t xml:space="preserve">74332-0512          </t>
  </si>
  <si>
    <t xml:space="preserve">   56  </t>
  </si>
  <si>
    <t>3489122817</t>
  </si>
  <si>
    <t>F - Svietidlo LED downlight   napr. PHILIPS DN135B LED20S/840  PSU II WH , IP44</t>
  </si>
  <si>
    <t xml:space="preserve"> 21/21-10/0114      </t>
  </si>
  <si>
    <t xml:space="preserve">   57  </t>
  </si>
  <si>
    <t>211200101</t>
  </si>
  <si>
    <t>Montáž, svietidlo núdzové, IP20-44</t>
  </si>
  <si>
    <t xml:space="preserve"> 21/21-10/0115      </t>
  </si>
  <si>
    <t xml:space="preserve">74331-0101          </t>
  </si>
  <si>
    <t xml:space="preserve">   58  </t>
  </si>
  <si>
    <t>3489122055</t>
  </si>
  <si>
    <t>Núdzové svietidlo  3x1LED  s piktogramom</t>
  </si>
  <si>
    <t xml:space="preserve"> 21/21-10/01151     </t>
  </si>
  <si>
    <t xml:space="preserve">   59  </t>
  </si>
  <si>
    <t>210201100</t>
  </si>
  <si>
    <t>Montáž, germicidný žiarič IP20-44, prisadený</t>
  </si>
  <si>
    <t xml:space="preserve"> 21/21-10/0116      </t>
  </si>
  <si>
    <t xml:space="preserve">74331-1100          </t>
  </si>
  <si>
    <t xml:space="preserve">   60  </t>
  </si>
  <si>
    <t>348912209659</t>
  </si>
  <si>
    <t>Germicidný žiarič GIP 6530W</t>
  </si>
  <si>
    <t xml:space="preserve"> 21/21-10/0117      </t>
  </si>
  <si>
    <t xml:space="preserve">   61  </t>
  </si>
  <si>
    <t>348912209658</t>
  </si>
  <si>
    <t>Germicidný žiarič GK55W/SP</t>
  </si>
  <si>
    <t xml:space="preserve"> 21/21-10/0118      </t>
  </si>
  <si>
    <t xml:space="preserve">   62  </t>
  </si>
  <si>
    <t>348912209656</t>
  </si>
  <si>
    <t>Germicidný žiarič GK36W/SP</t>
  </si>
  <si>
    <t xml:space="preserve"> 21/21-10/0119      </t>
  </si>
  <si>
    <t xml:space="preserve">   63  </t>
  </si>
  <si>
    <t>348912209656.1</t>
  </si>
  <si>
    <t>Germicidný žiarič G36WA/SPH02</t>
  </si>
  <si>
    <t xml:space="preserve"> 21/21-10/0120      </t>
  </si>
  <si>
    <t xml:space="preserve">   64  </t>
  </si>
  <si>
    <t>210110064</t>
  </si>
  <si>
    <t>Montáž, spínacie hodiny,  nastavenie ovládania, IP20</t>
  </si>
  <si>
    <t xml:space="preserve"> 21/21-10/0121      </t>
  </si>
  <si>
    <t xml:space="preserve">74311-0064          </t>
  </si>
  <si>
    <t xml:space="preserve">   65  </t>
  </si>
  <si>
    <t>348912209660</t>
  </si>
  <si>
    <t>Spínacie hodiny SPH02</t>
  </si>
  <si>
    <t xml:space="preserve"> 21/21-10/0122      </t>
  </si>
  <si>
    <t xml:space="preserve">   66  </t>
  </si>
  <si>
    <t>210203701</t>
  </si>
  <si>
    <t>Montáž výstražného svietidla (maják)</t>
  </si>
  <si>
    <t xml:space="preserve"> 21/21-10/0123      </t>
  </si>
  <si>
    <t xml:space="preserve">74335-3701          </t>
  </si>
  <si>
    <t xml:space="preserve">   67  </t>
  </si>
  <si>
    <t>348912209629</t>
  </si>
  <si>
    <t>Výstražné svietidlo  R2P-Z, + zdroj 2x15W/230V - RTG žiarenie ! Nevstupovať!</t>
  </si>
  <si>
    <t xml:space="preserve"> 21/21-10/0124      </t>
  </si>
  <si>
    <t>21-15</t>
  </si>
  <si>
    <t>Káble a vodiče</t>
  </si>
  <si>
    <t xml:space="preserve">   68  </t>
  </si>
  <si>
    <t>210880166</t>
  </si>
  <si>
    <t>Montáž, bezhalogénový vodič Cu plný drôt, uložený pevne V07G-U, CXKE, CHKE, N2XH, NHXH 4</t>
  </si>
  <si>
    <t xml:space="preserve"> 21/21-15/001       </t>
  </si>
  <si>
    <t xml:space="preserve">74221-0166          </t>
  </si>
  <si>
    <t>21/21-15/</t>
  </si>
  <si>
    <t xml:space="preserve">   69  </t>
  </si>
  <si>
    <t>341023E525</t>
  </si>
  <si>
    <t>Vodič 1-žilový bezhalogénový Cu 1kV, drôt : N2XH-J 1x4 B2ca-s1,d0,a1</t>
  </si>
  <si>
    <t xml:space="preserve"> 21/21-15/002       </t>
  </si>
  <si>
    <t xml:space="preserve">341023E525          </t>
  </si>
  <si>
    <t>31.30.13</t>
  </si>
  <si>
    <t xml:space="preserve">N2XH 4              </t>
  </si>
  <si>
    <t xml:space="preserve">   70  </t>
  </si>
  <si>
    <t>210880168</t>
  </si>
  <si>
    <t>Montáž, bezhalogénový vodič Cu plný drôt, uložený pevne V07G-U, CXKE, CHKE, N2XH, NHXH 10</t>
  </si>
  <si>
    <t xml:space="preserve"> 21/21-15/0021      </t>
  </si>
  <si>
    <t xml:space="preserve">74221-0168          </t>
  </si>
  <si>
    <t xml:space="preserve">   71  </t>
  </si>
  <si>
    <t>341023E529</t>
  </si>
  <si>
    <t>Vodič 1-žilový bezhalogénový Cu 1kV, drôt : N2XH-J 1x10 B2ca-s1,d0,a1</t>
  </si>
  <si>
    <t xml:space="preserve"> 21/21-15/0022      </t>
  </si>
  <si>
    <t xml:space="preserve">341023E529          </t>
  </si>
  <si>
    <t xml:space="preserve">N2XH 10             </t>
  </si>
  <si>
    <t xml:space="preserve">   72  </t>
  </si>
  <si>
    <t>210880170</t>
  </si>
  <si>
    <t>Montáž, bezhalogénový vodič Cu lanové jadro, uložený pevne V07G-K, CXKE, CHKE, N2XH, NHXH 25</t>
  </si>
  <si>
    <t xml:space="preserve"> 21/21-15/003       </t>
  </si>
  <si>
    <t xml:space="preserve">74221-0170          </t>
  </si>
  <si>
    <t xml:space="preserve">   73  </t>
  </si>
  <si>
    <t>341023N513</t>
  </si>
  <si>
    <t>Kábel 1-žilový bezhalogénový Cu 1kV : NOPOVIC® 1-CXKH-R-J 1x25 B2ca-s1,d0,a1 lano (RMV)</t>
  </si>
  <si>
    <t xml:space="preserve"> 21/21-15/004       </t>
  </si>
  <si>
    <t xml:space="preserve">341023N513          </t>
  </si>
  <si>
    <t xml:space="preserve">1-CXKH-R-J 1x25     </t>
  </si>
  <si>
    <t xml:space="preserve">   74  </t>
  </si>
  <si>
    <t>210880171</t>
  </si>
  <si>
    <t>Montáž, bezhalogénový vodič Cu lanové jadro, uložený pevne V07G-K, CXKE, CHKE, N2XH, NHXH 35</t>
  </si>
  <si>
    <t xml:space="preserve"> 21/21-15/0041      </t>
  </si>
  <si>
    <t xml:space="preserve">74221-0171          </t>
  </si>
  <si>
    <t xml:space="preserve">   75  </t>
  </si>
  <si>
    <t>341023N515</t>
  </si>
  <si>
    <t>Kábel 1-žilový bezhalogénový Cu 1kV : NOPOVIC® 1-CXKH-R-J 1x35 B2ca-s1,d0,a1 lano (RMV)</t>
  </si>
  <si>
    <t xml:space="preserve"> 21/21-15/0042      </t>
  </si>
  <si>
    <t xml:space="preserve">341023N515          </t>
  </si>
  <si>
    <t xml:space="preserve">1-CXKH-R-J 1x35     </t>
  </si>
  <si>
    <t xml:space="preserve">   76  </t>
  </si>
  <si>
    <t>210880305</t>
  </si>
  <si>
    <t>Montáž, bezhalogénový kábel Cu 750V uložený pevne CXKE, CHKE, N2XH, NHXH 3x1,5</t>
  </si>
  <si>
    <t xml:space="preserve"> 21/21-15/005       </t>
  </si>
  <si>
    <t xml:space="preserve">74221-0305          </t>
  </si>
  <si>
    <t xml:space="preserve">   77  </t>
  </si>
  <si>
    <t>341215E111</t>
  </si>
  <si>
    <t>Kábel bezhalogénový Cu 1kV : N2XH-O 3x1,5 EFK</t>
  </si>
  <si>
    <t xml:space="preserve"> 21/21-15/006       </t>
  </si>
  <si>
    <t xml:space="preserve">341215E111          </t>
  </si>
  <si>
    <t xml:space="preserve">N2XH 3x1,5          </t>
  </si>
  <si>
    <t xml:space="preserve">   78  </t>
  </si>
  <si>
    <t>210880315</t>
  </si>
  <si>
    <t>Montáž, bezhalogénový kábel Cu 750V uložený pevne CXKE, CHKE, N2XH, NHXH 5x1,5</t>
  </si>
  <si>
    <t xml:space="preserve"> 21/21-15/007       </t>
  </si>
  <si>
    <t xml:space="preserve">74221-0315          </t>
  </si>
  <si>
    <t xml:space="preserve">   79  </t>
  </si>
  <si>
    <t>341215E310</t>
  </si>
  <si>
    <t>Kábel bezhalogénový Cu 1kV : N2XH-J 5x1,5 EFK</t>
  </si>
  <si>
    <t xml:space="preserve"> 21/21-15/0071      </t>
  </si>
  <si>
    <t xml:space="preserve">341215E310          </t>
  </si>
  <si>
    <t xml:space="preserve">N2XH 5x1,5          </t>
  </si>
  <si>
    <t xml:space="preserve">   80  </t>
  </si>
  <si>
    <t xml:space="preserve"> 21/21-15/008       </t>
  </si>
  <si>
    <t xml:space="preserve">   81  </t>
  </si>
  <si>
    <t>341216E110</t>
  </si>
  <si>
    <t>Kábel bezhalogénový Cu 1kV : 1-CXKH-R 3-Jx1,5 RE B2ca-s1,d0,a1</t>
  </si>
  <si>
    <t xml:space="preserve"> 21/21-15/009       </t>
  </si>
  <si>
    <t xml:space="preserve">341216E110          </t>
  </si>
  <si>
    <t xml:space="preserve">CXKH-R 3x1,5        </t>
  </si>
  <si>
    <t xml:space="preserve">   82  </t>
  </si>
  <si>
    <t>210880305O</t>
  </si>
  <si>
    <t xml:space="preserve"> 21/21-15/010       </t>
  </si>
  <si>
    <t xml:space="preserve">   83  </t>
  </si>
  <si>
    <t>341216E111</t>
  </si>
  <si>
    <t>Kábel bezhalogénový Cu 1kV : 1-CXKH-R 3-Ox1,5 RE B2ca-s1,d0,a1</t>
  </si>
  <si>
    <t xml:space="preserve"> 21/21-15/011       </t>
  </si>
  <si>
    <t xml:space="preserve">341216E111          </t>
  </si>
  <si>
    <t xml:space="preserve">   84  </t>
  </si>
  <si>
    <t>210880306</t>
  </si>
  <si>
    <t>Montáž, bezhalogénový kábel Cu 750V uložený pevne CXKE, CHKE, N2XH, NHXH 3x2,5</t>
  </si>
  <si>
    <t xml:space="preserve"> 21/21-15/012       </t>
  </si>
  <si>
    <t xml:space="preserve">74221-0306          </t>
  </si>
  <si>
    <t xml:space="preserve">   85  </t>
  </si>
  <si>
    <t>341216E120</t>
  </si>
  <si>
    <t>Kábel bezhalogénový Cu 1kV : 1-CXKH-R 3-Jx2,5 RE B2ca-s1,d0,a1</t>
  </si>
  <si>
    <t xml:space="preserve"> 21/21-15/013       </t>
  </si>
  <si>
    <t xml:space="preserve">341216E120          </t>
  </si>
  <si>
    <t xml:space="preserve">CXKH-R 3x2,5        </t>
  </si>
  <si>
    <t xml:space="preserve">   86  </t>
  </si>
  <si>
    <t>210880307</t>
  </si>
  <si>
    <t>Montáž, bezhalogénový kábel Cu 750V uložený pevne CXKE, CHKE, N2XH, NHXH 3x4</t>
  </si>
  <si>
    <t xml:space="preserve"> 21/21-15/0131      </t>
  </si>
  <si>
    <t xml:space="preserve">74221-0307          </t>
  </si>
  <si>
    <t xml:space="preserve">   87  </t>
  </si>
  <si>
    <t>341216E130</t>
  </si>
  <si>
    <t>Kábel bezhalogénový Cu 1kV : 1-CXKH-R-J 3x4 B2ca-s1,d0,a1</t>
  </si>
  <si>
    <t xml:space="preserve"> 21/21-15/0132      </t>
  </si>
  <si>
    <t xml:space="preserve">341216E130          </t>
  </si>
  <si>
    <t xml:space="preserve">CXKH-R 3x4          </t>
  </si>
  <si>
    <t xml:space="preserve">   88  </t>
  </si>
  <si>
    <t>210880308</t>
  </si>
  <si>
    <t>Montáž, bezhalogénový kábel Cu 750V uložený pevne CXKE, CHKE, N2XH, NHXH 3x6-16</t>
  </si>
  <si>
    <t xml:space="preserve"> 21/21-15/0133      </t>
  </si>
  <si>
    <t xml:space="preserve">74221-0308          </t>
  </si>
  <si>
    <t xml:space="preserve">   89  </t>
  </si>
  <si>
    <t>341229E140</t>
  </si>
  <si>
    <t>Kábel bezhalogénový Cu 1kV : 1-CXKH-V-J 3x6 P90-R B2ca-s1,d0,a1</t>
  </si>
  <si>
    <t xml:space="preserve"> 21/21-15/0134      </t>
  </si>
  <si>
    <t xml:space="preserve">341229E140          </t>
  </si>
  <si>
    <t xml:space="preserve">CXKH-V 3x6          </t>
  </si>
  <si>
    <t xml:space="preserve">   90  </t>
  </si>
  <si>
    <t>210880316</t>
  </si>
  <si>
    <t>Montáž, bezhalogénový kábel Cu 750V uložený pevne CXKE, CHKE, N2XH, NHXH 5x2,5</t>
  </si>
  <si>
    <t xml:space="preserve"> 21/21-15/014       </t>
  </si>
  <si>
    <t xml:space="preserve">74221-0316          </t>
  </si>
  <si>
    <t xml:space="preserve">   91  </t>
  </si>
  <si>
    <t>341216E320</t>
  </si>
  <si>
    <t>Kábel bezhalogénový Cu 1kV : 1-CXKH-R 5-Jx2,5 RE B2ca-s1,d0,a1</t>
  </si>
  <si>
    <t xml:space="preserve"> 21/21-15/015       </t>
  </si>
  <si>
    <t xml:space="preserve">341216E320          </t>
  </si>
  <si>
    <t xml:space="preserve">CXKH-R 5x2,5        </t>
  </si>
  <si>
    <t xml:space="preserve">   92  </t>
  </si>
  <si>
    <t>210880317</t>
  </si>
  <si>
    <t>Montáž, bezhalogénový kábel Cu 750V uložený pevne CXKE, CHKE, N2XH, NHXH 5x4-6</t>
  </si>
  <si>
    <t xml:space="preserve"> 21/21-15/016       </t>
  </si>
  <si>
    <t xml:space="preserve">74221-0317          </t>
  </si>
  <si>
    <t xml:space="preserve">   93  </t>
  </si>
  <si>
    <t>341216E330</t>
  </si>
  <si>
    <t>Kábel bezhalogénový Cu 1kV : 1-CXKH-R-J 5x4 B2ca-s1,d0,a1</t>
  </si>
  <si>
    <t xml:space="preserve"> 21/21-15/017       </t>
  </si>
  <si>
    <t xml:space="preserve">341216E330          </t>
  </si>
  <si>
    <t xml:space="preserve">CXKH-R 5x4          </t>
  </si>
  <si>
    <t xml:space="preserve">   94  </t>
  </si>
  <si>
    <t>210880318</t>
  </si>
  <si>
    <t>Montáž, bezhalogénový kábel Cu 750V uložený pevne CXKE, CHKE, N2XH, NHXH 5x10-16</t>
  </si>
  <si>
    <t xml:space="preserve"> 21/21-15/0171      </t>
  </si>
  <si>
    <t xml:space="preserve">74221-0318          </t>
  </si>
  <si>
    <t xml:space="preserve">   95  </t>
  </si>
  <si>
    <t>341216E350</t>
  </si>
  <si>
    <t>Kábel bezhalogénový Cu 1kV : 1-CXKH-R-J 5x10 B2ca-s1,d0,a1</t>
  </si>
  <si>
    <t xml:space="preserve"> 21/21-15/0172      </t>
  </si>
  <si>
    <t xml:space="preserve">341216E350          </t>
  </si>
  <si>
    <t xml:space="preserve">CXKH-R 5x10         </t>
  </si>
  <si>
    <t xml:space="preserve">   96  </t>
  </si>
  <si>
    <t>210880305V.</t>
  </si>
  <si>
    <t xml:space="preserve"> 21/21-15/018       </t>
  </si>
  <si>
    <t xml:space="preserve">   97  </t>
  </si>
  <si>
    <t>341229E110</t>
  </si>
  <si>
    <t>Kábel bezhalogénový Cu 1kV : 1-CXKH-V 3-Jx1,5 RE P90-R B2ca-s1,d0,a1</t>
  </si>
  <si>
    <t xml:space="preserve"> 21/21-15/019       </t>
  </si>
  <si>
    <t xml:space="preserve">341229E110          </t>
  </si>
  <si>
    <t xml:space="preserve">CXKH-V 3x1,5        </t>
  </si>
  <si>
    <t xml:space="preserve">   98  </t>
  </si>
  <si>
    <t>210880306V.</t>
  </si>
  <si>
    <t xml:space="preserve"> 21/21-15/020       </t>
  </si>
  <si>
    <t xml:space="preserve">   99  </t>
  </si>
  <si>
    <t>341229E120</t>
  </si>
  <si>
    <t>Kábel bezhalogénový Cu 1kV : 1-CXKH-V 3-Jx2,5 RE P90-R B2ca-s1,d0,a1</t>
  </si>
  <si>
    <t xml:space="preserve"> 21/21-15/021       </t>
  </si>
  <si>
    <t xml:space="preserve">341229E120          </t>
  </si>
  <si>
    <t xml:space="preserve">CXKH-V 3x2,5        </t>
  </si>
  <si>
    <t xml:space="preserve">  100  </t>
  </si>
  <si>
    <t>210880310</t>
  </si>
  <si>
    <t>Montáž, bezhalogénový kábel Cu 750V uložený pevne CXKE, CHKE, N2XH, NHXH 4x2,5</t>
  </si>
  <si>
    <t xml:space="preserve"> 21/21-15/022       </t>
  </si>
  <si>
    <t xml:space="preserve">74221-0310          </t>
  </si>
  <si>
    <t xml:space="preserve">  101  </t>
  </si>
  <si>
    <t>341229E220</t>
  </si>
  <si>
    <t>Kábel bezhalogénový Cu 1kV : 1-CXKH-V 4-Jx2,5 RE P90-R B2ca-s1,d0,a1</t>
  </si>
  <si>
    <t xml:space="preserve"> 21/21-15/023       </t>
  </si>
  <si>
    <t xml:space="preserve">341229E220          </t>
  </si>
  <si>
    <t xml:space="preserve">CXKH-V 4x2,5        </t>
  </si>
  <si>
    <t xml:space="preserve">  102  </t>
  </si>
  <si>
    <t xml:space="preserve"> 21/21-15/024       </t>
  </si>
  <si>
    <t xml:space="preserve">  103  </t>
  </si>
  <si>
    <t>341216E310</t>
  </si>
  <si>
    <t>Kábel bezhalogénový Cu 1kV : 1-CXKH-R-J 5x1,5 B2ca-s1,d0,a1</t>
  </si>
  <si>
    <t xml:space="preserve"> 21/21-15/025       </t>
  </si>
  <si>
    <t xml:space="preserve">341216E310          </t>
  </si>
  <si>
    <t xml:space="preserve">CXKH-R 5x1,5        </t>
  </si>
  <si>
    <t xml:space="preserve">  104  </t>
  </si>
  <si>
    <t>210880452</t>
  </si>
  <si>
    <t>Montáž, bezhalogénový kábel Cu 1kV uložený pevne CXKE, CHKE, N2XH, NHXH 5x50</t>
  </si>
  <si>
    <t xml:space="preserve"> 21/21-15/026       </t>
  </si>
  <si>
    <t xml:space="preserve">74221-0452          </t>
  </si>
  <si>
    <t xml:space="preserve">  105  </t>
  </si>
  <si>
    <t>341320N220</t>
  </si>
  <si>
    <t>Kábel bezhalogénový Cu 1kV : NOPOVIC® 1-CXKH-R-J 5x50 B2ca-s1,d0,a1 lano (SM)</t>
  </si>
  <si>
    <t xml:space="preserve"> 21/21-15/027       </t>
  </si>
  <si>
    <t xml:space="preserve">341320N220          </t>
  </si>
  <si>
    <t xml:space="preserve">1-CXKH-R 5x50       </t>
  </si>
  <si>
    <t xml:space="preserve">  106  </t>
  </si>
  <si>
    <t>210880450</t>
  </si>
  <si>
    <t>Montáž, bezhalogénový kábel Cu 1kV uložený pevne CXKE, CHKE, N2XH, NHXH 5x25</t>
  </si>
  <si>
    <t xml:space="preserve"> 21/21-15/0271      </t>
  </si>
  <si>
    <t xml:space="preserve">74221-0450          </t>
  </si>
  <si>
    <t xml:space="preserve">  107  </t>
  </si>
  <si>
    <t>341320N200</t>
  </si>
  <si>
    <t>Kábel bezhalogénový Cu 1kV : NOPOVIC® 1-CXKH-R-J 5x25 B2ca-s1,d0,a1 lano (RMV)</t>
  </si>
  <si>
    <t xml:space="preserve"> 21/21-15/0272      </t>
  </si>
  <si>
    <t xml:space="preserve">341320N200          </t>
  </si>
  <si>
    <t xml:space="preserve">1-CXKH-R 5x25       </t>
  </si>
  <si>
    <t xml:space="preserve">  108  </t>
  </si>
  <si>
    <t>210880453</t>
  </si>
  <si>
    <t>Montáž, bezhalogénový kábel Cu 1kV uložený pevne CXKE, CHKE, N2XH, NHXH 5x70</t>
  </si>
  <si>
    <t xml:space="preserve"> 21/21-15/0273      </t>
  </si>
  <si>
    <t xml:space="preserve">74221-0453          </t>
  </si>
  <si>
    <t xml:space="preserve">  109  </t>
  </si>
  <si>
    <t>341320N230</t>
  </si>
  <si>
    <t>Kábel bezhalogénový Cu 1kV : NOPOVIC® 1-CXKH-R-J 5x70 B2ca-s1,d0,a1 lano (SM)</t>
  </si>
  <si>
    <t xml:space="preserve"> 21/21-15/0274      </t>
  </si>
  <si>
    <t xml:space="preserve">341320N230          </t>
  </si>
  <si>
    <t xml:space="preserve">1-CXKH-R 5x70       </t>
  </si>
  <si>
    <t xml:space="preserve">  110  </t>
  </si>
  <si>
    <t xml:space="preserve"> 21/21-15/028       </t>
  </si>
  <si>
    <t xml:space="preserve">  111  </t>
  </si>
  <si>
    <t>341229E350</t>
  </si>
  <si>
    <t>Kábel bezhalogénový Cu 1kV : 1-CXKH-V-J 5x10 P90-R B2ca-s1,d0,a1</t>
  </si>
  <si>
    <t xml:space="preserve"> 21/21-15/030       </t>
  </si>
  <si>
    <t xml:space="preserve">341229E350          </t>
  </si>
  <si>
    <t xml:space="preserve">CXKH-V 5x10         </t>
  </si>
  <si>
    <t xml:space="preserve">  112  </t>
  </si>
  <si>
    <t>210802687</t>
  </si>
  <si>
    <t>Montáž, šnúra gumená 750V, lanové jadro, uložená pevne H07RN-F (CGTG) 4x50</t>
  </si>
  <si>
    <t xml:space="preserve"> 21/21-15/031       </t>
  </si>
  <si>
    <t xml:space="preserve">74221-2687          </t>
  </si>
  <si>
    <t xml:space="preserve">  113  </t>
  </si>
  <si>
    <t>341515M18</t>
  </si>
  <si>
    <t>Kábel ohybný gumený Cu 750V : (CGTG) H07RN-F 5G50</t>
  </si>
  <si>
    <t xml:space="preserve"> 21/21-15/032       </t>
  </si>
  <si>
    <t xml:space="preserve">341515M186          </t>
  </si>
  <si>
    <t xml:space="preserve">H07RN-F 5x35        </t>
  </si>
  <si>
    <t xml:space="preserve">  114  </t>
  </si>
  <si>
    <t>922</t>
  </si>
  <si>
    <t>220280250</t>
  </si>
  <si>
    <t>Montáž, kábel dátový uložený v rúrkach FTP, STP</t>
  </si>
  <si>
    <t xml:space="preserve"> 21/21-15/036       </t>
  </si>
  <si>
    <t xml:space="preserve">74232-0250          </t>
  </si>
  <si>
    <t>45.31.41</t>
  </si>
  <si>
    <t xml:space="preserve">  115  </t>
  </si>
  <si>
    <t>341812M098</t>
  </si>
  <si>
    <t>Kábel na prenos dát S/FTP 4x2x0,55 B2ca,s1d1a1</t>
  </si>
  <si>
    <t xml:space="preserve"> 21/21-15/037       </t>
  </si>
  <si>
    <t xml:space="preserve">341812M090          </t>
  </si>
  <si>
    <t xml:space="preserve">  116  </t>
  </si>
  <si>
    <t>220280221</t>
  </si>
  <si>
    <t>Montáž, kábel uložený v rúrkach SYKFY 1-5x2x0,5</t>
  </si>
  <si>
    <t xml:space="preserve"> 21/21-15/038       </t>
  </si>
  <si>
    <t xml:space="preserve">74232-0221          </t>
  </si>
  <si>
    <t xml:space="preserve">  117  </t>
  </si>
  <si>
    <t>341672E003</t>
  </si>
  <si>
    <t>Kábel Cu signálny bezhalogénový, drôtené žily, tienený : J-H(St)H 2x2x0.6 Bd B2ca-s1,d0,a1</t>
  </si>
  <si>
    <t xml:space="preserve"> 21/21-15/039       </t>
  </si>
  <si>
    <t xml:space="preserve">341672E003          </t>
  </si>
  <si>
    <t xml:space="preserve">J-H(St)H 2x2x0.6    </t>
  </si>
  <si>
    <t xml:space="preserve">  118  </t>
  </si>
  <si>
    <t>210020306</t>
  </si>
  <si>
    <t>Montáž káblového žľabu, výška bočnice 100, š.125 (mm), vrátane kolien, T-kusov, s podperami</t>
  </si>
  <si>
    <t xml:space="preserve"> 21/21-15/045       </t>
  </si>
  <si>
    <t xml:space="preserve">74214-0306          </t>
  </si>
  <si>
    <t xml:space="preserve">  119  </t>
  </si>
  <si>
    <t>5534754J02</t>
  </si>
  <si>
    <t>Káblový drôtený žľab CABLOFIL® 000891, šírka 100 : CF105/100 EZ,</t>
  </si>
  <si>
    <t xml:space="preserve"> 21/21-15/046       </t>
  </si>
  <si>
    <t xml:space="preserve">5534754J02          </t>
  </si>
  <si>
    <t>28.12.10</t>
  </si>
  <si>
    <t xml:space="preserve">000891              </t>
  </si>
  <si>
    <t xml:space="preserve">  120  </t>
  </si>
  <si>
    <t>210020312</t>
  </si>
  <si>
    <t>Montáž káblového žľabu, výška bočnice 100, š.500 (mm), vrátane kolien, T-kusov, s podperami</t>
  </si>
  <si>
    <t xml:space="preserve"> 21/21-15/047       </t>
  </si>
  <si>
    <t xml:space="preserve">74214-0312          </t>
  </si>
  <si>
    <t xml:space="preserve">  121  </t>
  </si>
  <si>
    <t>5534754J05</t>
  </si>
  <si>
    <t>Káblový drôtený žľab CABLOFIL® 000921, šírka 300 : CF105/300 EZ, výška bočnice 105 (mm) elektrolyt. pozink. (EZ)</t>
  </si>
  <si>
    <t xml:space="preserve"> 21/21-15/048       </t>
  </si>
  <si>
    <t xml:space="preserve">5534754J05          </t>
  </si>
  <si>
    <t xml:space="preserve">000921              </t>
  </si>
  <si>
    <t xml:space="preserve">  122  </t>
  </si>
  <si>
    <t>210010106</t>
  </si>
  <si>
    <t>Montáž el-inšt parapetného kanála (plast) vrátane spojok, ohybov, rohov, bez krabíc, šírka 80 až 100mm</t>
  </si>
  <si>
    <t xml:space="preserve"> 21/21-15/049       </t>
  </si>
  <si>
    <t xml:space="preserve">74213-0106          </t>
  </si>
  <si>
    <t xml:space="preserve">  123  </t>
  </si>
  <si>
    <t>345711K062</t>
  </si>
  <si>
    <t>Kanál el-inšt PVC : EKD 80x40 HF HD (šxv) bezhalogénový, biely</t>
  </si>
  <si>
    <t xml:space="preserve"> 21/21-15/050       </t>
  </si>
  <si>
    <t xml:space="preserve">345711K062          </t>
  </si>
  <si>
    <t>31.20.27</t>
  </si>
  <si>
    <t xml:space="preserve">EKD 80x40 HF HD     </t>
  </si>
  <si>
    <t xml:space="preserve">  124  </t>
  </si>
  <si>
    <t>210010107</t>
  </si>
  <si>
    <t>Montáž el-inšt parapetného kanála (plast) vrátane spojok, ohybov, rohov, bez krabíc, šírka 110 až 220mm</t>
  </si>
  <si>
    <t xml:space="preserve"> 21/21-15/051       </t>
  </si>
  <si>
    <t xml:space="preserve">74213-0107          </t>
  </si>
  <si>
    <t xml:space="preserve">  125  </t>
  </si>
  <si>
    <t>345712K000.</t>
  </si>
  <si>
    <t>Kanál el-inšt PVC parapetný dutý : 170x100 biely</t>
  </si>
  <si>
    <t xml:space="preserve"> 21/21-15/052       </t>
  </si>
  <si>
    <t xml:space="preserve">345712K000          </t>
  </si>
  <si>
    <t xml:space="preserve">PK 110x70 D HA      </t>
  </si>
  <si>
    <t xml:space="preserve">  126  </t>
  </si>
  <si>
    <t>211010006</t>
  </si>
  <si>
    <t>Osadenie "hmoždinky", vyvŕtanie diery D 8mm, do muriva z ostro pálen. tehál, alebo stredne tvrdého kameňa</t>
  </si>
  <si>
    <t xml:space="preserve"> 21/21-15/060       </t>
  </si>
  <si>
    <t xml:space="preserve">74216-0006          </t>
  </si>
  <si>
    <t xml:space="preserve">  127  </t>
  </si>
  <si>
    <t>345955K014</t>
  </si>
  <si>
    <t>Hmoždinka oceľová do betónu TRSO M8    (BAKS)</t>
  </si>
  <si>
    <t xml:space="preserve"> 21/21-15/061       </t>
  </si>
  <si>
    <t>25.24.26</t>
  </si>
  <si>
    <t xml:space="preserve">  128  </t>
  </si>
  <si>
    <t>345955K032</t>
  </si>
  <si>
    <t>Držiak UDF 12</t>
  </si>
  <si>
    <t xml:space="preserve"> 21/21-15/062       </t>
  </si>
  <si>
    <t xml:space="preserve">  129  </t>
  </si>
  <si>
    <t xml:space="preserve"> 21/21-15/0621      </t>
  </si>
  <si>
    <t xml:space="preserve">  130  </t>
  </si>
  <si>
    <t>345955K001</t>
  </si>
  <si>
    <t>Hmoždinka PA plast : HM 8/1 (pre skrutky D4÷5/ &gt;45mm)</t>
  </si>
  <si>
    <t xml:space="preserve"> 21/21-15/0622      </t>
  </si>
  <si>
    <t xml:space="preserve">345955K001          </t>
  </si>
  <si>
    <t xml:space="preserve">8595057605251       </t>
  </si>
  <si>
    <t xml:space="preserve">  131  </t>
  </si>
  <si>
    <t>210010022</t>
  </si>
  <si>
    <t>Montáž el-inšt rúrky (plast) tuhá, uložená pevne D25 (d23)mm</t>
  </si>
  <si>
    <t xml:space="preserve"> 21/21-15/063       </t>
  </si>
  <si>
    <t xml:space="preserve">74211-0022          </t>
  </si>
  <si>
    <t xml:space="preserve">  132  </t>
  </si>
  <si>
    <t>345654I003</t>
  </si>
  <si>
    <t>Rúrka el-inšt PP-Blend tuhá 087217 : HFIRM-Turbo 25, s hrdlom, bezhalogénová, svetlosivá</t>
  </si>
  <si>
    <t xml:space="preserve"> 21/21-15/064       </t>
  </si>
  <si>
    <t xml:space="preserve">345654I003          </t>
  </si>
  <si>
    <t xml:space="preserve">087217              </t>
  </si>
  <si>
    <t xml:space="preserve">  133  </t>
  </si>
  <si>
    <t>345659I143</t>
  </si>
  <si>
    <t>Príchytka PC (klip) s čelusťami 041429 : HFCL 25, svetlosivá</t>
  </si>
  <si>
    <t xml:space="preserve"> 21/21-15/065       </t>
  </si>
  <si>
    <t xml:space="preserve">345659I143          </t>
  </si>
  <si>
    <t xml:space="preserve">041429              </t>
  </si>
  <si>
    <t xml:space="preserve">  134  </t>
  </si>
  <si>
    <t>210010002</t>
  </si>
  <si>
    <t>Montáž el-inšt rúrky (plast) ohybná, pod omietku D20 (d16)mm</t>
  </si>
  <si>
    <t xml:space="preserve"> 21/21-15/066       </t>
  </si>
  <si>
    <t xml:space="preserve">74211-0002          </t>
  </si>
  <si>
    <t xml:space="preserve">  135  </t>
  </si>
  <si>
    <t>345651I521</t>
  </si>
  <si>
    <t>Rúrka el-inšt PP-Blend ohybná 102295 : HFX Turbo 16, bezhalogénová, svetlosivá</t>
  </si>
  <si>
    <t xml:space="preserve"> 21/21-15/067       </t>
  </si>
  <si>
    <t xml:space="preserve">345651I521          </t>
  </si>
  <si>
    <t xml:space="preserve">102295              </t>
  </si>
  <si>
    <t xml:space="preserve">  136  </t>
  </si>
  <si>
    <t>210950101</t>
  </si>
  <si>
    <t>Montáž označovacieho štítka na kábel</t>
  </si>
  <si>
    <t xml:space="preserve"> 21/21-15/068       </t>
  </si>
  <si>
    <t xml:space="preserve">74223-0101          </t>
  </si>
  <si>
    <t>45.21.46</t>
  </si>
  <si>
    <t xml:space="preserve">  137  </t>
  </si>
  <si>
    <t>345950K518</t>
  </si>
  <si>
    <t>Označovací štítok na kábel</t>
  </si>
  <si>
    <t xml:space="preserve"> 21/21-15/069       </t>
  </si>
  <si>
    <t xml:space="preserve">345950K517          </t>
  </si>
  <si>
    <t xml:space="preserve">6825                </t>
  </si>
  <si>
    <t xml:space="preserve">  138  </t>
  </si>
  <si>
    <t>210020671</t>
  </si>
  <si>
    <t>Výroba a montáž oceľovej všeobecnej konštrukcie, pre el. zariadenia (klasická)</t>
  </si>
  <si>
    <t>kg</t>
  </si>
  <si>
    <t xml:space="preserve"> 21/21-15/070       </t>
  </si>
  <si>
    <t xml:space="preserve">74216-0671          </t>
  </si>
  <si>
    <t xml:space="preserve">  139  </t>
  </si>
  <si>
    <t>132102300</t>
  </si>
  <si>
    <t>Oceľová konštrukcia všeobecná</t>
  </si>
  <si>
    <t xml:space="preserve"> 21/21-15/071       </t>
  </si>
  <si>
    <t xml:space="preserve">132102300           </t>
  </si>
  <si>
    <t>27.10.60</t>
  </si>
  <si>
    <t>21-20</t>
  </si>
  <si>
    <t>Inštalačný materiál</t>
  </si>
  <si>
    <t xml:space="preserve">  140  </t>
  </si>
  <si>
    <t>210010301</t>
  </si>
  <si>
    <t>Montáž krabice do muriva 1-nás KP (68) bez zapojenia, prístrojová</t>
  </si>
  <si>
    <t xml:space="preserve"> 21/21-20/002       </t>
  </si>
  <si>
    <t xml:space="preserve">74212-0301          </t>
  </si>
  <si>
    <t>21/21-20/</t>
  </si>
  <si>
    <t xml:space="preserve">  141  </t>
  </si>
  <si>
    <t>345600K016</t>
  </si>
  <si>
    <t>Krabica KP prístrojová  1-nás ,bezhalogénová</t>
  </si>
  <si>
    <t xml:space="preserve">345600K016          </t>
  </si>
  <si>
    <t xml:space="preserve">KU 68-1901HF FA     </t>
  </si>
  <si>
    <t xml:space="preserve">  142  </t>
  </si>
  <si>
    <t>210010302</t>
  </si>
  <si>
    <t>Montáž krabice do muriva 2-3-nás KP (68) bez zapojenia, prístrojová</t>
  </si>
  <si>
    <t xml:space="preserve"> 21/21-20/003       </t>
  </si>
  <si>
    <t xml:space="preserve">74212-0302          </t>
  </si>
  <si>
    <t xml:space="preserve">  143  </t>
  </si>
  <si>
    <t>345600K202</t>
  </si>
  <si>
    <t>Krabica KP prístrojová 2-násobná , bezhalogénová</t>
  </si>
  <si>
    <t xml:space="preserve"> 21/21-20/004       </t>
  </si>
  <si>
    <t xml:space="preserve">345600K202          </t>
  </si>
  <si>
    <t xml:space="preserve">KP 64/2 KA          </t>
  </si>
  <si>
    <t xml:space="preserve">  144  </t>
  </si>
  <si>
    <t xml:space="preserve"> 21/21-20/0041      </t>
  </si>
  <si>
    <t xml:space="preserve">  145  </t>
  </si>
  <si>
    <t>345600K203</t>
  </si>
  <si>
    <t>Krabica KP prístrojová 3-nás : bezhalogenova</t>
  </si>
  <si>
    <t xml:space="preserve"> 21/21-20/0042      </t>
  </si>
  <si>
    <t xml:space="preserve">345600K203          </t>
  </si>
  <si>
    <t xml:space="preserve">KP 64/3 KA          </t>
  </si>
  <si>
    <t xml:space="preserve">  146  </t>
  </si>
  <si>
    <t>210010321</t>
  </si>
  <si>
    <t>Montáž krabice do muriva KR (68) vrátane zapojenia, rozvodka s vekom a svorkovnicou</t>
  </si>
  <si>
    <t xml:space="preserve"> 21/21-20/0061      </t>
  </si>
  <si>
    <t xml:space="preserve">74212-0321          </t>
  </si>
  <si>
    <t xml:space="preserve">  147  </t>
  </si>
  <si>
    <t>345608K048</t>
  </si>
  <si>
    <t>Krabica KR 68 rozvodná bezhalogénová</t>
  </si>
  <si>
    <t xml:space="preserve"> 21/21-20/0062      </t>
  </si>
  <si>
    <t xml:space="preserve">345608K047          </t>
  </si>
  <si>
    <t xml:space="preserve">KOM 97HF FA         </t>
  </si>
  <si>
    <t xml:space="preserve">  148  </t>
  </si>
  <si>
    <t>210010322</t>
  </si>
  <si>
    <t>Montáž krabice do muriva KR (97) vrátane zapojenia, rozvodka s vekom a svorkovnicou</t>
  </si>
  <si>
    <t xml:space="preserve"> 21/21-20/0063      </t>
  </si>
  <si>
    <t xml:space="preserve">74212-0322          </t>
  </si>
  <si>
    <t xml:space="preserve">  149  </t>
  </si>
  <si>
    <t>345608K049</t>
  </si>
  <si>
    <t>Krabica KR 97 rozvodná bezhalogénová</t>
  </si>
  <si>
    <t xml:space="preserve"> 21/21-20/0064      </t>
  </si>
  <si>
    <t xml:space="preserve">  150  </t>
  </si>
  <si>
    <t>210010351</t>
  </si>
  <si>
    <t>Montáž krabice KR, vrátane zapojenia, vodiče do 4mm2, rozvodka IP40-66 (6455-11)</t>
  </si>
  <si>
    <t xml:space="preserve"> 21/21-20/00641     </t>
  </si>
  <si>
    <t xml:space="preserve">74212-0351          </t>
  </si>
  <si>
    <t xml:space="preserve">  151  </t>
  </si>
  <si>
    <t>345620D700</t>
  </si>
  <si>
    <t>Krabica KR rozvodná IP67 uzatvorená : 6455-11P/5 [122x122x44,6] 4x vývodka Pg16 (5x4/4mm2) plast, čierna</t>
  </si>
  <si>
    <t xml:space="preserve"> 21/21-20/00642     </t>
  </si>
  <si>
    <t xml:space="preserve">345620D700          </t>
  </si>
  <si>
    <t xml:space="preserve">10002857.00         </t>
  </si>
  <si>
    <t xml:space="preserve">  152  </t>
  </si>
  <si>
    <t xml:space="preserve"> 21/21-20/0065      </t>
  </si>
  <si>
    <t>6</t>
  </si>
  <si>
    <t xml:space="preserve">  153  </t>
  </si>
  <si>
    <t>345620K601</t>
  </si>
  <si>
    <t>Krabica KR rozvodná uzatvorená IP66 : KSK 100 PO (101x101x62) vstupy (5x1,5÷6mm2) plast, požiarne odolná (PO) oranžová</t>
  </si>
  <si>
    <t xml:space="preserve"> 21/21-20/0066      </t>
  </si>
  <si>
    <t xml:space="preserve">345620K601          </t>
  </si>
  <si>
    <t xml:space="preserve">KSK 100 PO          </t>
  </si>
  <si>
    <t xml:space="preserve">  154  </t>
  </si>
  <si>
    <t xml:space="preserve"> 21/21-20/0067      </t>
  </si>
  <si>
    <t xml:space="preserve">  155  </t>
  </si>
  <si>
    <t>345600K005</t>
  </si>
  <si>
    <t>Krabica KP prístrojová 1-nás : KPR 68 KA (D73x66) vodorovne max 3 krabice, sivá</t>
  </si>
  <si>
    <t xml:space="preserve"> 21/21-20/0068      </t>
  </si>
  <si>
    <t xml:space="preserve">345600K005          </t>
  </si>
  <si>
    <t xml:space="preserve">KPR 68 KA           </t>
  </si>
  <si>
    <t xml:space="preserve">  156  </t>
  </si>
  <si>
    <t>210150132</t>
  </si>
  <si>
    <t>Montáž relé</t>
  </si>
  <si>
    <t xml:space="preserve"> 21/21-20/0069      </t>
  </si>
  <si>
    <t xml:space="preserve">74253-0131          </t>
  </si>
  <si>
    <t xml:space="preserve">  157  </t>
  </si>
  <si>
    <t>345140061</t>
  </si>
  <si>
    <t>Relé  FINDER 26.02.8.230</t>
  </si>
  <si>
    <t xml:space="preserve"> 21/21-20/0070      </t>
  </si>
  <si>
    <t>31.20.26</t>
  </si>
  <si>
    <t xml:space="preserve">  158  </t>
  </si>
  <si>
    <t>210192571</t>
  </si>
  <si>
    <t>Montáž, svorkovnica radová pre vodič do 2,5mm2</t>
  </si>
  <si>
    <t xml:space="preserve"> 21/21-20/0071      </t>
  </si>
  <si>
    <t xml:space="preserve">74241-2571          </t>
  </si>
  <si>
    <t xml:space="preserve">  159  </t>
  </si>
  <si>
    <t>345641G251</t>
  </si>
  <si>
    <t>Svorka WAGO 3x2,5</t>
  </si>
  <si>
    <t xml:space="preserve"> 21/21-20/0072      </t>
  </si>
  <si>
    <t xml:space="preserve">345641G250          </t>
  </si>
  <si>
    <t xml:space="preserve">2273-202            </t>
  </si>
  <si>
    <t xml:space="preserve">  160  </t>
  </si>
  <si>
    <t>210110041</t>
  </si>
  <si>
    <t>Montáž, spínač zapustený IP20, rad.1</t>
  </si>
  <si>
    <t xml:space="preserve"> 21/21-20/0073      </t>
  </si>
  <si>
    <t xml:space="preserve">74311-0041          </t>
  </si>
  <si>
    <t xml:space="preserve">  161  </t>
  </si>
  <si>
    <t>345300A059</t>
  </si>
  <si>
    <t>Spínač jednopólový, 230V, 10A, zapustený, radenie 1, vrátane rámčeka , IP20</t>
  </si>
  <si>
    <t xml:space="preserve"> 21/21-20/008       </t>
  </si>
  <si>
    <t xml:space="preserve">345300A055          </t>
  </si>
  <si>
    <t xml:space="preserve">  162  </t>
  </si>
  <si>
    <t>210110043</t>
  </si>
  <si>
    <t>Montáž, spínač zapustený IP20, rad.5</t>
  </si>
  <si>
    <t xml:space="preserve"> 21/21-20/009       </t>
  </si>
  <si>
    <t xml:space="preserve">74311-0043          </t>
  </si>
  <si>
    <t xml:space="preserve">  163  </t>
  </si>
  <si>
    <t>345313A055</t>
  </si>
  <si>
    <t>Prepínač sériový, 230V, 10A, zapustený, radenie 5, vrátane rámčeka  , IP20</t>
  </si>
  <si>
    <t xml:space="preserve"> 21/21-20/010       </t>
  </si>
  <si>
    <t xml:space="preserve">345313A051          </t>
  </si>
  <si>
    <t xml:space="preserve">  164  </t>
  </si>
  <si>
    <t>210110045</t>
  </si>
  <si>
    <t>Montáž, prepínač zapustený IP20, rad.6</t>
  </si>
  <si>
    <t xml:space="preserve"> 21/21-20/011       </t>
  </si>
  <si>
    <t xml:space="preserve">74311-0045          </t>
  </si>
  <si>
    <t xml:space="preserve">  165  </t>
  </si>
  <si>
    <t>345324A057</t>
  </si>
  <si>
    <t>Prepínač striedavý, 230V, 10A, zapustený, radenie 6, vrátane rámčeka, IP20</t>
  </si>
  <si>
    <t xml:space="preserve"> 21/21-20/012       </t>
  </si>
  <si>
    <t xml:space="preserve">345324A052          </t>
  </si>
  <si>
    <t xml:space="preserve">  166  </t>
  </si>
  <si>
    <t>210110092</t>
  </si>
  <si>
    <t>Montáž, stmievač zapustený do krabice, otočné ovládania osvetlenia, IP20</t>
  </si>
  <si>
    <t xml:space="preserve"> 21/21-20/013       </t>
  </si>
  <si>
    <t xml:space="preserve">74311-0092          </t>
  </si>
  <si>
    <t xml:space="preserve">  167  </t>
  </si>
  <si>
    <t>345440A055</t>
  </si>
  <si>
    <t>Stmievač osvetlenia  otočný 6599-0-2988  (DALI)</t>
  </si>
  <si>
    <t xml:space="preserve"> 21/21-20/014       </t>
  </si>
  <si>
    <t xml:space="preserve">345440A054          </t>
  </si>
  <si>
    <t xml:space="preserve">6599-0-3025         </t>
  </si>
  <si>
    <t xml:space="preserve">  168  </t>
  </si>
  <si>
    <t>210140461</t>
  </si>
  <si>
    <t>Montáž, ovládač tlač. zapustený IP20, rad.1/0</t>
  </si>
  <si>
    <t xml:space="preserve"> 21/21-20/015       </t>
  </si>
  <si>
    <t xml:space="preserve">74311-0461          </t>
  </si>
  <si>
    <t xml:space="preserve">  169  </t>
  </si>
  <si>
    <t>345330A051</t>
  </si>
  <si>
    <t>Ovládač zapustený tlač. rad.1/0 :  10A, biela  - vrátene rámčeka, IP20</t>
  </si>
  <si>
    <t xml:space="preserve"> 21/21-20/016       </t>
  </si>
  <si>
    <t xml:space="preserve">3559-A91345         </t>
  </si>
  <si>
    <t xml:space="preserve">  170  </t>
  </si>
  <si>
    <t>210110047P</t>
  </si>
  <si>
    <t>Montáž,prístroja osvetlenia LED</t>
  </si>
  <si>
    <t xml:space="preserve"> 21/21-20/017       </t>
  </si>
  <si>
    <t xml:space="preserve">74311-0047          </t>
  </si>
  <si>
    <t xml:space="preserve">  171  </t>
  </si>
  <si>
    <t>345300A060</t>
  </si>
  <si>
    <t>Prístroj osvetlenia s LED , ABB 3917U-A00053 , červené svetlo</t>
  </si>
  <si>
    <t xml:space="preserve"> 21/21-20/018       </t>
  </si>
  <si>
    <t xml:space="preserve">  172  </t>
  </si>
  <si>
    <t>345300A062</t>
  </si>
  <si>
    <t>Prístroj osvetlenia s LED , ABB 3917U-A00052 , zelená  LED</t>
  </si>
  <si>
    <t xml:space="preserve"> 21/21-20/0181      </t>
  </si>
  <si>
    <t xml:space="preserve">  173  </t>
  </si>
  <si>
    <t>345507A210</t>
  </si>
  <si>
    <t>Kryt prístroja Tango® 5016A-A00070 , pre osvetlenie s LED, adaptér Profil 45,  červená</t>
  </si>
  <si>
    <t xml:space="preserve"> 21/21-20/0182      </t>
  </si>
  <si>
    <t xml:space="preserve">345507A210          </t>
  </si>
  <si>
    <t xml:space="preserve">5016A-A00070 R2     </t>
  </si>
  <si>
    <t xml:space="preserve">  174  </t>
  </si>
  <si>
    <t>345507A201</t>
  </si>
  <si>
    <t>Kryt prístroja Tango® 5016A-A00070 , pre osvetlenie s LED, adaptér Profil 45, zelená</t>
  </si>
  <si>
    <t xml:space="preserve"> 21/21-20/0183      </t>
  </si>
  <si>
    <t xml:space="preserve">345507A201          </t>
  </si>
  <si>
    <t xml:space="preserve">5016A-A00070 B      </t>
  </si>
  <si>
    <t xml:space="preserve">  175  </t>
  </si>
  <si>
    <t>345531A221</t>
  </si>
  <si>
    <t>Rámik 1-násobný Tango® 3901A-B10 B, biely</t>
  </si>
  <si>
    <t xml:space="preserve"> 21/21-20/0184      </t>
  </si>
  <si>
    <t xml:space="preserve">345531A221          </t>
  </si>
  <si>
    <t xml:space="preserve">3901A-B10 B         </t>
  </si>
  <si>
    <t xml:space="preserve">  176  </t>
  </si>
  <si>
    <t>345532A221</t>
  </si>
  <si>
    <t>Rámik 2-násobný Tango® 3901A-B20 B, vodorovný, biely</t>
  </si>
  <si>
    <t xml:space="preserve"> 21/21-20/0185      </t>
  </si>
  <si>
    <t xml:space="preserve">345532A221          </t>
  </si>
  <si>
    <t xml:space="preserve">3901A-B20 B         </t>
  </si>
  <si>
    <t xml:space="preserve">  177  </t>
  </si>
  <si>
    <t>210111011</t>
  </si>
  <si>
    <t>Montáž, zásuvka zapustená IP20-40, x-násobná 10/16A - 250V, koncová</t>
  </si>
  <si>
    <t xml:space="preserve"> 21/21-20/019       </t>
  </si>
  <si>
    <t xml:space="preserve">74313-1011          </t>
  </si>
  <si>
    <t xml:space="preserve">  178  </t>
  </si>
  <si>
    <t>345400A961</t>
  </si>
  <si>
    <t>Zásuvka 1-nás. Reflex SI  , s krytom, bez rámika (bez oc) alpská biela</t>
  </si>
  <si>
    <t xml:space="preserve"> 21/21-20/0191      </t>
  </si>
  <si>
    <t xml:space="preserve">345400A961          </t>
  </si>
  <si>
    <t xml:space="preserve">5519B-A02347 B      </t>
  </si>
  <si>
    <t xml:space="preserve">  179  </t>
  </si>
  <si>
    <t>345400A963</t>
  </si>
  <si>
    <t>Zásuvka 1-nás. Reflex SI , s krytom, bez rámika (bez oc) zelená</t>
  </si>
  <si>
    <t xml:space="preserve"> 21/21-20/020       </t>
  </si>
  <si>
    <t xml:space="preserve">345400A963          </t>
  </si>
  <si>
    <t xml:space="preserve">5519B-A02347 Z      </t>
  </si>
  <si>
    <t xml:space="preserve">  180  </t>
  </si>
  <si>
    <t>345400A965</t>
  </si>
  <si>
    <t>Zásuvka 1-nás. Reflex SI , s krytom, bez rámika (bez oc) oranžová</t>
  </si>
  <si>
    <t xml:space="preserve"> 21/21-20/0201      </t>
  </si>
  <si>
    <t xml:space="preserve">345400A965          </t>
  </si>
  <si>
    <t xml:space="preserve">5519B-A02347 P      </t>
  </si>
  <si>
    <t xml:space="preserve">  181  </t>
  </si>
  <si>
    <t>345405A983</t>
  </si>
  <si>
    <t>Zásuvka 1-nás. Reflex SI , s prepäť. ochranou (opt.sign) s krytom bez rámika (bez oc) zelená</t>
  </si>
  <si>
    <t xml:space="preserve"> 21/21-20/021       </t>
  </si>
  <si>
    <t xml:space="preserve">345405A983          </t>
  </si>
  <si>
    <t xml:space="preserve">5598D-A2349 Z       </t>
  </si>
  <si>
    <t xml:space="preserve">  182  </t>
  </si>
  <si>
    <t>345405A981</t>
  </si>
  <si>
    <t>Zásuvka 1-nás. Reflex SI , s prepäť. ochranou (opt.sign) s krytom bez rámika (bez oc) alpská biela</t>
  </si>
  <si>
    <t xml:space="preserve"> 21/21-20/0210      </t>
  </si>
  <si>
    <t xml:space="preserve">345405A981          </t>
  </si>
  <si>
    <t xml:space="preserve">5598D-A2349 B       </t>
  </si>
  <si>
    <t xml:space="preserve">  183  </t>
  </si>
  <si>
    <t>345404A984</t>
  </si>
  <si>
    <t>Zásuvka 1-nás. Reflex SI , s krytom, bez rámika, so signaliz. prevádzk. stavu (bez oc) žltá</t>
  </si>
  <si>
    <t xml:space="preserve"> 21/21-20/0211      </t>
  </si>
  <si>
    <t xml:space="preserve">345404A984          </t>
  </si>
  <si>
    <t xml:space="preserve">5588B-A2349 Y       </t>
  </si>
  <si>
    <t xml:space="preserve">  184  </t>
  </si>
  <si>
    <t>345404A985</t>
  </si>
  <si>
    <t>Zásuvka 1-nás. Reflex SI , s krytom, bez rámika, so signaliz. prevádzk. stavu (bez oc) oranžová</t>
  </si>
  <si>
    <t xml:space="preserve"> 21/21-20/0212      </t>
  </si>
  <si>
    <t xml:space="preserve">345404A985          </t>
  </si>
  <si>
    <t xml:space="preserve">5588B-A2349 P       </t>
  </si>
  <si>
    <t xml:space="preserve">  185  </t>
  </si>
  <si>
    <t>345531A962</t>
  </si>
  <si>
    <t>Rámik 1-násobný Reflex SI , s popisovým poľom, alpská biela</t>
  </si>
  <si>
    <t xml:space="preserve"> 21/21-20/0213      </t>
  </si>
  <si>
    <t xml:space="preserve">345531A962          </t>
  </si>
  <si>
    <t xml:space="preserve">1754-0-2155         </t>
  </si>
  <si>
    <t xml:space="preserve">  186  </t>
  </si>
  <si>
    <t>345532A962</t>
  </si>
  <si>
    <t>Rámik 2-násobný Reflex SI, vodorovný, s popisovým poľom, alpská biela</t>
  </si>
  <si>
    <t xml:space="preserve"> 21/21-20/022       </t>
  </si>
  <si>
    <t xml:space="preserve">345532A962          </t>
  </si>
  <si>
    <t xml:space="preserve">1754-0-2171         </t>
  </si>
  <si>
    <t xml:space="preserve">  187  </t>
  </si>
  <si>
    <t>345533A962</t>
  </si>
  <si>
    <t>Rámik 3-násobný Reflex SI , vodorovný, s popisovým poľom, alpská biela</t>
  </si>
  <si>
    <t xml:space="preserve"> 21/21-20/0221      </t>
  </si>
  <si>
    <t xml:space="preserve">345533A962          </t>
  </si>
  <si>
    <t xml:space="preserve">1754-0-3732         </t>
  </si>
  <si>
    <t xml:space="preserve">  188  </t>
  </si>
  <si>
    <t>210111021P</t>
  </si>
  <si>
    <t>Montáž, zásuvka nástenná, pre RTG  10/16A - 250V, koncová</t>
  </si>
  <si>
    <t xml:space="preserve"> 21/21-20/0222      </t>
  </si>
  <si>
    <t xml:space="preserve">74313-1021          </t>
  </si>
  <si>
    <t xml:space="preserve">  189  </t>
  </si>
  <si>
    <t>358005D800.2</t>
  </si>
  <si>
    <t>Zásuvka  pre RTG</t>
  </si>
  <si>
    <t xml:space="preserve"> 21/21-20/024       </t>
  </si>
  <si>
    <t xml:space="preserve">  190  </t>
  </si>
  <si>
    <t>210111155.2</t>
  </si>
  <si>
    <t>Montáž dialkovej signalizácie</t>
  </si>
  <si>
    <t xml:space="preserve"> 21/21-20/030       </t>
  </si>
  <si>
    <t xml:space="preserve">  191  </t>
  </si>
  <si>
    <t>345131903</t>
  </si>
  <si>
    <t>Modul dialkovej signalizácie  MDS - DELTA</t>
  </si>
  <si>
    <t xml:space="preserve"> 21/21-20/033       </t>
  </si>
  <si>
    <t xml:space="preserve">  192  </t>
  </si>
  <si>
    <t>210140200</t>
  </si>
  <si>
    <t>Montáž a zapojenie núdzového STOP tlačidla do panelu, do skrinky</t>
  </si>
  <si>
    <t xml:space="preserve"> 21/21-20/034       </t>
  </si>
  <si>
    <t xml:space="preserve">74315-0200          </t>
  </si>
  <si>
    <t xml:space="preserve">  193  </t>
  </si>
  <si>
    <t>3581350C33</t>
  </si>
  <si>
    <t>Núdzový spínač STOP s aretáciou   AT</t>
  </si>
  <si>
    <t xml:space="preserve"> 21/21-20/037       </t>
  </si>
  <si>
    <t xml:space="preserve">3581350C32          </t>
  </si>
  <si>
    <t xml:space="preserve">XALK1741            </t>
  </si>
  <si>
    <t xml:space="preserve">  194  </t>
  </si>
  <si>
    <t>210140251</t>
  </si>
  <si>
    <t>Montáž a zapojenie 2-nás tlač. ovládača pom. obvodov do panelu, do skrinky</t>
  </si>
  <si>
    <t xml:space="preserve"> 21/21-20/038       </t>
  </si>
  <si>
    <t xml:space="preserve">74315-0251          </t>
  </si>
  <si>
    <t xml:space="preserve">  195  </t>
  </si>
  <si>
    <t>3581352C13</t>
  </si>
  <si>
    <t>Ovládač 2 - tlačítkový so signálkou</t>
  </si>
  <si>
    <t xml:space="preserve"> 21/21-20/039       </t>
  </si>
  <si>
    <t xml:space="preserve">3581352C12          </t>
  </si>
  <si>
    <t xml:space="preserve">XALD222E            </t>
  </si>
  <si>
    <t xml:space="preserve">  196  </t>
  </si>
  <si>
    <t>210110103</t>
  </si>
  <si>
    <t>Montáž, spínač koncový, dverný</t>
  </si>
  <si>
    <t xml:space="preserve"> 21/21-20/040       </t>
  </si>
  <si>
    <t xml:space="preserve">74311-0103          </t>
  </si>
  <si>
    <t xml:space="preserve">  197  </t>
  </si>
  <si>
    <t>345131904</t>
  </si>
  <si>
    <t>Dverný spínač</t>
  </si>
  <si>
    <t xml:space="preserve"> 21/21-20/041       </t>
  </si>
  <si>
    <t xml:space="preserve">  198  </t>
  </si>
  <si>
    <t>210220403</t>
  </si>
  <si>
    <t>Montáž krabice</t>
  </si>
  <si>
    <t xml:space="preserve"> 21/21-20/0411      </t>
  </si>
  <si>
    <t xml:space="preserve">74525-0403          </t>
  </si>
  <si>
    <t xml:space="preserve">  199  </t>
  </si>
  <si>
    <t>3549070K25</t>
  </si>
  <si>
    <t>Krabica  KT 250 - pre doplnkové pospájanie  vč. svoriek  - PA</t>
  </si>
  <si>
    <t xml:space="preserve"> 21/21-20/0412      </t>
  </si>
  <si>
    <t xml:space="preserve">3549070K25          </t>
  </si>
  <si>
    <t xml:space="preserve">8595057632738       </t>
  </si>
  <si>
    <t xml:space="preserve">  200  </t>
  </si>
  <si>
    <t>210220325.</t>
  </si>
  <si>
    <t>P / Montáž krabice doplnkové pospájania</t>
  </si>
  <si>
    <t xml:space="preserve"> 21/21-20/0413      </t>
  </si>
  <si>
    <t xml:space="preserve">74554-0325          </t>
  </si>
  <si>
    <t xml:space="preserve">  201  </t>
  </si>
  <si>
    <t>3549090D11</t>
  </si>
  <si>
    <t>Krabica doplnkového pospájania pre pripojenie podlahy</t>
  </si>
  <si>
    <t xml:space="preserve"> 21/21-20/0414      </t>
  </si>
  <si>
    <t xml:space="preserve">3549090D10          </t>
  </si>
  <si>
    <t>31.20.10</t>
  </si>
  <si>
    <t xml:space="preserve">  202  </t>
  </si>
  <si>
    <t>3549090O41</t>
  </si>
  <si>
    <t>Prípojnica potenciálového vyrovnania 5015545 : 1804 UP, v krabici, pod omietku</t>
  </si>
  <si>
    <t xml:space="preserve"> 21/21-20/0415      </t>
  </si>
  <si>
    <t xml:space="preserve">3549090O41          </t>
  </si>
  <si>
    <t xml:space="preserve">5015545             </t>
  </si>
  <si>
    <t xml:space="preserve">  203  </t>
  </si>
  <si>
    <t>210220326</t>
  </si>
  <si>
    <t>Montáž a pripojenie svorky k zárubniam, vodovodu ,</t>
  </si>
  <si>
    <t xml:space="preserve"> 21/21-20/0417      </t>
  </si>
  <si>
    <t xml:space="preserve">  204  </t>
  </si>
  <si>
    <t>3549090D14</t>
  </si>
  <si>
    <t>Svorka na pripojenie vodovodu, zárubne</t>
  </si>
  <si>
    <t xml:space="preserve"> 21/21-20/0418      </t>
  </si>
  <si>
    <t xml:space="preserve">  205  </t>
  </si>
  <si>
    <t>210220330</t>
  </si>
  <si>
    <t>Montáž, zásuvka na pripojenie svorky na vyrovnanie potenciálu, pre zdravotníctvo</t>
  </si>
  <si>
    <t xml:space="preserve"> 21/21-20/042       </t>
  </si>
  <si>
    <t xml:space="preserve">74524-0330          </t>
  </si>
  <si>
    <t xml:space="preserve">  206  </t>
  </si>
  <si>
    <t>3549091A01</t>
  </si>
  <si>
    <t>Zásuvka 2-nás svorka na vyrovnanie potenciálu Reflex SI , s krytom, bez rámika, alpská biela</t>
  </si>
  <si>
    <t xml:space="preserve"> 21/21-20/043       </t>
  </si>
  <si>
    <t xml:space="preserve">3549091A01          </t>
  </si>
  <si>
    <t xml:space="preserve">2495-0-0059         </t>
  </si>
  <si>
    <t xml:space="preserve">  207  </t>
  </si>
  <si>
    <t xml:space="preserve"> 21/21-20/044       </t>
  </si>
  <si>
    <t xml:space="preserve">  208  </t>
  </si>
  <si>
    <t>210190004</t>
  </si>
  <si>
    <t>Montáž rozvodnice do 150kg - HRT</t>
  </si>
  <si>
    <t xml:space="preserve"> 21/21-20/045       </t>
  </si>
  <si>
    <t xml:space="preserve">74241-0004          </t>
  </si>
  <si>
    <t xml:space="preserve">  209  </t>
  </si>
  <si>
    <t>210190052</t>
  </si>
  <si>
    <t>Montáž rozvádzača, skriňový-delený do 300kg</t>
  </si>
  <si>
    <t xml:space="preserve"> 21/21-20/046       </t>
  </si>
  <si>
    <t xml:space="preserve">74242-0052          </t>
  </si>
  <si>
    <t xml:space="preserve">  210  </t>
  </si>
  <si>
    <t>210190008</t>
  </si>
  <si>
    <t>Dokončovacie práce na rozvádzačoch 100-150kg</t>
  </si>
  <si>
    <t xml:space="preserve"> 21/21-20/047       </t>
  </si>
  <si>
    <t xml:space="preserve">74241-0008          </t>
  </si>
  <si>
    <t xml:space="preserve">  211  </t>
  </si>
  <si>
    <t>210190110</t>
  </si>
  <si>
    <t>Dokončovacie práce na rozvádzačoch za pole</t>
  </si>
  <si>
    <t xml:space="preserve"> 21/21-20/049       </t>
  </si>
  <si>
    <t xml:space="preserve">74242-0110          </t>
  </si>
  <si>
    <t xml:space="preserve">  212  </t>
  </si>
  <si>
    <t>210120102</t>
  </si>
  <si>
    <t>Montáž poistkovej vložky, nožové poistky</t>
  </si>
  <si>
    <t xml:space="preserve"> 21/21-20/050       </t>
  </si>
  <si>
    <t xml:space="preserve">74251-0102          </t>
  </si>
  <si>
    <t xml:space="preserve">  213  </t>
  </si>
  <si>
    <t>3585702O11</t>
  </si>
  <si>
    <t>Poistková vložka nožová  80A gG</t>
  </si>
  <si>
    <t xml:space="preserve"> 21/21-20/051       </t>
  </si>
  <si>
    <t xml:space="preserve">3585702O11          </t>
  </si>
  <si>
    <t xml:space="preserve">OEZ:40436           </t>
  </si>
  <si>
    <t xml:space="preserve">  214  </t>
  </si>
  <si>
    <t>3585702O09</t>
  </si>
  <si>
    <t>Poistková vložka nožová  50A gG</t>
  </si>
  <si>
    <t xml:space="preserve"> 21/21-20/052       </t>
  </si>
  <si>
    <t xml:space="preserve">3585702O09          </t>
  </si>
  <si>
    <t xml:space="preserve">OEZ:40434           </t>
  </si>
  <si>
    <t xml:space="preserve">  215  </t>
  </si>
  <si>
    <t>3585702O14</t>
  </si>
  <si>
    <t>Poistková vložka nožová 160A gG</t>
  </si>
  <si>
    <t xml:space="preserve"> 21/21-20/053       </t>
  </si>
  <si>
    <t xml:space="preserve">3585702O14          </t>
  </si>
  <si>
    <t xml:space="preserve">OEZ:40439           </t>
  </si>
  <si>
    <t xml:space="preserve">  216  </t>
  </si>
  <si>
    <t>210110513</t>
  </si>
  <si>
    <t>Montáž, prepínač vačkový S 63VP,VL 01,02</t>
  </si>
  <si>
    <t xml:space="preserve"> 21/21-20/054       </t>
  </si>
  <si>
    <t xml:space="preserve">74312-0513          </t>
  </si>
  <si>
    <t xml:space="preserve">  217  </t>
  </si>
  <si>
    <t>358119281</t>
  </si>
  <si>
    <t>Vypínač 3-pól.  SCAME ISOLÁTOR  63 A</t>
  </si>
  <si>
    <t xml:space="preserve"> 21/21-20/055       </t>
  </si>
  <si>
    <t xml:space="preserve">358119281           </t>
  </si>
  <si>
    <t xml:space="preserve">  218  </t>
  </si>
  <si>
    <t>210190105</t>
  </si>
  <si>
    <t>Montáž  záložného zdroja</t>
  </si>
  <si>
    <t xml:space="preserve"> 21/21-20/056       </t>
  </si>
  <si>
    <t xml:space="preserve">74242-0104          </t>
  </si>
  <si>
    <t xml:space="preserve">  219  </t>
  </si>
  <si>
    <t>357000265033</t>
  </si>
  <si>
    <t>Záložný zdroj UPS POWERWAT+1110 6kVA,1f/1f,  vr.prepoj.kábeláža a ext.manuál.by-pass R-MB</t>
  </si>
  <si>
    <t xml:space="preserve"> 21/21-20/057       </t>
  </si>
  <si>
    <t>21-80</t>
  </si>
  <si>
    <t>Ostatné</t>
  </si>
  <si>
    <t xml:space="preserve">  220  </t>
  </si>
  <si>
    <t>213280060</t>
  </si>
  <si>
    <t>PPV (pomocné a podružné výkony) 6%</t>
  </si>
  <si>
    <t xml:space="preserve"> 21/21-80/001       </t>
  </si>
  <si>
    <t>21/21-80/</t>
  </si>
  <si>
    <t xml:space="preserve">  221  </t>
  </si>
  <si>
    <t>000000001</t>
  </si>
  <si>
    <t>Podružný materiál</t>
  </si>
  <si>
    <t xml:space="preserve"> 21/21-80/002       </t>
  </si>
  <si>
    <t xml:space="preserve">000000001           </t>
  </si>
  <si>
    <t>41.00.11</t>
  </si>
  <si>
    <t xml:space="preserve">  222  </t>
  </si>
  <si>
    <t>213290040</t>
  </si>
  <si>
    <t>Demontáž elektroinštalácie</t>
  </si>
  <si>
    <t xml:space="preserve"> 21/21-80/003       </t>
  </si>
  <si>
    <t xml:space="preserve">74382-0040          </t>
  </si>
  <si>
    <t xml:space="preserve">  223  </t>
  </si>
  <si>
    <t>213290015</t>
  </si>
  <si>
    <t>Drobné stavebné úpravy</t>
  </si>
  <si>
    <t xml:space="preserve"> 21/21-80/004       </t>
  </si>
  <si>
    <t xml:space="preserve">  224  </t>
  </si>
  <si>
    <t>213290025</t>
  </si>
  <si>
    <t>Zapojenie inšt. a ukončenie káblov</t>
  </si>
  <si>
    <t xml:space="preserve"> 21/21-80/005       </t>
  </si>
  <si>
    <t xml:space="preserve">  225  </t>
  </si>
  <si>
    <t>213290081</t>
  </si>
  <si>
    <t>Pripojenie vodičov pospájania a uzemnenia</t>
  </si>
  <si>
    <t xml:space="preserve"> 21/21-80/006       </t>
  </si>
  <si>
    <t>21-85</t>
  </si>
  <si>
    <t>Revízia - Hlava XI</t>
  </si>
  <si>
    <t xml:space="preserve">  226  </t>
  </si>
  <si>
    <t>213291000.01</t>
  </si>
  <si>
    <t>Spracovanie východiskovej revízie a vypracovanie správy</t>
  </si>
  <si>
    <t xml:space="preserve"> 21/21-85/001       </t>
  </si>
  <si>
    <t xml:space="preserve">741301000           </t>
  </si>
  <si>
    <t>21/21-85/</t>
  </si>
  <si>
    <t>21a44</t>
  </si>
  <si>
    <t>Rozvádzač HRT - ANGIO</t>
  </si>
  <si>
    <t xml:space="preserve">  227  </t>
  </si>
  <si>
    <t>357021E100</t>
  </si>
  <si>
    <t>Nástenná skriňa NP 65-1206025</t>
  </si>
  <si>
    <t xml:space="preserve"> 21/21a44/001       </t>
  </si>
  <si>
    <t xml:space="preserve">357021E092          </t>
  </si>
  <si>
    <t>31.20.40</t>
  </si>
  <si>
    <t xml:space="preserve">111712              </t>
  </si>
  <si>
    <t>PZ</t>
  </si>
  <si>
    <t>21/21a44/</t>
  </si>
  <si>
    <t xml:space="preserve">  228  </t>
  </si>
  <si>
    <t>3585605E24</t>
  </si>
  <si>
    <t>Zvodič kombinovaný 158331 typ 1+2 (B+C) 4-pól : SPBT12-280/4, pre siete TN-S, 280V-AC (4MD)</t>
  </si>
  <si>
    <t xml:space="preserve"> 21/21a44/002       </t>
  </si>
  <si>
    <t xml:space="preserve">3585605E24          </t>
  </si>
  <si>
    <t xml:space="preserve">158331              </t>
  </si>
  <si>
    <t xml:space="preserve">  229  </t>
  </si>
  <si>
    <t>3580828P22.1</t>
  </si>
  <si>
    <t>Spínač vačkový 3P/ 160A v plast. skrinke S 160 JBU 1103 A6, IP65, vypínač</t>
  </si>
  <si>
    <t xml:space="preserve"> 21/21a44/003       </t>
  </si>
  <si>
    <t xml:space="preserve">3580828P22          </t>
  </si>
  <si>
    <t xml:space="preserve">0102868             </t>
  </si>
  <si>
    <t xml:space="preserve">  230  </t>
  </si>
  <si>
    <t>3585642O18</t>
  </si>
  <si>
    <t>Odpínač poistkový 3-pól, pre valcové poistky 22x58 - OEZ:41037 : OPVP22-3 (3MD)</t>
  </si>
  <si>
    <t xml:space="preserve"> 21/21a44/004       </t>
  </si>
  <si>
    <t xml:space="preserve">3585642O18          </t>
  </si>
  <si>
    <t xml:space="preserve">OEZ:41037           </t>
  </si>
  <si>
    <t xml:space="preserve">  231  </t>
  </si>
  <si>
    <t>3585682O15</t>
  </si>
  <si>
    <t>Poistková vložka valcová 22x58 - OEZ:06752 : PV22 63A gG</t>
  </si>
  <si>
    <t xml:space="preserve"> 21/21a44/005       </t>
  </si>
  <si>
    <t xml:space="preserve">3585682O15          </t>
  </si>
  <si>
    <t xml:space="preserve">OEZ:06752           </t>
  </si>
  <si>
    <t xml:space="preserve">  232  </t>
  </si>
  <si>
    <t>3585682O18</t>
  </si>
  <si>
    <t>Poistková vložka valcová 22x58 - OEZ:18271 : PV22 125A gG</t>
  </si>
  <si>
    <t xml:space="preserve"> 21/21a44/006       </t>
  </si>
  <si>
    <t xml:space="preserve">3585682O18          </t>
  </si>
  <si>
    <t xml:space="preserve">OEZ:18271           </t>
  </si>
  <si>
    <t xml:space="preserve">  233  </t>
  </si>
  <si>
    <t>3585301E19</t>
  </si>
  <si>
    <t>Istič 3-pólový 263386 - 10kA (3MD) PL7-B6/3</t>
  </si>
  <si>
    <t xml:space="preserve"> 21/21a44/007       </t>
  </si>
  <si>
    <t xml:space="preserve">3585301E19          </t>
  </si>
  <si>
    <t xml:space="preserve">263386              </t>
  </si>
  <si>
    <t xml:space="preserve">  234  </t>
  </si>
  <si>
    <t>3585101E41</t>
  </si>
  <si>
    <t>Istič pomocných obvodov 1-pólový 264908 - 10kA (1MD) PL7-B4/1-HS</t>
  </si>
  <si>
    <t xml:space="preserve"> 21/21a44/009       </t>
  </si>
  <si>
    <t xml:space="preserve">3585101E41          </t>
  </si>
  <si>
    <t xml:space="preserve">264908              </t>
  </si>
  <si>
    <t xml:space="preserve">  235  </t>
  </si>
  <si>
    <t xml:space="preserve"> 21/21a44/010       </t>
  </si>
  <si>
    <t xml:space="preserve">  236  </t>
  </si>
  <si>
    <t>3585511S17.2</t>
  </si>
  <si>
    <t>Chránič prúdový 4-pól. 10kA  : DFL8  160/4/0,03-B  SK</t>
  </si>
  <si>
    <t xml:space="preserve"> 21/21a44/011       </t>
  </si>
  <si>
    <t xml:space="preserve">3585511S17          </t>
  </si>
  <si>
    <t xml:space="preserve">09174901            </t>
  </si>
  <si>
    <t xml:space="preserve">  237  </t>
  </si>
  <si>
    <t>35858C059.1</t>
  </si>
  <si>
    <t>Stýkač   DILM115-22(RAC240) 230V,  50Hz</t>
  </si>
  <si>
    <t xml:space="preserve"> 21/21a44/0111      </t>
  </si>
  <si>
    <t xml:space="preserve">35858C056           </t>
  </si>
  <si>
    <t xml:space="preserve">15978               </t>
  </si>
  <si>
    <t xml:space="preserve">  238  </t>
  </si>
  <si>
    <t>3581300C15</t>
  </si>
  <si>
    <t>Stop tlačidlo s aretáciou   M22-PVT/K02</t>
  </si>
  <si>
    <t xml:space="preserve"> 21/21a44/0112      </t>
  </si>
  <si>
    <t xml:space="preserve">3581300C08          </t>
  </si>
  <si>
    <t xml:space="preserve">  239  </t>
  </si>
  <si>
    <t>920AM14555</t>
  </si>
  <si>
    <t>Napájací zdroj ZNP-10- 24V , 230V, AC/24V DC 1,25</t>
  </si>
  <si>
    <t xml:space="preserve"> 21/21a44/0113      </t>
  </si>
  <si>
    <t xml:space="preserve">920AM14555          </t>
  </si>
  <si>
    <t xml:space="preserve">8594030334089       </t>
  </si>
  <si>
    <t xml:space="preserve">  240  </t>
  </si>
  <si>
    <t>920AM15034</t>
  </si>
  <si>
    <t>Monitorovacie relé HRN-55N</t>
  </si>
  <si>
    <t xml:space="preserve"> 21/21a44/0114      </t>
  </si>
  <si>
    <t xml:space="preserve">920AM15034          </t>
  </si>
  <si>
    <t xml:space="preserve">8595188137126       </t>
  </si>
  <si>
    <t xml:space="preserve">  241  </t>
  </si>
  <si>
    <t>357037L002</t>
  </si>
  <si>
    <t>Svorka radová skrutková VK3 : 037160,</t>
  </si>
  <si>
    <t xml:space="preserve"> 21/21a44/0122      </t>
  </si>
  <si>
    <t xml:space="preserve">357037L002          </t>
  </si>
  <si>
    <t xml:space="preserve">037160              </t>
  </si>
  <si>
    <t xml:space="preserve">  242  </t>
  </si>
  <si>
    <t>357037L033</t>
  </si>
  <si>
    <t>Svorka radová skrutková VK3 : 037100,</t>
  </si>
  <si>
    <t xml:space="preserve"> 21/21a44/0123      </t>
  </si>
  <si>
    <t xml:space="preserve">357037L033          </t>
  </si>
  <si>
    <t xml:space="preserve">037100              </t>
  </si>
  <si>
    <t xml:space="preserve">  243  </t>
  </si>
  <si>
    <t>357037L074</t>
  </si>
  <si>
    <t>Svorka radová skrutková VK3 : 037170,</t>
  </si>
  <si>
    <t xml:space="preserve"> 21/21a44/0124      </t>
  </si>
  <si>
    <t xml:space="preserve">357037L074          </t>
  </si>
  <si>
    <t xml:space="preserve">037170              </t>
  </si>
  <si>
    <t xml:space="preserve">  244  </t>
  </si>
  <si>
    <t>357037L090.</t>
  </si>
  <si>
    <t>Svorka  radová  50mm2  šedá ,  UK50/ 2-A</t>
  </si>
  <si>
    <t xml:space="preserve"> 21/21a44/013       </t>
  </si>
  <si>
    <t xml:space="preserve">357037L088          </t>
  </si>
  <si>
    <t xml:space="preserve">037178              </t>
  </si>
  <si>
    <t xml:space="preserve">  245  </t>
  </si>
  <si>
    <t>357037L0902</t>
  </si>
  <si>
    <t>Svorka  dvojitá 95 mm2  šedá ,  UK95/2- A</t>
  </si>
  <si>
    <t xml:space="preserve"> 21/21a44/016       </t>
  </si>
  <si>
    <t xml:space="preserve">  246  </t>
  </si>
  <si>
    <t>345131890.1</t>
  </si>
  <si>
    <t>PLASTOVÁ VÝVODKA M63x1,5</t>
  </si>
  <si>
    <t xml:space="preserve"> 21/21a44/017       </t>
  </si>
  <si>
    <t xml:space="preserve">  247  </t>
  </si>
  <si>
    <t>345131887</t>
  </si>
  <si>
    <t>PLASTOVÁ VÝVODKA PG16</t>
  </si>
  <si>
    <t xml:space="preserve"> 21/21a44/0174      </t>
  </si>
  <si>
    <t xml:space="preserve">  248  </t>
  </si>
  <si>
    <t>345131886</t>
  </si>
  <si>
    <t>PLASTOVÁ VÝVODKA PG13,5</t>
  </si>
  <si>
    <t xml:space="preserve"> 21/21a44/0175      </t>
  </si>
  <si>
    <t xml:space="preserve">  249  </t>
  </si>
  <si>
    <t xml:space="preserve"> 21/21a44/018       </t>
  </si>
  <si>
    <t xml:space="preserve">  250  </t>
  </si>
  <si>
    <t xml:space="preserve"> 21/21a44/019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</si>
</sst>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&quot; Sk&quot;;[Red]\-#,##0&quot; Sk&quot;"/>
    <numFmt numFmtId="165" formatCode="\ #,##0&quot; Sk &quot;;\-#,##0&quot; Sk &quot;;&quot; - Sk &quot;;@\ "/>
    <numFmt numFmtId="166" formatCode="#,##0.00\ [$€-41B];[Red]\-#,##0.00\ [$€-41B]"/>
    <numFmt numFmtId="167" formatCode="#,##0&quot;     &quot;"/>
    <numFmt numFmtId="168" formatCode="#,##0&quot; Sk&quot;"/>
    <numFmt numFmtId="169" formatCode="0.00\ %"/>
    <numFmt numFmtId="170" formatCode="#,##0\ "/>
    <numFmt numFmtId="171" formatCode="#,##0.00000"/>
    <numFmt numFmtId="172" formatCode="#,##0.000"/>
    <numFmt numFmtId="173" formatCode="#,##0.0"/>
    <numFmt numFmtId="174" formatCode="#,##0.0000"/>
  </numFmts>
  <fonts count="22">
    <font>
      <sz val="10"/>
      <name val="Arial"/>
      <charset val="238"/>
    </font>
    <font>
      <sz val="10"/>
      <name val="Arial"/>
      <charset val="238"/>
    </font>
    <font>
      <b/>
      <sz val="7"/>
      <name val="Letter Gothic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sz val="11"/>
      <color rgb="FF800080"/>
      <name val="Calibri"/>
      <charset val="238"/>
    </font>
    <font>
      <sz val="10"/>
      <name val="Arial CE"/>
      <charset val="238"/>
    </font>
    <font>
      <i/>
      <sz val="11"/>
      <color rgb="FF808080"/>
      <name val="Calibri"/>
      <charset val="238"/>
    </font>
    <font>
      <b/>
      <sz val="11"/>
      <color rgb="FFFFFFFF"/>
      <name val="Calibri"/>
      <charset val="238"/>
    </font>
    <font>
      <b/>
      <i/>
      <sz val="16"/>
      <name val="Arial"/>
      <charset val="238"/>
    </font>
    <font>
      <sz val="11"/>
      <color rgb="FF808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1"/>
      <color rgb="FF008000"/>
      <name val="Calibri"/>
      <charset val="238"/>
    </font>
    <font>
      <b/>
      <i/>
      <u/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b/>
      <sz val="8"/>
      <name val="Arial Narrow"/>
      <charset val="238"/>
    </font>
    <font>
      <sz val="8"/>
      <color rgb="FF0000FF"/>
      <name val="Arial Narrow"/>
      <charset val="238"/>
    </font>
  </fonts>
  <fills count="17">
    <fill>
      <patternFill patternType="none"/>
    </fill>
    <fill>
      <patternFill patternType="gray125"/>
    </fill>
    <fill>
      <patternFill patternType="solid">
        <fgColor rgb="FFA6CAF0"/>
        <bgColor rgb="FFA0E0E0"/>
      </patternFill>
    </fill>
    <fill>
      <patternFill patternType="solid">
        <fgColor rgb="FFFF8080"/>
        <bgColor rgb="FFCC9CCC"/>
      </patternFill>
    </fill>
    <fill>
      <patternFill patternType="solid">
        <fgColor rgb="FFFFFFC0"/>
        <bgColor rgb="FFFFFF99"/>
      </patternFill>
    </fill>
    <fill>
      <patternFill patternType="solid">
        <fgColor rgb="FFC0C0C0"/>
        <bgColor rgb="FFA6CAF0"/>
      </patternFill>
    </fill>
    <fill>
      <patternFill patternType="solid">
        <fgColor rgb="FFA0E0E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CC99FF"/>
      </patternFill>
    </fill>
    <fill>
      <patternFill patternType="solid">
        <fgColor rgb="FF996666"/>
        <bgColor rgb="FF808080"/>
      </patternFill>
    </fill>
    <fill>
      <patternFill patternType="solid">
        <fgColor rgb="FF999933"/>
        <bgColor rgb="FF808000"/>
      </patternFill>
    </fill>
    <fill>
      <patternFill patternType="solid">
        <fgColor rgb="FFCC99FF"/>
        <bgColor rgb="FFCC9CCC"/>
      </patternFill>
    </fill>
    <fill>
      <patternFill patternType="solid">
        <fgColor rgb="FF969696"/>
        <bgColor rgb="FF808080"/>
      </patternFill>
    </fill>
    <fill>
      <patternFill patternType="solid">
        <fgColor rgb="FF3333CC"/>
        <bgColor rgb="FF333399"/>
      </patternFill>
    </fill>
    <fill>
      <patternFill patternType="solid">
        <fgColor rgb="FF666699"/>
        <bgColor rgb="FF808080"/>
      </patternFill>
    </fill>
    <fill>
      <patternFill patternType="solid">
        <fgColor rgb="FF33CCCC"/>
        <bgColor rgb="FF00CCFF"/>
      </patternFill>
    </fill>
    <fill>
      <patternFill patternType="solid">
        <fgColor rgb="FFFF0000"/>
        <bgColor rgb="FF993300"/>
      </patternFill>
    </fill>
  </fills>
  <borders count="53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thick">
        <color rgb="FF3333CC"/>
      </bottom>
      <diagonal/>
    </border>
    <border>
      <left style="thick">
        <color rgb="FF424242"/>
      </left>
      <right style="thick">
        <color rgb="FF424242"/>
      </right>
      <top style="thick">
        <color rgb="FF424242"/>
      </top>
      <bottom style="thick">
        <color rgb="FF424242"/>
      </bottom>
      <diagonal/>
    </border>
    <border>
      <left/>
      <right/>
      <top/>
      <bottom style="thick">
        <color rgb="FFFF000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/>
      <right/>
      <top style="hair">
        <color auto="1"/>
      </top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9">
    <xf numFmtId="0" fontId="0" fillId="0" borderId="0"/>
    <xf numFmtId="0" fontId="2" fillId="0" borderId="1">
      <alignment vertical="center"/>
    </xf>
    <xf numFmtId="0" fontId="1" fillId="0" borderId="0" applyBorder="0">
      <alignment vertical="center"/>
    </xf>
    <xf numFmtId="164" fontId="2" fillId="0" borderId="1"/>
    <xf numFmtId="0" fontId="1" fillId="0" borderId="1"/>
    <xf numFmtId="165" fontId="1" fillId="0" borderId="0" applyBorder="0" applyProtection="0"/>
    <xf numFmtId="0" fontId="3" fillId="2" borderId="0" applyBorder="0" applyProtection="0"/>
    <xf numFmtId="0" fontId="3" fillId="3" borderId="0" applyBorder="0" applyProtection="0"/>
    <xf numFmtId="0" fontId="3" fillId="4" borderId="0" applyBorder="0" applyProtection="0"/>
    <xf numFmtId="0" fontId="3" fillId="5" borderId="0" applyBorder="0" applyProtection="0"/>
    <xf numFmtId="0" fontId="3" fillId="6" borderId="0" applyBorder="0" applyProtection="0"/>
    <xf numFmtId="0" fontId="3" fillId="4" borderId="0" applyBorder="0" applyProtection="0"/>
    <xf numFmtId="0" fontId="3" fillId="6" borderId="0" applyBorder="0" applyProtection="0"/>
    <xf numFmtId="0" fontId="3" fillId="3" borderId="0" applyBorder="0" applyProtection="0"/>
    <xf numFmtId="0" fontId="3" fillId="7" borderId="0" applyBorder="0" applyProtection="0"/>
    <xf numFmtId="0" fontId="3" fillId="8" borderId="0" applyBorder="0" applyProtection="0"/>
    <xf numFmtId="0" fontId="3" fillId="6" borderId="0" applyBorder="0" applyProtection="0"/>
    <xf numFmtId="0" fontId="3" fillId="4" borderId="0" applyBorder="0" applyProtection="0"/>
    <xf numFmtId="0" fontId="4" fillId="6" borderId="0" applyBorder="0" applyProtection="0"/>
    <xf numFmtId="0" fontId="4" fillId="9" borderId="0" applyBorder="0" applyProtection="0"/>
    <xf numFmtId="0" fontId="4" fillId="10" borderId="0" applyBorder="0" applyProtection="0"/>
    <xf numFmtId="0" fontId="4" fillId="8" borderId="0" applyBorder="0" applyProtection="0"/>
    <xf numFmtId="0" fontId="4" fillId="6" borderId="0" applyBorder="0" applyProtection="0"/>
    <xf numFmtId="0" fontId="4" fillId="3" borderId="0" applyBorder="0" applyProtection="0"/>
    <xf numFmtId="0" fontId="5" fillId="0" borderId="2" applyProtection="0"/>
    <xf numFmtId="0" fontId="6" fillId="11" borderId="0" applyBorder="0" applyProtection="0"/>
    <xf numFmtId="0" fontId="7" fillId="0" borderId="0"/>
    <xf numFmtId="0" fontId="8" fillId="0" borderId="0" applyBorder="0" applyProtection="0"/>
    <xf numFmtId="0" fontId="9" fillId="12" borderId="3" applyProtection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 textRotation="90"/>
    </xf>
    <xf numFmtId="0" fontId="11" fillId="7" borderId="0" applyBorder="0" applyProtection="0"/>
    <xf numFmtId="0" fontId="7" fillId="0" borderId="0"/>
    <xf numFmtId="0" fontId="7" fillId="0" borderId="0"/>
    <xf numFmtId="0" fontId="12" fillId="0" borderId="0" applyBorder="0" applyProtection="0"/>
    <xf numFmtId="0" fontId="13" fillId="0" borderId="4" applyProtection="0"/>
    <xf numFmtId="0" fontId="14" fillId="6" borderId="0" applyBorder="0" applyProtection="0"/>
    <xf numFmtId="0" fontId="2" fillId="0" borderId="0" applyBorder="0">
      <alignment vertical="center"/>
    </xf>
    <xf numFmtId="0" fontId="13" fillId="0" borderId="0" applyBorder="0" applyProtection="0"/>
    <xf numFmtId="0" fontId="2" fillId="0" borderId="5">
      <alignment vertical="center"/>
    </xf>
    <xf numFmtId="0" fontId="8" fillId="0" borderId="0" applyBorder="0" applyProtection="0"/>
    <xf numFmtId="0" fontId="15" fillId="0" borderId="0" applyBorder="0" applyProtection="0"/>
    <xf numFmtId="166" fontId="15" fillId="0" borderId="0" applyBorder="0" applyProtection="0"/>
    <xf numFmtId="0" fontId="4" fillId="13" borderId="0" applyBorder="0" applyProtection="0"/>
    <xf numFmtId="0" fontId="4" fillId="9" borderId="0" applyBorder="0" applyProtection="0"/>
    <xf numFmtId="0" fontId="4" fillId="10" borderId="0" applyBorder="0" applyProtection="0"/>
    <xf numFmtId="0" fontId="4" fillId="14" borderId="0" applyBorder="0" applyProtection="0"/>
    <xf numFmtId="0" fontId="4" fillId="15" borderId="0" applyBorder="0" applyProtection="0"/>
    <xf numFmtId="0" fontId="4" fillId="16" borderId="0" applyBorder="0" applyProtection="0"/>
  </cellStyleXfs>
  <cellXfs count="149">
    <xf numFmtId="0" fontId="0" fillId="0" borderId="0" xfId="0"/>
    <xf numFmtId="0" fontId="16" fillId="0" borderId="0" xfId="33" applyFont="1"/>
    <xf numFmtId="0" fontId="16" fillId="0" borderId="0" xfId="33" applyFont="1" applyAlignment="1">
      <alignment horizontal="left" vertical="center"/>
    </xf>
    <xf numFmtId="0" fontId="17" fillId="0" borderId="0" xfId="33" applyFont="1" applyAlignment="1">
      <alignment horizontal="left" vertical="center"/>
    </xf>
    <xf numFmtId="0" fontId="18" fillId="0" borderId="0" xfId="33" applyFont="1"/>
    <xf numFmtId="0" fontId="16" fillId="0" borderId="6" xfId="33" applyFont="1" applyBorder="1" applyAlignment="1">
      <alignment horizontal="left" vertical="center"/>
    </xf>
    <xf numFmtId="0" fontId="16" fillId="0" borderId="7" xfId="33" applyFont="1" applyBorder="1" applyAlignment="1">
      <alignment horizontal="left" vertical="center"/>
    </xf>
    <xf numFmtId="0" fontId="16" fillId="0" borderId="7" xfId="33" applyFont="1" applyBorder="1" applyAlignment="1">
      <alignment horizontal="right" vertical="center"/>
    </xf>
    <xf numFmtId="0" fontId="16" fillId="0" borderId="8" xfId="33" applyFont="1" applyBorder="1" applyAlignment="1">
      <alignment horizontal="left" vertical="center"/>
    </xf>
    <xf numFmtId="0" fontId="19" fillId="0" borderId="0" xfId="33" applyFont="1"/>
    <xf numFmtId="0" fontId="19" fillId="0" borderId="0" xfId="33" applyFont="1" applyProtection="1">
      <protection locked="0"/>
    </xf>
    <xf numFmtId="49" fontId="19" fillId="0" borderId="0" xfId="33" applyNumberFormat="1" applyFont="1"/>
    <xf numFmtId="0" fontId="16" fillId="0" borderId="9" xfId="33" applyFont="1" applyBorder="1" applyAlignment="1">
      <alignment horizontal="left" vertical="center"/>
    </xf>
    <xf numFmtId="0" fontId="16" fillId="0" borderId="10" xfId="33" applyFont="1" applyBorder="1" applyAlignment="1">
      <alignment horizontal="left" vertical="center"/>
    </xf>
    <xf numFmtId="0" fontId="16" fillId="0" borderId="10" xfId="33" applyFont="1" applyBorder="1" applyAlignment="1">
      <alignment horizontal="right" vertical="center"/>
    </xf>
    <xf numFmtId="0" fontId="16" fillId="0" borderId="11" xfId="33" applyFont="1" applyBorder="1" applyAlignment="1">
      <alignment horizontal="left" vertical="center"/>
    </xf>
    <xf numFmtId="0" fontId="16" fillId="0" borderId="12" xfId="33" applyFont="1" applyBorder="1" applyAlignment="1">
      <alignment horizontal="left" vertical="center"/>
    </xf>
    <xf numFmtId="0" fontId="16" fillId="0" borderId="13" xfId="33" applyFont="1" applyBorder="1" applyAlignment="1">
      <alignment horizontal="left" vertical="center"/>
    </xf>
    <xf numFmtId="0" fontId="16" fillId="0" borderId="13" xfId="33" applyFont="1" applyBorder="1" applyAlignment="1">
      <alignment horizontal="right" vertical="center"/>
    </xf>
    <xf numFmtId="0" fontId="16" fillId="0" borderId="14" xfId="33" applyFont="1" applyBorder="1" applyAlignment="1">
      <alignment horizontal="left" vertical="center"/>
    </xf>
    <xf numFmtId="49" fontId="16" fillId="0" borderId="7" xfId="33" applyNumberFormat="1" applyFont="1" applyBorder="1" applyAlignment="1">
      <alignment horizontal="right" vertical="center"/>
    </xf>
    <xf numFmtId="49" fontId="16" fillId="0" borderId="10" xfId="33" applyNumberFormat="1" applyFont="1" applyBorder="1" applyAlignment="1">
      <alignment horizontal="right" vertical="center"/>
    </xf>
    <xf numFmtId="49" fontId="16" fillId="0" borderId="13" xfId="33" applyNumberFormat="1" applyFont="1" applyBorder="1" applyAlignment="1">
      <alignment horizontal="right" vertical="center"/>
    </xf>
    <xf numFmtId="0" fontId="16" fillId="0" borderId="6" xfId="33" applyFont="1" applyBorder="1" applyAlignment="1">
      <alignment horizontal="right" vertical="center"/>
    </xf>
    <xf numFmtId="0" fontId="16" fillId="0" borderId="7" xfId="33" applyFont="1" applyBorder="1" applyAlignment="1">
      <alignment vertical="center"/>
    </xf>
    <xf numFmtId="167" fontId="16" fillId="0" borderId="7" xfId="33" applyNumberFormat="1" applyFont="1" applyBorder="1" applyAlignment="1">
      <alignment horizontal="left" vertical="center"/>
    </xf>
    <xf numFmtId="168" fontId="16" fillId="0" borderId="7" xfId="33" applyNumberFormat="1" applyFont="1" applyBorder="1" applyAlignment="1">
      <alignment horizontal="right" vertical="center"/>
    </xf>
    <xf numFmtId="3" fontId="16" fillId="0" borderId="15" xfId="33" applyNumberFormat="1" applyFont="1" applyBorder="1" applyAlignment="1">
      <alignment horizontal="right" vertical="center"/>
    </xf>
    <xf numFmtId="3" fontId="16" fillId="0" borderId="8" xfId="33" applyNumberFormat="1" applyFont="1" applyBorder="1" applyAlignment="1">
      <alignment vertical="center"/>
    </xf>
    <xf numFmtId="0" fontId="16" fillId="0" borderId="16" xfId="33" applyFont="1" applyBorder="1" applyAlignment="1">
      <alignment horizontal="right" vertical="center"/>
    </xf>
    <xf numFmtId="0" fontId="16" fillId="0" borderId="17" xfId="33" applyFont="1" applyBorder="1" applyAlignment="1">
      <alignment vertical="center"/>
    </xf>
    <xf numFmtId="167" fontId="16" fillId="0" borderId="17" xfId="33" applyNumberFormat="1" applyFont="1" applyBorder="1" applyAlignment="1">
      <alignment horizontal="left" vertical="center"/>
    </xf>
    <xf numFmtId="168" fontId="16" fillId="0" borderId="17" xfId="33" applyNumberFormat="1" applyFont="1" applyBorder="1" applyAlignment="1">
      <alignment horizontal="right" vertical="center"/>
    </xf>
    <xf numFmtId="3" fontId="16" fillId="0" borderId="18" xfId="33" applyNumberFormat="1" applyFont="1" applyBorder="1" applyAlignment="1">
      <alignment horizontal="right" vertical="center"/>
    </xf>
    <xf numFmtId="0" fontId="16" fillId="0" borderId="17" xfId="33" applyFont="1" applyBorder="1" applyAlignment="1">
      <alignment horizontal="right" vertical="center"/>
    </xf>
    <xf numFmtId="3" fontId="16" fillId="0" borderId="19" xfId="33" applyNumberFormat="1" applyFont="1" applyBorder="1" applyAlignment="1">
      <alignment vertical="center"/>
    </xf>
    <xf numFmtId="0" fontId="20" fillId="0" borderId="20" xfId="33" applyFont="1" applyBorder="1" applyAlignment="1">
      <alignment horizontal="center" vertical="center"/>
    </xf>
    <xf numFmtId="0" fontId="16" fillId="0" borderId="21" xfId="33" applyFont="1" applyBorder="1" applyAlignment="1">
      <alignment horizontal="left" vertical="center"/>
    </xf>
    <xf numFmtId="0" fontId="16" fillId="0" borderId="21" xfId="33" applyFont="1" applyBorder="1" applyAlignment="1">
      <alignment horizontal="center" vertical="center"/>
    </xf>
    <xf numFmtId="0" fontId="16" fillId="0" borderId="22" xfId="33" applyFont="1" applyBorder="1" applyAlignment="1">
      <alignment horizontal="center" vertical="center"/>
    </xf>
    <xf numFmtId="0" fontId="16" fillId="0" borderId="23" xfId="33" applyFont="1" applyBorder="1" applyAlignment="1">
      <alignment horizontal="center" vertical="center"/>
    </xf>
    <xf numFmtId="0" fontId="16" fillId="0" borderId="24" xfId="33" applyFont="1" applyBorder="1" applyAlignment="1">
      <alignment horizontal="left" vertical="center"/>
    </xf>
    <xf numFmtId="4" fontId="16" fillId="0" borderId="24" xfId="33" applyNumberFormat="1" applyFont="1" applyBorder="1" applyAlignment="1">
      <alignment horizontal="right" vertical="center"/>
    </xf>
    <xf numFmtId="4" fontId="16" fillId="0" borderId="25" xfId="33" applyNumberFormat="1" applyFont="1" applyBorder="1" applyAlignment="1">
      <alignment horizontal="right" vertical="center"/>
    </xf>
    <xf numFmtId="0" fontId="16" fillId="0" borderId="26" xfId="33" applyFont="1" applyBorder="1" applyAlignment="1">
      <alignment horizontal="left" vertical="center"/>
    </xf>
    <xf numFmtId="169" fontId="16" fillId="0" borderId="27" xfId="33" applyNumberFormat="1" applyFont="1" applyBorder="1" applyAlignment="1">
      <alignment horizontal="right" vertical="center"/>
    </xf>
    <xf numFmtId="0" fontId="16" fillId="0" borderId="28" xfId="33" applyFont="1" applyBorder="1" applyAlignment="1">
      <alignment horizontal="center" vertical="center"/>
    </xf>
    <xf numFmtId="0" fontId="16" fillId="0" borderId="5" xfId="33" applyFont="1" applyBorder="1" applyAlignment="1">
      <alignment horizontal="left" vertical="center"/>
    </xf>
    <xf numFmtId="4" fontId="16" fillId="0" borderId="5" xfId="33" applyNumberFormat="1" applyFont="1" applyBorder="1" applyAlignment="1">
      <alignment horizontal="right" vertical="center"/>
    </xf>
    <xf numFmtId="4" fontId="16" fillId="0" borderId="29" xfId="33" applyNumberFormat="1" applyFont="1" applyBorder="1" applyAlignment="1">
      <alignment horizontal="right" vertical="center"/>
    </xf>
    <xf numFmtId="0" fontId="16" fillId="0" borderId="30" xfId="33" applyFont="1" applyBorder="1" applyAlignment="1">
      <alignment horizontal="left" vertical="center"/>
    </xf>
    <xf numFmtId="169" fontId="16" fillId="0" borderId="31" xfId="33" applyNumberFormat="1" applyFont="1" applyBorder="1" applyAlignment="1">
      <alignment horizontal="right" vertical="center"/>
    </xf>
    <xf numFmtId="4" fontId="16" fillId="0" borderId="32" xfId="33" applyNumberFormat="1" applyFont="1" applyBorder="1" applyAlignment="1">
      <alignment horizontal="right" vertical="center"/>
    </xf>
    <xf numFmtId="0" fontId="16" fillId="0" borderId="33" xfId="33" applyFont="1" applyBorder="1" applyAlignment="1">
      <alignment horizontal="center" vertical="center"/>
    </xf>
    <xf numFmtId="0" fontId="16" fillId="0" borderId="34" xfId="33" applyFont="1" applyBorder="1" applyAlignment="1">
      <alignment horizontal="left" vertical="center"/>
    </xf>
    <xf numFmtId="4" fontId="16" fillId="0" borderId="34" xfId="33" applyNumberFormat="1" applyFont="1" applyBorder="1" applyAlignment="1">
      <alignment horizontal="right" vertical="center"/>
    </xf>
    <xf numFmtId="4" fontId="16" fillId="0" borderId="35" xfId="33" applyNumberFormat="1" applyFont="1" applyBorder="1" applyAlignment="1">
      <alignment horizontal="right" vertical="center"/>
    </xf>
    <xf numFmtId="4" fontId="16" fillId="0" borderId="36" xfId="33" applyNumberFormat="1" applyFont="1" applyBorder="1" applyAlignment="1">
      <alignment horizontal="right" vertical="center"/>
    </xf>
    <xf numFmtId="0" fontId="16" fillId="0" borderId="34" xfId="33" applyFont="1" applyBorder="1" applyAlignment="1">
      <alignment horizontal="right" vertical="center"/>
    </xf>
    <xf numFmtId="0" fontId="16" fillId="0" borderId="35" xfId="33" applyFont="1" applyBorder="1" applyAlignment="1">
      <alignment horizontal="left" vertical="center"/>
    </xf>
    <xf numFmtId="0" fontId="16" fillId="0" borderId="37" xfId="33" applyFont="1" applyBorder="1" applyAlignment="1">
      <alignment horizontal="right" vertical="center"/>
    </xf>
    <xf numFmtId="0" fontId="16" fillId="0" borderId="39" xfId="33" applyFont="1" applyBorder="1" applyAlignment="1">
      <alignment horizontal="center" vertical="center"/>
    </xf>
    <xf numFmtId="0" fontId="16" fillId="0" borderId="41" xfId="33" applyFont="1" applyBorder="1" applyAlignment="1">
      <alignment horizontal="left" vertical="center"/>
    </xf>
    <xf numFmtId="0" fontId="16" fillId="0" borderId="42" xfId="33" applyFont="1" applyBorder="1" applyAlignment="1">
      <alignment horizontal="left" vertical="center"/>
    </xf>
    <xf numFmtId="0" fontId="16" fillId="0" borderId="43" xfId="33" applyFont="1" applyBorder="1" applyAlignment="1">
      <alignment horizontal="left" vertical="center"/>
    </xf>
    <xf numFmtId="0" fontId="16" fillId="0" borderId="0" xfId="33" applyFont="1" applyBorder="1" applyAlignment="1">
      <alignment horizontal="left" vertical="center"/>
    </xf>
    <xf numFmtId="0" fontId="16" fillId="0" borderId="44" xfId="33" applyFont="1" applyBorder="1" applyAlignment="1">
      <alignment horizontal="left" vertical="center"/>
    </xf>
    <xf numFmtId="0" fontId="16" fillId="0" borderId="31" xfId="33" applyFont="1" applyBorder="1" applyAlignment="1">
      <alignment horizontal="left" vertical="center"/>
    </xf>
    <xf numFmtId="0" fontId="16" fillId="0" borderId="41" xfId="33" applyFont="1" applyBorder="1" applyAlignment="1">
      <alignment horizontal="right" vertical="center"/>
    </xf>
    <xf numFmtId="0" fontId="16" fillId="0" borderId="44" xfId="33" applyFont="1" applyBorder="1" applyAlignment="1">
      <alignment horizontal="right" vertical="center"/>
    </xf>
    <xf numFmtId="0" fontId="16" fillId="0" borderId="45" xfId="33" applyFont="1" applyBorder="1" applyAlignment="1">
      <alignment horizontal="left" vertical="center"/>
    </xf>
    <xf numFmtId="0" fontId="16" fillId="0" borderId="16" xfId="33" applyFont="1" applyBorder="1" applyAlignment="1">
      <alignment horizontal="left" vertical="center"/>
    </xf>
    <xf numFmtId="0" fontId="16" fillId="0" borderId="17" xfId="33" applyFont="1" applyBorder="1" applyAlignment="1">
      <alignment horizontal="left" vertical="center"/>
    </xf>
    <xf numFmtId="0" fontId="16" fillId="0" borderId="19" xfId="33" applyFont="1" applyBorder="1" applyAlignment="1">
      <alignment horizontal="left" vertical="center"/>
    </xf>
    <xf numFmtId="0" fontId="16" fillId="0" borderId="27" xfId="33" applyFont="1" applyBorder="1" applyAlignment="1">
      <alignment horizontal="right" vertical="center"/>
    </xf>
    <xf numFmtId="4" fontId="16" fillId="0" borderId="31" xfId="33" applyNumberFormat="1" applyFont="1" applyBorder="1" applyAlignment="1">
      <alignment horizontal="right" vertical="center"/>
    </xf>
    <xf numFmtId="0" fontId="20" fillId="0" borderId="46" xfId="33" applyFont="1" applyBorder="1" applyAlignment="1">
      <alignment horizontal="center" vertical="center"/>
    </xf>
    <xf numFmtId="0" fontId="16" fillId="0" borderId="47" xfId="33" applyFont="1" applyBorder="1" applyAlignment="1">
      <alignment horizontal="left" vertical="center"/>
    </xf>
    <xf numFmtId="0" fontId="16" fillId="0" borderId="48" xfId="33" applyFont="1" applyBorder="1" applyAlignment="1">
      <alignment horizontal="left" vertical="center"/>
    </xf>
    <xf numFmtId="170" fontId="16" fillId="0" borderId="49" xfId="33" applyNumberFormat="1" applyFont="1" applyBorder="1" applyAlignment="1">
      <alignment horizontal="right" vertical="center"/>
    </xf>
    <xf numFmtId="49" fontId="16" fillId="0" borderId="0" xfId="0" applyNumberFormat="1" applyFont="1" applyAlignment="1" applyProtection="1">
      <alignment horizontal="left" vertical="top" wrapText="1"/>
    </xf>
    <xf numFmtId="4" fontId="16" fillId="0" borderId="0" xfId="0" applyNumberFormat="1" applyFont="1" applyProtection="1"/>
    <xf numFmtId="171" fontId="16" fillId="0" borderId="0" xfId="0" applyNumberFormat="1" applyFont="1" applyProtection="1"/>
    <xf numFmtId="172" fontId="16" fillId="0" borderId="0" xfId="0" applyNumberFormat="1" applyFont="1" applyProtection="1"/>
    <xf numFmtId="0" fontId="16" fillId="0" borderId="0" xfId="0" applyFont="1" applyProtection="1"/>
    <xf numFmtId="0" fontId="20" fillId="0" borderId="0" xfId="0" applyFont="1" applyProtection="1"/>
    <xf numFmtId="0" fontId="18" fillId="0" borderId="0" xfId="0" applyFont="1" applyProtection="1"/>
    <xf numFmtId="0" fontId="17" fillId="0" borderId="0" xfId="0" applyFont="1" applyProtection="1"/>
    <xf numFmtId="0" fontId="16" fillId="0" borderId="50" xfId="0" applyFont="1" applyBorder="1" applyAlignment="1" applyProtection="1">
      <alignment horizontal="center"/>
    </xf>
    <xf numFmtId="0" fontId="16" fillId="0" borderId="5" xfId="0" applyFont="1" applyBorder="1" applyAlignment="1" applyProtection="1">
      <alignment horizontal="center"/>
    </xf>
    <xf numFmtId="0" fontId="16" fillId="0" borderId="24" xfId="0" applyFont="1" applyBorder="1" applyAlignment="1" applyProtection="1">
      <alignment horizontal="center"/>
    </xf>
    <xf numFmtId="0" fontId="16" fillId="0" borderId="0" xfId="0" applyFont="1" applyAlignment="1" applyProtection="1">
      <alignment horizontal="right" vertical="top"/>
    </xf>
    <xf numFmtId="49" fontId="16" fillId="0" borderId="0" xfId="0" applyNumberFormat="1" applyFont="1" applyAlignment="1" applyProtection="1">
      <alignment horizontal="center" vertical="top"/>
    </xf>
    <xf numFmtId="49" fontId="16" fillId="0" borderId="0" xfId="0" applyNumberFormat="1" applyFont="1" applyAlignment="1" applyProtection="1">
      <alignment vertical="top"/>
    </xf>
    <xf numFmtId="172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71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0" fontId="18" fillId="0" borderId="0" xfId="0" applyFont="1" applyAlignment="1" applyProtection="1">
      <alignment horizontal="center"/>
    </xf>
    <xf numFmtId="0" fontId="18" fillId="0" borderId="0" xfId="0" applyFont="1" applyAlignment="1" applyProtection="1">
      <alignment horizontal="right"/>
    </xf>
    <xf numFmtId="173" fontId="18" fillId="0" borderId="0" xfId="0" applyNumberFormat="1" applyFont="1" applyAlignment="1" applyProtection="1">
      <alignment horizontal="right"/>
    </xf>
    <xf numFmtId="4" fontId="18" fillId="0" borderId="0" xfId="0" applyNumberFormat="1" applyFont="1" applyAlignment="1" applyProtection="1">
      <alignment horizontal="right"/>
    </xf>
    <xf numFmtId="172" fontId="18" fillId="0" borderId="0" xfId="0" applyNumberFormat="1" applyFont="1" applyAlignment="1" applyProtection="1">
      <alignment horizontal="right"/>
    </xf>
    <xf numFmtId="174" fontId="18" fillId="0" borderId="0" xfId="0" applyNumberFormat="1" applyFont="1" applyAlignment="1" applyProtection="1">
      <alignment horizontal="right"/>
    </xf>
    <xf numFmtId="49" fontId="16" fillId="0" borderId="0" xfId="0" applyNumberFormat="1" applyFont="1" applyAlignment="1" applyProtection="1">
      <alignment horizontal="center"/>
    </xf>
    <xf numFmtId="49" fontId="16" fillId="0" borderId="0" xfId="0" applyNumberFormat="1" applyFont="1" applyAlignment="1" applyProtection="1"/>
    <xf numFmtId="0" fontId="16" fillId="0" borderId="51" xfId="0" applyFont="1" applyBorder="1" applyAlignment="1" applyProtection="1">
      <alignment horizontal="center"/>
    </xf>
    <xf numFmtId="0" fontId="21" fillId="0" borderId="51" xfId="0" applyFont="1" applyBorder="1" applyAlignment="1" applyProtection="1">
      <alignment horizontal="center"/>
      <protection locked="0"/>
    </xf>
    <xf numFmtId="0" fontId="16" fillId="0" borderId="51" xfId="0" applyFont="1" applyBorder="1" applyAlignment="1" applyProtection="1">
      <alignment horizontal="center"/>
      <protection locked="0"/>
    </xf>
    <xf numFmtId="0" fontId="16" fillId="0" borderId="51" xfId="0" applyFont="1" applyBorder="1" applyAlignment="1" applyProtection="1">
      <alignment horizontal="left"/>
    </xf>
    <xf numFmtId="49" fontId="16" fillId="0" borderId="51" xfId="0" applyNumberFormat="1" applyFont="1" applyBorder="1" applyAlignment="1" applyProtection="1">
      <alignment horizontal="left"/>
    </xf>
    <xf numFmtId="0" fontId="16" fillId="0" borderId="51" xfId="0" applyFont="1" applyBorder="1" applyAlignment="1" applyProtection="1">
      <alignment horizontal="right"/>
    </xf>
    <xf numFmtId="0" fontId="16" fillId="0" borderId="24" xfId="0" applyFont="1" applyBorder="1" applyAlignment="1" applyProtection="1">
      <alignment horizontal="center" vertical="center"/>
    </xf>
    <xf numFmtId="0" fontId="16" fillId="0" borderId="52" xfId="0" applyFont="1" applyBorder="1" applyAlignment="1" applyProtection="1">
      <alignment horizontal="center"/>
    </xf>
    <xf numFmtId="0" fontId="21" fillId="0" borderId="52" xfId="0" applyFont="1" applyBorder="1" applyAlignment="1" applyProtection="1">
      <alignment horizontal="center"/>
      <protection locked="0"/>
    </xf>
    <xf numFmtId="0" fontId="16" fillId="0" borderId="52" xfId="0" applyFont="1" applyBorder="1" applyAlignment="1" applyProtection="1">
      <alignment horizontal="center"/>
      <protection locked="0"/>
    </xf>
    <xf numFmtId="49" fontId="16" fillId="0" borderId="52" xfId="0" applyNumberFormat="1" applyFont="1" applyBorder="1" applyAlignment="1" applyProtection="1">
      <alignment horizontal="left"/>
    </xf>
    <xf numFmtId="0" fontId="16" fillId="0" borderId="52" xfId="0" applyFont="1" applyBorder="1" applyAlignment="1" applyProtection="1">
      <alignment horizontal="right"/>
    </xf>
    <xf numFmtId="173" fontId="16" fillId="0" borderId="0" xfId="0" applyNumberFormat="1" applyFont="1" applyAlignment="1" applyProtection="1">
      <alignment vertical="top"/>
    </xf>
    <xf numFmtId="49" fontId="20" fillId="0" borderId="0" xfId="0" applyNumberFormat="1" applyFont="1" applyAlignment="1" applyProtection="1">
      <alignment vertical="top"/>
    </xf>
    <xf numFmtId="49" fontId="16" fillId="0" borderId="0" xfId="0" applyNumberFormat="1" applyFont="1" applyAlignment="1" applyProtection="1">
      <alignment horizontal="right" vertical="top"/>
    </xf>
    <xf numFmtId="4" fontId="20" fillId="0" borderId="0" xfId="0" applyNumberFormat="1" applyFont="1" applyAlignment="1" applyProtection="1">
      <alignment vertical="top"/>
    </xf>
    <xf numFmtId="0" fontId="20" fillId="0" borderId="0" xfId="0" applyFont="1" applyAlignment="1" applyProtection="1">
      <alignment vertical="top"/>
    </xf>
    <xf numFmtId="171" fontId="20" fillId="0" borderId="0" xfId="0" applyNumberFormat="1" applyFont="1" applyAlignment="1" applyProtection="1">
      <alignment vertical="top"/>
    </xf>
    <xf numFmtId="172" fontId="20" fillId="0" borderId="0" xfId="0" applyNumberFormat="1" applyFont="1" applyAlignment="1" applyProtection="1">
      <alignment vertical="top"/>
    </xf>
    <xf numFmtId="0" fontId="20" fillId="0" borderId="0" xfId="0" applyFont="1" applyAlignment="1" applyProtection="1">
      <alignment horizontal="center" vertical="top"/>
    </xf>
    <xf numFmtId="0" fontId="20" fillId="0" borderId="0" xfId="0" applyFont="1" applyAlignment="1" applyProtection="1"/>
    <xf numFmtId="0" fontId="16" fillId="0" borderId="0" xfId="0" applyFont="1" applyAlignment="1" applyProtection="1"/>
    <xf numFmtId="4" fontId="16" fillId="0" borderId="0" xfId="0" applyNumberFormat="1" applyFont="1" applyAlignment="1" applyProtection="1"/>
    <xf numFmtId="171" fontId="16" fillId="0" borderId="0" xfId="0" applyNumberFormat="1" applyFont="1" applyAlignment="1" applyProtection="1"/>
    <xf numFmtId="172" fontId="16" fillId="0" borderId="0" xfId="0" applyNumberFormat="1" applyFont="1" applyAlignment="1" applyProtection="1"/>
    <xf numFmtId="49" fontId="18" fillId="0" borderId="0" xfId="33" applyNumberFormat="1" applyFont="1" applyAlignment="1"/>
    <xf numFmtId="0" fontId="18" fillId="0" borderId="0" xfId="33" applyFont="1" applyAlignment="1"/>
    <xf numFmtId="0" fontId="0" fillId="0" borderId="0" xfId="0" applyAlignment="1"/>
    <xf numFmtId="49" fontId="19" fillId="0" borderId="0" xfId="33" applyNumberFormat="1" applyFont="1" applyAlignment="1"/>
    <xf numFmtId="0" fontId="19" fillId="0" borderId="0" xfId="33" applyFont="1" applyAlignment="1" applyProtection="1">
      <protection locked="0"/>
    </xf>
    <xf numFmtId="0" fontId="19" fillId="0" borderId="0" xfId="33" applyFont="1" applyAlignment="1"/>
    <xf numFmtId="0" fontId="18" fillId="0" borderId="0" xfId="0" applyFont="1" applyAlignment="1" applyProtection="1">
      <protection locked="0"/>
    </xf>
    <xf numFmtId="0" fontId="17" fillId="0" borderId="0" xfId="0" applyFont="1" applyAlignment="1" applyProtection="1"/>
    <xf numFmtId="172" fontId="16" fillId="0" borderId="52" xfId="0" applyNumberFormat="1" applyFont="1" applyBorder="1" applyAlignment="1" applyProtection="1"/>
    <xf numFmtId="0" fontId="16" fillId="0" borderId="52" xfId="0" applyFont="1" applyBorder="1" applyAlignment="1" applyProtection="1"/>
    <xf numFmtId="49" fontId="16" fillId="0" borderId="0" xfId="0" applyNumberFormat="1" applyFont="1" applyAlignment="1" applyProtection="1">
      <alignment horizontal="left" vertical="top"/>
    </xf>
    <xf numFmtId="49" fontId="20" fillId="0" borderId="0" xfId="0" applyNumberFormat="1" applyFont="1" applyAlignment="1" applyProtection="1">
      <alignment horizontal="left" vertical="top"/>
    </xf>
    <xf numFmtId="49" fontId="20" fillId="0" borderId="0" xfId="0" applyNumberFormat="1" applyFont="1" applyAlignment="1" applyProtection="1">
      <alignment horizontal="right" vertical="top"/>
    </xf>
    <xf numFmtId="0" fontId="16" fillId="0" borderId="38" xfId="33" applyFont="1" applyBorder="1" applyAlignment="1">
      <alignment horizontal="center" vertical="center"/>
    </xf>
    <xf numFmtId="0" fontId="16" fillId="0" borderId="22" xfId="33" applyFont="1" applyBorder="1" applyAlignment="1">
      <alignment horizontal="center" vertical="center"/>
    </xf>
    <xf numFmtId="0" fontId="16" fillId="0" borderId="40" xfId="33" applyFont="1" applyBorder="1" applyAlignment="1">
      <alignment horizontal="center" vertical="center"/>
    </xf>
    <xf numFmtId="0" fontId="16" fillId="0" borderId="5" xfId="0" applyFont="1" applyBorder="1" applyAlignment="1" applyProtection="1">
      <alignment horizontal="center"/>
    </xf>
  </cellXfs>
  <cellStyles count="49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Celkem" xfId="24"/>
    <cellStyle name="data" xfId="26"/>
    <cellStyle name="Explanatory Text" xfId="27"/>
    <cellStyle name="Chybně" xfId="25"/>
    <cellStyle name="Kontrolní buňka" xfId="28"/>
    <cellStyle name="Nadpis" xfId="29"/>
    <cellStyle name="Nadpis1" xfId="30"/>
    <cellStyle name="Název" xfId="34"/>
    <cellStyle name="Neutrální" xfId="31"/>
    <cellStyle name="Normálna" xfId="0" builtinId="0"/>
    <cellStyle name="normálne_fakturuj99" xfId="32"/>
    <cellStyle name="normálne_KLs" xfId="33"/>
    <cellStyle name="Propojená buňka" xfId="35"/>
    <cellStyle name="Správně" xfId="36"/>
    <cellStyle name="TEXT 1" xfId="37"/>
    <cellStyle name="Text upozornění" xfId="38"/>
    <cellStyle name="TEXT1" xfId="39"/>
    <cellStyle name="Výsledok" xfId="41"/>
    <cellStyle name="Výsledok2" xfId="42"/>
    <cellStyle name="Vysvětlující text" xfId="40"/>
    <cellStyle name="Zvýraznění 1" xfId="43"/>
    <cellStyle name="Zvýraznění 2" xfId="44"/>
    <cellStyle name="Zvýraznění 3" xfId="45"/>
    <cellStyle name="Zvýraznění 4" xfId="46"/>
    <cellStyle name="Zvýraznění 5" xfId="47"/>
    <cellStyle name="Zvýraznění 6" xfId="4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6666"/>
      <rgbColor rgb="FFFFFFC0"/>
      <rgbColor rgb="FFCCFFFF"/>
      <rgbColor rgb="FF660066"/>
      <rgbColor rgb="FFFF8080"/>
      <rgbColor rgb="FF0066CC"/>
      <rgbColor rgb="FFA0E0E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6CAF0"/>
      <rgbColor rgb="FFCC9CCC"/>
      <rgbColor rgb="FFCC99FF"/>
      <rgbColor rgb="FFFFCC99"/>
      <rgbColor rgb="FF3333CC"/>
      <rgbColor rgb="FF33CCCC"/>
      <rgbColor rgb="FF999933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24242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8"/>
  <sheetViews>
    <sheetView showGridLines="0" tabSelected="1" zoomScaleNormal="100" workbookViewId="0"/>
  </sheetViews>
  <sheetFormatPr defaultColWidth="9" defaultRowHeight="12.75"/>
  <cols>
    <col min="1" max="1" width="0.7109375" customWidth="1"/>
    <col min="2" max="2" width="3.7109375" customWidth="1"/>
    <col min="3" max="3" width="6.85546875" customWidth="1"/>
    <col min="4" max="6" width="14" customWidth="1"/>
    <col min="7" max="7" width="3.85546875" customWidth="1"/>
    <col min="8" max="8" width="22.7109375" customWidth="1"/>
    <col min="9" max="9" width="14" customWidth="1"/>
    <col min="10" max="10" width="4.28515625" customWidth="1"/>
    <col min="11" max="11" width="17.42578125" customWidth="1"/>
    <col min="12" max="12" width="11.42578125" customWidth="1"/>
    <col min="13" max="13" width="14.5703125" customWidth="1"/>
    <col min="14" max="14" width="0.7109375" customWidth="1"/>
    <col min="15" max="15" width="1.42578125" customWidth="1"/>
    <col min="24" max="25" width="5.7109375" customWidth="1"/>
    <col min="26" max="26" width="6.5703125" customWidth="1"/>
    <col min="27" max="27" width="21.42578125" customWidth="1"/>
    <col min="28" max="28" width="4.28515625" customWidth="1"/>
    <col min="29" max="29" width="8.28515625" customWidth="1"/>
    <col min="30" max="30" width="8.7109375" customWidth="1"/>
  </cols>
  <sheetData>
    <row r="1" spans="1:64" ht="28.5" customHeight="1">
      <c r="A1" s="1"/>
      <c r="B1" s="2" t="s">
        <v>0</v>
      </c>
      <c r="C1" s="2"/>
      <c r="D1" s="2"/>
      <c r="E1" s="2"/>
      <c r="F1" s="2"/>
      <c r="G1" s="2"/>
      <c r="H1" s="3" t="str">
        <f>CONCATENATE(AA2," ",AB2," ",AC2," ",AD2)</f>
        <v xml:space="preserve">Krycí list rozpočtu v EUR  </v>
      </c>
      <c r="I1" s="2"/>
      <c r="J1" s="2"/>
      <c r="K1" s="2"/>
      <c r="L1" s="2"/>
      <c r="M1" s="2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4" t="s">
        <v>1</v>
      </c>
      <c r="AA1" s="4" t="s">
        <v>2</v>
      </c>
      <c r="AB1" s="4" t="s">
        <v>3</v>
      </c>
      <c r="AC1" s="4" t="s">
        <v>4</v>
      </c>
      <c r="AD1" s="4" t="s">
        <v>5</v>
      </c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</row>
    <row r="2" spans="1:64" ht="18" customHeight="1">
      <c r="A2" s="1"/>
      <c r="B2" s="5" t="s">
        <v>6</v>
      </c>
      <c r="C2" s="6"/>
      <c r="D2" s="6"/>
      <c r="E2" s="6"/>
      <c r="F2" s="6"/>
      <c r="G2" s="7"/>
      <c r="H2" s="6"/>
      <c r="I2" s="6"/>
      <c r="J2" s="6" t="s">
        <v>7</v>
      </c>
      <c r="K2" s="6"/>
      <c r="L2" s="6" t="s">
        <v>8</v>
      </c>
      <c r="M2" s="8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4" t="s">
        <v>9</v>
      </c>
      <c r="AA2" s="9" t="s">
        <v>10</v>
      </c>
      <c r="AB2" s="10" t="s">
        <v>11</v>
      </c>
      <c r="AC2" s="9"/>
      <c r="AD2" s="1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</row>
    <row r="3" spans="1:64" ht="18" customHeight="1">
      <c r="A3" s="1"/>
      <c r="B3" s="12" t="s">
        <v>12</v>
      </c>
      <c r="C3" s="13"/>
      <c r="D3" s="13"/>
      <c r="E3" s="13"/>
      <c r="F3" s="13"/>
      <c r="G3" s="14"/>
      <c r="H3" s="13"/>
      <c r="I3" s="13"/>
      <c r="J3" s="13" t="s">
        <v>13</v>
      </c>
      <c r="K3" s="13"/>
      <c r="L3" s="13" t="s">
        <v>14</v>
      </c>
      <c r="M3" s="15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4" t="s">
        <v>15</v>
      </c>
      <c r="AA3" s="9" t="s">
        <v>16</v>
      </c>
      <c r="AB3" s="10" t="s">
        <v>11</v>
      </c>
      <c r="AC3" s="9" t="s">
        <v>17</v>
      </c>
      <c r="AD3" s="11" t="s">
        <v>18</v>
      </c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</row>
    <row r="4" spans="1:64" ht="18" customHeight="1">
      <c r="A4" s="1"/>
      <c r="B4" s="16" t="s">
        <v>19</v>
      </c>
      <c r="C4" s="17"/>
      <c r="D4" s="17"/>
      <c r="E4" s="17"/>
      <c r="F4" s="17"/>
      <c r="G4" s="18"/>
      <c r="H4" s="17"/>
      <c r="I4" s="17"/>
      <c r="J4" s="17" t="s">
        <v>20</v>
      </c>
      <c r="K4" s="17"/>
      <c r="L4" s="17" t="s">
        <v>21</v>
      </c>
      <c r="M4" s="19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4" t="s">
        <v>22</v>
      </c>
      <c r="AA4" s="9" t="s">
        <v>23</v>
      </c>
      <c r="AB4" s="10" t="s">
        <v>11</v>
      </c>
      <c r="AC4" s="9"/>
      <c r="AD4" s="1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</row>
    <row r="5" spans="1:64" ht="18" customHeight="1">
      <c r="A5" s="1"/>
      <c r="B5" s="5" t="s">
        <v>24</v>
      </c>
      <c r="C5" s="6"/>
      <c r="D5" s="6"/>
      <c r="E5" s="6"/>
      <c r="F5" s="6"/>
      <c r="G5" s="20"/>
      <c r="H5" s="6"/>
      <c r="I5" s="6"/>
      <c r="J5" s="6" t="s">
        <v>25</v>
      </c>
      <c r="K5" s="6"/>
      <c r="L5" s="6" t="s">
        <v>26</v>
      </c>
      <c r="M5" s="8" t="s">
        <v>27</v>
      </c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4" t="s">
        <v>28</v>
      </c>
      <c r="AA5" s="9" t="s">
        <v>16</v>
      </c>
      <c r="AB5" s="10" t="s">
        <v>11</v>
      </c>
      <c r="AC5" s="9" t="s">
        <v>17</v>
      </c>
      <c r="AD5" s="11" t="s">
        <v>18</v>
      </c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</row>
    <row r="6" spans="1:64" ht="18" customHeight="1">
      <c r="A6" s="1"/>
      <c r="B6" s="12" t="s">
        <v>29</v>
      </c>
      <c r="C6" s="13"/>
      <c r="D6" s="13"/>
      <c r="E6" s="13"/>
      <c r="F6" s="13"/>
      <c r="G6" s="21"/>
      <c r="H6" s="13"/>
      <c r="I6" s="13"/>
      <c r="J6" s="13" t="s">
        <v>25</v>
      </c>
      <c r="K6" s="13"/>
      <c r="L6" s="13" t="s">
        <v>26</v>
      </c>
      <c r="M6" s="15" t="s">
        <v>27</v>
      </c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4" t="s">
        <v>30</v>
      </c>
      <c r="AA6" s="9" t="s">
        <v>31</v>
      </c>
      <c r="AB6" s="10" t="s">
        <v>11</v>
      </c>
      <c r="AC6" s="9" t="s">
        <v>17</v>
      </c>
      <c r="AD6" s="11" t="s">
        <v>18</v>
      </c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</row>
    <row r="7" spans="1:64" ht="18" customHeight="1">
      <c r="A7" s="1"/>
      <c r="B7" s="16" t="s">
        <v>32</v>
      </c>
      <c r="C7" s="17"/>
      <c r="D7" s="17"/>
      <c r="E7" s="17"/>
      <c r="F7" s="17"/>
      <c r="G7" s="22"/>
      <c r="H7" s="17"/>
      <c r="I7" s="17"/>
      <c r="J7" s="17" t="s">
        <v>25</v>
      </c>
      <c r="K7" s="17"/>
      <c r="L7" s="17" t="s">
        <v>26</v>
      </c>
      <c r="M7" s="19" t="s">
        <v>27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</row>
    <row r="8" spans="1:64" ht="18" customHeight="1">
      <c r="A8" s="1"/>
      <c r="B8" s="23"/>
      <c r="C8" s="24"/>
      <c r="D8" s="25"/>
      <c r="E8" s="26"/>
      <c r="F8" s="27">
        <f>IF(B8&lt;&gt;0,ROUND($M$26/B8,0),0)</f>
        <v>0</v>
      </c>
      <c r="G8" s="20"/>
      <c r="H8" s="24"/>
      <c r="I8" s="27">
        <f>IF(G8&lt;&gt;0,ROUND($M$26/G8,0),0)</f>
        <v>0</v>
      </c>
      <c r="J8" s="7"/>
      <c r="K8" s="24"/>
      <c r="L8" s="26"/>
      <c r="M8" s="28">
        <f>IF(J8&lt;&gt;0,ROUND($M$26/J8,0),0)</f>
        <v>0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</row>
    <row r="9" spans="1:64" ht="18" customHeight="1">
      <c r="A9" s="1"/>
      <c r="B9" s="29"/>
      <c r="C9" s="30"/>
      <c r="D9" s="31"/>
      <c r="E9" s="32"/>
      <c r="F9" s="33">
        <f>IF(B9&lt;&gt;0,ROUND($M$26/B9,0),0)</f>
        <v>0</v>
      </c>
      <c r="G9" s="34"/>
      <c r="H9" s="30"/>
      <c r="I9" s="33">
        <f>IF(G9&lt;&gt;0,ROUND($M$26/G9,0),0)</f>
        <v>0</v>
      </c>
      <c r="J9" s="34"/>
      <c r="K9" s="30"/>
      <c r="L9" s="32"/>
      <c r="M9" s="35">
        <f>IF(J9&lt;&gt;0,ROUND($M$26/J9,0),0)</f>
        <v>0</v>
      </c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</row>
    <row r="10" spans="1:64" ht="18" customHeight="1">
      <c r="A10" s="1"/>
      <c r="B10" s="36" t="s">
        <v>33</v>
      </c>
      <c r="C10" s="37" t="s">
        <v>34</v>
      </c>
      <c r="D10" s="38" t="s">
        <v>35</v>
      </c>
      <c r="E10" s="38" t="s">
        <v>36</v>
      </c>
      <c r="F10" s="39" t="s">
        <v>37</v>
      </c>
      <c r="G10" s="36" t="s">
        <v>38</v>
      </c>
      <c r="H10" s="146" t="s">
        <v>39</v>
      </c>
      <c r="I10" s="146"/>
      <c r="J10" s="36" t="s">
        <v>40</v>
      </c>
      <c r="K10" s="146" t="s">
        <v>41</v>
      </c>
      <c r="L10" s="146"/>
      <c r="M10" s="14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</row>
    <row r="11" spans="1:64" ht="18" customHeight="1">
      <c r="A11" s="1"/>
      <c r="B11" s="40">
        <v>1</v>
      </c>
      <c r="C11" s="41" t="s">
        <v>42</v>
      </c>
      <c r="D11" s="42">
        <f>SUMIF(Prehlad!AJ10:AJ292,"EK",Prehlad!J10:J292)</f>
        <v>0</v>
      </c>
      <c r="E11" s="42">
        <f>SUMIF(Prehlad!AJ10:AJ292,"EZ",Prehlad!J10:J292)</f>
        <v>0</v>
      </c>
      <c r="F11" s="43">
        <f>D11+E11</f>
        <v>0</v>
      </c>
      <c r="G11" s="40">
        <v>6</v>
      </c>
      <c r="H11" s="41" t="s">
        <v>43</v>
      </c>
      <c r="I11" s="43">
        <v>0</v>
      </c>
      <c r="J11" s="40">
        <v>11</v>
      </c>
      <c r="K11" s="44" t="s">
        <v>44</v>
      </c>
      <c r="L11" s="45">
        <v>0</v>
      </c>
      <c r="M11" s="43">
        <f>ROUND(((D11+E11+D12+E12+D13)*L11),2)</f>
        <v>0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</row>
    <row r="12" spans="1:64" ht="18" customHeight="1">
      <c r="A12" s="1"/>
      <c r="B12" s="46">
        <v>2</v>
      </c>
      <c r="C12" s="47" t="s">
        <v>45</v>
      </c>
      <c r="D12" s="48">
        <f>SUMIF(Prehlad!AJ10:AJ292,"IK",Prehlad!J10:J292)</f>
        <v>0</v>
      </c>
      <c r="E12" s="48">
        <f>SUMIF(Prehlad!AJ10:AJ292,"IZ",Prehlad!J10:J292)</f>
        <v>0</v>
      </c>
      <c r="F12" s="43">
        <f>D12+E12</f>
        <v>0</v>
      </c>
      <c r="G12" s="46">
        <v>7</v>
      </c>
      <c r="H12" s="47" t="s">
        <v>46</v>
      </c>
      <c r="I12" s="49">
        <v>0</v>
      </c>
      <c r="J12" s="46">
        <v>12</v>
      </c>
      <c r="K12" s="50" t="s">
        <v>47</v>
      </c>
      <c r="L12" s="51">
        <v>0</v>
      </c>
      <c r="M12" s="49">
        <f>ROUND(((D11+E11+D12+E12+D13)*L12),2)</f>
        <v>0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</row>
    <row r="13" spans="1:64" ht="18" customHeight="1">
      <c r="A13" s="1"/>
      <c r="B13" s="46">
        <v>3</v>
      </c>
      <c r="C13" s="47" t="s">
        <v>48</v>
      </c>
      <c r="D13" s="48">
        <f>SUMIF(Prehlad!AJ10:AJ292,"MK",Prehlad!J10:J292)</f>
        <v>0</v>
      </c>
      <c r="E13" s="48">
        <f>SUMIF(Prehlad!AJ10:AJ292,"MZ",Prehlad!J10:J292)</f>
        <v>0</v>
      </c>
      <c r="F13" s="43">
        <f>D13+E13</f>
        <v>0</v>
      </c>
      <c r="G13" s="46">
        <v>8</v>
      </c>
      <c r="H13" s="47" t="s">
        <v>49</v>
      </c>
      <c r="I13" s="49">
        <v>0</v>
      </c>
      <c r="J13" s="46">
        <v>13</v>
      </c>
      <c r="K13" s="50" t="s">
        <v>50</v>
      </c>
      <c r="L13" s="51">
        <v>0</v>
      </c>
      <c r="M13" s="49">
        <f>ROUND(((D11+E11+D12+E12+D13)*L13),2)</f>
        <v>0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</row>
    <row r="14" spans="1:64" ht="18" customHeight="1">
      <c r="A14" s="1"/>
      <c r="B14" s="46">
        <v>4</v>
      </c>
      <c r="C14" s="47" t="s">
        <v>51</v>
      </c>
      <c r="D14" s="48">
        <f>SUMIF(Prehlad!AJ10:AJ292,"PK",Prehlad!J10:J292)</f>
        <v>0</v>
      </c>
      <c r="E14" s="48">
        <f>SUMIF(Prehlad!AJ10:AJ292,"PZ",Prehlad!J10:J292)</f>
        <v>0</v>
      </c>
      <c r="F14" s="52">
        <f>D14+E14</f>
        <v>0</v>
      </c>
      <c r="G14" s="46">
        <v>9</v>
      </c>
      <c r="H14" s="47" t="s">
        <v>19</v>
      </c>
      <c r="I14" s="49">
        <v>0</v>
      </c>
      <c r="J14" s="46">
        <v>14</v>
      </c>
      <c r="K14" s="50" t="s">
        <v>19</v>
      </c>
      <c r="L14" s="51">
        <v>0</v>
      </c>
      <c r="M14" s="49">
        <f>ROUND(((D11+E11+D12+E12+D13+E13)*L14),2)</f>
        <v>0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</row>
    <row r="15" spans="1:64" ht="18" customHeight="1">
      <c r="A15" s="1"/>
      <c r="B15" s="53">
        <v>5</v>
      </c>
      <c r="C15" s="54" t="s">
        <v>52</v>
      </c>
      <c r="D15" s="55">
        <f>SUM(D11:D14)</f>
        <v>0</v>
      </c>
      <c r="E15" s="56">
        <f>SUM(E11:E14)</f>
        <v>0</v>
      </c>
      <c r="F15" s="57">
        <f>SUM(F11:F14)</f>
        <v>0</v>
      </c>
      <c r="G15" s="53">
        <v>10</v>
      </c>
      <c r="H15" s="58" t="s">
        <v>53</v>
      </c>
      <c r="I15" s="57">
        <f>SUM(I11:I14)</f>
        <v>0</v>
      </c>
      <c r="J15" s="53">
        <v>15</v>
      </c>
      <c r="K15" s="59"/>
      <c r="L15" s="60" t="s">
        <v>54</v>
      </c>
      <c r="M15" s="57">
        <f>SUM(M11:M14)</f>
        <v>0</v>
      </c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</row>
    <row r="16" spans="1:64" ht="18" customHeight="1">
      <c r="A16" s="1"/>
      <c r="B16" s="145" t="s">
        <v>55</v>
      </c>
      <c r="C16" s="145"/>
      <c r="D16" s="145"/>
      <c r="E16" s="145"/>
      <c r="F16" s="61"/>
      <c r="G16" s="147" t="s">
        <v>56</v>
      </c>
      <c r="H16" s="147"/>
      <c r="I16" s="147"/>
      <c r="J16" s="36" t="s">
        <v>57</v>
      </c>
      <c r="K16" s="146" t="s">
        <v>58</v>
      </c>
      <c r="L16" s="146"/>
      <c r="M16" s="146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</row>
    <row r="17" spans="1:64" ht="18" customHeight="1">
      <c r="A17" s="1"/>
      <c r="B17" s="62"/>
      <c r="C17" s="63" t="s">
        <v>59</v>
      </c>
      <c r="D17" s="63"/>
      <c r="E17" s="63" t="s">
        <v>60</v>
      </c>
      <c r="F17" s="64"/>
      <c r="G17" s="62"/>
      <c r="H17" s="65"/>
      <c r="I17" s="66"/>
      <c r="J17" s="46">
        <v>16</v>
      </c>
      <c r="K17" s="50" t="s">
        <v>61</v>
      </c>
      <c r="L17" s="67"/>
      <c r="M17" s="49">
        <f>SUMIF(Prehlad!AJ10:AJ292,"U",Prehlad!J10:J292)</f>
        <v>0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</row>
    <row r="18" spans="1:64" ht="18" customHeight="1">
      <c r="A18" s="1"/>
      <c r="B18" s="68"/>
      <c r="C18" s="65" t="s">
        <v>62</v>
      </c>
      <c r="D18" s="65"/>
      <c r="E18" s="65"/>
      <c r="F18" s="69"/>
      <c r="G18" s="68"/>
      <c r="H18" s="65" t="s">
        <v>59</v>
      </c>
      <c r="I18" s="66"/>
      <c r="J18" s="46">
        <v>17</v>
      </c>
      <c r="K18" s="50" t="s">
        <v>63</v>
      </c>
      <c r="L18" s="67"/>
      <c r="M18" s="49">
        <v>0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</row>
    <row r="19" spans="1:64" ht="18" customHeight="1">
      <c r="A19" s="1"/>
      <c r="B19" s="68"/>
      <c r="C19" s="65"/>
      <c r="D19" s="65"/>
      <c r="E19" s="65"/>
      <c r="F19" s="69"/>
      <c r="G19" s="68"/>
      <c r="H19" s="70"/>
      <c r="I19" s="66"/>
      <c r="J19" s="46">
        <v>18</v>
      </c>
      <c r="K19" s="50" t="s">
        <v>64</v>
      </c>
      <c r="L19" s="67"/>
      <c r="M19" s="49">
        <v>0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</row>
    <row r="20" spans="1:64" ht="18" customHeight="1">
      <c r="A20" s="1"/>
      <c r="B20" s="68"/>
      <c r="C20" s="65"/>
      <c r="D20" s="65"/>
      <c r="E20" s="65"/>
      <c r="F20" s="69"/>
      <c r="G20" s="68"/>
      <c r="H20" s="63" t="s">
        <v>60</v>
      </c>
      <c r="I20" s="66"/>
      <c r="J20" s="46">
        <v>19</v>
      </c>
      <c r="K20" s="50" t="s">
        <v>19</v>
      </c>
      <c r="L20" s="67"/>
      <c r="M20" s="49">
        <v>0</v>
      </c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</row>
    <row r="21" spans="1:64" ht="18" customHeight="1">
      <c r="A21" s="1"/>
      <c r="B21" s="71"/>
      <c r="C21" s="72"/>
      <c r="D21" s="72"/>
      <c r="E21" s="72"/>
      <c r="F21" s="73"/>
      <c r="G21" s="62"/>
      <c r="H21" s="65" t="s">
        <v>62</v>
      </c>
      <c r="I21" s="66"/>
      <c r="J21" s="53">
        <v>20</v>
      </c>
      <c r="K21" s="59"/>
      <c r="L21" s="60" t="s">
        <v>65</v>
      </c>
      <c r="M21" s="57">
        <f>SUM(M17:M20)</f>
        <v>0</v>
      </c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</row>
    <row r="22" spans="1:64" ht="18" customHeight="1">
      <c r="A22" s="1"/>
      <c r="B22" s="145" t="s">
        <v>66</v>
      </c>
      <c r="C22" s="145"/>
      <c r="D22" s="145"/>
      <c r="E22" s="145"/>
      <c r="F22" s="61"/>
      <c r="G22" s="62"/>
      <c r="H22" s="65"/>
      <c r="I22" s="66"/>
      <c r="J22" s="36" t="s">
        <v>67</v>
      </c>
      <c r="K22" s="146" t="s">
        <v>68</v>
      </c>
      <c r="L22" s="146"/>
      <c r="M22" s="146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</row>
    <row r="23" spans="1:64" ht="18" customHeight="1">
      <c r="A23" s="1"/>
      <c r="B23" s="62"/>
      <c r="C23" s="63" t="s">
        <v>59</v>
      </c>
      <c r="D23" s="63"/>
      <c r="E23" s="63" t="s">
        <v>60</v>
      </c>
      <c r="F23" s="64"/>
      <c r="G23" s="62"/>
      <c r="H23" s="65"/>
      <c r="I23" s="66"/>
      <c r="J23" s="40">
        <v>21</v>
      </c>
      <c r="K23" s="44"/>
      <c r="L23" s="74" t="s">
        <v>69</v>
      </c>
      <c r="M23" s="43">
        <f>ROUND(F15,2)+I15+M15+M21</f>
        <v>0</v>
      </c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</row>
    <row r="24" spans="1:64" ht="18" customHeight="1">
      <c r="A24" s="1"/>
      <c r="B24" s="68"/>
      <c r="C24" s="65" t="s">
        <v>62</v>
      </c>
      <c r="D24" s="65"/>
      <c r="E24" s="65"/>
      <c r="F24" s="69"/>
      <c r="G24" s="62"/>
      <c r="H24" s="65"/>
      <c r="I24" s="66"/>
      <c r="J24" s="46">
        <v>22</v>
      </c>
      <c r="K24" s="50" t="s">
        <v>70</v>
      </c>
      <c r="L24" s="75">
        <f>M23-L25</f>
        <v>0</v>
      </c>
      <c r="M24" s="49">
        <f>ROUND((L24*20)/100,2)</f>
        <v>0</v>
      </c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</row>
    <row r="25" spans="1:64" ht="18" customHeight="1">
      <c r="A25" s="1"/>
      <c r="B25" s="68"/>
      <c r="C25" s="65"/>
      <c r="D25" s="65"/>
      <c r="E25" s="65"/>
      <c r="F25" s="69"/>
      <c r="G25" s="62"/>
      <c r="H25" s="65"/>
      <c r="I25" s="66"/>
      <c r="J25" s="46">
        <v>23</v>
      </c>
      <c r="K25" s="50" t="s">
        <v>71</v>
      </c>
      <c r="L25" s="75">
        <f>SUMIF(Prehlad!O11:O292,0,Prehlad!J11:J292)</f>
        <v>0</v>
      </c>
      <c r="M25" s="49">
        <f>ROUND((L25*0)/100,2)</f>
        <v>0</v>
      </c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</row>
    <row r="26" spans="1:64" ht="18" customHeight="1">
      <c r="A26" s="1"/>
      <c r="B26" s="68"/>
      <c r="C26" s="65"/>
      <c r="D26" s="65"/>
      <c r="E26" s="65"/>
      <c r="F26" s="69"/>
      <c r="G26" s="62"/>
      <c r="H26" s="65"/>
      <c r="I26" s="66"/>
      <c r="J26" s="53">
        <v>24</v>
      </c>
      <c r="K26" s="59"/>
      <c r="L26" s="60" t="s">
        <v>72</v>
      </c>
      <c r="M26" s="57">
        <f>M23+M24+M25</f>
        <v>0</v>
      </c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</row>
    <row r="27" spans="1:64" ht="17.100000000000001" customHeight="1">
      <c r="A27" s="1"/>
      <c r="B27" s="71"/>
      <c r="C27" s="72"/>
      <c r="D27" s="72"/>
      <c r="E27" s="72"/>
      <c r="F27" s="73"/>
      <c r="G27" s="71"/>
      <c r="H27" s="72"/>
      <c r="I27" s="73"/>
      <c r="J27" s="76" t="s">
        <v>73</v>
      </c>
      <c r="K27" s="77" t="s">
        <v>74</v>
      </c>
      <c r="L27" s="78"/>
      <c r="M27" s="79">
        <v>0</v>
      </c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</row>
    <row r="28" spans="1:64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</row>
  </sheetData>
  <mergeCells count="7">
    <mergeCell ref="B22:E22"/>
    <mergeCell ref="K22:M22"/>
    <mergeCell ref="H10:I10"/>
    <mergeCell ref="K10:M10"/>
    <mergeCell ref="B16:E16"/>
    <mergeCell ref="G16:I16"/>
    <mergeCell ref="K16:M16"/>
  </mergeCells>
  <printOptions horizontalCentered="1"/>
  <pageMargins left="0.23611111111111099" right="0.23611111111111099" top="0.74791666666666701" bottom="0.23611111111111099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3"/>
  <sheetViews>
    <sheetView showGridLines="0"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B11" sqref="B11"/>
    </sheetView>
  </sheetViews>
  <sheetFormatPr defaultColWidth="9" defaultRowHeight="13.5"/>
  <cols>
    <col min="1" max="1" width="45.85546875" style="80" customWidth="1"/>
    <col min="2" max="2" width="14.28515625" style="81" customWidth="1"/>
    <col min="3" max="3" width="13.5703125" style="81" customWidth="1"/>
    <col min="4" max="4" width="11.5703125" style="81" customWidth="1"/>
    <col min="5" max="5" width="12.140625" style="82" customWidth="1"/>
    <col min="6" max="6" width="10.140625" style="83" customWidth="1"/>
    <col min="7" max="7" width="9.140625" style="83" customWidth="1"/>
    <col min="8" max="23" width="9.140625" style="84" customWidth="1"/>
    <col min="24" max="25" width="5.7109375" style="84" customWidth="1"/>
    <col min="26" max="26" width="6.5703125" style="84" customWidth="1"/>
    <col min="27" max="27" width="24.28515625" style="84" customWidth="1"/>
    <col min="28" max="28" width="4.28515625" style="84" customWidth="1"/>
    <col min="29" max="29" width="8.28515625" style="84" customWidth="1"/>
    <col min="30" max="30" width="8.7109375" style="84" customWidth="1"/>
    <col min="31" max="64" width="9.140625" style="84" customWidth="1"/>
  </cols>
  <sheetData>
    <row r="1" spans="1:30">
      <c r="A1" s="85" t="s">
        <v>75</v>
      </c>
      <c r="C1" s="84"/>
      <c r="E1" s="85" t="s">
        <v>14</v>
      </c>
      <c r="F1" s="84"/>
      <c r="G1" s="84"/>
      <c r="Z1" s="4" t="s">
        <v>1</v>
      </c>
      <c r="AA1" s="4" t="s">
        <v>2</v>
      </c>
      <c r="AB1" s="4" t="s">
        <v>3</v>
      </c>
      <c r="AC1" s="4" t="s">
        <v>4</v>
      </c>
      <c r="AD1" s="4" t="s">
        <v>5</v>
      </c>
    </row>
    <row r="2" spans="1:30">
      <c r="A2" s="85" t="s">
        <v>76</v>
      </c>
      <c r="C2" s="84"/>
      <c r="E2" s="85" t="s">
        <v>13</v>
      </c>
      <c r="F2" s="84"/>
      <c r="G2" s="84"/>
      <c r="Z2" s="4" t="s">
        <v>9</v>
      </c>
      <c r="AA2" s="9" t="s">
        <v>77</v>
      </c>
      <c r="AB2" s="10" t="s">
        <v>11</v>
      </c>
      <c r="AC2" s="9"/>
      <c r="AD2" s="11"/>
    </row>
    <row r="3" spans="1:30">
      <c r="A3" s="85" t="s">
        <v>78</v>
      </c>
      <c r="C3" s="84"/>
      <c r="E3" s="85" t="s">
        <v>79</v>
      </c>
      <c r="F3" s="84"/>
      <c r="G3" s="84"/>
      <c r="Z3" s="4" t="s">
        <v>15</v>
      </c>
      <c r="AA3" s="9" t="s">
        <v>80</v>
      </c>
      <c r="AB3" s="10" t="s">
        <v>11</v>
      </c>
      <c r="AC3" s="9" t="s">
        <v>17</v>
      </c>
      <c r="AD3" s="11" t="s">
        <v>18</v>
      </c>
    </row>
    <row r="4" spans="1:30">
      <c r="A4" s="84"/>
      <c r="B4" s="84"/>
      <c r="C4" s="84"/>
      <c r="D4" s="84"/>
      <c r="E4" s="84"/>
      <c r="F4" s="84"/>
      <c r="G4" s="84"/>
      <c r="Z4" s="4" t="s">
        <v>22</v>
      </c>
      <c r="AA4" s="9" t="s">
        <v>81</v>
      </c>
      <c r="AB4" s="10" t="s">
        <v>11</v>
      </c>
      <c r="AC4" s="9"/>
      <c r="AD4" s="11"/>
    </row>
    <row r="5" spans="1:30">
      <c r="A5" s="85" t="s">
        <v>82</v>
      </c>
      <c r="B5" s="84"/>
      <c r="C5" s="84"/>
      <c r="D5" s="84"/>
      <c r="E5" s="84"/>
      <c r="F5" s="84"/>
      <c r="G5" s="84"/>
      <c r="Z5" s="4" t="s">
        <v>28</v>
      </c>
      <c r="AA5" s="9" t="s">
        <v>80</v>
      </c>
      <c r="AB5" s="10" t="s">
        <v>11</v>
      </c>
      <c r="AC5" s="9" t="s">
        <v>17</v>
      </c>
      <c r="AD5" s="11" t="s">
        <v>18</v>
      </c>
    </row>
    <row r="6" spans="1:30">
      <c r="A6" s="85" t="s">
        <v>83</v>
      </c>
      <c r="B6" s="84"/>
      <c r="C6" s="84"/>
      <c r="D6" s="84"/>
      <c r="E6" s="84"/>
      <c r="F6" s="84"/>
      <c r="G6" s="84"/>
      <c r="Z6" s="86" t="s">
        <v>30</v>
      </c>
      <c r="AA6" s="9" t="s">
        <v>84</v>
      </c>
      <c r="AB6" s="10" t="s">
        <v>11</v>
      </c>
      <c r="AC6" s="9" t="s">
        <v>17</v>
      </c>
      <c r="AD6" s="11" t="s">
        <v>18</v>
      </c>
    </row>
    <row r="7" spans="1:30">
      <c r="A7" s="85"/>
      <c r="B7" s="84"/>
      <c r="C7" s="84"/>
      <c r="D7" s="84"/>
      <c r="E7" s="84"/>
      <c r="F7" s="84"/>
      <c r="G7" s="84"/>
    </row>
    <row r="8" spans="1:30">
      <c r="A8" s="84" t="s">
        <v>0</v>
      </c>
      <c r="B8" s="87" t="str">
        <f>CONCATENATE(AA2," ",AB2," ",AC2," ",AD2)</f>
        <v xml:space="preserve">Rekapitulácia rozpočtu v EUR  </v>
      </c>
      <c r="G8" s="84"/>
    </row>
    <row r="9" spans="1:30">
      <c r="A9" s="88" t="s">
        <v>85</v>
      </c>
      <c r="B9" s="88" t="s">
        <v>35</v>
      </c>
      <c r="C9" s="88" t="s">
        <v>86</v>
      </c>
      <c r="D9" s="88" t="s">
        <v>87</v>
      </c>
      <c r="E9" s="89" t="s">
        <v>88</v>
      </c>
      <c r="F9" s="89" t="s">
        <v>89</v>
      </c>
      <c r="G9" s="89" t="s">
        <v>90</v>
      </c>
    </row>
    <row r="10" spans="1:30">
      <c r="A10" s="90"/>
      <c r="B10" s="90"/>
      <c r="C10" s="90" t="s">
        <v>91</v>
      </c>
      <c r="D10" s="90"/>
      <c r="E10" s="89" t="s">
        <v>87</v>
      </c>
      <c r="F10" s="89" t="s">
        <v>87</v>
      </c>
      <c r="G10" s="89" t="s">
        <v>87</v>
      </c>
    </row>
    <row r="12" spans="1:30">
      <c r="A12" s="80" t="s">
        <v>92</v>
      </c>
      <c r="B12" s="81">
        <f>Prehlad!H24</f>
        <v>0</v>
      </c>
      <c r="C12" s="81">
        <f>Prehlad!I24</f>
        <v>0</v>
      </c>
      <c r="D12" s="81">
        <f>Prehlad!J24</f>
        <v>0</v>
      </c>
      <c r="E12" s="82">
        <f>Prehlad!L24</f>
        <v>0</v>
      </c>
      <c r="F12" s="83">
        <f>Prehlad!N24</f>
        <v>0</v>
      </c>
      <c r="G12" s="83">
        <f>Prehlad!W24</f>
        <v>16</v>
      </c>
    </row>
    <row r="13" spans="1:30">
      <c r="A13" s="80" t="s">
        <v>93</v>
      </c>
      <c r="B13" s="81">
        <f>Prehlad!H58</f>
        <v>0</v>
      </c>
      <c r="C13" s="81">
        <f>Prehlad!I58</f>
        <v>0</v>
      </c>
      <c r="D13" s="81">
        <f>Prehlad!J58</f>
        <v>0</v>
      </c>
      <c r="E13" s="82">
        <f>Prehlad!L58</f>
        <v>0</v>
      </c>
      <c r="F13" s="83">
        <f>Prehlad!N58</f>
        <v>0</v>
      </c>
      <c r="G13" s="83">
        <f>Prehlad!W58</f>
        <v>0</v>
      </c>
    </row>
    <row r="14" spans="1:30">
      <c r="A14" s="80" t="s">
        <v>94</v>
      </c>
      <c r="B14" s="81">
        <f>Prehlad!H64</f>
        <v>0</v>
      </c>
      <c r="C14" s="81">
        <f>Prehlad!I64</f>
        <v>0</v>
      </c>
      <c r="D14" s="81">
        <f>Prehlad!J64</f>
        <v>0</v>
      </c>
      <c r="E14" s="82">
        <f>Prehlad!L64</f>
        <v>0.21440000000000001</v>
      </c>
      <c r="F14" s="83">
        <f>Prehlad!N64</f>
        <v>1.6199999999999999</v>
      </c>
      <c r="G14" s="83">
        <f>Prehlad!W64</f>
        <v>149.06</v>
      </c>
    </row>
    <row r="15" spans="1:30">
      <c r="A15" s="80" t="s">
        <v>95</v>
      </c>
      <c r="B15" s="81">
        <f>Prehlad!H90</f>
        <v>0</v>
      </c>
      <c r="C15" s="81">
        <f>Prehlad!I90</f>
        <v>0</v>
      </c>
      <c r="D15" s="81">
        <f>Prehlad!J90</f>
        <v>0</v>
      </c>
      <c r="E15" s="82">
        <f>Prehlad!L90</f>
        <v>0.13950000000000001</v>
      </c>
      <c r="F15" s="83">
        <f>Prehlad!N90</f>
        <v>0</v>
      </c>
      <c r="G15" s="83">
        <f>Prehlad!W90</f>
        <v>75.850000000000009</v>
      </c>
    </row>
    <row r="16" spans="1:30">
      <c r="A16" s="80" t="s">
        <v>96</v>
      </c>
      <c r="B16" s="81">
        <f>Prehlad!H165</f>
        <v>0</v>
      </c>
      <c r="C16" s="81">
        <f>Prehlad!I165</f>
        <v>0</v>
      </c>
      <c r="D16" s="81">
        <f>Prehlad!J165</f>
        <v>0</v>
      </c>
      <c r="E16" s="82">
        <f>Prehlad!L165</f>
        <v>100</v>
      </c>
      <c r="F16" s="83">
        <f>Prehlad!N165</f>
        <v>0</v>
      </c>
      <c r="G16" s="83">
        <f>Prehlad!W165</f>
        <v>693.7829999999999</v>
      </c>
    </row>
    <row r="17" spans="1:7">
      <c r="A17" s="80" t="s">
        <v>97</v>
      </c>
      <c r="B17" s="81">
        <f>Prehlad!H248</f>
        <v>0</v>
      </c>
      <c r="C17" s="81">
        <f>Prehlad!I248</f>
        <v>0</v>
      </c>
      <c r="D17" s="81">
        <f>Prehlad!J248</f>
        <v>0</v>
      </c>
      <c r="E17" s="82">
        <f>Prehlad!L248</f>
        <v>3.4000000000000002E-4</v>
      </c>
      <c r="F17" s="83">
        <f>Prehlad!N248</f>
        <v>0</v>
      </c>
      <c r="G17" s="83">
        <f>Prehlad!W248</f>
        <v>200.23899999999998</v>
      </c>
    </row>
    <row r="18" spans="1:7">
      <c r="A18" s="80" t="s">
        <v>98</v>
      </c>
      <c r="B18" s="81">
        <f>Prehlad!H257</f>
        <v>0</v>
      </c>
      <c r="C18" s="81">
        <f>Prehlad!I257</f>
        <v>0</v>
      </c>
      <c r="D18" s="81">
        <f>Prehlad!J257</f>
        <v>0</v>
      </c>
      <c r="E18" s="82">
        <f>Prehlad!L257</f>
        <v>450.89299999999997</v>
      </c>
      <c r="F18" s="83">
        <f>Prehlad!N257</f>
        <v>0</v>
      </c>
      <c r="G18" s="83">
        <f>Prehlad!W257</f>
        <v>164</v>
      </c>
    </row>
    <row r="19" spans="1:7">
      <c r="A19" s="80" t="s">
        <v>99</v>
      </c>
      <c r="B19" s="81">
        <f>Prehlad!H261</f>
        <v>0</v>
      </c>
      <c r="C19" s="81">
        <f>Prehlad!I261</f>
        <v>0</v>
      </c>
      <c r="D19" s="81">
        <f>Prehlad!J261</f>
        <v>0</v>
      </c>
      <c r="E19" s="82">
        <f>Prehlad!L261</f>
        <v>0</v>
      </c>
      <c r="F19" s="83">
        <f>Prehlad!N261</f>
        <v>0</v>
      </c>
      <c r="G19" s="83">
        <f>Prehlad!W261</f>
        <v>80</v>
      </c>
    </row>
    <row r="20" spans="1:7">
      <c r="A20" s="80" t="s">
        <v>100</v>
      </c>
      <c r="B20" s="81">
        <f>Prehlad!H288</f>
        <v>0</v>
      </c>
      <c r="C20" s="81">
        <f>Prehlad!I288</f>
        <v>0</v>
      </c>
      <c r="D20" s="81">
        <f>Prehlad!J288</f>
        <v>0</v>
      </c>
      <c r="E20" s="82">
        <f>Prehlad!L288</f>
        <v>5.0000000000000001E-4</v>
      </c>
      <c r="F20" s="83">
        <f>Prehlad!N288</f>
        <v>0</v>
      </c>
      <c r="G20" s="83">
        <f>Prehlad!W288</f>
        <v>0</v>
      </c>
    </row>
    <row r="21" spans="1:7">
      <c r="A21" s="80" t="s">
        <v>101</v>
      </c>
      <c r="B21" s="81">
        <f>Prehlad!H290</f>
        <v>0</v>
      </c>
      <c r="C21" s="81">
        <f>Prehlad!I290</f>
        <v>0</v>
      </c>
      <c r="D21" s="81">
        <f>Prehlad!J290</f>
        <v>0</v>
      </c>
      <c r="E21" s="82">
        <f>Prehlad!L290</f>
        <v>551.24773999999979</v>
      </c>
      <c r="F21" s="83">
        <f>Prehlad!N290</f>
        <v>1.6199999999999999</v>
      </c>
      <c r="G21" s="83">
        <f>Prehlad!W290</f>
        <v>1378.9319999999996</v>
      </c>
    </row>
    <row r="23" spans="1:7">
      <c r="A23" s="80" t="s">
        <v>102</v>
      </c>
      <c r="B23" s="81">
        <f>Prehlad!H292</f>
        <v>0</v>
      </c>
      <c r="C23" s="81">
        <f>Prehlad!I292</f>
        <v>0</v>
      </c>
      <c r="D23" s="81">
        <f>Prehlad!J292</f>
        <v>0</v>
      </c>
      <c r="E23" s="82">
        <f>Prehlad!L292</f>
        <v>551.24773999999979</v>
      </c>
      <c r="F23" s="83">
        <f>Prehlad!N292</f>
        <v>1.6199999999999999</v>
      </c>
      <c r="G23" s="83">
        <f>Prehlad!W292</f>
        <v>1378.9319999999996</v>
      </c>
    </row>
  </sheetData>
  <printOptions horizontalCentered="1"/>
  <pageMargins left="0.23611111111111099" right="0.23611111111111099" top="0.35416666666666702" bottom="0.44583333333333303" header="0.51180555555555496" footer="0.23611111111111099"/>
  <pageSetup paperSize="9" orientation="landscape" useFirstPageNumber="1" horizontalDpi="300" verticalDpi="300"/>
  <headerFooter>
    <oddFooter>&amp;R&amp;"Arial Narrow,Normálne"&amp;8Strana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92"/>
  <sheetViews>
    <sheetView showGridLines="0" zoomScaleNormal="100" workbookViewId="0">
      <pane xSplit="4" ySplit="10" topLeftCell="E279" activePane="bottomRight" state="frozen"/>
      <selection pane="topRight" activeCell="E1" sqref="E1"/>
      <selection pane="bottomLeft" activeCell="A11" sqref="A11"/>
      <selection pane="bottomRight" activeCell="G14" sqref="G14:J312"/>
    </sheetView>
  </sheetViews>
  <sheetFormatPr defaultColWidth="9" defaultRowHeight="12.75"/>
  <cols>
    <col min="1" max="1" width="4.5703125" style="91" customWidth="1"/>
    <col min="2" max="2" width="5.28515625" style="92" customWidth="1"/>
    <col min="3" max="3" width="13.5703125" style="93" customWidth="1"/>
    <col min="4" max="4" width="60.7109375" style="142" customWidth="1"/>
    <col min="5" max="5" width="10.28515625" style="94" customWidth="1"/>
    <col min="6" max="6" width="5.85546875" style="95" customWidth="1"/>
    <col min="7" max="7" width="9.140625" style="96" customWidth="1"/>
    <col min="8" max="10" width="10.28515625" style="96" customWidth="1"/>
    <col min="11" max="11" width="7.140625" style="97" hidden="1" customWidth="1"/>
    <col min="12" max="12" width="8.140625" style="97" hidden="1" customWidth="1"/>
    <col min="13" max="13" width="7.140625" style="94" hidden="1" customWidth="1"/>
    <col min="14" max="14" width="8.140625" style="94" hidden="1" customWidth="1"/>
    <col min="15" max="15" width="3.5703125" style="95" hidden="1" customWidth="1"/>
    <col min="16" max="16" width="12.7109375" style="95" hidden="1" customWidth="1"/>
    <col min="17" max="19" width="11.28515625" style="94" hidden="1" customWidth="1"/>
    <col min="20" max="20" width="10.5703125" style="98" hidden="1" customWidth="1"/>
    <col min="21" max="21" width="10.28515625" style="98" hidden="1" customWidth="1"/>
    <col min="22" max="22" width="5.7109375" style="98" hidden="1" customWidth="1"/>
    <col min="23" max="23" width="9.140625" style="94" hidden="1" customWidth="1"/>
    <col min="24" max="24" width="11.28515625" style="95" hidden="1" customWidth="1"/>
    <col min="25" max="25" width="9.140625" style="95" hidden="1" customWidth="1"/>
    <col min="26" max="26" width="7.5703125" style="93" hidden="1" customWidth="1"/>
    <col min="27" max="27" width="11.28515625" style="93" hidden="1" customWidth="1"/>
    <col min="28" max="28" width="4.28515625" style="95" hidden="1" customWidth="1"/>
    <col min="29" max="29" width="8.28515625" style="95" hidden="1" customWidth="1"/>
    <col min="30" max="30" width="8.7109375" style="95" hidden="1" customWidth="1"/>
    <col min="31" max="43" width="9.140625" style="95" hidden="1" customWidth="1"/>
    <col min="44" max="64" width="9.140625" style="95" customWidth="1"/>
    <col min="65" max="16384" width="9" style="134"/>
  </cols>
  <sheetData>
    <row r="1" spans="1:64" ht="13.5">
      <c r="A1" s="127" t="s">
        <v>75</v>
      </c>
      <c r="B1" s="128"/>
      <c r="C1" s="128"/>
      <c r="D1" s="128"/>
      <c r="E1" s="128"/>
      <c r="F1" s="128"/>
      <c r="G1" s="129"/>
      <c r="H1" s="128"/>
      <c r="I1" s="127" t="s">
        <v>14</v>
      </c>
      <c r="J1" s="129"/>
      <c r="K1" s="130"/>
      <c r="L1" s="128"/>
      <c r="M1" s="128"/>
      <c r="N1" s="128"/>
      <c r="O1" s="128"/>
      <c r="P1" s="128"/>
      <c r="Q1" s="131"/>
      <c r="R1" s="131"/>
      <c r="S1" s="131"/>
      <c r="T1" s="128"/>
      <c r="U1" s="128"/>
      <c r="V1" s="128"/>
      <c r="W1" s="128"/>
      <c r="X1" s="128"/>
      <c r="Y1" s="128"/>
      <c r="Z1" s="132" t="s">
        <v>1</v>
      </c>
      <c r="AA1" s="132" t="s">
        <v>2</v>
      </c>
      <c r="AB1" s="133" t="s">
        <v>3</v>
      </c>
      <c r="AC1" s="133" t="s">
        <v>4</v>
      </c>
      <c r="AD1" s="133" t="s">
        <v>5</v>
      </c>
      <c r="AE1" s="99" t="s">
        <v>103</v>
      </c>
      <c r="AF1" s="100" t="s">
        <v>104</v>
      </c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</row>
    <row r="2" spans="1:64" ht="13.5">
      <c r="A2" s="127" t="s">
        <v>76</v>
      </c>
      <c r="B2" s="128"/>
      <c r="C2" s="128"/>
      <c r="D2" s="128"/>
      <c r="E2" s="128"/>
      <c r="F2" s="128"/>
      <c r="G2" s="129"/>
      <c r="H2" s="106"/>
      <c r="I2" s="127" t="s">
        <v>13</v>
      </c>
      <c r="J2" s="129"/>
      <c r="K2" s="130"/>
      <c r="L2" s="128"/>
      <c r="M2" s="128"/>
      <c r="N2" s="128"/>
      <c r="O2" s="128"/>
      <c r="P2" s="128"/>
      <c r="Q2" s="131"/>
      <c r="R2" s="131"/>
      <c r="S2" s="131"/>
      <c r="T2" s="128"/>
      <c r="U2" s="128"/>
      <c r="V2" s="128"/>
      <c r="W2" s="128"/>
      <c r="X2" s="128"/>
      <c r="Y2" s="128"/>
      <c r="Z2" s="132" t="s">
        <v>9</v>
      </c>
      <c r="AA2" s="135" t="s">
        <v>105</v>
      </c>
      <c r="AB2" s="136" t="s">
        <v>11</v>
      </c>
      <c r="AC2" s="137"/>
      <c r="AD2" s="135"/>
      <c r="AE2" s="99">
        <v>1</v>
      </c>
      <c r="AF2" s="101">
        <v>123.4567</v>
      </c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</row>
    <row r="3" spans="1:64" ht="13.5">
      <c r="A3" s="127" t="s">
        <v>78</v>
      </c>
      <c r="B3" s="128"/>
      <c r="C3" s="128"/>
      <c r="D3" s="128"/>
      <c r="E3" s="128"/>
      <c r="F3" s="128"/>
      <c r="G3" s="129"/>
      <c r="H3" s="128"/>
      <c r="I3" s="127" t="s">
        <v>79</v>
      </c>
      <c r="J3" s="129"/>
      <c r="K3" s="130"/>
      <c r="L3" s="128"/>
      <c r="M3" s="128"/>
      <c r="N3" s="128"/>
      <c r="O3" s="128"/>
      <c r="P3" s="128"/>
      <c r="Q3" s="131"/>
      <c r="R3" s="131"/>
      <c r="S3" s="131"/>
      <c r="T3" s="128"/>
      <c r="U3" s="128"/>
      <c r="V3" s="128"/>
      <c r="W3" s="128"/>
      <c r="X3" s="128"/>
      <c r="Y3" s="128"/>
      <c r="Z3" s="132" t="s">
        <v>15</v>
      </c>
      <c r="AA3" s="135" t="s">
        <v>106</v>
      </c>
      <c r="AB3" s="136" t="s">
        <v>11</v>
      </c>
      <c r="AC3" s="137" t="s">
        <v>17</v>
      </c>
      <c r="AD3" s="135" t="s">
        <v>18</v>
      </c>
      <c r="AE3" s="99">
        <v>2</v>
      </c>
      <c r="AF3" s="102">
        <v>123.4567</v>
      </c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AZ3" s="128"/>
      <c r="BA3" s="128"/>
      <c r="BB3" s="128"/>
      <c r="BC3" s="128"/>
      <c r="BD3" s="128"/>
      <c r="BE3" s="128"/>
      <c r="BF3" s="128"/>
      <c r="BG3" s="128"/>
      <c r="BH3" s="128"/>
      <c r="BI3" s="128"/>
      <c r="BJ3" s="128"/>
      <c r="BK3" s="128"/>
      <c r="BL3" s="128"/>
    </row>
    <row r="4" spans="1:64" ht="13.5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31"/>
      <c r="R4" s="131"/>
      <c r="S4" s="131"/>
      <c r="T4" s="128"/>
      <c r="U4" s="128"/>
      <c r="V4" s="128"/>
      <c r="W4" s="128"/>
      <c r="X4" s="128"/>
      <c r="Y4" s="128"/>
      <c r="Z4" s="132" t="s">
        <v>22</v>
      </c>
      <c r="AA4" s="135" t="s">
        <v>107</v>
      </c>
      <c r="AB4" s="136" t="s">
        <v>11</v>
      </c>
      <c r="AC4" s="137"/>
      <c r="AD4" s="135"/>
      <c r="AE4" s="99">
        <v>3</v>
      </c>
      <c r="AF4" s="103">
        <v>123.4567</v>
      </c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  <c r="BA4" s="128"/>
      <c r="BB4" s="128"/>
      <c r="BC4" s="128"/>
      <c r="BD4" s="128"/>
      <c r="BE4" s="128"/>
      <c r="BF4" s="128"/>
      <c r="BG4" s="128"/>
      <c r="BH4" s="128"/>
      <c r="BI4" s="128"/>
      <c r="BJ4" s="128"/>
      <c r="BK4" s="128"/>
      <c r="BL4" s="128"/>
    </row>
    <row r="5" spans="1:64" ht="13.5">
      <c r="A5" s="127" t="s">
        <v>82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31"/>
      <c r="R5" s="131"/>
      <c r="S5" s="131"/>
      <c r="T5" s="128"/>
      <c r="U5" s="128"/>
      <c r="V5" s="128"/>
      <c r="W5" s="128"/>
      <c r="X5" s="128"/>
      <c r="Y5" s="128"/>
      <c r="Z5" s="132" t="s">
        <v>28</v>
      </c>
      <c r="AA5" s="135" t="s">
        <v>106</v>
      </c>
      <c r="AB5" s="136" t="s">
        <v>11</v>
      </c>
      <c r="AC5" s="137" t="s">
        <v>17</v>
      </c>
      <c r="AD5" s="135" t="s">
        <v>18</v>
      </c>
      <c r="AE5" s="99">
        <v>4</v>
      </c>
      <c r="AF5" s="104">
        <v>123.4567</v>
      </c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  <c r="AW5" s="128"/>
      <c r="AX5" s="128"/>
      <c r="AY5" s="128"/>
      <c r="AZ5" s="128"/>
      <c r="BA5" s="128"/>
      <c r="BB5" s="128"/>
      <c r="BC5" s="128"/>
      <c r="BD5" s="128"/>
      <c r="BE5" s="128"/>
      <c r="BF5" s="128"/>
      <c r="BG5" s="128"/>
      <c r="BH5" s="128"/>
      <c r="BI5" s="128"/>
      <c r="BJ5" s="128"/>
      <c r="BK5" s="128"/>
      <c r="BL5" s="128"/>
    </row>
    <row r="6" spans="1:64" ht="13.5">
      <c r="A6" s="127" t="s">
        <v>83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31"/>
      <c r="R6" s="131"/>
      <c r="S6" s="131"/>
      <c r="T6" s="128"/>
      <c r="U6" s="128"/>
      <c r="V6" s="128"/>
      <c r="W6" s="128"/>
      <c r="X6" s="128"/>
      <c r="Y6" s="128"/>
      <c r="Z6" s="138" t="s">
        <v>30</v>
      </c>
      <c r="AA6" s="135" t="s">
        <v>108</v>
      </c>
      <c r="AB6" s="136" t="s">
        <v>11</v>
      </c>
      <c r="AC6" s="137" t="s">
        <v>17</v>
      </c>
      <c r="AD6" s="135" t="s">
        <v>18</v>
      </c>
      <c r="AE6" s="99" t="s">
        <v>109</v>
      </c>
      <c r="AF6" s="100">
        <v>123.4567</v>
      </c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A6" s="128"/>
      <c r="BB6" s="128"/>
      <c r="BC6" s="128"/>
      <c r="BD6" s="128"/>
      <c r="BE6" s="128"/>
      <c r="BF6" s="128"/>
      <c r="BG6" s="128"/>
      <c r="BH6" s="128"/>
      <c r="BI6" s="128"/>
      <c r="BJ6" s="128"/>
      <c r="BK6" s="128"/>
      <c r="BL6" s="128"/>
    </row>
    <row r="7" spans="1:64" ht="13.5">
      <c r="A7" s="127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31"/>
      <c r="R7" s="131"/>
      <c r="S7" s="131"/>
      <c r="T7" s="128"/>
      <c r="U7" s="128"/>
      <c r="V7" s="128"/>
      <c r="W7" s="128"/>
      <c r="X7" s="128"/>
      <c r="Y7" s="128"/>
      <c r="Z7" s="106"/>
      <c r="AA7" s="106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28"/>
      <c r="BD7" s="128"/>
      <c r="BE7" s="128"/>
      <c r="BF7" s="128"/>
      <c r="BG7" s="128"/>
      <c r="BH7" s="128"/>
      <c r="BI7" s="128"/>
      <c r="BJ7" s="128"/>
      <c r="BK7" s="128"/>
      <c r="BL7" s="128"/>
    </row>
    <row r="8" spans="1:64" ht="13.5">
      <c r="A8" s="128" t="s">
        <v>0</v>
      </c>
      <c r="B8" s="105"/>
      <c r="C8" s="106"/>
      <c r="D8" s="139" t="str">
        <f>CONCATENATE(AA2," ",AB2," ",AC2," ",AD2)</f>
        <v xml:space="preserve">Prehľad rozpočtových nákladov v EUR  </v>
      </c>
      <c r="E8" s="131"/>
      <c r="F8" s="128"/>
      <c r="G8" s="129"/>
      <c r="H8" s="129"/>
      <c r="I8" s="129"/>
      <c r="J8" s="129"/>
      <c r="K8" s="130"/>
      <c r="L8" s="130"/>
      <c r="M8" s="131"/>
      <c r="N8" s="131"/>
      <c r="O8" s="128"/>
      <c r="P8" s="128"/>
      <c r="Q8" s="131"/>
      <c r="R8" s="131"/>
      <c r="S8" s="131"/>
      <c r="T8" s="128"/>
      <c r="U8" s="128"/>
      <c r="V8" s="128"/>
      <c r="W8" s="128"/>
      <c r="X8" s="128"/>
      <c r="Y8" s="128"/>
      <c r="Z8" s="106"/>
      <c r="AA8" s="106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AZ8" s="128"/>
      <c r="BA8" s="128"/>
      <c r="BB8" s="128"/>
      <c r="BC8" s="128"/>
      <c r="BD8" s="128"/>
      <c r="BE8" s="128"/>
      <c r="BF8" s="128"/>
      <c r="BG8" s="128"/>
      <c r="BH8" s="128"/>
      <c r="BI8" s="128"/>
      <c r="BJ8" s="128"/>
      <c r="BK8" s="128"/>
      <c r="BL8" s="128"/>
    </row>
    <row r="9" spans="1:64" ht="13.5">
      <c r="A9" s="88" t="s">
        <v>110</v>
      </c>
      <c r="B9" s="88" t="s">
        <v>111</v>
      </c>
      <c r="C9" s="88" t="s">
        <v>112</v>
      </c>
      <c r="D9" s="88" t="s">
        <v>113</v>
      </c>
      <c r="E9" s="88" t="s">
        <v>114</v>
      </c>
      <c r="F9" s="88" t="s">
        <v>115</v>
      </c>
      <c r="G9" s="88" t="s">
        <v>116</v>
      </c>
      <c r="H9" s="88" t="s">
        <v>35</v>
      </c>
      <c r="I9" s="88" t="s">
        <v>86</v>
      </c>
      <c r="J9" s="88" t="s">
        <v>87</v>
      </c>
      <c r="K9" s="148" t="s">
        <v>88</v>
      </c>
      <c r="L9" s="148"/>
      <c r="M9" s="148" t="s">
        <v>89</v>
      </c>
      <c r="N9" s="148"/>
      <c r="O9" s="88" t="s">
        <v>117</v>
      </c>
      <c r="P9" s="107" t="s">
        <v>118</v>
      </c>
      <c r="Q9" s="107" t="s">
        <v>114</v>
      </c>
      <c r="R9" s="107" t="s">
        <v>114</v>
      </c>
      <c r="S9" s="107" t="s">
        <v>114</v>
      </c>
      <c r="T9" s="108" t="s">
        <v>119</v>
      </c>
      <c r="U9" s="108" t="s">
        <v>120</v>
      </c>
      <c r="V9" s="109" t="s">
        <v>121</v>
      </c>
      <c r="W9" s="107" t="s">
        <v>90</v>
      </c>
      <c r="X9" s="110" t="s">
        <v>112</v>
      </c>
      <c r="Y9" s="110" t="s">
        <v>112</v>
      </c>
      <c r="Z9" s="111" t="s">
        <v>122</v>
      </c>
      <c r="AA9" s="111" t="s">
        <v>123</v>
      </c>
      <c r="AB9" s="107" t="s">
        <v>121</v>
      </c>
      <c r="AC9" s="107" t="s">
        <v>124</v>
      </c>
      <c r="AD9" s="107" t="s">
        <v>125</v>
      </c>
      <c r="AE9" s="112" t="s">
        <v>126</v>
      </c>
      <c r="AF9" s="112" t="s">
        <v>127</v>
      </c>
      <c r="AG9" s="112" t="s">
        <v>114</v>
      </c>
      <c r="AH9" s="112" t="s">
        <v>128</v>
      </c>
      <c r="AI9" s="128"/>
      <c r="AJ9" s="128" t="s">
        <v>129</v>
      </c>
      <c r="AK9" s="128" t="s">
        <v>130</v>
      </c>
      <c r="AL9" s="128" t="s">
        <v>131</v>
      </c>
      <c r="AM9" s="128" t="s">
        <v>132</v>
      </c>
      <c r="AN9" s="128" t="s">
        <v>133</v>
      </c>
      <c r="AO9" s="128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28"/>
      <c r="BF9" s="128"/>
      <c r="BG9" s="128"/>
      <c r="BH9" s="128"/>
      <c r="BI9" s="128"/>
      <c r="BJ9" s="128"/>
      <c r="BK9" s="128"/>
      <c r="BL9" s="128"/>
    </row>
    <row r="10" spans="1:64" ht="13.5">
      <c r="A10" s="90" t="s">
        <v>134</v>
      </c>
      <c r="B10" s="90" t="s">
        <v>135</v>
      </c>
      <c r="C10" s="113"/>
      <c r="D10" s="90" t="s">
        <v>136</v>
      </c>
      <c r="E10" s="90" t="s">
        <v>137</v>
      </c>
      <c r="F10" s="90" t="s">
        <v>138</v>
      </c>
      <c r="G10" s="90" t="s">
        <v>139</v>
      </c>
      <c r="H10" s="90"/>
      <c r="I10" s="90" t="s">
        <v>91</v>
      </c>
      <c r="J10" s="90"/>
      <c r="K10" s="89" t="s">
        <v>116</v>
      </c>
      <c r="L10" s="89" t="s">
        <v>87</v>
      </c>
      <c r="M10" s="90" t="s">
        <v>116</v>
      </c>
      <c r="N10" s="90" t="s">
        <v>87</v>
      </c>
      <c r="O10" s="90" t="s">
        <v>140</v>
      </c>
      <c r="P10" s="114"/>
      <c r="Q10" s="114" t="s">
        <v>141</v>
      </c>
      <c r="R10" s="114" t="s">
        <v>142</v>
      </c>
      <c r="S10" s="114" t="s">
        <v>143</v>
      </c>
      <c r="T10" s="115" t="s">
        <v>144</v>
      </c>
      <c r="U10" s="115" t="s">
        <v>117</v>
      </c>
      <c r="V10" s="116" t="s">
        <v>145</v>
      </c>
      <c r="W10" s="140"/>
      <c r="X10" s="141" t="s">
        <v>146</v>
      </c>
      <c r="Y10" s="141"/>
      <c r="Z10" s="117" t="s">
        <v>147</v>
      </c>
      <c r="AA10" s="117" t="s">
        <v>134</v>
      </c>
      <c r="AB10" s="114" t="s">
        <v>148</v>
      </c>
      <c r="AC10" s="141"/>
      <c r="AD10" s="141"/>
      <c r="AE10" s="118"/>
      <c r="AF10" s="118"/>
      <c r="AG10" s="118"/>
      <c r="AH10" s="118"/>
      <c r="AI10" s="128"/>
      <c r="AJ10" s="128" t="s">
        <v>149</v>
      </c>
      <c r="AK10" s="128" t="s">
        <v>150</v>
      </c>
      <c r="AL10" s="128" t="s">
        <v>150</v>
      </c>
      <c r="AM10" s="128" t="s">
        <v>150</v>
      </c>
      <c r="AN10" s="128" t="s">
        <v>150</v>
      </c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128"/>
      <c r="BL10" s="128"/>
    </row>
    <row r="11" spans="1:64" ht="13.7" customHeight="1">
      <c r="G11" s="119"/>
    </row>
    <row r="12" spans="1:64">
      <c r="C12" s="120" t="s">
        <v>151</v>
      </c>
      <c r="D12" s="143" t="s">
        <v>152</v>
      </c>
    </row>
    <row r="13" spans="1:64">
      <c r="C13" s="120" t="s">
        <v>153</v>
      </c>
      <c r="D13" s="143" t="s">
        <v>154</v>
      </c>
    </row>
    <row r="14" spans="1:64">
      <c r="A14" s="121" t="s">
        <v>155</v>
      </c>
      <c r="B14" s="92" t="s">
        <v>156</v>
      </c>
      <c r="C14" s="93" t="s">
        <v>157</v>
      </c>
      <c r="D14" s="142" t="s">
        <v>158</v>
      </c>
      <c r="E14" s="94">
        <v>1</v>
      </c>
      <c r="F14" s="95" t="s">
        <v>159</v>
      </c>
      <c r="O14" s="95">
        <v>20</v>
      </c>
      <c r="P14" s="95" t="s">
        <v>160</v>
      </c>
      <c r="V14" s="98" t="s">
        <v>57</v>
      </c>
      <c r="X14" s="93" t="s">
        <v>161</v>
      </c>
      <c r="Y14" s="93" t="s">
        <v>157</v>
      </c>
      <c r="Z14" s="93" t="s">
        <v>162</v>
      </c>
      <c r="AA14" s="93" t="s">
        <v>163</v>
      </c>
      <c r="AB14" s="93" t="s">
        <v>164</v>
      </c>
      <c r="AJ14" s="95" t="s">
        <v>165</v>
      </c>
      <c r="AK14" s="95" t="s">
        <v>166</v>
      </c>
      <c r="AL14" s="95" t="s">
        <v>167</v>
      </c>
      <c r="AM14" s="95" t="s">
        <v>168</v>
      </c>
    </row>
    <row r="15" spans="1:64">
      <c r="A15" s="121" t="s">
        <v>169</v>
      </c>
      <c r="B15" s="92" t="s">
        <v>156</v>
      </c>
      <c r="C15" s="93" t="s">
        <v>170</v>
      </c>
      <c r="D15" s="142" t="s">
        <v>171</v>
      </c>
      <c r="E15" s="94">
        <v>1</v>
      </c>
      <c r="F15" s="95" t="s">
        <v>159</v>
      </c>
      <c r="O15" s="95">
        <v>20</v>
      </c>
      <c r="P15" s="95" t="s">
        <v>172</v>
      </c>
      <c r="V15" s="98" t="s">
        <v>57</v>
      </c>
      <c r="X15" s="93" t="s">
        <v>173</v>
      </c>
      <c r="Y15" s="93" t="s">
        <v>170</v>
      </c>
      <c r="Z15" s="93" t="s">
        <v>162</v>
      </c>
      <c r="AA15" s="93" t="s">
        <v>174</v>
      </c>
      <c r="AB15" s="93" t="s">
        <v>164</v>
      </c>
      <c r="AJ15" s="95" t="s">
        <v>165</v>
      </c>
      <c r="AK15" s="95" t="s">
        <v>166</v>
      </c>
      <c r="AL15" s="95" t="s">
        <v>167</v>
      </c>
      <c r="AM15" s="95" t="s">
        <v>168</v>
      </c>
    </row>
    <row r="16" spans="1:64">
      <c r="A16" s="121" t="s">
        <v>175</v>
      </c>
      <c r="B16" s="92" t="s">
        <v>156</v>
      </c>
      <c r="C16" s="93" t="s">
        <v>176</v>
      </c>
      <c r="D16" s="142" t="s">
        <v>177</v>
      </c>
      <c r="E16" s="94">
        <v>1</v>
      </c>
      <c r="F16" s="95" t="s">
        <v>159</v>
      </c>
      <c r="O16" s="95">
        <v>20</v>
      </c>
      <c r="P16" s="95" t="s">
        <v>178</v>
      </c>
      <c r="V16" s="98" t="s">
        <v>57</v>
      </c>
      <c r="X16" s="93" t="s">
        <v>179</v>
      </c>
      <c r="Y16" s="93" t="s">
        <v>176</v>
      </c>
      <c r="Z16" s="93" t="s">
        <v>162</v>
      </c>
      <c r="AA16" s="93" t="s">
        <v>180</v>
      </c>
      <c r="AB16" s="93" t="s">
        <v>164</v>
      </c>
      <c r="AJ16" s="95" t="s">
        <v>165</v>
      </c>
      <c r="AK16" s="95" t="s">
        <v>166</v>
      </c>
      <c r="AL16" s="95" t="s">
        <v>167</v>
      </c>
      <c r="AM16" s="95" t="s">
        <v>168</v>
      </c>
    </row>
    <row r="17" spans="1:39">
      <c r="A17" s="121" t="s">
        <v>181</v>
      </c>
      <c r="B17" s="92" t="s">
        <v>156</v>
      </c>
      <c r="C17" s="93" t="s">
        <v>182</v>
      </c>
      <c r="D17" s="142" t="s">
        <v>183</v>
      </c>
      <c r="E17" s="94">
        <v>2</v>
      </c>
      <c r="F17" s="95" t="s">
        <v>159</v>
      </c>
      <c r="O17" s="95">
        <v>20</v>
      </c>
      <c r="P17" s="95" t="s">
        <v>184</v>
      </c>
      <c r="V17" s="98" t="s">
        <v>57</v>
      </c>
      <c r="X17" s="93" t="s">
        <v>185</v>
      </c>
      <c r="Y17" s="93" t="s">
        <v>182</v>
      </c>
      <c r="Z17" s="93" t="s">
        <v>162</v>
      </c>
      <c r="AA17" s="93" t="s">
        <v>186</v>
      </c>
      <c r="AB17" s="93" t="s">
        <v>164</v>
      </c>
      <c r="AJ17" s="95" t="s">
        <v>165</v>
      </c>
      <c r="AK17" s="95" t="s">
        <v>166</v>
      </c>
      <c r="AL17" s="95" t="s">
        <v>167</v>
      </c>
      <c r="AM17" s="95" t="s">
        <v>168</v>
      </c>
    </row>
    <row r="18" spans="1:39">
      <c r="A18" s="121" t="s">
        <v>187</v>
      </c>
      <c r="B18" s="92" t="s">
        <v>156</v>
      </c>
      <c r="C18" s="93" t="s">
        <v>188</v>
      </c>
      <c r="D18" s="142" t="s">
        <v>189</v>
      </c>
      <c r="E18" s="94">
        <v>2</v>
      </c>
      <c r="F18" s="95" t="s">
        <v>159</v>
      </c>
      <c r="O18" s="95">
        <v>20</v>
      </c>
      <c r="P18" s="95" t="s">
        <v>190</v>
      </c>
      <c r="V18" s="98" t="s">
        <v>57</v>
      </c>
      <c r="X18" s="93" t="s">
        <v>191</v>
      </c>
      <c r="Y18" s="93" t="s">
        <v>188</v>
      </c>
      <c r="Z18" s="93" t="s">
        <v>162</v>
      </c>
      <c r="AA18" s="93" t="s">
        <v>192</v>
      </c>
      <c r="AB18" s="93" t="s">
        <v>164</v>
      </c>
      <c r="AJ18" s="95" t="s">
        <v>165</v>
      </c>
      <c r="AK18" s="95" t="s">
        <v>166</v>
      </c>
      <c r="AL18" s="95" t="s">
        <v>167</v>
      </c>
      <c r="AM18" s="95" t="s">
        <v>168</v>
      </c>
    </row>
    <row r="19" spans="1:39">
      <c r="A19" s="121" t="s">
        <v>193</v>
      </c>
      <c r="B19" s="92" t="s">
        <v>156</v>
      </c>
      <c r="C19" s="93" t="s">
        <v>194</v>
      </c>
      <c r="D19" s="142" t="s">
        <v>195</v>
      </c>
      <c r="E19" s="94">
        <v>2</v>
      </c>
      <c r="F19" s="95" t="s">
        <v>159</v>
      </c>
      <c r="O19" s="95">
        <v>20</v>
      </c>
      <c r="P19" s="95" t="s">
        <v>196</v>
      </c>
      <c r="V19" s="98" t="s">
        <v>57</v>
      </c>
      <c r="X19" s="93" t="s">
        <v>197</v>
      </c>
      <c r="Y19" s="93" t="s">
        <v>194</v>
      </c>
      <c r="Z19" s="93" t="s">
        <v>162</v>
      </c>
      <c r="AA19" s="93" t="s">
        <v>198</v>
      </c>
      <c r="AB19" s="93" t="s">
        <v>164</v>
      </c>
      <c r="AJ19" s="95" t="s">
        <v>165</v>
      </c>
      <c r="AK19" s="95" t="s">
        <v>166</v>
      </c>
      <c r="AL19" s="95" t="s">
        <v>167</v>
      </c>
      <c r="AM19" s="95" t="s">
        <v>168</v>
      </c>
    </row>
    <row r="20" spans="1:39">
      <c r="A20" s="121" t="s">
        <v>199</v>
      </c>
      <c r="B20" s="92" t="s">
        <v>156</v>
      </c>
      <c r="C20" s="93" t="s">
        <v>200</v>
      </c>
      <c r="D20" s="142" t="s">
        <v>201</v>
      </c>
      <c r="E20" s="94">
        <v>2</v>
      </c>
      <c r="F20" s="95" t="s">
        <v>159</v>
      </c>
      <c r="O20" s="95">
        <v>20</v>
      </c>
      <c r="P20" s="95" t="s">
        <v>202</v>
      </c>
      <c r="V20" s="98" t="s">
        <v>57</v>
      </c>
      <c r="X20" s="93" t="s">
        <v>203</v>
      </c>
      <c r="Y20" s="93" t="s">
        <v>200</v>
      </c>
      <c r="Z20" s="93" t="s">
        <v>162</v>
      </c>
      <c r="AA20" s="93" t="s">
        <v>204</v>
      </c>
      <c r="AB20" s="93" t="s">
        <v>164</v>
      </c>
      <c r="AJ20" s="95" t="s">
        <v>165</v>
      </c>
      <c r="AK20" s="95" t="s">
        <v>166</v>
      </c>
      <c r="AL20" s="95" t="s">
        <v>167</v>
      </c>
      <c r="AM20" s="95" t="s">
        <v>168</v>
      </c>
    </row>
    <row r="21" spans="1:39">
      <c r="A21" s="121" t="s">
        <v>205</v>
      </c>
      <c r="B21" s="92" t="s">
        <v>156</v>
      </c>
      <c r="C21" s="93" t="s">
        <v>206</v>
      </c>
      <c r="D21" s="142" t="s">
        <v>207</v>
      </c>
      <c r="E21" s="94">
        <v>2</v>
      </c>
      <c r="F21" s="95" t="s">
        <v>159</v>
      </c>
      <c r="O21" s="95">
        <v>20</v>
      </c>
      <c r="P21" s="95" t="s">
        <v>208</v>
      </c>
      <c r="V21" s="98" t="s">
        <v>57</v>
      </c>
      <c r="X21" s="95" t="s">
        <v>209</v>
      </c>
      <c r="Y21" s="95" t="s">
        <v>206</v>
      </c>
      <c r="Z21" s="93" t="s">
        <v>162</v>
      </c>
      <c r="AA21" s="93" t="s">
        <v>210</v>
      </c>
      <c r="AB21" s="93" t="s">
        <v>164</v>
      </c>
      <c r="AJ21" s="95" t="s">
        <v>165</v>
      </c>
      <c r="AK21" s="95" t="s">
        <v>166</v>
      </c>
      <c r="AL21" s="95" t="s">
        <v>167</v>
      </c>
      <c r="AM21" s="95" t="s">
        <v>168</v>
      </c>
    </row>
    <row r="22" spans="1:39">
      <c r="A22" s="121" t="s">
        <v>211</v>
      </c>
      <c r="B22" s="92" t="s">
        <v>156</v>
      </c>
      <c r="C22" s="93" t="s">
        <v>212</v>
      </c>
      <c r="D22" s="142" t="s">
        <v>213</v>
      </c>
      <c r="E22" s="94">
        <v>1</v>
      </c>
      <c r="F22" s="95" t="s">
        <v>159</v>
      </c>
      <c r="O22" s="95">
        <v>20</v>
      </c>
      <c r="P22" s="95" t="s">
        <v>214</v>
      </c>
      <c r="V22" s="98" t="s">
        <v>57</v>
      </c>
      <c r="X22" s="95" t="s">
        <v>215</v>
      </c>
      <c r="Y22" s="95" t="s">
        <v>212</v>
      </c>
      <c r="Z22" s="93" t="s">
        <v>216</v>
      </c>
      <c r="AA22" s="93" t="s">
        <v>217</v>
      </c>
      <c r="AB22" s="93" t="s">
        <v>218</v>
      </c>
      <c r="AJ22" s="95" t="s">
        <v>165</v>
      </c>
      <c r="AK22" s="95" t="s">
        <v>166</v>
      </c>
      <c r="AL22" s="95" t="s">
        <v>167</v>
      </c>
      <c r="AM22" s="95" t="s">
        <v>168</v>
      </c>
    </row>
    <row r="23" spans="1:39">
      <c r="A23" s="121" t="s">
        <v>219</v>
      </c>
      <c r="B23" s="92" t="s">
        <v>220</v>
      </c>
      <c r="C23" s="93" t="s">
        <v>221</v>
      </c>
      <c r="D23" s="142" t="s">
        <v>222</v>
      </c>
      <c r="E23" s="94">
        <v>16</v>
      </c>
      <c r="F23" s="95" t="s">
        <v>223</v>
      </c>
      <c r="O23" s="95">
        <v>20</v>
      </c>
      <c r="P23" s="95" t="s">
        <v>224</v>
      </c>
      <c r="V23" s="98" t="s">
        <v>225</v>
      </c>
      <c r="W23" s="94">
        <v>16</v>
      </c>
      <c r="X23" s="95" t="s">
        <v>226</v>
      </c>
      <c r="Y23" s="93" t="s">
        <v>221</v>
      </c>
      <c r="Z23" s="93" t="s">
        <v>227</v>
      </c>
      <c r="AB23" s="95" t="s">
        <v>33</v>
      </c>
      <c r="AJ23" s="95" t="s">
        <v>228</v>
      </c>
      <c r="AK23" s="95" t="s">
        <v>166</v>
      </c>
      <c r="AL23" s="95" t="s">
        <v>167</v>
      </c>
      <c r="AM23" s="95" t="s">
        <v>168</v>
      </c>
    </row>
    <row r="24" spans="1:39">
      <c r="D24" s="144" t="s">
        <v>92</v>
      </c>
      <c r="E24" s="122">
        <f>SUM(J14:J23)</f>
        <v>0</v>
      </c>
      <c r="F24" s="123"/>
      <c r="G24" s="122"/>
      <c r="H24" s="122"/>
      <c r="I24" s="122"/>
      <c r="J24" s="122"/>
      <c r="K24" s="124"/>
      <c r="L24" s="124">
        <f>SUM(L14:L23)</f>
        <v>0</v>
      </c>
      <c r="M24" s="125"/>
      <c r="N24" s="125">
        <f>SUM(N14:N23)</f>
        <v>0</v>
      </c>
      <c r="O24" s="123"/>
      <c r="P24" s="123"/>
      <c r="Q24" s="125"/>
      <c r="R24" s="125"/>
      <c r="S24" s="125"/>
      <c r="T24" s="126"/>
      <c r="U24" s="126"/>
      <c r="V24" s="126"/>
      <c r="W24" s="125">
        <f>SUM(W14:W23)</f>
        <v>16</v>
      </c>
    </row>
    <row r="26" spans="1:39">
      <c r="C26" s="120" t="s">
        <v>229</v>
      </c>
      <c r="D26" s="143" t="s">
        <v>230</v>
      </c>
    </row>
    <row r="27" spans="1:39">
      <c r="A27" s="121" t="s">
        <v>231</v>
      </c>
      <c r="B27" s="92" t="s">
        <v>156</v>
      </c>
      <c r="C27" s="93" t="s">
        <v>232</v>
      </c>
      <c r="D27" s="142" t="s">
        <v>233</v>
      </c>
      <c r="E27" s="94">
        <v>1</v>
      </c>
      <c r="F27" s="95" t="s">
        <v>159</v>
      </c>
      <c r="O27" s="95">
        <v>20</v>
      </c>
      <c r="P27" s="95" t="s">
        <v>234</v>
      </c>
      <c r="V27" s="98" t="s">
        <v>57</v>
      </c>
      <c r="X27" s="95" t="s">
        <v>217</v>
      </c>
      <c r="Y27" s="93" t="s">
        <v>232</v>
      </c>
      <c r="Z27" s="93" t="s">
        <v>235</v>
      </c>
      <c r="AA27" s="93" t="s">
        <v>217</v>
      </c>
      <c r="AB27" s="93" t="s">
        <v>218</v>
      </c>
      <c r="AJ27" s="95" t="s">
        <v>165</v>
      </c>
      <c r="AK27" s="95" t="s">
        <v>166</v>
      </c>
      <c r="AL27" s="95" t="s">
        <v>167</v>
      </c>
      <c r="AM27" s="95" t="s">
        <v>236</v>
      </c>
    </row>
    <row r="28" spans="1:39">
      <c r="A28" s="121" t="s">
        <v>237</v>
      </c>
      <c r="B28" s="92" t="s">
        <v>156</v>
      </c>
      <c r="C28" s="93" t="s">
        <v>157</v>
      </c>
      <c r="D28" s="142" t="s">
        <v>158</v>
      </c>
      <c r="E28" s="94">
        <v>1</v>
      </c>
      <c r="F28" s="95" t="s">
        <v>159</v>
      </c>
      <c r="O28" s="95">
        <v>20</v>
      </c>
      <c r="P28" s="95" t="s">
        <v>238</v>
      </c>
      <c r="V28" s="98" t="s">
        <v>57</v>
      </c>
      <c r="X28" s="93" t="s">
        <v>161</v>
      </c>
      <c r="Y28" s="93" t="s">
        <v>157</v>
      </c>
      <c r="Z28" s="93" t="s">
        <v>162</v>
      </c>
      <c r="AA28" s="93" t="s">
        <v>163</v>
      </c>
      <c r="AB28" s="93" t="s">
        <v>164</v>
      </c>
      <c r="AJ28" s="95" t="s">
        <v>165</v>
      </c>
      <c r="AK28" s="95" t="s">
        <v>166</v>
      </c>
      <c r="AL28" s="95" t="s">
        <v>167</v>
      </c>
      <c r="AM28" s="95" t="s">
        <v>236</v>
      </c>
    </row>
    <row r="29" spans="1:39">
      <c r="A29" s="121" t="s">
        <v>239</v>
      </c>
      <c r="B29" s="92" t="s">
        <v>156</v>
      </c>
      <c r="C29" s="93" t="s">
        <v>240</v>
      </c>
      <c r="D29" s="142" t="s">
        <v>241</v>
      </c>
      <c r="E29" s="94">
        <v>2</v>
      </c>
      <c r="F29" s="95" t="s">
        <v>159</v>
      </c>
      <c r="O29" s="95">
        <v>20</v>
      </c>
      <c r="P29" s="95" t="s">
        <v>242</v>
      </c>
      <c r="V29" s="98" t="s">
        <v>57</v>
      </c>
      <c r="X29" s="95" t="s">
        <v>243</v>
      </c>
      <c r="Y29" s="95" t="s">
        <v>240</v>
      </c>
      <c r="Z29" s="93" t="s">
        <v>162</v>
      </c>
      <c r="AA29" s="93" t="s">
        <v>244</v>
      </c>
      <c r="AB29" s="93" t="s">
        <v>164</v>
      </c>
      <c r="AJ29" s="95" t="s">
        <v>165</v>
      </c>
      <c r="AK29" s="95" t="s">
        <v>166</v>
      </c>
      <c r="AL29" s="95" t="s">
        <v>167</v>
      </c>
      <c r="AM29" s="95" t="s">
        <v>236</v>
      </c>
    </row>
    <row r="30" spans="1:39">
      <c r="A30" s="121" t="s">
        <v>245</v>
      </c>
      <c r="B30" s="92" t="s">
        <v>156</v>
      </c>
      <c r="C30" s="93" t="s">
        <v>246</v>
      </c>
      <c r="D30" s="142" t="s">
        <v>247</v>
      </c>
      <c r="E30" s="94">
        <v>1</v>
      </c>
      <c r="F30" s="95" t="s">
        <v>159</v>
      </c>
      <c r="O30" s="95">
        <v>20</v>
      </c>
      <c r="P30" s="95" t="s">
        <v>248</v>
      </c>
      <c r="V30" s="98" t="s">
        <v>57</v>
      </c>
      <c r="X30" s="95" t="s">
        <v>249</v>
      </c>
      <c r="Y30" s="95" t="s">
        <v>246</v>
      </c>
      <c r="Z30" s="93" t="s">
        <v>250</v>
      </c>
      <c r="AA30" s="93" t="s">
        <v>251</v>
      </c>
      <c r="AB30" s="93" t="s">
        <v>218</v>
      </c>
      <c r="AJ30" s="95" t="s">
        <v>165</v>
      </c>
      <c r="AK30" s="95" t="s">
        <v>166</v>
      </c>
      <c r="AL30" s="95" t="s">
        <v>167</v>
      </c>
      <c r="AM30" s="95" t="s">
        <v>236</v>
      </c>
    </row>
    <row r="31" spans="1:39">
      <c r="A31" s="121" t="s">
        <v>252</v>
      </c>
      <c r="B31" s="92" t="s">
        <v>156</v>
      </c>
      <c r="C31" s="93" t="s">
        <v>253</v>
      </c>
      <c r="D31" s="142" t="s">
        <v>254</v>
      </c>
      <c r="E31" s="94">
        <v>1</v>
      </c>
      <c r="F31" s="95" t="s">
        <v>159</v>
      </c>
      <c r="O31" s="95">
        <v>20</v>
      </c>
      <c r="P31" s="95" t="s">
        <v>255</v>
      </c>
      <c r="V31" s="98" t="s">
        <v>57</v>
      </c>
      <c r="X31" s="93" t="s">
        <v>256</v>
      </c>
      <c r="Y31" s="93" t="s">
        <v>253</v>
      </c>
      <c r="Z31" s="93" t="s">
        <v>162</v>
      </c>
      <c r="AA31" s="93" t="s">
        <v>257</v>
      </c>
      <c r="AB31" s="93" t="s">
        <v>164</v>
      </c>
      <c r="AJ31" s="95" t="s">
        <v>165</v>
      </c>
      <c r="AK31" s="95" t="s">
        <v>166</v>
      </c>
      <c r="AL31" s="95" t="s">
        <v>167</v>
      </c>
      <c r="AM31" s="95" t="s">
        <v>236</v>
      </c>
    </row>
    <row r="32" spans="1:39">
      <c r="A32" s="121" t="s">
        <v>258</v>
      </c>
      <c r="B32" s="92" t="s">
        <v>156</v>
      </c>
      <c r="C32" s="93" t="s">
        <v>259</v>
      </c>
      <c r="D32" s="142" t="s">
        <v>260</v>
      </c>
      <c r="E32" s="94">
        <v>3</v>
      </c>
      <c r="F32" s="95" t="s">
        <v>159</v>
      </c>
      <c r="O32" s="95">
        <v>20</v>
      </c>
      <c r="P32" s="95" t="s">
        <v>261</v>
      </c>
      <c r="V32" s="98" t="s">
        <v>57</v>
      </c>
      <c r="X32" s="93" t="s">
        <v>262</v>
      </c>
      <c r="Y32" s="93" t="s">
        <v>259</v>
      </c>
      <c r="Z32" s="93" t="s">
        <v>162</v>
      </c>
      <c r="AA32" s="93" t="s">
        <v>263</v>
      </c>
      <c r="AB32" s="93" t="s">
        <v>218</v>
      </c>
      <c r="AJ32" s="95" t="s">
        <v>165</v>
      </c>
      <c r="AK32" s="95" t="s">
        <v>166</v>
      </c>
      <c r="AL32" s="95" t="s">
        <v>167</v>
      </c>
      <c r="AM32" s="95" t="s">
        <v>236</v>
      </c>
    </row>
    <row r="33" spans="1:39">
      <c r="A33" s="121" t="s">
        <v>264</v>
      </c>
      <c r="B33" s="92" t="s">
        <v>156</v>
      </c>
      <c r="C33" s="93" t="s">
        <v>265</v>
      </c>
      <c r="D33" s="142" t="s">
        <v>266</v>
      </c>
      <c r="E33" s="94">
        <v>25</v>
      </c>
      <c r="F33" s="95" t="s">
        <v>159</v>
      </c>
      <c r="O33" s="95">
        <v>20</v>
      </c>
      <c r="P33" s="95" t="s">
        <v>267</v>
      </c>
      <c r="V33" s="98" t="s">
        <v>57</v>
      </c>
      <c r="X33" s="93" t="s">
        <v>268</v>
      </c>
      <c r="Y33" s="93" t="s">
        <v>265</v>
      </c>
      <c r="Z33" s="93" t="s">
        <v>162</v>
      </c>
      <c r="AA33" s="93" t="s">
        <v>269</v>
      </c>
      <c r="AB33" s="93" t="s">
        <v>164</v>
      </c>
      <c r="AJ33" s="95" t="s">
        <v>165</v>
      </c>
      <c r="AK33" s="95" t="s">
        <v>166</v>
      </c>
      <c r="AL33" s="95" t="s">
        <v>167</v>
      </c>
      <c r="AM33" s="95" t="s">
        <v>236</v>
      </c>
    </row>
    <row r="34" spans="1:39">
      <c r="A34" s="121" t="s">
        <v>270</v>
      </c>
      <c r="B34" s="92" t="s">
        <v>156</v>
      </c>
      <c r="C34" s="93" t="s">
        <v>271</v>
      </c>
      <c r="D34" s="142" t="s">
        <v>272</v>
      </c>
      <c r="E34" s="94">
        <v>19</v>
      </c>
      <c r="F34" s="95" t="s">
        <v>159</v>
      </c>
      <c r="O34" s="95">
        <v>20</v>
      </c>
      <c r="P34" s="95" t="s">
        <v>273</v>
      </c>
      <c r="V34" s="98" t="s">
        <v>57</v>
      </c>
      <c r="X34" s="93" t="s">
        <v>274</v>
      </c>
      <c r="Y34" s="93" t="s">
        <v>271</v>
      </c>
      <c r="Z34" s="93" t="s">
        <v>162</v>
      </c>
      <c r="AA34" s="93" t="s">
        <v>275</v>
      </c>
      <c r="AB34" s="93" t="s">
        <v>164</v>
      </c>
      <c r="AJ34" s="95" t="s">
        <v>165</v>
      </c>
      <c r="AK34" s="95" t="s">
        <v>166</v>
      </c>
      <c r="AL34" s="95" t="s">
        <v>167</v>
      </c>
      <c r="AM34" s="95" t="s">
        <v>236</v>
      </c>
    </row>
    <row r="35" spans="1:39">
      <c r="A35" s="121" t="s">
        <v>276</v>
      </c>
      <c r="B35" s="92" t="s">
        <v>156</v>
      </c>
      <c r="C35" s="93" t="s">
        <v>277</v>
      </c>
      <c r="D35" s="142" t="s">
        <v>278</v>
      </c>
      <c r="E35" s="94">
        <v>2</v>
      </c>
      <c r="F35" s="95" t="s">
        <v>159</v>
      </c>
      <c r="O35" s="95">
        <v>20</v>
      </c>
      <c r="P35" s="95" t="s">
        <v>279</v>
      </c>
      <c r="V35" s="98" t="s">
        <v>57</v>
      </c>
      <c r="X35" s="93" t="s">
        <v>280</v>
      </c>
      <c r="Y35" s="93" t="s">
        <v>277</v>
      </c>
      <c r="Z35" s="93" t="s">
        <v>162</v>
      </c>
      <c r="AA35" s="93" t="s">
        <v>281</v>
      </c>
      <c r="AB35" s="93" t="s">
        <v>218</v>
      </c>
      <c r="AJ35" s="95" t="s">
        <v>165</v>
      </c>
      <c r="AK35" s="95" t="s">
        <v>166</v>
      </c>
      <c r="AL35" s="95" t="s">
        <v>167</v>
      </c>
      <c r="AM35" s="95" t="s">
        <v>236</v>
      </c>
    </row>
    <row r="36" spans="1:39">
      <c r="A36" s="121" t="s">
        <v>282</v>
      </c>
      <c r="B36" s="92" t="s">
        <v>156</v>
      </c>
      <c r="C36" s="93" t="s">
        <v>283</v>
      </c>
      <c r="D36" s="142" t="s">
        <v>284</v>
      </c>
      <c r="E36" s="94">
        <v>2</v>
      </c>
      <c r="F36" s="95" t="s">
        <v>159</v>
      </c>
      <c r="O36" s="95">
        <v>20</v>
      </c>
      <c r="P36" s="95" t="s">
        <v>285</v>
      </c>
      <c r="V36" s="98" t="s">
        <v>57</v>
      </c>
      <c r="X36" s="93" t="s">
        <v>286</v>
      </c>
      <c r="Y36" s="93" t="s">
        <v>283</v>
      </c>
      <c r="Z36" s="93" t="s">
        <v>162</v>
      </c>
      <c r="AA36" s="93" t="s">
        <v>287</v>
      </c>
      <c r="AB36" s="93" t="s">
        <v>164</v>
      </c>
      <c r="AJ36" s="95" t="s">
        <v>165</v>
      </c>
      <c r="AK36" s="95" t="s">
        <v>166</v>
      </c>
      <c r="AL36" s="95" t="s">
        <v>167</v>
      </c>
      <c r="AM36" s="95" t="s">
        <v>236</v>
      </c>
    </row>
    <row r="37" spans="1:39">
      <c r="A37" s="121" t="s">
        <v>288</v>
      </c>
      <c r="B37" s="92" t="s">
        <v>156</v>
      </c>
      <c r="C37" s="93" t="s">
        <v>289</v>
      </c>
      <c r="D37" s="142" t="s">
        <v>290</v>
      </c>
      <c r="E37" s="94">
        <v>1</v>
      </c>
      <c r="F37" s="95" t="s">
        <v>159</v>
      </c>
      <c r="O37" s="95">
        <v>20</v>
      </c>
      <c r="P37" s="95" t="s">
        <v>291</v>
      </c>
      <c r="V37" s="98" t="s">
        <v>57</v>
      </c>
      <c r="X37" s="93" t="s">
        <v>292</v>
      </c>
      <c r="Y37" s="93" t="s">
        <v>289</v>
      </c>
      <c r="Z37" s="93" t="s">
        <v>162</v>
      </c>
      <c r="AA37" s="93" t="s">
        <v>293</v>
      </c>
      <c r="AB37" s="93" t="s">
        <v>218</v>
      </c>
      <c r="AJ37" s="95" t="s">
        <v>165</v>
      </c>
      <c r="AK37" s="95" t="s">
        <v>166</v>
      </c>
      <c r="AL37" s="95" t="s">
        <v>167</v>
      </c>
      <c r="AM37" s="95" t="s">
        <v>236</v>
      </c>
    </row>
    <row r="38" spans="1:39">
      <c r="A38" s="121" t="s">
        <v>294</v>
      </c>
      <c r="B38" s="92" t="s">
        <v>156</v>
      </c>
      <c r="C38" s="93" t="s">
        <v>295</v>
      </c>
      <c r="D38" s="142" t="s">
        <v>296</v>
      </c>
      <c r="E38" s="94">
        <v>14</v>
      </c>
      <c r="F38" s="95" t="s">
        <v>159</v>
      </c>
      <c r="O38" s="95">
        <v>20</v>
      </c>
      <c r="P38" s="95" t="s">
        <v>291</v>
      </c>
      <c r="V38" s="98" t="s">
        <v>57</v>
      </c>
      <c r="X38" s="93" t="s">
        <v>297</v>
      </c>
      <c r="Y38" s="93" t="s">
        <v>295</v>
      </c>
      <c r="Z38" s="93" t="s">
        <v>162</v>
      </c>
      <c r="AA38" s="93" t="s">
        <v>298</v>
      </c>
      <c r="AB38" s="93" t="s">
        <v>164</v>
      </c>
      <c r="AJ38" s="95" t="s">
        <v>165</v>
      </c>
      <c r="AK38" s="95" t="s">
        <v>166</v>
      </c>
      <c r="AL38" s="95" t="s">
        <v>167</v>
      </c>
      <c r="AM38" s="95" t="s">
        <v>236</v>
      </c>
    </row>
    <row r="39" spans="1:39">
      <c r="A39" s="121" t="s">
        <v>299</v>
      </c>
      <c r="B39" s="92" t="s">
        <v>156</v>
      </c>
      <c r="C39" s="93" t="s">
        <v>194</v>
      </c>
      <c r="D39" s="142" t="s">
        <v>195</v>
      </c>
      <c r="E39" s="94">
        <v>4</v>
      </c>
      <c r="F39" s="95" t="s">
        <v>159</v>
      </c>
      <c r="O39" s="95">
        <v>20</v>
      </c>
      <c r="P39" s="95" t="s">
        <v>300</v>
      </c>
      <c r="V39" s="98" t="s">
        <v>57</v>
      </c>
      <c r="X39" s="93" t="s">
        <v>197</v>
      </c>
      <c r="Y39" s="93" t="s">
        <v>194</v>
      </c>
      <c r="Z39" s="93" t="s">
        <v>162</v>
      </c>
      <c r="AA39" s="93" t="s">
        <v>198</v>
      </c>
      <c r="AB39" s="93" t="s">
        <v>164</v>
      </c>
      <c r="AJ39" s="95" t="s">
        <v>165</v>
      </c>
      <c r="AK39" s="95" t="s">
        <v>166</v>
      </c>
      <c r="AL39" s="95" t="s">
        <v>167</v>
      </c>
      <c r="AM39" s="95" t="s">
        <v>236</v>
      </c>
    </row>
    <row r="40" spans="1:39">
      <c r="A40" s="121" t="s">
        <v>301</v>
      </c>
      <c r="B40" s="92" t="s">
        <v>156</v>
      </c>
      <c r="C40" s="93" t="s">
        <v>302</v>
      </c>
      <c r="D40" s="142" t="s">
        <v>303</v>
      </c>
      <c r="E40" s="94">
        <v>3</v>
      </c>
      <c r="F40" s="95" t="s">
        <v>159</v>
      </c>
      <c r="O40" s="95">
        <v>20</v>
      </c>
      <c r="P40" s="95" t="s">
        <v>304</v>
      </c>
      <c r="V40" s="98" t="s">
        <v>57</v>
      </c>
      <c r="X40" s="93" t="s">
        <v>305</v>
      </c>
      <c r="Y40" s="93" t="s">
        <v>302</v>
      </c>
      <c r="Z40" s="93" t="s">
        <v>162</v>
      </c>
      <c r="AA40" s="93" t="s">
        <v>306</v>
      </c>
      <c r="AB40" s="93" t="s">
        <v>164</v>
      </c>
      <c r="AJ40" s="95" t="s">
        <v>165</v>
      </c>
      <c r="AK40" s="95" t="s">
        <v>166</v>
      </c>
      <c r="AL40" s="95" t="s">
        <v>167</v>
      </c>
      <c r="AM40" s="95" t="s">
        <v>236</v>
      </c>
    </row>
    <row r="41" spans="1:39">
      <c r="A41" s="121" t="s">
        <v>307</v>
      </c>
      <c r="B41" s="92" t="s">
        <v>156</v>
      </c>
      <c r="C41" s="93" t="s">
        <v>308</v>
      </c>
      <c r="D41" s="142" t="s">
        <v>309</v>
      </c>
      <c r="E41" s="94">
        <v>1</v>
      </c>
      <c r="F41" s="95" t="s">
        <v>159</v>
      </c>
      <c r="O41" s="95">
        <v>20</v>
      </c>
      <c r="P41" s="95" t="s">
        <v>310</v>
      </c>
      <c r="V41" s="98" t="s">
        <v>57</v>
      </c>
      <c r="X41" s="93" t="s">
        <v>311</v>
      </c>
      <c r="Y41" s="93" t="s">
        <v>308</v>
      </c>
      <c r="Z41" s="93" t="s">
        <v>162</v>
      </c>
      <c r="AA41" s="93" t="s">
        <v>312</v>
      </c>
      <c r="AB41" s="93" t="s">
        <v>164</v>
      </c>
      <c r="AJ41" s="95" t="s">
        <v>165</v>
      </c>
      <c r="AK41" s="95" t="s">
        <v>166</v>
      </c>
      <c r="AL41" s="95" t="s">
        <v>167</v>
      </c>
      <c r="AM41" s="95" t="s">
        <v>236</v>
      </c>
    </row>
    <row r="42" spans="1:39">
      <c r="A42" s="121" t="s">
        <v>313</v>
      </c>
      <c r="B42" s="92" t="s">
        <v>156</v>
      </c>
      <c r="C42" s="93" t="s">
        <v>314</v>
      </c>
      <c r="D42" s="142" t="s">
        <v>315</v>
      </c>
      <c r="E42" s="94">
        <v>1</v>
      </c>
      <c r="F42" s="95" t="s">
        <v>159</v>
      </c>
      <c r="O42" s="95">
        <v>20</v>
      </c>
      <c r="P42" s="95" t="s">
        <v>316</v>
      </c>
      <c r="V42" s="98" t="s">
        <v>57</v>
      </c>
      <c r="X42" s="93" t="s">
        <v>317</v>
      </c>
      <c r="Y42" s="93" t="s">
        <v>314</v>
      </c>
      <c r="Z42" s="93" t="s">
        <v>162</v>
      </c>
      <c r="AA42" s="93" t="s">
        <v>318</v>
      </c>
      <c r="AB42" s="93" t="s">
        <v>164</v>
      </c>
      <c r="AJ42" s="95" t="s">
        <v>165</v>
      </c>
      <c r="AK42" s="95" t="s">
        <v>166</v>
      </c>
      <c r="AL42" s="95" t="s">
        <v>167</v>
      </c>
      <c r="AM42" s="95" t="s">
        <v>236</v>
      </c>
    </row>
    <row r="43" spans="1:39">
      <c r="A43" s="121" t="s">
        <v>319</v>
      </c>
      <c r="B43" s="92" t="s">
        <v>156</v>
      </c>
      <c r="C43" s="93" t="s">
        <v>320</v>
      </c>
      <c r="D43" s="142" t="s">
        <v>321</v>
      </c>
      <c r="E43" s="94">
        <v>2</v>
      </c>
      <c r="F43" s="95" t="s">
        <v>159</v>
      </c>
      <c r="O43" s="95">
        <v>20</v>
      </c>
      <c r="P43" s="95" t="s">
        <v>322</v>
      </c>
      <c r="V43" s="98" t="s">
        <v>57</v>
      </c>
      <c r="X43" s="95" t="s">
        <v>323</v>
      </c>
      <c r="Y43" s="95" t="s">
        <v>320</v>
      </c>
      <c r="Z43" s="93" t="s">
        <v>162</v>
      </c>
      <c r="AA43" s="93" t="s">
        <v>324</v>
      </c>
      <c r="AB43" s="93" t="s">
        <v>164</v>
      </c>
      <c r="AJ43" s="95" t="s">
        <v>165</v>
      </c>
      <c r="AK43" s="95" t="s">
        <v>166</v>
      </c>
      <c r="AL43" s="95" t="s">
        <v>167</v>
      </c>
      <c r="AM43" s="95" t="s">
        <v>236</v>
      </c>
    </row>
    <row r="44" spans="1:39">
      <c r="A44" s="121" t="s">
        <v>325</v>
      </c>
      <c r="B44" s="92" t="s">
        <v>156</v>
      </c>
      <c r="C44" s="93" t="s">
        <v>326</v>
      </c>
      <c r="D44" s="142" t="s">
        <v>327</v>
      </c>
      <c r="E44" s="94">
        <v>1</v>
      </c>
      <c r="F44" s="95" t="s">
        <v>159</v>
      </c>
      <c r="O44" s="95">
        <v>20</v>
      </c>
      <c r="P44" s="95" t="s">
        <v>328</v>
      </c>
      <c r="V44" s="98" t="s">
        <v>57</v>
      </c>
      <c r="X44" s="95" t="s">
        <v>209</v>
      </c>
      <c r="Y44" s="95" t="s">
        <v>326</v>
      </c>
      <c r="Z44" s="93" t="s">
        <v>162</v>
      </c>
      <c r="AA44" s="93" t="s">
        <v>210</v>
      </c>
      <c r="AB44" s="93" t="s">
        <v>164</v>
      </c>
      <c r="AJ44" s="95" t="s">
        <v>165</v>
      </c>
      <c r="AK44" s="95" t="s">
        <v>166</v>
      </c>
      <c r="AL44" s="95" t="s">
        <v>167</v>
      </c>
      <c r="AM44" s="95" t="s">
        <v>236</v>
      </c>
    </row>
    <row r="45" spans="1:39">
      <c r="A45" s="121" t="s">
        <v>329</v>
      </c>
      <c r="B45" s="92" t="s">
        <v>156</v>
      </c>
      <c r="C45" s="93" t="s">
        <v>330</v>
      </c>
      <c r="D45" s="142" t="s">
        <v>331</v>
      </c>
      <c r="E45" s="94">
        <v>2</v>
      </c>
      <c r="F45" s="95" t="s">
        <v>159</v>
      </c>
      <c r="O45" s="95">
        <v>20</v>
      </c>
      <c r="P45" s="95" t="s">
        <v>332</v>
      </c>
      <c r="V45" s="98" t="s">
        <v>57</v>
      </c>
      <c r="X45" s="93" t="s">
        <v>333</v>
      </c>
      <c r="Y45" s="93" t="s">
        <v>330</v>
      </c>
      <c r="Z45" s="93" t="s">
        <v>162</v>
      </c>
      <c r="AA45" s="93" t="s">
        <v>334</v>
      </c>
      <c r="AB45" s="93" t="s">
        <v>164</v>
      </c>
      <c r="AJ45" s="95" t="s">
        <v>165</v>
      </c>
      <c r="AK45" s="95" t="s">
        <v>166</v>
      </c>
      <c r="AL45" s="95" t="s">
        <v>167</v>
      </c>
      <c r="AM45" s="95" t="s">
        <v>236</v>
      </c>
    </row>
    <row r="46" spans="1:39">
      <c r="A46" s="121" t="s">
        <v>335</v>
      </c>
      <c r="B46" s="92" t="s">
        <v>156</v>
      </c>
      <c r="C46" s="93" t="s">
        <v>336</v>
      </c>
      <c r="D46" s="142" t="s">
        <v>337</v>
      </c>
      <c r="E46" s="94">
        <v>4</v>
      </c>
      <c r="F46" s="95" t="s">
        <v>159</v>
      </c>
      <c r="O46" s="95">
        <v>20</v>
      </c>
      <c r="P46" s="95" t="s">
        <v>338</v>
      </c>
      <c r="V46" s="98" t="s">
        <v>57</v>
      </c>
      <c r="X46" s="93" t="s">
        <v>339</v>
      </c>
      <c r="Y46" s="93" t="s">
        <v>336</v>
      </c>
      <c r="Z46" s="93" t="s">
        <v>162</v>
      </c>
      <c r="AA46" s="93" t="s">
        <v>340</v>
      </c>
      <c r="AB46" s="93" t="s">
        <v>218</v>
      </c>
      <c r="AJ46" s="95" t="s">
        <v>165</v>
      </c>
      <c r="AK46" s="95" t="s">
        <v>166</v>
      </c>
      <c r="AL46" s="95" t="s">
        <v>167</v>
      </c>
      <c r="AM46" s="95" t="s">
        <v>236</v>
      </c>
    </row>
    <row r="47" spans="1:39">
      <c r="A47" s="121" t="s">
        <v>341</v>
      </c>
      <c r="B47" s="92" t="s">
        <v>156</v>
      </c>
      <c r="C47" s="93" t="s">
        <v>342</v>
      </c>
      <c r="D47" s="142" t="s">
        <v>343</v>
      </c>
      <c r="E47" s="94">
        <v>2</v>
      </c>
      <c r="F47" s="95" t="s">
        <v>159</v>
      </c>
      <c r="O47" s="95">
        <v>20</v>
      </c>
      <c r="P47" s="95" t="s">
        <v>344</v>
      </c>
      <c r="V47" s="98" t="s">
        <v>57</v>
      </c>
      <c r="X47" s="93" t="s">
        <v>345</v>
      </c>
      <c r="Y47" s="93" t="s">
        <v>342</v>
      </c>
      <c r="Z47" s="93" t="s">
        <v>162</v>
      </c>
      <c r="AA47" s="93" t="s">
        <v>346</v>
      </c>
      <c r="AB47" s="93" t="s">
        <v>164</v>
      </c>
      <c r="AJ47" s="95" t="s">
        <v>165</v>
      </c>
      <c r="AK47" s="95" t="s">
        <v>166</v>
      </c>
      <c r="AL47" s="95" t="s">
        <v>167</v>
      </c>
      <c r="AM47" s="95" t="s">
        <v>236</v>
      </c>
    </row>
    <row r="48" spans="1:39">
      <c r="A48" s="121" t="s">
        <v>347</v>
      </c>
      <c r="B48" s="92" t="s">
        <v>156</v>
      </c>
      <c r="C48" s="93" t="s">
        <v>348</v>
      </c>
      <c r="D48" s="142" t="s">
        <v>349</v>
      </c>
      <c r="E48" s="94">
        <v>2</v>
      </c>
      <c r="F48" s="95" t="s">
        <v>159</v>
      </c>
      <c r="O48" s="95">
        <v>20</v>
      </c>
      <c r="P48" s="95" t="s">
        <v>350</v>
      </c>
      <c r="V48" s="98" t="s">
        <v>57</v>
      </c>
      <c r="X48" s="93" t="s">
        <v>351</v>
      </c>
      <c r="Y48" s="93" t="s">
        <v>348</v>
      </c>
      <c r="Z48" s="93" t="s">
        <v>162</v>
      </c>
      <c r="AA48" s="93" t="s">
        <v>352</v>
      </c>
      <c r="AB48" s="93" t="s">
        <v>218</v>
      </c>
      <c r="AJ48" s="95" t="s">
        <v>165</v>
      </c>
      <c r="AK48" s="95" t="s">
        <v>166</v>
      </c>
      <c r="AL48" s="95" t="s">
        <v>167</v>
      </c>
      <c r="AM48" s="95" t="s">
        <v>236</v>
      </c>
    </row>
    <row r="49" spans="1:39">
      <c r="A49" s="121" t="s">
        <v>353</v>
      </c>
      <c r="B49" s="92" t="s">
        <v>156</v>
      </c>
      <c r="C49" s="93" t="s">
        <v>354</v>
      </c>
      <c r="D49" s="142" t="s">
        <v>355</v>
      </c>
      <c r="E49" s="94">
        <v>2</v>
      </c>
      <c r="F49" s="95" t="s">
        <v>159</v>
      </c>
      <c r="O49" s="95">
        <v>20</v>
      </c>
      <c r="P49" s="95" t="s">
        <v>356</v>
      </c>
      <c r="V49" s="98" t="s">
        <v>57</v>
      </c>
      <c r="X49" s="95" t="s">
        <v>217</v>
      </c>
      <c r="Y49" s="95" t="s">
        <v>354</v>
      </c>
      <c r="Z49" s="93" t="s">
        <v>162</v>
      </c>
      <c r="AA49" s="93" t="s">
        <v>357</v>
      </c>
      <c r="AB49" s="93" t="s">
        <v>164</v>
      </c>
      <c r="AJ49" s="95" t="s">
        <v>165</v>
      </c>
      <c r="AK49" s="95" t="s">
        <v>166</v>
      </c>
      <c r="AL49" s="95" t="s">
        <v>167</v>
      </c>
      <c r="AM49" s="95" t="s">
        <v>236</v>
      </c>
    </row>
    <row r="50" spans="1:39">
      <c r="A50" s="121" t="s">
        <v>358</v>
      </c>
      <c r="B50" s="92" t="s">
        <v>156</v>
      </c>
      <c r="C50" s="93" t="s">
        <v>359</v>
      </c>
      <c r="D50" s="142" t="s">
        <v>360</v>
      </c>
      <c r="E50" s="94">
        <v>2</v>
      </c>
      <c r="F50" s="95" t="s">
        <v>159</v>
      </c>
      <c r="O50" s="95">
        <v>20</v>
      </c>
      <c r="P50" s="95" t="s">
        <v>361</v>
      </c>
      <c r="V50" s="98" t="s">
        <v>57</v>
      </c>
      <c r="X50" s="95" t="s">
        <v>362</v>
      </c>
      <c r="Y50" s="95" t="s">
        <v>359</v>
      </c>
      <c r="Z50" s="93" t="s">
        <v>250</v>
      </c>
      <c r="AA50" s="93" t="s">
        <v>363</v>
      </c>
      <c r="AB50" s="93" t="s">
        <v>218</v>
      </c>
      <c r="AJ50" s="95" t="s">
        <v>165</v>
      </c>
      <c r="AK50" s="95" t="s">
        <v>166</v>
      </c>
      <c r="AL50" s="95" t="s">
        <v>167</v>
      </c>
      <c r="AM50" s="95" t="s">
        <v>236</v>
      </c>
    </row>
    <row r="51" spans="1:39">
      <c r="A51" s="121" t="s">
        <v>364</v>
      </c>
      <c r="B51" s="92" t="s">
        <v>156</v>
      </c>
      <c r="C51" s="93" t="s">
        <v>365</v>
      </c>
      <c r="D51" s="142" t="s">
        <v>366</v>
      </c>
      <c r="E51" s="94">
        <v>2</v>
      </c>
      <c r="F51" s="95" t="s">
        <v>159</v>
      </c>
      <c r="O51" s="95">
        <v>20</v>
      </c>
      <c r="P51" s="95" t="s">
        <v>367</v>
      </c>
      <c r="V51" s="98" t="s">
        <v>57</v>
      </c>
      <c r="X51" s="95" t="s">
        <v>368</v>
      </c>
      <c r="Y51" s="95" t="s">
        <v>365</v>
      </c>
      <c r="Z51" s="93" t="s">
        <v>369</v>
      </c>
      <c r="AA51" s="93" t="s">
        <v>370</v>
      </c>
      <c r="AB51" s="93" t="s">
        <v>218</v>
      </c>
      <c r="AJ51" s="95" t="s">
        <v>165</v>
      </c>
      <c r="AK51" s="95" t="s">
        <v>166</v>
      </c>
      <c r="AL51" s="95" t="s">
        <v>167</v>
      </c>
      <c r="AM51" s="95" t="s">
        <v>236</v>
      </c>
    </row>
    <row r="52" spans="1:39">
      <c r="A52" s="121" t="s">
        <v>371</v>
      </c>
      <c r="B52" s="92" t="s">
        <v>156</v>
      </c>
      <c r="C52" s="93" t="s">
        <v>372</v>
      </c>
      <c r="D52" s="142" t="s">
        <v>373</v>
      </c>
      <c r="E52" s="94">
        <v>2</v>
      </c>
      <c r="F52" s="95" t="s">
        <v>159</v>
      </c>
      <c r="O52" s="95">
        <v>20</v>
      </c>
      <c r="P52" s="95" t="s">
        <v>374</v>
      </c>
      <c r="V52" s="98" t="s">
        <v>57</v>
      </c>
      <c r="X52" s="95" t="s">
        <v>375</v>
      </c>
      <c r="Y52" s="95" t="s">
        <v>372</v>
      </c>
      <c r="Z52" s="93" t="s">
        <v>162</v>
      </c>
      <c r="AA52" s="93" t="s">
        <v>376</v>
      </c>
      <c r="AB52" s="93" t="s">
        <v>164</v>
      </c>
      <c r="AJ52" s="95" t="s">
        <v>165</v>
      </c>
      <c r="AK52" s="95" t="s">
        <v>166</v>
      </c>
      <c r="AL52" s="95" t="s">
        <v>167</v>
      </c>
      <c r="AM52" s="95" t="s">
        <v>236</v>
      </c>
    </row>
    <row r="53" spans="1:39">
      <c r="A53" s="121" t="s">
        <v>377</v>
      </c>
      <c r="B53" s="92" t="s">
        <v>156</v>
      </c>
      <c r="C53" s="93" t="s">
        <v>378</v>
      </c>
      <c r="D53" s="142" t="s">
        <v>379</v>
      </c>
      <c r="E53" s="94">
        <v>2</v>
      </c>
      <c r="F53" s="95" t="s">
        <v>159</v>
      </c>
      <c r="O53" s="95">
        <v>20</v>
      </c>
      <c r="P53" s="95" t="s">
        <v>380</v>
      </c>
      <c r="V53" s="98" t="s">
        <v>57</v>
      </c>
      <c r="X53" s="93" t="s">
        <v>381</v>
      </c>
      <c r="Y53" s="93" t="s">
        <v>378</v>
      </c>
      <c r="Z53" s="93" t="s">
        <v>162</v>
      </c>
      <c r="AA53" s="93" t="s">
        <v>382</v>
      </c>
      <c r="AB53" s="93" t="s">
        <v>218</v>
      </c>
      <c r="AJ53" s="95" t="s">
        <v>165</v>
      </c>
      <c r="AK53" s="95" t="s">
        <v>166</v>
      </c>
      <c r="AL53" s="95" t="s">
        <v>167</v>
      </c>
      <c r="AM53" s="95" t="s">
        <v>236</v>
      </c>
    </row>
    <row r="54" spans="1:39">
      <c r="A54" s="121" t="s">
        <v>383</v>
      </c>
      <c r="B54" s="92" t="s">
        <v>156</v>
      </c>
      <c r="C54" s="93" t="s">
        <v>384</v>
      </c>
      <c r="D54" s="142" t="s">
        <v>385</v>
      </c>
      <c r="E54" s="94">
        <v>2</v>
      </c>
      <c r="F54" s="95" t="s">
        <v>159</v>
      </c>
      <c r="O54" s="95">
        <v>20</v>
      </c>
      <c r="P54" s="95" t="s">
        <v>386</v>
      </c>
      <c r="V54" s="98" t="s">
        <v>57</v>
      </c>
      <c r="X54" s="95" t="s">
        <v>217</v>
      </c>
      <c r="Y54" s="95" t="s">
        <v>384</v>
      </c>
      <c r="Z54" s="93" t="s">
        <v>162</v>
      </c>
      <c r="AA54" s="93" t="s">
        <v>357</v>
      </c>
      <c r="AB54" s="93" t="s">
        <v>218</v>
      </c>
      <c r="AJ54" s="95" t="s">
        <v>165</v>
      </c>
      <c r="AK54" s="95" t="s">
        <v>166</v>
      </c>
      <c r="AL54" s="95" t="s">
        <v>167</v>
      </c>
      <c r="AM54" s="95" t="s">
        <v>236</v>
      </c>
    </row>
    <row r="55" spans="1:39">
      <c r="A55" s="121" t="s">
        <v>387</v>
      </c>
      <c r="B55" s="92" t="s">
        <v>156</v>
      </c>
      <c r="C55" s="93" t="s">
        <v>388</v>
      </c>
      <c r="D55" s="142" t="s">
        <v>389</v>
      </c>
      <c r="E55" s="94">
        <v>2</v>
      </c>
      <c r="F55" s="95" t="s">
        <v>159</v>
      </c>
      <c r="O55" s="95">
        <v>20</v>
      </c>
      <c r="P55" s="95" t="s">
        <v>390</v>
      </c>
      <c r="V55" s="98" t="s">
        <v>57</v>
      </c>
      <c r="X55" s="95" t="s">
        <v>217</v>
      </c>
      <c r="Y55" s="95" t="s">
        <v>388</v>
      </c>
      <c r="Z55" s="93" t="s">
        <v>162</v>
      </c>
      <c r="AA55" s="93" t="s">
        <v>217</v>
      </c>
      <c r="AB55" s="93" t="s">
        <v>218</v>
      </c>
      <c r="AJ55" s="95" t="s">
        <v>165</v>
      </c>
      <c r="AK55" s="95" t="s">
        <v>166</v>
      </c>
      <c r="AL55" s="95" t="s">
        <v>167</v>
      </c>
      <c r="AM55" s="95" t="s">
        <v>236</v>
      </c>
    </row>
    <row r="56" spans="1:39">
      <c r="A56" s="121" t="s">
        <v>391</v>
      </c>
      <c r="B56" s="92" t="s">
        <v>156</v>
      </c>
      <c r="C56" s="93" t="s">
        <v>392</v>
      </c>
      <c r="D56" s="142" t="s">
        <v>213</v>
      </c>
      <c r="E56" s="94">
        <v>1</v>
      </c>
      <c r="F56" s="95" t="s">
        <v>159</v>
      </c>
      <c r="O56" s="95">
        <v>20</v>
      </c>
      <c r="P56" s="95" t="s">
        <v>393</v>
      </c>
      <c r="V56" s="98" t="s">
        <v>57</v>
      </c>
      <c r="X56" s="93" t="s">
        <v>394</v>
      </c>
      <c r="Y56" s="93" t="s">
        <v>392</v>
      </c>
      <c r="Z56" s="93" t="s">
        <v>216</v>
      </c>
      <c r="AA56" s="93" t="s">
        <v>217</v>
      </c>
      <c r="AB56" s="93" t="s">
        <v>218</v>
      </c>
      <c r="AJ56" s="95" t="s">
        <v>165</v>
      </c>
      <c r="AK56" s="95" t="s">
        <v>166</v>
      </c>
      <c r="AL56" s="95" t="s">
        <v>167</v>
      </c>
      <c r="AM56" s="95" t="s">
        <v>236</v>
      </c>
    </row>
    <row r="57" spans="1:39">
      <c r="A57" s="121" t="s">
        <v>395</v>
      </c>
      <c r="B57" s="92" t="s">
        <v>156</v>
      </c>
      <c r="C57" s="93" t="s">
        <v>396</v>
      </c>
      <c r="D57" s="142" t="s">
        <v>397</v>
      </c>
      <c r="E57" s="94">
        <v>1</v>
      </c>
      <c r="F57" s="95" t="s">
        <v>159</v>
      </c>
      <c r="O57" s="95">
        <v>20</v>
      </c>
      <c r="P57" s="95" t="s">
        <v>398</v>
      </c>
      <c r="V57" s="98" t="s">
        <v>57</v>
      </c>
      <c r="X57" s="95" t="s">
        <v>399</v>
      </c>
      <c r="Y57" s="95" t="s">
        <v>396</v>
      </c>
      <c r="Z57" s="93" t="s">
        <v>216</v>
      </c>
      <c r="AA57" s="93" t="s">
        <v>217</v>
      </c>
      <c r="AB57" s="93" t="s">
        <v>164</v>
      </c>
      <c r="AJ57" s="95" t="s">
        <v>165</v>
      </c>
      <c r="AK57" s="95" t="s">
        <v>166</v>
      </c>
      <c r="AL57" s="95" t="s">
        <v>167</v>
      </c>
      <c r="AM57" s="95" t="s">
        <v>236</v>
      </c>
    </row>
    <row r="58" spans="1:39">
      <c r="D58" s="144" t="s">
        <v>93</v>
      </c>
      <c r="E58" s="122">
        <f>SUM(J27:J57)</f>
        <v>0</v>
      </c>
      <c r="F58" s="123"/>
      <c r="G58" s="122"/>
      <c r="H58" s="122"/>
      <c r="I58" s="122"/>
      <c r="J58" s="122"/>
      <c r="K58" s="124"/>
      <c r="L58" s="124">
        <f>SUM(L27:L57)</f>
        <v>0</v>
      </c>
      <c r="M58" s="125"/>
      <c r="N58" s="125">
        <f>SUM(N27:N57)</f>
        <v>0</v>
      </c>
      <c r="O58" s="123"/>
      <c r="P58" s="123"/>
      <c r="Q58" s="125"/>
      <c r="R58" s="125"/>
      <c r="S58" s="125"/>
      <c r="T58" s="126"/>
      <c r="U58" s="126"/>
      <c r="V58" s="126"/>
      <c r="W58" s="125">
        <f>SUM(W27:W57)</f>
        <v>0</v>
      </c>
    </row>
    <row r="60" spans="1:39">
      <c r="C60" s="120" t="s">
        <v>400</v>
      </c>
      <c r="D60" s="143" t="s">
        <v>401</v>
      </c>
    </row>
    <row r="61" spans="1:39">
      <c r="A61" s="121" t="s">
        <v>402</v>
      </c>
      <c r="B61" s="92" t="s">
        <v>403</v>
      </c>
      <c r="C61" s="93" t="s">
        <v>404</v>
      </c>
      <c r="D61" s="142" t="s">
        <v>405</v>
      </c>
      <c r="E61" s="94">
        <v>240</v>
      </c>
      <c r="F61" s="95" t="s">
        <v>406</v>
      </c>
      <c r="K61" s="97">
        <v>5.0000000000000001E-4</v>
      </c>
      <c r="L61" s="97">
        <f>E61*K61</f>
        <v>0.12</v>
      </c>
      <c r="M61" s="94">
        <v>2E-3</v>
      </c>
      <c r="N61" s="94">
        <f>E61*M61</f>
        <v>0.48</v>
      </c>
      <c r="O61" s="95">
        <v>20</v>
      </c>
      <c r="P61" s="95" t="s">
        <v>407</v>
      </c>
      <c r="V61" s="98" t="s">
        <v>67</v>
      </c>
      <c r="W61" s="94">
        <v>54.24</v>
      </c>
      <c r="X61" s="95" t="s">
        <v>408</v>
      </c>
      <c r="Y61" s="93" t="s">
        <v>404</v>
      </c>
      <c r="Z61" s="93" t="s">
        <v>409</v>
      </c>
      <c r="AB61" s="93" t="s">
        <v>410</v>
      </c>
      <c r="AJ61" s="95" t="s">
        <v>411</v>
      </c>
      <c r="AK61" s="95" t="s">
        <v>166</v>
      </c>
      <c r="AL61" s="95" t="s">
        <v>167</v>
      </c>
      <c r="AM61" s="95" t="s">
        <v>412</v>
      </c>
    </row>
    <row r="62" spans="1:39">
      <c r="A62" s="121" t="s">
        <v>413</v>
      </c>
      <c r="B62" s="92" t="s">
        <v>403</v>
      </c>
      <c r="C62" s="93" t="s">
        <v>414</v>
      </c>
      <c r="D62" s="142" t="s">
        <v>415</v>
      </c>
      <c r="E62" s="94">
        <v>160</v>
      </c>
      <c r="F62" s="95" t="s">
        <v>406</v>
      </c>
      <c r="K62" s="97">
        <v>5.0000000000000001E-4</v>
      </c>
      <c r="L62" s="97">
        <f>E62*K62</f>
        <v>0.08</v>
      </c>
      <c r="M62" s="94">
        <v>6.0000000000000001E-3</v>
      </c>
      <c r="N62" s="94">
        <f>E62*M62</f>
        <v>0.96</v>
      </c>
      <c r="O62" s="95">
        <v>20</v>
      </c>
      <c r="P62" s="95" t="s">
        <v>416</v>
      </c>
      <c r="V62" s="98" t="s">
        <v>67</v>
      </c>
      <c r="W62" s="94">
        <v>57.92</v>
      </c>
      <c r="X62" s="95" t="s">
        <v>417</v>
      </c>
      <c r="Y62" s="93" t="s">
        <v>414</v>
      </c>
      <c r="Z62" s="93" t="s">
        <v>409</v>
      </c>
      <c r="AB62" s="95" t="s">
        <v>33</v>
      </c>
      <c r="AJ62" s="95" t="s">
        <v>411</v>
      </c>
      <c r="AK62" s="95" t="s">
        <v>166</v>
      </c>
      <c r="AL62" s="95" t="s">
        <v>167</v>
      </c>
      <c r="AM62" s="95" t="s">
        <v>412</v>
      </c>
    </row>
    <row r="63" spans="1:39">
      <c r="A63" s="121" t="s">
        <v>418</v>
      </c>
      <c r="B63" s="92" t="s">
        <v>403</v>
      </c>
      <c r="C63" s="93" t="s">
        <v>419</v>
      </c>
      <c r="D63" s="142" t="s">
        <v>420</v>
      </c>
      <c r="E63" s="94">
        <v>180</v>
      </c>
      <c r="F63" s="95" t="s">
        <v>159</v>
      </c>
      <c r="K63" s="97">
        <v>8.0000000000000007E-5</v>
      </c>
      <c r="L63" s="97">
        <f>E63*K63</f>
        <v>1.4400000000000001E-2</v>
      </c>
      <c r="M63" s="94">
        <v>1E-3</v>
      </c>
      <c r="N63" s="94">
        <f>E63*M63</f>
        <v>0.18</v>
      </c>
      <c r="O63" s="95">
        <v>20</v>
      </c>
      <c r="P63" s="95" t="s">
        <v>421</v>
      </c>
      <c r="V63" s="98" t="s">
        <v>67</v>
      </c>
      <c r="W63" s="94">
        <v>36.9</v>
      </c>
      <c r="X63" s="95" t="s">
        <v>422</v>
      </c>
      <c r="Y63" s="93" t="s">
        <v>419</v>
      </c>
      <c r="Z63" s="93" t="s">
        <v>409</v>
      </c>
      <c r="AB63" s="95" t="s">
        <v>33</v>
      </c>
      <c r="AJ63" s="95" t="s">
        <v>411</v>
      </c>
      <c r="AK63" s="95" t="s">
        <v>166</v>
      </c>
      <c r="AL63" s="95" t="s">
        <v>167</v>
      </c>
      <c r="AM63" s="95" t="s">
        <v>412</v>
      </c>
    </row>
    <row r="64" spans="1:39">
      <c r="D64" s="144" t="s">
        <v>94</v>
      </c>
      <c r="E64" s="122">
        <f>SUM(J61:J63)</f>
        <v>0</v>
      </c>
      <c r="F64" s="123"/>
      <c r="G64" s="122"/>
      <c r="H64" s="122"/>
      <c r="I64" s="122"/>
      <c r="J64" s="122"/>
      <c r="K64" s="124"/>
      <c r="L64" s="124">
        <f>SUM(L61:L63)</f>
        <v>0.21440000000000001</v>
      </c>
      <c r="M64" s="125"/>
      <c r="N64" s="125">
        <f>SUM(N61:N63)</f>
        <v>1.6199999999999999</v>
      </c>
      <c r="O64" s="123"/>
      <c r="P64" s="123"/>
      <c r="Q64" s="125"/>
      <c r="R64" s="125"/>
      <c r="S64" s="125"/>
      <c r="T64" s="126"/>
      <c r="U64" s="126"/>
      <c r="V64" s="126"/>
      <c r="W64" s="125">
        <f>SUM(W61:W63)</f>
        <v>149.06</v>
      </c>
    </row>
    <row r="66" spans="1:39">
      <c r="C66" s="120" t="s">
        <v>423</v>
      </c>
      <c r="D66" s="143" t="s">
        <v>424</v>
      </c>
    </row>
    <row r="67" spans="1:39">
      <c r="A67" s="121" t="s">
        <v>425</v>
      </c>
      <c r="B67" s="92" t="s">
        <v>220</v>
      </c>
      <c r="C67" s="93" t="s">
        <v>426</v>
      </c>
      <c r="D67" s="142" t="s">
        <v>427</v>
      </c>
      <c r="E67" s="94">
        <v>37</v>
      </c>
      <c r="F67" s="95" t="s">
        <v>159</v>
      </c>
      <c r="O67" s="95">
        <v>20</v>
      </c>
      <c r="P67" s="95" t="s">
        <v>428</v>
      </c>
      <c r="V67" s="98" t="s">
        <v>225</v>
      </c>
      <c r="W67" s="94">
        <v>46.953000000000003</v>
      </c>
      <c r="X67" s="95" t="s">
        <v>429</v>
      </c>
      <c r="Y67" s="93" t="s">
        <v>426</v>
      </c>
      <c r="Z67" s="93" t="s">
        <v>227</v>
      </c>
      <c r="AB67" s="95" t="s">
        <v>33</v>
      </c>
      <c r="AJ67" s="95" t="s">
        <v>228</v>
      </c>
      <c r="AK67" s="95" t="s">
        <v>166</v>
      </c>
      <c r="AL67" s="95" t="s">
        <v>167</v>
      </c>
      <c r="AM67" s="95" t="s">
        <v>430</v>
      </c>
    </row>
    <row r="68" spans="1:39">
      <c r="A68" s="121" t="s">
        <v>431</v>
      </c>
      <c r="B68" s="92" t="s">
        <v>156</v>
      </c>
      <c r="C68" s="93" t="s">
        <v>432</v>
      </c>
      <c r="D68" s="142" t="s">
        <v>433</v>
      </c>
      <c r="E68" s="94">
        <v>18</v>
      </c>
      <c r="F68" s="95" t="s">
        <v>434</v>
      </c>
      <c r="K68" s="97">
        <v>1.5E-3</v>
      </c>
      <c r="L68" s="97">
        <f>E68*K68</f>
        <v>2.7E-2</v>
      </c>
      <c r="O68" s="95">
        <v>20</v>
      </c>
      <c r="P68" s="95" t="s">
        <v>435</v>
      </c>
      <c r="V68" s="98" t="s">
        <v>57</v>
      </c>
      <c r="X68" s="95" t="s">
        <v>217</v>
      </c>
      <c r="Y68" s="93" t="s">
        <v>432</v>
      </c>
      <c r="Z68" s="93" t="s">
        <v>436</v>
      </c>
      <c r="AA68" s="93" t="s">
        <v>217</v>
      </c>
      <c r="AB68" s="93" t="s">
        <v>164</v>
      </c>
      <c r="AJ68" s="95" t="s">
        <v>165</v>
      </c>
      <c r="AK68" s="95" t="s">
        <v>166</v>
      </c>
      <c r="AL68" s="95" t="s">
        <v>167</v>
      </c>
      <c r="AM68" s="95" t="s">
        <v>430</v>
      </c>
    </row>
    <row r="69" spans="1:39">
      <c r="A69" s="121" t="s">
        <v>437</v>
      </c>
      <c r="B69" s="92" t="s">
        <v>156</v>
      </c>
      <c r="C69" s="93" t="s">
        <v>438</v>
      </c>
      <c r="D69" s="142" t="s">
        <v>439</v>
      </c>
      <c r="E69" s="94">
        <v>2</v>
      </c>
      <c r="F69" s="95" t="s">
        <v>434</v>
      </c>
      <c r="K69" s="97">
        <v>1.5E-3</v>
      </c>
      <c r="L69" s="97">
        <f>E69*K69</f>
        <v>3.0000000000000001E-3</v>
      </c>
      <c r="O69" s="95">
        <v>20</v>
      </c>
      <c r="P69" s="95" t="s">
        <v>440</v>
      </c>
      <c r="V69" s="98" t="s">
        <v>57</v>
      </c>
      <c r="X69" s="95" t="s">
        <v>217</v>
      </c>
      <c r="Y69" s="93" t="s">
        <v>438</v>
      </c>
      <c r="Z69" s="93" t="s">
        <v>436</v>
      </c>
      <c r="AA69" s="93" t="s">
        <v>217</v>
      </c>
      <c r="AB69" s="93" t="s">
        <v>164</v>
      </c>
      <c r="AJ69" s="95" t="s">
        <v>165</v>
      </c>
      <c r="AK69" s="95" t="s">
        <v>166</v>
      </c>
      <c r="AL69" s="95" t="s">
        <v>167</v>
      </c>
      <c r="AM69" s="95" t="s">
        <v>430</v>
      </c>
    </row>
    <row r="70" spans="1:39">
      <c r="A70" s="121" t="s">
        <v>441</v>
      </c>
      <c r="B70" s="92" t="s">
        <v>156</v>
      </c>
      <c r="C70" s="93" t="s">
        <v>442</v>
      </c>
      <c r="D70" s="142" t="s">
        <v>443</v>
      </c>
      <c r="E70" s="94">
        <v>10</v>
      </c>
      <c r="F70" s="95" t="s">
        <v>434</v>
      </c>
      <c r="K70" s="97">
        <v>1.5E-3</v>
      </c>
      <c r="L70" s="97">
        <f>E70*K70</f>
        <v>1.4999999999999999E-2</v>
      </c>
      <c r="O70" s="95">
        <v>20</v>
      </c>
      <c r="P70" s="95" t="s">
        <v>444</v>
      </c>
      <c r="V70" s="98" t="s">
        <v>57</v>
      </c>
      <c r="X70" s="95" t="s">
        <v>217</v>
      </c>
      <c r="Y70" s="93" t="s">
        <v>442</v>
      </c>
      <c r="Z70" s="93" t="s">
        <v>436</v>
      </c>
      <c r="AA70" s="93" t="s">
        <v>217</v>
      </c>
      <c r="AB70" s="93" t="s">
        <v>218</v>
      </c>
      <c r="AJ70" s="95" t="s">
        <v>165</v>
      </c>
      <c r="AK70" s="95" t="s">
        <v>166</v>
      </c>
      <c r="AL70" s="95" t="s">
        <v>167</v>
      </c>
      <c r="AM70" s="95" t="s">
        <v>430</v>
      </c>
    </row>
    <row r="71" spans="1:39">
      <c r="A71" s="121" t="s">
        <v>445</v>
      </c>
      <c r="B71" s="92" t="s">
        <v>156</v>
      </c>
      <c r="C71" s="93" t="s">
        <v>446</v>
      </c>
      <c r="D71" s="142" t="s">
        <v>447</v>
      </c>
      <c r="E71" s="94">
        <v>2</v>
      </c>
      <c r="F71" s="95" t="s">
        <v>434</v>
      </c>
      <c r="K71" s="97">
        <v>1.5E-3</v>
      </c>
      <c r="L71" s="97">
        <f>E71*K71</f>
        <v>3.0000000000000001E-3</v>
      </c>
      <c r="O71" s="95">
        <v>20</v>
      </c>
      <c r="P71" s="95" t="s">
        <v>448</v>
      </c>
      <c r="V71" s="98" t="s">
        <v>57</v>
      </c>
      <c r="X71" s="95" t="s">
        <v>217</v>
      </c>
      <c r="Y71" s="95" t="s">
        <v>446</v>
      </c>
      <c r="Z71" s="93" t="s">
        <v>436</v>
      </c>
      <c r="AA71" s="93" t="s">
        <v>217</v>
      </c>
      <c r="AB71" s="93" t="s">
        <v>164</v>
      </c>
      <c r="AJ71" s="95" t="s">
        <v>165</v>
      </c>
      <c r="AK71" s="95" t="s">
        <v>166</v>
      </c>
      <c r="AL71" s="95" t="s">
        <v>167</v>
      </c>
      <c r="AM71" s="95" t="s">
        <v>430</v>
      </c>
    </row>
    <row r="72" spans="1:39">
      <c r="A72" s="121" t="s">
        <v>449</v>
      </c>
      <c r="B72" s="92" t="s">
        <v>156</v>
      </c>
      <c r="C72" s="93" t="s">
        <v>450</v>
      </c>
      <c r="D72" s="142" t="s">
        <v>451</v>
      </c>
      <c r="E72" s="94">
        <v>5</v>
      </c>
      <c r="F72" s="95" t="s">
        <v>434</v>
      </c>
      <c r="K72" s="97">
        <v>1.5E-3</v>
      </c>
      <c r="L72" s="97">
        <f>E72*K72</f>
        <v>7.4999999999999997E-3</v>
      </c>
      <c r="O72" s="95">
        <v>20</v>
      </c>
      <c r="P72" s="95" t="s">
        <v>452</v>
      </c>
      <c r="V72" s="98" t="s">
        <v>57</v>
      </c>
      <c r="X72" s="95" t="s">
        <v>217</v>
      </c>
      <c r="Y72" s="93" t="s">
        <v>450</v>
      </c>
      <c r="Z72" s="93" t="s">
        <v>436</v>
      </c>
      <c r="AA72" s="93" t="s">
        <v>217</v>
      </c>
      <c r="AB72" s="93" t="s">
        <v>164</v>
      </c>
      <c r="AJ72" s="95" t="s">
        <v>165</v>
      </c>
      <c r="AK72" s="95" t="s">
        <v>166</v>
      </c>
      <c r="AL72" s="95" t="s">
        <v>167</v>
      </c>
      <c r="AM72" s="95" t="s">
        <v>430</v>
      </c>
    </row>
    <row r="73" spans="1:39">
      <c r="A73" s="121" t="s">
        <v>453</v>
      </c>
      <c r="B73" s="92" t="s">
        <v>220</v>
      </c>
      <c r="C73" s="93" t="s">
        <v>454</v>
      </c>
      <c r="D73" s="142" t="s">
        <v>455</v>
      </c>
      <c r="E73" s="94">
        <v>13</v>
      </c>
      <c r="F73" s="95" t="s">
        <v>159</v>
      </c>
      <c r="O73" s="95">
        <v>20</v>
      </c>
      <c r="P73" s="95" t="s">
        <v>456</v>
      </c>
      <c r="V73" s="98" t="s">
        <v>225</v>
      </c>
      <c r="W73" s="94">
        <v>6.9290000000000003</v>
      </c>
      <c r="X73" s="95" t="s">
        <v>457</v>
      </c>
      <c r="Y73" s="93" t="s">
        <v>454</v>
      </c>
      <c r="Z73" s="93" t="s">
        <v>227</v>
      </c>
      <c r="AB73" s="95" t="s">
        <v>33</v>
      </c>
      <c r="AJ73" s="95" t="s">
        <v>228</v>
      </c>
      <c r="AK73" s="95" t="s">
        <v>166</v>
      </c>
      <c r="AL73" s="95" t="s">
        <v>167</v>
      </c>
      <c r="AM73" s="95" t="s">
        <v>430</v>
      </c>
    </row>
    <row r="74" spans="1:39">
      <c r="A74" s="121" t="s">
        <v>458</v>
      </c>
      <c r="B74" s="92" t="s">
        <v>156</v>
      </c>
      <c r="C74" s="93" t="s">
        <v>459</v>
      </c>
      <c r="D74" s="142" t="s">
        <v>460</v>
      </c>
      <c r="E74" s="94">
        <v>13</v>
      </c>
      <c r="F74" s="95" t="s">
        <v>434</v>
      </c>
      <c r="K74" s="97">
        <v>1.5E-3</v>
      </c>
      <c r="L74" s="97">
        <f>E74*K74</f>
        <v>1.95E-2</v>
      </c>
      <c r="O74" s="95">
        <v>20</v>
      </c>
      <c r="P74" s="95" t="s">
        <v>461</v>
      </c>
      <c r="V74" s="98" t="s">
        <v>57</v>
      </c>
      <c r="X74" s="95" t="s">
        <v>217</v>
      </c>
      <c r="Y74" s="93" t="s">
        <v>459</v>
      </c>
      <c r="Z74" s="93" t="s">
        <v>436</v>
      </c>
      <c r="AA74" s="93" t="s">
        <v>217</v>
      </c>
      <c r="AB74" s="93" t="s">
        <v>218</v>
      </c>
      <c r="AJ74" s="95" t="s">
        <v>165</v>
      </c>
      <c r="AK74" s="95" t="s">
        <v>166</v>
      </c>
      <c r="AL74" s="95" t="s">
        <v>167</v>
      </c>
      <c r="AM74" s="95" t="s">
        <v>430</v>
      </c>
    </row>
    <row r="75" spans="1:39">
      <c r="A75" s="121" t="s">
        <v>462</v>
      </c>
      <c r="B75" s="92" t="s">
        <v>220</v>
      </c>
      <c r="C75" s="93" t="s">
        <v>463</v>
      </c>
      <c r="D75" s="142" t="s">
        <v>464</v>
      </c>
      <c r="E75" s="94">
        <v>3</v>
      </c>
      <c r="F75" s="95" t="s">
        <v>159</v>
      </c>
      <c r="O75" s="95">
        <v>20</v>
      </c>
      <c r="P75" s="95" t="s">
        <v>465</v>
      </c>
      <c r="V75" s="98" t="s">
        <v>225</v>
      </c>
      <c r="W75" s="94">
        <v>1.419</v>
      </c>
      <c r="X75" s="95" t="s">
        <v>466</v>
      </c>
      <c r="Y75" s="95" t="s">
        <v>463</v>
      </c>
      <c r="Z75" s="93" t="s">
        <v>227</v>
      </c>
      <c r="AB75" s="93" t="s">
        <v>410</v>
      </c>
      <c r="AJ75" s="95" t="s">
        <v>228</v>
      </c>
      <c r="AK75" s="95" t="s">
        <v>166</v>
      </c>
      <c r="AL75" s="95" t="s">
        <v>167</v>
      </c>
      <c r="AM75" s="95" t="s">
        <v>430</v>
      </c>
    </row>
    <row r="76" spans="1:39">
      <c r="A76" s="121" t="s">
        <v>467</v>
      </c>
      <c r="B76" s="92" t="s">
        <v>156</v>
      </c>
      <c r="C76" s="93" t="s">
        <v>468</v>
      </c>
      <c r="D76" s="142" t="s">
        <v>469</v>
      </c>
      <c r="E76" s="94">
        <v>3</v>
      </c>
      <c r="F76" s="95" t="s">
        <v>434</v>
      </c>
      <c r="K76" s="97">
        <v>1.5E-3</v>
      </c>
      <c r="L76" s="97">
        <f>E76*K76</f>
        <v>4.5000000000000005E-3</v>
      </c>
      <c r="O76" s="95">
        <v>20</v>
      </c>
      <c r="P76" s="95" t="s">
        <v>470</v>
      </c>
      <c r="V76" s="98" t="s">
        <v>57</v>
      </c>
      <c r="X76" s="95" t="s">
        <v>217</v>
      </c>
      <c r="Y76" s="93" t="s">
        <v>468</v>
      </c>
      <c r="Z76" s="93" t="s">
        <v>436</v>
      </c>
      <c r="AA76" s="93" t="s">
        <v>217</v>
      </c>
      <c r="AB76" s="93" t="s">
        <v>218</v>
      </c>
      <c r="AJ76" s="95" t="s">
        <v>165</v>
      </c>
      <c r="AK76" s="95" t="s">
        <v>166</v>
      </c>
      <c r="AL76" s="95" t="s">
        <v>167</v>
      </c>
      <c r="AM76" s="95" t="s">
        <v>430</v>
      </c>
    </row>
    <row r="77" spans="1:39">
      <c r="A77" s="121" t="s">
        <v>471</v>
      </c>
      <c r="B77" s="92" t="s">
        <v>220</v>
      </c>
      <c r="C77" s="93" t="s">
        <v>472</v>
      </c>
      <c r="D77" s="142" t="s">
        <v>473</v>
      </c>
      <c r="E77" s="94">
        <v>4</v>
      </c>
      <c r="F77" s="95" t="s">
        <v>159</v>
      </c>
      <c r="O77" s="95">
        <v>20</v>
      </c>
      <c r="P77" s="95" t="s">
        <v>474</v>
      </c>
      <c r="V77" s="98" t="s">
        <v>225</v>
      </c>
      <c r="W77" s="94">
        <v>1.776</v>
      </c>
      <c r="X77" s="95" t="s">
        <v>475</v>
      </c>
      <c r="Y77" s="93" t="s">
        <v>472</v>
      </c>
      <c r="Z77" s="93" t="s">
        <v>227</v>
      </c>
      <c r="AB77" s="95" t="s">
        <v>33</v>
      </c>
      <c r="AJ77" s="95" t="s">
        <v>228</v>
      </c>
      <c r="AK77" s="95" t="s">
        <v>166</v>
      </c>
      <c r="AL77" s="95" t="s">
        <v>167</v>
      </c>
      <c r="AM77" s="95" t="s">
        <v>430</v>
      </c>
    </row>
    <row r="78" spans="1:39">
      <c r="A78" s="121" t="s">
        <v>476</v>
      </c>
      <c r="B78" s="92" t="s">
        <v>156</v>
      </c>
      <c r="C78" s="93" t="s">
        <v>477</v>
      </c>
      <c r="D78" s="142" t="s">
        <v>478</v>
      </c>
      <c r="E78" s="94">
        <v>4</v>
      </c>
      <c r="F78" s="95" t="s">
        <v>434</v>
      </c>
      <c r="K78" s="97">
        <v>1.5E-3</v>
      </c>
      <c r="L78" s="97">
        <f>E78*K78</f>
        <v>6.0000000000000001E-3</v>
      </c>
      <c r="O78" s="95">
        <v>20</v>
      </c>
      <c r="P78" s="95" t="s">
        <v>479</v>
      </c>
      <c r="V78" s="98" t="s">
        <v>57</v>
      </c>
      <c r="X78" s="95" t="s">
        <v>217</v>
      </c>
      <c r="Y78" s="93" t="s">
        <v>477</v>
      </c>
      <c r="Z78" s="93" t="s">
        <v>436</v>
      </c>
      <c r="AA78" s="93" t="s">
        <v>217</v>
      </c>
      <c r="AB78" s="93" t="s">
        <v>218</v>
      </c>
      <c r="AJ78" s="95" t="s">
        <v>165</v>
      </c>
      <c r="AK78" s="95" t="s">
        <v>166</v>
      </c>
      <c r="AL78" s="95" t="s">
        <v>167</v>
      </c>
      <c r="AM78" s="95" t="s">
        <v>430</v>
      </c>
    </row>
    <row r="79" spans="1:39">
      <c r="A79" s="121" t="s">
        <v>480</v>
      </c>
      <c r="B79" s="92" t="s">
        <v>220</v>
      </c>
      <c r="C79" s="93" t="s">
        <v>481</v>
      </c>
      <c r="D79" s="142" t="s">
        <v>482</v>
      </c>
      <c r="E79" s="94">
        <v>11</v>
      </c>
      <c r="F79" s="95" t="s">
        <v>159</v>
      </c>
      <c r="O79" s="95">
        <v>20</v>
      </c>
      <c r="P79" s="95" t="s">
        <v>483</v>
      </c>
      <c r="V79" s="98" t="s">
        <v>225</v>
      </c>
      <c r="W79" s="94">
        <v>6.71</v>
      </c>
      <c r="X79" s="95" t="s">
        <v>484</v>
      </c>
      <c r="Y79" s="93" t="s">
        <v>481</v>
      </c>
      <c r="Z79" s="93" t="s">
        <v>227</v>
      </c>
      <c r="AB79" s="95" t="s">
        <v>33</v>
      </c>
      <c r="AJ79" s="95" t="s">
        <v>228</v>
      </c>
      <c r="AK79" s="95" t="s">
        <v>166</v>
      </c>
      <c r="AL79" s="95" t="s">
        <v>167</v>
      </c>
      <c r="AM79" s="95" t="s">
        <v>430</v>
      </c>
    </row>
    <row r="80" spans="1:39">
      <c r="A80" s="121" t="s">
        <v>485</v>
      </c>
      <c r="B80" s="92" t="s">
        <v>156</v>
      </c>
      <c r="C80" s="93" t="s">
        <v>486</v>
      </c>
      <c r="D80" s="142" t="s">
        <v>487</v>
      </c>
      <c r="E80" s="94">
        <v>11</v>
      </c>
      <c r="F80" s="95" t="s">
        <v>434</v>
      </c>
      <c r="K80" s="97">
        <v>1.5E-3</v>
      </c>
      <c r="L80" s="97">
        <f>E80*K80</f>
        <v>1.6500000000000001E-2</v>
      </c>
      <c r="O80" s="95">
        <v>20</v>
      </c>
      <c r="P80" s="95" t="s">
        <v>488</v>
      </c>
      <c r="V80" s="98" t="s">
        <v>57</v>
      </c>
      <c r="X80" s="95" t="s">
        <v>217</v>
      </c>
      <c r="Y80" s="93" t="s">
        <v>486</v>
      </c>
      <c r="Z80" s="93" t="s">
        <v>436</v>
      </c>
      <c r="AA80" s="93" t="s">
        <v>217</v>
      </c>
      <c r="AB80" s="93" t="s">
        <v>164</v>
      </c>
      <c r="AJ80" s="95" t="s">
        <v>165</v>
      </c>
      <c r="AK80" s="95" t="s">
        <v>166</v>
      </c>
      <c r="AL80" s="95" t="s">
        <v>167</v>
      </c>
      <c r="AM80" s="95" t="s">
        <v>430</v>
      </c>
    </row>
    <row r="81" spans="1:39">
      <c r="A81" s="121" t="s">
        <v>489</v>
      </c>
      <c r="B81" s="92" t="s">
        <v>220</v>
      </c>
      <c r="C81" s="93" t="s">
        <v>490</v>
      </c>
      <c r="D81" s="142" t="s">
        <v>491</v>
      </c>
      <c r="E81" s="94">
        <v>15</v>
      </c>
      <c r="F81" s="95" t="s">
        <v>159</v>
      </c>
      <c r="O81" s="95">
        <v>20</v>
      </c>
      <c r="P81" s="95" t="s">
        <v>492</v>
      </c>
      <c r="V81" s="98" t="s">
        <v>225</v>
      </c>
      <c r="W81" s="94">
        <v>8.7449999999999992</v>
      </c>
      <c r="X81" s="95" t="s">
        <v>493</v>
      </c>
      <c r="Y81" s="93" t="s">
        <v>490</v>
      </c>
      <c r="Z81" s="93" t="s">
        <v>227</v>
      </c>
      <c r="AB81" s="95" t="s">
        <v>33</v>
      </c>
      <c r="AJ81" s="95" t="s">
        <v>228</v>
      </c>
      <c r="AK81" s="95" t="s">
        <v>166</v>
      </c>
      <c r="AL81" s="95" t="s">
        <v>167</v>
      </c>
      <c r="AM81" s="95" t="s">
        <v>430</v>
      </c>
    </row>
    <row r="82" spans="1:39">
      <c r="A82" s="121" t="s">
        <v>494</v>
      </c>
      <c r="B82" s="92" t="s">
        <v>156</v>
      </c>
      <c r="C82" s="93" t="s">
        <v>495</v>
      </c>
      <c r="D82" s="142" t="s">
        <v>496</v>
      </c>
      <c r="E82" s="94">
        <v>2</v>
      </c>
      <c r="F82" s="95" t="s">
        <v>434</v>
      </c>
      <c r="K82" s="97">
        <v>1.5E-3</v>
      </c>
      <c r="L82" s="97">
        <f>E82*K82</f>
        <v>3.0000000000000001E-3</v>
      </c>
      <c r="O82" s="95">
        <v>20</v>
      </c>
      <c r="P82" s="95" t="s">
        <v>497</v>
      </c>
      <c r="V82" s="98" t="s">
        <v>57</v>
      </c>
      <c r="X82" s="95" t="s">
        <v>217</v>
      </c>
      <c r="Y82" s="93" t="s">
        <v>495</v>
      </c>
      <c r="Z82" s="93" t="s">
        <v>436</v>
      </c>
      <c r="AA82" s="93" t="s">
        <v>217</v>
      </c>
      <c r="AB82" s="93" t="s">
        <v>164</v>
      </c>
      <c r="AJ82" s="95" t="s">
        <v>165</v>
      </c>
      <c r="AK82" s="95" t="s">
        <v>166</v>
      </c>
      <c r="AL82" s="95" t="s">
        <v>167</v>
      </c>
      <c r="AM82" s="95" t="s">
        <v>430</v>
      </c>
    </row>
    <row r="83" spans="1:39">
      <c r="A83" s="121" t="s">
        <v>498</v>
      </c>
      <c r="B83" s="92" t="s">
        <v>156</v>
      </c>
      <c r="C83" s="93" t="s">
        <v>499</v>
      </c>
      <c r="D83" s="142" t="s">
        <v>500</v>
      </c>
      <c r="E83" s="94">
        <v>9</v>
      </c>
      <c r="F83" s="95" t="s">
        <v>434</v>
      </c>
      <c r="K83" s="97">
        <v>1.5E-3</v>
      </c>
      <c r="L83" s="97">
        <f>E83*K83</f>
        <v>1.35E-2</v>
      </c>
      <c r="O83" s="95">
        <v>20</v>
      </c>
      <c r="P83" s="95" t="s">
        <v>501</v>
      </c>
      <c r="V83" s="98" t="s">
        <v>57</v>
      </c>
      <c r="X83" s="95" t="s">
        <v>217</v>
      </c>
      <c r="Y83" s="93" t="s">
        <v>499</v>
      </c>
      <c r="Z83" s="93" t="s">
        <v>436</v>
      </c>
      <c r="AA83" s="93" t="s">
        <v>217</v>
      </c>
      <c r="AB83" s="93" t="s">
        <v>164</v>
      </c>
      <c r="AJ83" s="95" t="s">
        <v>165</v>
      </c>
      <c r="AK83" s="95" t="s">
        <v>166</v>
      </c>
      <c r="AL83" s="95" t="s">
        <v>167</v>
      </c>
      <c r="AM83" s="95" t="s">
        <v>430</v>
      </c>
    </row>
    <row r="84" spans="1:39">
      <c r="A84" s="121" t="s">
        <v>502</v>
      </c>
      <c r="B84" s="92" t="s">
        <v>156</v>
      </c>
      <c r="C84" s="93" t="s">
        <v>503</v>
      </c>
      <c r="D84" s="142" t="s">
        <v>504</v>
      </c>
      <c r="E84" s="94">
        <v>3</v>
      </c>
      <c r="F84" s="95" t="s">
        <v>434</v>
      </c>
      <c r="K84" s="97">
        <v>1.5E-3</v>
      </c>
      <c r="L84" s="97">
        <f>E84*K84</f>
        <v>4.5000000000000005E-3</v>
      </c>
      <c r="O84" s="95">
        <v>20</v>
      </c>
      <c r="P84" s="95" t="s">
        <v>505</v>
      </c>
      <c r="V84" s="98" t="s">
        <v>57</v>
      </c>
      <c r="X84" s="95" t="s">
        <v>217</v>
      </c>
      <c r="Y84" s="93" t="s">
        <v>503</v>
      </c>
      <c r="Z84" s="93" t="s">
        <v>436</v>
      </c>
      <c r="AA84" s="93" t="s">
        <v>217</v>
      </c>
      <c r="AB84" s="93" t="s">
        <v>164</v>
      </c>
      <c r="AJ84" s="95" t="s">
        <v>165</v>
      </c>
      <c r="AK84" s="95" t="s">
        <v>166</v>
      </c>
      <c r="AL84" s="95" t="s">
        <v>167</v>
      </c>
      <c r="AM84" s="95" t="s">
        <v>430</v>
      </c>
    </row>
    <row r="85" spans="1:39">
      <c r="A85" s="121" t="s">
        <v>506</v>
      </c>
      <c r="B85" s="92" t="s">
        <v>156</v>
      </c>
      <c r="C85" s="93" t="s">
        <v>507</v>
      </c>
      <c r="D85" s="142" t="s">
        <v>508</v>
      </c>
      <c r="E85" s="94">
        <v>1</v>
      </c>
      <c r="F85" s="95" t="s">
        <v>434</v>
      </c>
      <c r="K85" s="97">
        <v>1.5E-3</v>
      </c>
      <c r="L85" s="97">
        <f>E85*K85</f>
        <v>1.5E-3</v>
      </c>
      <c r="O85" s="95">
        <v>20</v>
      </c>
      <c r="P85" s="95" t="s">
        <v>509</v>
      </c>
      <c r="V85" s="98" t="s">
        <v>57</v>
      </c>
      <c r="X85" s="95" t="s">
        <v>217</v>
      </c>
      <c r="Y85" s="95" t="s">
        <v>507</v>
      </c>
      <c r="Z85" s="93" t="s">
        <v>436</v>
      </c>
      <c r="AA85" s="93" t="s">
        <v>217</v>
      </c>
      <c r="AB85" s="93" t="s">
        <v>164</v>
      </c>
      <c r="AJ85" s="95" t="s">
        <v>165</v>
      </c>
      <c r="AK85" s="95" t="s">
        <v>166</v>
      </c>
      <c r="AL85" s="95" t="s">
        <v>167</v>
      </c>
      <c r="AM85" s="95" t="s">
        <v>430</v>
      </c>
    </row>
    <row r="86" spans="1:39">
      <c r="A86" s="121" t="s">
        <v>510</v>
      </c>
      <c r="B86" s="92" t="s">
        <v>220</v>
      </c>
      <c r="C86" s="93" t="s">
        <v>511</v>
      </c>
      <c r="D86" s="142" t="s">
        <v>512</v>
      </c>
      <c r="E86" s="94">
        <v>8</v>
      </c>
      <c r="F86" s="95" t="s">
        <v>159</v>
      </c>
      <c r="O86" s="95">
        <v>20</v>
      </c>
      <c r="P86" s="95" t="s">
        <v>513</v>
      </c>
      <c r="V86" s="98" t="s">
        <v>225</v>
      </c>
      <c r="W86" s="94">
        <v>2.7360000000000002</v>
      </c>
      <c r="X86" s="95" t="s">
        <v>514</v>
      </c>
      <c r="Y86" s="93" t="s">
        <v>511</v>
      </c>
      <c r="Z86" s="93" t="s">
        <v>227</v>
      </c>
      <c r="AB86" s="95" t="s">
        <v>33</v>
      </c>
      <c r="AJ86" s="95" t="s">
        <v>228</v>
      </c>
      <c r="AK86" s="95" t="s">
        <v>166</v>
      </c>
      <c r="AL86" s="95" t="s">
        <v>167</v>
      </c>
      <c r="AM86" s="95" t="s">
        <v>430</v>
      </c>
    </row>
    <row r="87" spans="1:39">
      <c r="A87" s="121" t="s">
        <v>515</v>
      </c>
      <c r="B87" s="92" t="s">
        <v>156</v>
      </c>
      <c r="C87" s="93" t="s">
        <v>516</v>
      </c>
      <c r="D87" s="142" t="s">
        <v>517</v>
      </c>
      <c r="E87" s="94">
        <v>8</v>
      </c>
      <c r="F87" s="95" t="s">
        <v>434</v>
      </c>
      <c r="K87" s="97">
        <v>1.5E-3</v>
      </c>
      <c r="L87" s="97">
        <f>E87*K87</f>
        <v>1.2E-2</v>
      </c>
      <c r="O87" s="95">
        <v>20</v>
      </c>
      <c r="P87" s="95" t="s">
        <v>518</v>
      </c>
      <c r="V87" s="98" t="s">
        <v>57</v>
      </c>
      <c r="X87" s="95" t="s">
        <v>217</v>
      </c>
      <c r="Y87" s="93" t="s">
        <v>516</v>
      </c>
      <c r="Z87" s="93" t="s">
        <v>436</v>
      </c>
      <c r="AA87" s="93" t="s">
        <v>217</v>
      </c>
      <c r="AB87" s="93" t="s">
        <v>164</v>
      </c>
      <c r="AJ87" s="95" t="s">
        <v>165</v>
      </c>
      <c r="AK87" s="95" t="s">
        <v>166</v>
      </c>
      <c r="AL87" s="95" t="s">
        <v>167</v>
      </c>
      <c r="AM87" s="95" t="s">
        <v>430</v>
      </c>
    </row>
    <row r="88" spans="1:39">
      <c r="A88" s="121" t="s">
        <v>519</v>
      </c>
      <c r="B88" s="92" t="s">
        <v>220</v>
      </c>
      <c r="C88" s="93" t="s">
        <v>520</v>
      </c>
      <c r="D88" s="142" t="s">
        <v>521</v>
      </c>
      <c r="E88" s="94">
        <v>2</v>
      </c>
      <c r="F88" s="95" t="s">
        <v>159</v>
      </c>
      <c r="O88" s="95">
        <v>20</v>
      </c>
      <c r="P88" s="95" t="s">
        <v>522</v>
      </c>
      <c r="V88" s="98" t="s">
        <v>225</v>
      </c>
      <c r="W88" s="94">
        <v>0.58199999999999996</v>
      </c>
      <c r="X88" s="95" t="s">
        <v>523</v>
      </c>
      <c r="Y88" s="93" t="s">
        <v>520</v>
      </c>
      <c r="Z88" s="93" t="s">
        <v>227</v>
      </c>
      <c r="AB88" s="95" t="s">
        <v>33</v>
      </c>
      <c r="AJ88" s="95" t="s">
        <v>228</v>
      </c>
      <c r="AK88" s="95" t="s">
        <v>166</v>
      </c>
      <c r="AL88" s="95" t="s">
        <v>167</v>
      </c>
      <c r="AM88" s="95" t="s">
        <v>430</v>
      </c>
    </row>
    <row r="89" spans="1:39">
      <c r="A89" s="121" t="s">
        <v>524</v>
      </c>
      <c r="B89" s="92" t="s">
        <v>156</v>
      </c>
      <c r="C89" s="93" t="s">
        <v>525</v>
      </c>
      <c r="D89" s="142" t="s">
        <v>526</v>
      </c>
      <c r="E89" s="94">
        <v>2</v>
      </c>
      <c r="F89" s="95" t="s">
        <v>434</v>
      </c>
      <c r="K89" s="97">
        <v>1.5E-3</v>
      </c>
      <c r="L89" s="97">
        <f>E89*K89</f>
        <v>3.0000000000000001E-3</v>
      </c>
      <c r="O89" s="95">
        <v>20</v>
      </c>
      <c r="P89" s="95" t="s">
        <v>527</v>
      </c>
      <c r="V89" s="98" t="s">
        <v>57</v>
      </c>
      <c r="X89" s="95" t="s">
        <v>217</v>
      </c>
      <c r="Y89" s="93" t="s">
        <v>525</v>
      </c>
      <c r="Z89" s="93" t="s">
        <v>436</v>
      </c>
      <c r="AA89" s="93" t="s">
        <v>217</v>
      </c>
      <c r="AB89" s="93" t="s">
        <v>218</v>
      </c>
      <c r="AJ89" s="95" t="s">
        <v>165</v>
      </c>
      <c r="AK89" s="95" t="s">
        <v>166</v>
      </c>
      <c r="AL89" s="95" t="s">
        <v>167</v>
      </c>
      <c r="AM89" s="95" t="s">
        <v>430</v>
      </c>
    </row>
    <row r="90" spans="1:39">
      <c r="D90" s="144" t="s">
        <v>95</v>
      </c>
      <c r="E90" s="122">
        <f>SUM(J67:J89)</f>
        <v>0</v>
      </c>
      <c r="F90" s="123"/>
      <c r="G90" s="122"/>
      <c r="H90" s="122"/>
      <c r="I90" s="122"/>
      <c r="J90" s="122"/>
      <c r="K90" s="124"/>
      <c r="L90" s="124">
        <f>SUM(L67:L89)</f>
        <v>0.13950000000000001</v>
      </c>
      <c r="M90" s="125"/>
      <c r="N90" s="125">
        <f>SUM(N67:N89)</f>
        <v>0</v>
      </c>
      <c r="O90" s="123"/>
      <c r="P90" s="123"/>
      <c r="Q90" s="125"/>
      <c r="R90" s="125"/>
      <c r="S90" s="125"/>
      <c r="T90" s="126"/>
      <c r="U90" s="126"/>
      <c r="V90" s="126"/>
      <c r="W90" s="125">
        <f>SUM(W67:W89)</f>
        <v>75.850000000000009</v>
      </c>
    </row>
    <row r="92" spans="1:39">
      <c r="C92" s="120" t="s">
        <v>528</v>
      </c>
      <c r="D92" s="143" t="s">
        <v>529</v>
      </c>
    </row>
    <row r="93" spans="1:39">
      <c r="A93" s="121" t="s">
        <v>530</v>
      </c>
      <c r="B93" s="92" t="s">
        <v>220</v>
      </c>
      <c r="C93" s="93" t="s">
        <v>531</v>
      </c>
      <c r="D93" s="142" t="s">
        <v>532</v>
      </c>
      <c r="E93" s="94">
        <v>300</v>
      </c>
      <c r="F93" s="95" t="s">
        <v>406</v>
      </c>
      <c r="O93" s="95">
        <v>20</v>
      </c>
      <c r="P93" s="95" t="s">
        <v>533</v>
      </c>
      <c r="V93" s="98" t="s">
        <v>225</v>
      </c>
      <c r="W93" s="94">
        <v>27.6</v>
      </c>
      <c r="X93" s="95" t="s">
        <v>534</v>
      </c>
      <c r="Y93" s="93" t="s">
        <v>531</v>
      </c>
      <c r="Z93" s="93" t="s">
        <v>227</v>
      </c>
      <c r="AB93" s="95" t="s">
        <v>33</v>
      </c>
      <c r="AJ93" s="95" t="s">
        <v>228</v>
      </c>
      <c r="AK93" s="95" t="s">
        <v>166</v>
      </c>
      <c r="AL93" s="95" t="s">
        <v>167</v>
      </c>
      <c r="AM93" s="95" t="s">
        <v>535</v>
      </c>
    </row>
    <row r="94" spans="1:39">
      <c r="A94" s="121" t="s">
        <v>536</v>
      </c>
      <c r="B94" s="92" t="s">
        <v>156</v>
      </c>
      <c r="C94" s="93" t="s">
        <v>537</v>
      </c>
      <c r="D94" s="142" t="s">
        <v>538</v>
      </c>
      <c r="E94" s="94">
        <v>300</v>
      </c>
      <c r="F94" s="95" t="s">
        <v>406</v>
      </c>
      <c r="O94" s="95">
        <v>20</v>
      </c>
      <c r="P94" s="95" t="s">
        <v>539</v>
      </c>
      <c r="V94" s="98" t="s">
        <v>57</v>
      </c>
      <c r="X94" s="93" t="s">
        <v>540</v>
      </c>
      <c r="Y94" s="93" t="s">
        <v>537</v>
      </c>
      <c r="Z94" s="93" t="s">
        <v>541</v>
      </c>
      <c r="AA94" s="93" t="s">
        <v>542</v>
      </c>
      <c r="AB94" s="93" t="s">
        <v>218</v>
      </c>
      <c r="AJ94" s="95" t="s">
        <v>165</v>
      </c>
      <c r="AK94" s="95" t="s">
        <v>166</v>
      </c>
      <c r="AL94" s="95" t="s">
        <v>167</v>
      </c>
      <c r="AM94" s="95" t="s">
        <v>535</v>
      </c>
    </row>
    <row r="95" spans="1:39">
      <c r="A95" s="121" t="s">
        <v>543</v>
      </c>
      <c r="B95" s="92" t="s">
        <v>220</v>
      </c>
      <c r="C95" s="93" t="s">
        <v>544</v>
      </c>
      <c r="D95" s="142" t="s">
        <v>545</v>
      </c>
      <c r="E95" s="94">
        <v>290</v>
      </c>
      <c r="F95" s="95" t="s">
        <v>406</v>
      </c>
      <c r="O95" s="95">
        <v>20</v>
      </c>
      <c r="P95" s="95" t="s">
        <v>546</v>
      </c>
      <c r="V95" s="98" t="s">
        <v>225</v>
      </c>
      <c r="W95" s="94">
        <v>26.68</v>
      </c>
      <c r="X95" s="95" t="s">
        <v>547</v>
      </c>
      <c r="Y95" s="93" t="s">
        <v>544</v>
      </c>
      <c r="Z95" s="93" t="s">
        <v>227</v>
      </c>
      <c r="AB95" s="95" t="s">
        <v>33</v>
      </c>
      <c r="AJ95" s="95" t="s">
        <v>228</v>
      </c>
      <c r="AK95" s="95" t="s">
        <v>166</v>
      </c>
      <c r="AL95" s="95" t="s">
        <v>167</v>
      </c>
      <c r="AM95" s="95" t="s">
        <v>535</v>
      </c>
    </row>
    <row r="96" spans="1:39">
      <c r="A96" s="121" t="s">
        <v>548</v>
      </c>
      <c r="B96" s="92" t="s">
        <v>156</v>
      </c>
      <c r="C96" s="93" t="s">
        <v>549</v>
      </c>
      <c r="D96" s="142" t="s">
        <v>550</v>
      </c>
      <c r="E96" s="94">
        <v>290</v>
      </c>
      <c r="F96" s="95" t="s">
        <v>406</v>
      </c>
      <c r="O96" s="95">
        <v>20</v>
      </c>
      <c r="P96" s="95" t="s">
        <v>551</v>
      </c>
      <c r="V96" s="98" t="s">
        <v>57</v>
      </c>
      <c r="X96" s="93" t="s">
        <v>552</v>
      </c>
      <c r="Y96" s="93" t="s">
        <v>549</v>
      </c>
      <c r="Z96" s="93" t="s">
        <v>541</v>
      </c>
      <c r="AA96" s="93" t="s">
        <v>553</v>
      </c>
      <c r="AB96" s="93" t="s">
        <v>218</v>
      </c>
      <c r="AJ96" s="95" t="s">
        <v>165</v>
      </c>
      <c r="AK96" s="95" t="s">
        <v>166</v>
      </c>
      <c r="AL96" s="95" t="s">
        <v>167</v>
      </c>
      <c r="AM96" s="95" t="s">
        <v>535</v>
      </c>
    </row>
    <row r="97" spans="1:39">
      <c r="A97" s="121" t="s">
        <v>554</v>
      </c>
      <c r="B97" s="92" t="s">
        <v>220</v>
      </c>
      <c r="C97" s="93" t="s">
        <v>555</v>
      </c>
      <c r="D97" s="142" t="s">
        <v>556</v>
      </c>
      <c r="E97" s="94">
        <v>155</v>
      </c>
      <c r="F97" s="95" t="s">
        <v>406</v>
      </c>
      <c r="O97" s="95">
        <v>20</v>
      </c>
      <c r="P97" s="95" t="s">
        <v>557</v>
      </c>
      <c r="V97" s="98" t="s">
        <v>225</v>
      </c>
      <c r="W97" s="94">
        <v>14.26</v>
      </c>
      <c r="X97" s="95" t="s">
        <v>558</v>
      </c>
      <c r="Y97" s="93" t="s">
        <v>555</v>
      </c>
      <c r="Z97" s="93" t="s">
        <v>227</v>
      </c>
      <c r="AB97" s="95" t="s">
        <v>33</v>
      </c>
      <c r="AJ97" s="95" t="s">
        <v>228</v>
      </c>
      <c r="AK97" s="95" t="s">
        <v>166</v>
      </c>
      <c r="AL97" s="95" t="s">
        <v>167</v>
      </c>
      <c r="AM97" s="95" t="s">
        <v>535</v>
      </c>
    </row>
    <row r="98" spans="1:39">
      <c r="A98" s="121" t="s">
        <v>559</v>
      </c>
      <c r="B98" s="92" t="s">
        <v>156</v>
      </c>
      <c r="C98" s="93" t="s">
        <v>560</v>
      </c>
      <c r="D98" s="142" t="s">
        <v>561</v>
      </c>
      <c r="E98" s="94">
        <v>155</v>
      </c>
      <c r="F98" s="95" t="s">
        <v>406</v>
      </c>
      <c r="O98" s="95">
        <v>20</v>
      </c>
      <c r="P98" s="95" t="s">
        <v>562</v>
      </c>
      <c r="V98" s="98" t="s">
        <v>57</v>
      </c>
      <c r="X98" s="95" t="s">
        <v>563</v>
      </c>
      <c r="Y98" s="95" t="s">
        <v>560</v>
      </c>
      <c r="Z98" s="93" t="s">
        <v>541</v>
      </c>
      <c r="AA98" s="93" t="s">
        <v>564</v>
      </c>
      <c r="AB98" s="93" t="s">
        <v>164</v>
      </c>
      <c r="AJ98" s="95" t="s">
        <v>165</v>
      </c>
      <c r="AK98" s="95" t="s">
        <v>166</v>
      </c>
      <c r="AL98" s="95" t="s">
        <v>167</v>
      </c>
      <c r="AM98" s="95" t="s">
        <v>535</v>
      </c>
    </row>
    <row r="99" spans="1:39">
      <c r="A99" s="121" t="s">
        <v>565</v>
      </c>
      <c r="B99" s="92" t="s">
        <v>220</v>
      </c>
      <c r="C99" s="93" t="s">
        <v>566</v>
      </c>
      <c r="D99" s="142" t="s">
        <v>567</v>
      </c>
      <c r="E99" s="94">
        <v>45</v>
      </c>
      <c r="F99" s="95" t="s">
        <v>406</v>
      </c>
      <c r="O99" s="95">
        <v>20</v>
      </c>
      <c r="P99" s="95" t="s">
        <v>568</v>
      </c>
      <c r="V99" s="98" t="s">
        <v>225</v>
      </c>
      <c r="W99" s="94">
        <v>4.1399999999999997</v>
      </c>
      <c r="X99" s="95" t="s">
        <v>569</v>
      </c>
      <c r="Y99" s="93" t="s">
        <v>566</v>
      </c>
      <c r="Z99" s="93" t="s">
        <v>227</v>
      </c>
      <c r="AB99" s="95" t="s">
        <v>33</v>
      </c>
      <c r="AJ99" s="95" t="s">
        <v>228</v>
      </c>
      <c r="AK99" s="95" t="s">
        <v>166</v>
      </c>
      <c r="AL99" s="95" t="s">
        <v>167</v>
      </c>
      <c r="AM99" s="95" t="s">
        <v>535</v>
      </c>
    </row>
    <row r="100" spans="1:39">
      <c r="A100" s="121" t="s">
        <v>570</v>
      </c>
      <c r="B100" s="92" t="s">
        <v>156</v>
      </c>
      <c r="C100" s="93" t="s">
        <v>571</v>
      </c>
      <c r="D100" s="142" t="s">
        <v>572</v>
      </c>
      <c r="E100" s="94">
        <v>45</v>
      </c>
      <c r="F100" s="95" t="s">
        <v>406</v>
      </c>
      <c r="O100" s="95">
        <v>20</v>
      </c>
      <c r="P100" s="95" t="s">
        <v>573</v>
      </c>
      <c r="V100" s="98" t="s">
        <v>57</v>
      </c>
      <c r="X100" s="95" t="s">
        <v>574</v>
      </c>
      <c r="Y100" s="95" t="s">
        <v>571</v>
      </c>
      <c r="Z100" s="93" t="s">
        <v>541</v>
      </c>
      <c r="AA100" s="93" t="s">
        <v>575</v>
      </c>
      <c r="AB100" s="93" t="s">
        <v>164</v>
      </c>
      <c r="AJ100" s="95" t="s">
        <v>165</v>
      </c>
      <c r="AK100" s="95" t="s">
        <v>166</v>
      </c>
      <c r="AL100" s="95" t="s">
        <v>167</v>
      </c>
      <c r="AM100" s="95" t="s">
        <v>535</v>
      </c>
    </row>
    <row r="101" spans="1:39">
      <c r="A101" s="121" t="s">
        <v>576</v>
      </c>
      <c r="B101" s="92" t="s">
        <v>220</v>
      </c>
      <c r="C101" s="93" t="s">
        <v>577</v>
      </c>
      <c r="D101" s="142" t="s">
        <v>578</v>
      </c>
      <c r="E101" s="94">
        <v>200</v>
      </c>
      <c r="F101" s="95" t="s">
        <v>406</v>
      </c>
      <c r="O101" s="95">
        <v>20</v>
      </c>
      <c r="P101" s="95" t="s">
        <v>579</v>
      </c>
      <c r="V101" s="98" t="s">
        <v>225</v>
      </c>
      <c r="W101" s="94">
        <v>18.399999999999999</v>
      </c>
      <c r="X101" s="95" t="s">
        <v>580</v>
      </c>
      <c r="Y101" s="93" t="s">
        <v>577</v>
      </c>
      <c r="Z101" s="93" t="s">
        <v>227</v>
      </c>
      <c r="AB101" s="95" t="s">
        <v>33</v>
      </c>
      <c r="AJ101" s="95" t="s">
        <v>228</v>
      </c>
      <c r="AK101" s="95" t="s">
        <v>166</v>
      </c>
      <c r="AL101" s="95" t="s">
        <v>167</v>
      </c>
      <c r="AM101" s="95" t="s">
        <v>535</v>
      </c>
    </row>
    <row r="102" spans="1:39">
      <c r="A102" s="121" t="s">
        <v>581</v>
      </c>
      <c r="B102" s="92" t="s">
        <v>156</v>
      </c>
      <c r="C102" s="93" t="s">
        <v>582</v>
      </c>
      <c r="D102" s="142" t="s">
        <v>583</v>
      </c>
      <c r="E102" s="94">
        <v>200</v>
      </c>
      <c r="F102" s="95" t="s">
        <v>406</v>
      </c>
      <c r="O102" s="95">
        <v>20</v>
      </c>
      <c r="P102" s="95" t="s">
        <v>584</v>
      </c>
      <c r="V102" s="98" t="s">
        <v>57</v>
      </c>
      <c r="X102" s="93" t="s">
        <v>585</v>
      </c>
      <c r="Y102" s="93" t="s">
        <v>582</v>
      </c>
      <c r="Z102" s="93" t="s">
        <v>541</v>
      </c>
      <c r="AA102" s="93" t="s">
        <v>586</v>
      </c>
      <c r="AB102" s="93" t="s">
        <v>218</v>
      </c>
      <c r="AJ102" s="95" t="s">
        <v>165</v>
      </c>
      <c r="AK102" s="95" t="s">
        <v>166</v>
      </c>
      <c r="AL102" s="95" t="s">
        <v>167</v>
      </c>
      <c r="AM102" s="95" t="s">
        <v>535</v>
      </c>
    </row>
    <row r="103" spans="1:39">
      <c r="A103" s="121" t="s">
        <v>587</v>
      </c>
      <c r="B103" s="92" t="s">
        <v>220</v>
      </c>
      <c r="C103" s="93" t="s">
        <v>588</v>
      </c>
      <c r="D103" s="142" t="s">
        <v>589</v>
      </c>
      <c r="E103" s="94">
        <v>200</v>
      </c>
      <c r="F103" s="95" t="s">
        <v>406</v>
      </c>
      <c r="O103" s="95">
        <v>20</v>
      </c>
      <c r="P103" s="95" t="s">
        <v>590</v>
      </c>
      <c r="V103" s="98" t="s">
        <v>225</v>
      </c>
      <c r="W103" s="94">
        <v>18.399999999999999</v>
      </c>
      <c r="X103" s="95" t="s">
        <v>591</v>
      </c>
      <c r="Y103" s="93" t="s">
        <v>588</v>
      </c>
      <c r="Z103" s="93" t="s">
        <v>227</v>
      </c>
      <c r="AB103" s="95" t="s">
        <v>33</v>
      </c>
      <c r="AJ103" s="95" t="s">
        <v>228</v>
      </c>
      <c r="AK103" s="95" t="s">
        <v>166</v>
      </c>
      <c r="AL103" s="95" t="s">
        <v>167</v>
      </c>
      <c r="AM103" s="95" t="s">
        <v>535</v>
      </c>
    </row>
    <row r="104" spans="1:39">
      <c r="A104" s="121" t="s">
        <v>592</v>
      </c>
      <c r="B104" s="92" t="s">
        <v>156</v>
      </c>
      <c r="C104" s="93" t="s">
        <v>593</v>
      </c>
      <c r="D104" s="142" t="s">
        <v>594</v>
      </c>
      <c r="E104" s="94">
        <v>200</v>
      </c>
      <c r="F104" s="95" t="s">
        <v>406</v>
      </c>
      <c r="O104" s="95">
        <v>20</v>
      </c>
      <c r="P104" s="95" t="s">
        <v>595</v>
      </c>
      <c r="V104" s="98" t="s">
        <v>57</v>
      </c>
      <c r="X104" s="93" t="s">
        <v>596</v>
      </c>
      <c r="Y104" s="93" t="s">
        <v>593</v>
      </c>
      <c r="Z104" s="93" t="s">
        <v>541</v>
      </c>
      <c r="AA104" s="93" t="s">
        <v>597</v>
      </c>
      <c r="AB104" s="93" t="s">
        <v>218</v>
      </c>
      <c r="AJ104" s="95" t="s">
        <v>165</v>
      </c>
      <c r="AK104" s="95" t="s">
        <v>166</v>
      </c>
      <c r="AL104" s="95" t="s">
        <v>167</v>
      </c>
      <c r="AM104" s="95" t="s">
        <v>535</v>
      </c>
    </row>
    <row r="105" spans="1:39">
      <c r="A105" s="121" t="s">
        <v>598</v>
      </c>
      <c r="B105" s="92" t="s">
        <v>220</v>
      </c>
      <c r="C105" s="93" t="s">
        <v>577</v>
      </c>
      <c r="D105" s="142" t="s">
        <v>578</v>
      </c>
      <c r="E105" s="94">
        <v>540</v>
      </c>
      <c r="F105" s="95" t="s">
        <v>406</v>
      </c>
      <c r="O105" s="95">
        <v>20</v>
      </c>
      <c r="P105" s="95" t="s">
        <v>599</v>
      </c>
      <c r="V105" s="98" t="s">
        <v>225</v>
      </c>
      <c r="W105" s="94">
        <v>49.68</v>
      </c>
      <c r="X105" s="95" t="s">
        <v>580</v>
      </c>
      <c r="Y105" s="93" t="s">
        <v>577</v>
      </c>
      <c r="Z105" s="93" t="s">
        <v>227</v>
      </c>
      <c r="AB105" s="95" t="s">
        <v>33</v>
      </c>
      <c r="AJ105" s="95" t="s">
        <v>228</v>
      </c>
      <c r="AK105" s="95" t="s">
        <v>166</v>
      </c>
      <c r="AL105" s="95" t="s">
        <v>167</v>
      </c>
      <c r="AM105" s="95" t="s">
        <v>535</v>
      </c>
    </row>
    <row r="106" spans="1:39">
      <c r="A106" s="121" t="s">
        <v>600</v>
      </c>
      <c r="B106" s="92" t="s">
        <v>156</v>
      </c>
      <c r="C106" s="93" t="s">
        <v>601</v>
      </c>
      <c r="D106" s="142" t="s">
        <v>602</v>
      </c>
      <c r="E106" s="94">
        <v>540</v>
      </c>
      <c r="F106" s="95" t="s">
        <v>406</v>
      </c>
      <c r="O106" s="95">
        <v>20</v>
      </c>
      <c r="P106" s="95" t="s">
        <v>603</v>
      </c>
      <c r="V106" s="98" t="s">
        <v>57</v>
      </c>
      <c r="X106" s="93" t="s">
        <v>604</v>
      </c>
      <c r="Y106" s="93" t="s">
        <v>601</v>
      </c>
      <c r="Z106" s="93" t="s">
        <v>541</v>
      </c>
      <c r="AA106" s="93" t="s">
        <v>605</v>
      </c>
      <c r="AB106" s="93" t="s">
        <v>218</v>
      </c>
      <c r="AJ106" s="95" t="s">
        <v>165</v>
      </c>
      <c r="AK106" s="95" t="s">
        <v>166</v>
      </c>
      <c r="AL106" s="95" t="s">
        <v>167</v>
      </c>
      <c r="AM106" s="95" t="s">
        <v>535</v>
      </c>
    </row>
    <row r="107" spans="1:39">
      <c r="A107" s="121" t="s">
        <v>606</v>
      </c>
      <c r="B107" s="92" t="s">
        <v>220</v>
      </c>
      <c r="C107" s="93" t="s">
        <v>607</v>
      </c>
      <c r="D107" s="142" t="s">
        <v>578</v>
      </c>
      <c r="E107" s="94">
        <v>250</v>
      </c>
      <c r="F107" s="95" t="s">
        <v>406</v>
      </c>
      <c r="O107" s="95">
        <v>20</v>
      </c>
      <c r="P107" s="95" t="s">
        <v>608</v>
      </c>
      <c r="V107" s="98" t="s">
        <v>225</v>
      </c>
      <c r="W107" s="94">
        <v>23</v>
      </c>
      <c r="X107" s="95" t="s">
        <v>580</v>
      </c>
      <c r="Y107" s="95" t="s">
        <v>607</v>
      </c>
      <c r="Z107" s="93" t="s">
        <v>227</v>
      </c>
      <c r="AB107" s="93" t="s">
        <v>410</v>
      </c>
      <c r="AJ107" s="95" t="s">
        <v>228</v>
      </c>
      <c r="AK107" s="95" t="s">
        <v>166</v>
      </c>
      <c r="AL107" s="95" t="s">
        <v>167</v>
      </c>
      <c r="AM107" s="95" t="s">
        <v>535</v>
      </c>
    </row>
    <row r="108" spans="1:39">
      <c r="A108" s="121" t="s">
        <v>609</v>
      </c>
      <c r="B108" s="92" t="s">
        <v>156</v>
      </c>
      <c r="C108" s="93" t="s">
        <v>610</v>
      </c>
      <c r="D108" s="142" t="s">
        <v>611</v>
      </c>
      <c r="E108" s="94">
        <v>250</v>
      </c>
      <c r="F108" s="95" t="s">
        <v>406</v>
      </c>
      <c r="O108" s="95">
        <v>20</v>
      </c>
      <c r="P108" s="95" t="s">
        <v>612</v>
      </c>
      <c r="V108" s="98" t="s">
        <v>57</v>
      </c>
      <c r="X108" s="93" t="s">
        <v>613</v>
      </c>
      <c r="Y108" s="93" t="s">
        <v>610</v>
      </c>
      <c r="Z108" s="93" t="s">
        <v>541</v>
      </c>
      <c r="AA108" s="93" t="s">
        <v>605</v>
      </c>
      <c r="AB108" s="93" t="s">
        <v>218</v>
      </c>
      <c r="AJ108" s="95" t="s">
        <v>165</v>
      </c>
      <c r="AK108" s="95" t="s">
        <v>166</v>
      </c>
      <c r="AL108" s="95" t="s">
        <v>167</v>
      </c>
      <c r="AM108" s="95" t="s">
        <v>535</v>
      </c>
    </row>
    <row r="109" spans="1:39">
      <c r="A109" s="121" t="s">
        <v>614</v>
      </c>
      <c r="B109" s="92" t="s">
        <v>220</v>
      </c>
      <c r="C109" s="93" t="s">
        <v>615</v>
      </c>
      <c r="D109" s="142" t="s">
        <v>616</v>
      </c>
      <c r="E109" s="94">
        <v>500</v>
      </c>
      <c r="F109" s="95" t="s">
        <v>406</v>
      </c>
      <c r="O109" s="95">
        <v>20</v>
      </c>
      <c r="P109" s="95" t="s">
        <v>617</v>
      </c>
      <c r="V109" s="98" t="s">
        <v>225</v>
      </c>
      <c r="W109" s="94">
        <v>46</v>
      </c>
      <c r="X109" s="95" t="s">
        <v>618</v>
      </c>
      <c r="Y109" s="93" t="s">
        <v>615</v>
      </c>
      <c r="Z109" s="93" t="s">
        <v>227</v>
      </c>
      <c r="AB109" s="95" t="s">
        <v>33</v>
      </c>
      <c r="AJ109" s="95" t="s">
        <v>228</v>
      </c>
      <c r="AK109" s="95" t="s">
        <v>166</v>
      </c>
      <c r="AL109" s="95" t="s">
        <v>167</v>
      </c>
      <c r="AM109" s="95" t="s">
        <v>535</v>
      </c>
    </row>
    <row r="110" spans="1:39">
      <c r="A110" s="121" t="s">
        <v>619</v>
      </c>
      <c r="B110" s="92" t="s">
        <v>156</v>
      </c>
      <c r="C110" s="93" t="s">
        <v>620</v>
      </c>
      <c r="D110" s="142" t="s">
        <v>621</v>
      </c>
      <c r="E110" s="94">
        <v>500</v>
      </c>
      <c r="F110" s="95" t="s">
        <v>406</v>
      </c>
      <c r="O110" s="95">
        <v>20</v>
      </c>
      <c r="P110" s="95" t="s">
        <v>622</v>
      </c>
      <c r="V110" s="98" t="s">
        <v>57</v>
      </c>
      <c r="X110" s="93" t="s">
        <v>623</v>
      </c>
      <c r="Y110" s="93" t="s">
        <v>620</v>
      </c>
      <c r="Z110" s="93" t="s">
        <v>541</v>
      </c>
      <c r="AA110" s="93" t="s">
        <v>624</v>
      </c>
      <c r="AB110" s="93" t="s">
        <v>218</v>
      </c>
      <c r="AJ110" s="95" t="s">
        <v>165</v>
      </c>
      <c r="AK110" s="95" t="s">
        <v>166</v>
      </c>
      <c r="AL110" s="95" t="s">
        <v>167</v>
      </c>
      <c r="AM110" s="95" t="s">
        <v>535</v>
      </c>
    </row>
    <row r="111" spans="1:39">
      <c r="A111" s="121" t="s">
        <v>625</v>
      </c>
      <c r="B111" s="92" t="s">
        <v>220</v>
      </c>
      <c r="C111" s="93" t="s">
        <v>626</v>
      </c>
      <c r="D111" s="142" t="s">
        <v>627</v>
      </c>
      <c r="E111" s="94">
        <v>100</v>
      </c>
      <c r="F111" s="95" t="s">
        <v>406</v>
      </c>
      <c r="O111" s="95">
        <v>20</v>
      </c>
      <c r="P111" s="95" t="s">
        <v>628</v>
      </c>
      <c r="V111" s="98" t="s">
        <v>225</v>
      </c>
      <c r="W111" s="94">
        <v>9.4</v>
      </c>
      <c r="X111" s="95" t="s">
        <v>629</v>
      </c>
      <c r="Y111" s="93" t="s">
        <v>626</v>
      </c>
      <c r="Z111" s="93" t="s">
        <v>227</v>
      </c>
      <c r="AB111" s="95" t="s">
        <v>33</v>
      </c>
      <c r="AJ111" s="95" t="s">
        <v>228</v>
      </c>
      <c r="AK111" s="95" t="s">
        <v>166</v>
      </c>
      <c r="AL111" s="95" t="s">
        <v>167</v>
      </c>
      <c r="AM111" s="95" t="s">
        <v>535</v>
      </c>
    </row>
    <row r="112" spans="1:39">
      <c r="A112" s="121" t="s">
        <v>630</v>
      </c>
      <c r="B112" s="92" t="s">
        <v>156</v>
      </c>
      <c r="C112" s="93" t="s">
        <v>631</v>
      </c>
      <c r="D112" s="142" t="s">
        <v>632</v>
      </c>
      <c r="E112" s="94">
        <v>100</v>
      </c>
      <c r="F112" s="95" t="s">
        <v>406</v>
      </c>
      <c r="O112" s="95">
        <v>20</v>
      </c>
      <c r="P112" s="95" t="s">
        <v>633</v>
      </c>
      <c r="V112" s="98" t="s">
        <v>57</v>
      </c>
      <c r="X112" s="93" t="s">
        <v>634</v>
      </c>
      <c r="Y112" s="93" t="s">
        <v>631</v>
      </c>
      <c r="Z112" s="93" t="s">
        <v>541</v>
      </c>
      <c r="AA112" s="93" t="s">
        <v>635</v>
      </c>
      <c r="AB112" s="93" t="s">
        <v>218</v>
      </c>
      <c r="AJ112" s="95" t="s">
        <v>165</v>
      </c>
      <c r="AK112" s="95" t="s">
        <v>166</v>
      </c>
      <c r="AL112" s="95" t="s">
        <v>167</v>
      </c>
      <c r="AM112" s="95" t="s">
        <v>535</v>
      </c>
    </row>
    <row r="113" spans="1:39">
      <c r="A113" s="121" t="s">
        <v>636</v>
      </c>
      <c r="B113" s="92" t="s">
        <v>220</v>
      </c>
      <c r="C113" s="93" t="s">
        <v>637</v>
      </c>
      <c r="D113" s="142" t="s">
        <v>638</v>
      </c>
      <c r="E113" s="94">
        <v>10</v>
      </c>
      <c r="F113" s="95" t="s">
        <v>406</v>
      </c>
      <c r="O113" s="95">
        <v>20</v>
      </c>
      <c r="P113" s="95" t="s">
        <v>639</v>
      </c>
      <c r="V113" s="98" t="s">
        <v>225</v>
      </c>
      <c r="W113" s="94">
        <v>0.94</v>
      </c>
      <c r="X113" s="95" t="s">
        <v>640</v>
      </c>
      <c r="Y113" s="93" t="s">
        <v>637</v>
      </c>
      <c r="Z113" s="93" t="s">
        <v>227</v>
      </c>
      <c r="AB113" s="95" t="s">
        <v>33</v>
      </c>
      <c r="AJ113" s="95" t="s">
        <v>228</v>
      </c>
      <c r="AK113" s="95" t="s">
        <v>166</v>
      </c>
      <c r="AL113" s="95" t="s">
        <v>167</v>
      </c>
      <c r="AM113" s="95" t="s">
        <v>535</v>
      </c>
    </row>
    <row r="114" spans="1:39">
      <c r="A114" s="121" t="s">
        <v>641</v>
      </c>
      <c r="B114" s="92" t="s">
        <v>156</v>
      </c>
      <c r="C114" s="93" t="s">
        <v>642</v>
      </c>
      <c r="D114" s="142" t="s">
        <v>643</v>
      </c>
      <c r="E114" s="94">
        <v>10</v>
      </c>
      <c r="F114" s="95" t="s">
        <v>406</v>
      </c>
      <c r="O114" s="95">
        <v>20</v>
      </c>
      <c r="P114" s="95" t="s">
        <v>644</v>
      </c>
      <c r="V114" s="98" t="s">
        <v>57</v>
      </c>
      <c r="X114" s="93" t="s">
        <v>645</v>
      </c>
      <c r="Y114" s="93" t="s">
        <v>642</v>
      </c>
      <c r="Z114" s="93" t="s">
        <v>541</v>
      </c>
      <c r="AA114" s="93" t="s">
        <v>646</v>
      </c>
      <c r="AB114" s="93" t="s">
        <v>218</v>
      </c>
      <c r="AJ114" s="95" t="s">
        <v>165</v>
      </c>
      <c r="AK114" s="95" t="s">
        <v>166</v>
      </c>
      <c r="AL114" s="95" t="s">
        <v>167</v>
      </c>
      <c r="AM114" s="95" t="s">
        <v>535</v>
      </c>
    </row>
    <row r="115" spans="1:39">
      <c r="A115" s="121" t="s">
        <v>647</v>
      </c>
      <c r="B115" s="92" t="s">
        <v>220</v>
      </c>
      <c r="C115" s="93" t="s">
        <v>648</v>
      </c>
      <c r="D115" s="142" t="s">
        <v>649</v>
      </c>
      <c r="E115" s="94">
        <v>95</v>
      </c>
      <c r="F115" s="95" t="s">
        <v>406</v>
      </c>
      <c r="O115" s="95">
        <v>20</v>
      </c>
      <c r="P115" s="95" t="s">
        <v>650</v>
      </c>
      <c r="V115" s="98" t="s">
        <v>225</v>
      </c>
      <c r="W115" s="94">
        <v>8.74</v>
      </c>
      <c r="X115" s="95" t="s">
        <v>651</v>
      </c>
      <c r="Y115" s="93" t="s">
        <v>648</v>
      </c>
      <c r="Z115" s="93" t="s">
        <v>227</v>
      </c>
      <c r="AB115" s="95" t="s">
        <v>33</v>
      </c>
      <c r="AJ115" s="95" t="s">
        <v>228</v>
      </c>
      <c r="AK115" s="95" t="s">
        <v>166</v>
      </c>
      <c r="AL115" s="95" t="s">
        <v>167</v>
      </c>
      <c r="AM115" s="95" t="s">
        <v>535</v>
      </c>
    </row>
    <row r="116" spans="1:39">
      <c r="A116" s="121" t="s">
        <v>652</v>
      </c>
      <c r="B116" s="92" t="s">
        <v>156</v>
      </c>
      <c r="C116" s="93" t="s">
        <v>653</v>
      </c>
      <c r="D116" s="142" t="s">
        <v>654</v>
      </c>
      <c r="E116" s="94">
        <v>95</v>
      </c>
      <c r="F116" s="95" t="s">
        <v>406</v>
      </c>
      <c r="O116" s="95">
        <v>20</v>
      </c>
      <c r="P116" s="95" t="s">
        <v>655</v>
      </c>
      <c r="V116" s="98" t="s">
        <v>57</v>
      </c>
      <c r="X116" s="93" t="s">
        <v>656</v>
      </c>
      <c r="Y116" s="93" t="s">
        <v>653</v>
      </c>
      <c r="Z116" s="93" t="s">
        <v>541</v>
      </c>
      <c r="AA116" s="93" t="s">
        <v>657</v>
      </c>
      <c r="AB116" s="93" t="s">
        <v>218</v>
      </c>
      <c r="AJ116" s="95" t="s">
        <v>165</v>
      </c>
      <c r="AK116" s="95" t="s">
        <v>166</v>
      </c>
      <c r="AL116" s="95" t="s">
        <v>167</v>
      </c>
      <c r="AM116" s="95" t="s">
        <v>535</v>
      </c>
    </row>
    <row r="117" spans="1:39">
      <c r="A117" s="121" t="s">
        <v>658</v>
      </c>
      <c r="B117" s="92" t="s">
        <v>220</v>
      </c>
      <c r="C117" s="93" t="s">
        <v>659</v>
      </c>
      <c r="D117" s="142" t="s">
        <v>660</v>
      </c>
      <c r="E117" s="94">
        <v>50</v>
      </c>
      <c r="F117" s="95" t="s">
        <v>406</v>
      </c>
      <c r="O117" s="95">
        <v>20</v>
      </c>
      <c r="P117" s="95" t="s">
        <v>661</v>
      </c>
      <c r="V117" s="98" t="s">
        <v>225</v>
      </c>
      <c r="W117" s="94">
        <v>5.2</v>
      </c>
      <c r="X117" s="95" t="s">
        <v>662</v>
      </c>
      <c r="Y117" s="93" t="s">
        <v>659</v>
      </c>
      <c r="Z117" s="93" t="s">
        <v>227</v>
      </c>
      <c r="AB117" s="95" t="s">
        <v>33</v>
      </c>
      <c r="AJ117" s="95" t="s">
        <v>228</v>
      </c>
      <c r="AK117" s="95" t="s">
        <v>166</v>
      </c>
      <c r="AL117" s="95" t="s">
        <v>167</v>
      </c>
      <c r="AM117" s="95" t="s">
        <v>535</v>
      </c>
    </row>
    <row r="118" spans="1:39">
      <c r="A118" s="121" t="s">
        <v>663</v>
      </c>
      <c r="B118" s="92" t="s">
        <v>156</v>
      </c>
      <c r="C118" s="93" t="s">
        <v>664</v>
      </c>
      <c r="D118" s="142" t="s">
        <v>665</v>
      </c>
      <c r="E118" s="94">
        <v>50</v>
      </c>
      <c r="F118" s="95" t="s">
        <v>406</v>
      </c>
      <c r="O118" s="95">
        <v>20</v>
      </c>
      <c r="P118" s="95" t="s">
        <v>666</v>
      </c>
      <c r="V118" s="98" t="s">
        <v>57</v>
      </c>
      <c r="X118" s="93" t="s">
        <v>667</v>
      </c>
      <c r="Y118" s="93" t="s">
        <v>664</v>
      </c>
      <c r="Z118" s="93" t="s">
        <v>541</v>
      </c>
      <c r="AA118" s="93" t="s">
        <v>668</v>
      </c>
      <c r="AB118" s="93" t="s">
        <v>218</v>
      </c>
      <c r="AJ118" s="95" t="s">
        <v>165</v>
      </c>
      <c r="AK118" s="95" t="s">
        <v>166</v>
      </c>
      <c r="AL118" s="95" t="s">
        <v>167</v>
      </c>
      <c r="AM118" s="95" t="s">
        <v>535</v>
      </c>
    </row>
    <row r="119" spans="1:39">
      <c r="A119" s="121" t="s">
        <v>669</v>
      </c>
      <c r="B119" s="92" t="s">
        <v>220</v>
      </c>
      <c r="C119" s="93" t="s">
        <v>670</v>
      </c>
      <c r="D119" s="142" t="s">
        <v>671</v>
      </c>
      <c r="E119" s="94">
        <v>20</v>
      </c>
      <c r="F119" s="95" t="s">
        <v>406</v>
      </c>
      <c r="O119" s="95">
        <v>20</v>
      </c>
      <c r="P119" s="95" t="s">
        <v>672</v>
      </c>
      <c r="V119" s="98" t="s">
        <v>225</v>
      </c>
      <c r="W119" s="94">
        <v>2.68</v>
      </c>
      <c r="X119" s="95" t="s">
        <v>673</v>
      </c>
      <c r="Y119" s="93" t="s">
        <v>670</v>
      </c>
      <c r="Z119" s="93" t="s">
        <v>227</v>
      </c>
      <c r="AB119" s="95" t="s">
        <v>33</v>
      </c>
      <c r="AJ119" s="95" t="s">
        <v>228</v>
      </c>
      <c r="AK119" s="95" t="s">
        <v>166</v>
      </c>
      <c r="AL119" s="95" t="s">
        <v>167</v>
      </c>
      <c r="AM119" s="95" t="s">
        <v>535</v>
      </c>
    </row>
    <row r="120" spans="1:39">
      <c r="A120" s="121" t="s">
        <v>674</v>
      </c>
      <c r="B120" s="92" t="s">
        <v>156</v>
      </c>
      <c r="C120" s="93" t="s">
        <v>675</v>
      </c>
      <c r="D120" s="142" t="s">
        <v>676</v>
      </c>
      <c r="E120" s="94">
        <v>20</v>
      </c>
      <c r="F120" s="95" t="s">
        <v>406</v>
      </c>
      <c r="O120" s="95">
        <v>20</v>
      </c>
      <c r="P120" s="95" t="s">
        <v>677</v>
      </c>
      <c r="V120" s="98" t="s">
        <v>57</v>
      </c>
      <c r="X120" s="93" t="s">
        <v>678</v>
      </c>
      <c r="Y120" s="93" t="s">
        <v>675</v>
      </c>
      <c r="Z120" s="93" t="s">
        <v>541</v>
      </c>
      <c r="AA120" s="93" t="s">
        <v>679</v>
      </c>
      <c r="AB120" s="93" t="s">
        <v>218</v>
      </c>
      <c r="AJ120" s="95" t="s">
        <v>165</v>
      </c>
      <c r="AK120" s="95" t="s">
        <v>166</v>
      </c>
      <c r="AL120" s="95" t="s">
        <v>167</v>
      </c>
      <c r="AM120" s="95" t="s">
        <v>535</v>
      </c>
    </row>
    <row r="121" spans="1:39">
      <c r="A121" s="121" t="s">
        <v>680</v>
      </c>
      <c r="B121" s="92" t="s">
        <v>220</v>
      </c>
      <c r="C121" s="93" t="s">
        <v>681</v>
      </c>
      <c r="D121" s="142" t="s">
        <v>578</v>
      </c>
      <c r="E121" s="94">
        <v>900</v>
      </c>
      <c r="F121" s="95" t="s">
        <v>406</v>
      </c>
      <c r="O121" s="95">
        <v>20</v>
      </c>
      <c r="P121" s="95" t="s">
        <v>682</v>
      </c>
      <c r="V121" s="98" t="s">
        <v>225</v>
      </c>
      <c r="W121" s="94">
        <v>82.8</v>
      </c>
      <c r="X121" s="95" t="s">
        <v>580</v>
      </c>
      <c r="Y121" s="95" t="s">
        <v>681</v>
      </c>
      <c r="Z121" s="93" t="s">
        <v>227</v>
      </c>
      <c r="AB121" s="93" t="s">
        <v>410</v>
      </c>
      <c r="AJ121" s="95" t="s">
        <v>228</v>
      </c>
      <c r="AK121" s="95" t="s">
        <v>166</v>
      </c>
      <c r="AL121" s="95" t="s">
        <v>167</v>
      </c>
      <c r="AM121" s="95" t="s">
        <v>535</v>
      </c>
    </row>
    <row r="122" spans="1:39">
      <c r="A122" s="121" t="s">
        <v>683</v>
      </c>
      <c r="B122" s="92" t="s">
        <v>156</v>
      </c>
      <c r="C122" s="93" t="s">
        <v>684</v>
      </c>
      <c r="D122" s="142" t="s">
        <v>685</v>
      </c>
      <c r="E122" s="94">
        <v>900</v>
      </c>
      <c r="F122" s="95" t="s">
        <v>406</v>
      </c>
      <c r="O122" s="95">
        <v>20</v>
      </c>
      <c r="P122" s="95" t="s">
        <v>686</v>
      </c>
      <c r="V122" s="98" t="s">
        <v>57</v>
      </c>
      <c r="X122" s="93" t="s">
        <v>687</v>
      </c>
      <c r="Y122" s="93" t="s">
        <v>684</v>
      </c>
      <c r="Z122" s="93" t="s">
        <v>541</v>
      </c>
      <c r="AA122" s="93" t="s">
        <v>688</v>
      </c>
      <c r="AB122" s="93" t="s">
        <v>218</v>
      </c>
      <c r="AJ122" s="95" t="s">
        <v>165</v>
      </c>
      <c r="AK122" s="95" t="s">
        <v>166</v>
      </c>
      <c r="AL122" s="95" t="s">
        <v>167</v>
      </c>
      <c r="AM122" s="95" t="s">
        <v>535</v>
      </c>
    </row>
    <row r="123" spans="1:39">
      <c r="A123" s="121" t="s">
        <v>689</v>
      </c>
      <c r="B123" s="92" t="s">
        <v>220</v>
      </c>
      <c r="C123" s="93" t="s">
        <v>690</v>
      </c>
      <c r="D123" s="142" t="s">
        <v>616</v>
      </c>
      <c r="E123" s="94">
        <v>120</v>
      </c>
      <c r="F123" s="95" t="s">
        <v>406</v>
      </c>
      <c r="O123" s="95">
        <v>20</v>
      </c>
      <c r="P123" s="95" t="s">
        <v>691</v>
      </c>
      <c r="V123" s="98" t="s">
        <v>225</v>
      </c>
      <c r="W123" s="94">
        <v>11.04</v>
      </c>
      <c r="X123" s="95" t="s">
        <v>618</v>
      </c>
      <c r="Y123" s="95" t="s">
        <v>690</v>
      </c>
      <c r="Z123" s="93" t="s">
        <v>227</v>
      </c>
      <c r="AB123" s="93" t="s">
        <v>410</v>
      </c>
      <c r="AJ123" s="95" t="s">
        <v>228</v>
      </c>
      <c r="AK123" s="95" t="s">
        <v>166</v>
      </c>
      <c r="AL123" s="95" t="s">
        <v>167</v>
      </c>
      <c r="AM123" s="95" t="s">
        <v>535</v>
      </c>
    </row>
    <row r="124" spans="1:39">
      <c r="A124" s="121" t="s">
        <v>692</v>
      </c>
      <c r="B124" s="92" t="s">
        <v>156</v>
      </c>
      <c r="C124" s="93" t="s">
        <v>693</v>
      </c>
      <c r="D124" s="142" t="s">
        <v>694</v>
      </c>
      <c r="E124" s="94">
        <v>120</v>
      </c>
      <c r="F124" s="95" t="s">
        <v>406</v>
      </c>
      <c r="O124" s="95">
        <v>20</v>
      </c>
      <c r="P124" s="95" t="s">
        <v>695</v>
      </c>
      <c r="V124" s="98" t="s">
        <v>57</v>
      </c>
      <c r="X124" s="93" t="s">
        <v>696</v>
      </c>
      <c r="Y124" s="93" t="s">
        <v>693</v>
      </c>
      <c r="Z124" s="93" t="s">
        <v>541</v>
      </c>
      <c r="AA124" s="93" t="s">
        <v>697</v>
      </c>
      <c r="AB124" s="93" t="s">
        <v>218</v>
      </c>
      <c r="AJ124" s="95" t="s">
        <v>165</v>
      </c>
      <c r="AK124" s="95" t="s">
        <v>166</v>
      </c>
      <c r="AL124" s="95" t="s">
        <v>167</v>
      </c>
      <c r="AM124" s="95" t="s">
        <v>535</v>
      </c>
    </row>
    <row r="125" spans="1:39">
      <c r="A125" s="121" t="s">
        <v>698</v>
      </c>
      <c r="B125" s="92" t="s">
        <v>220</v>
      </c>
      <c r="C125" s="93" t="s">
        <v>699</v>
      </c>
      <c r="D125" s="142" t="s">
        <v>700</v>
      </c>
      <c r="E125" s="94">
        <v>580</v>
      </c>
      <c r="F125" s="95" t="s">
        <v>406</v>
      </c>
      <c r="O125" s="95">
        <v>20</v>
      </c>
      <c r="P125" s="95" t="s">
        <v>701</v>
      </c>
      <c r="V125" s="98" t="s">
        <v>225</v>
      </c>
      <c r="W125" s="94">
        <v>53.36</v>
      </c>
      <c r="X125" s="95" t="s">
        <v>702</v>
      </c>
      <c r="Y125" s="93" t="s">
        <v>699</v>
      </c>
      <c r="Z125" s="93" t="s">
        <v>227</v>
      </c>
      <c r="AB125" s="95" t="s">
        <v>33</v>
      </c>
      <c r="AJ125" s="95" t="s">
        <v>228</v>
      </c>
      <c r="AK125" s="95" t="s">
        <v>166</v>
      </c>
      <c r="AL125" s="95" t="s">
        <v>167</v>
      </c>
      <c r="AM125" s="95" t="s">
        <v>535</v>
      </c>
    </row>
    <row r="126" spans="1:39">
      <c r="A126" s="121" t="s">
        <v>703</v>
      </c>
      <c r="B126" s="92" t="s">
        <v>156</v>
      </c>
      <c r="C126" s="93" t="s">
        <v>704</v>
      </c>
      <c r="D126" s="142" t="s">
        <v>705</v>
      </c>
      <c r="E126" s="94">
        <v>580</v>
      </c>
      <c r="F126" s="95" t="s">
        <v>406</v>
      </c>
      <c r="O126" s="95">
        <v>20</v>
      </c>
      <c r="P126" s="95" t="s">
        <v>706</v>
      </c>
      <c r="V126" s="98" t="s">
        <v>57</v>
      </c>
      <c r="X126" s="93" t="s">
        <v>707</v>
      </c>
      <c r="Y126" s="93" t="s">
        <v>704</v>
      </c>
      <c r="Z126" s="93" t="s">
        <v>541</v>
      </c>
      <c r="AA126" s="93" t="s">
        <v>708</v>
      </c>
      <c r="AB126" s="93" t="s">
        <v>218</v>
      </c>
      <c r="AJ126" s="95" t="s">
        <v>165</v>
      </c>
      <c r="AK126" s="95" t="s">
        <v>166</v>
      </c>
      <c r="AL126" s="95" t="s">
        <v>167</v>
      </c>
      <c r="AM126" s="95" t="s">
        <v>535</v>
      </c>
    </row>
    <row r="127" spans="1:39">
      <c r="A127" s="121" t="s">
        <v>709</v>
      </c>
      <c r="B127" s="92" t="s">
        <v>220</v>
      </c>
      <c r="C127" s="93" t="s">
        <v>588</v>
      </c>
      <c r="D127" s="142" t="s">
        <v>589</v>
      </c>
      <c r="E127" s="94">
        <v>60</v>
      </c>
      <c r="F127" s="95" t="s">
        <v>406</v>
      </c>
      <c r="O127" s="95">
        <v>20</v>
      </c>
      <c r="P127" s="95" t="s">
        <v>710</v>
      </c>
      <c r="V127" s="98" t="s">
        <v>225</v>
      </c>
      <c r="W127" s="94">
        <v>5.52</v>
      </c>
      <c r="X127" s="95" t="s">
        <v>591</v>
      </c>
      <c r="Y127" s="93" t="s">
        <v>588</v>
      </c>
      <c r="Z127" s="93" t="s">
        <v>227</v>
      </c>
      <c r="AB127" s="95" t="s">
        <v>33</v>
      </c>
      <c r="AJ127" s="95" t="s">
        <v>228</v>
      </c>
      <c r="AK127" s="95" t="s">
        <v>166</v>
      </c>
      <c r="AL127" s="95" t="s">
        <v>167</v>
      </c>
      <c r="AM127" s="95" t="s">
        <v>535</v>
      </c>
    </row>
    <row r="128" spans="1:39">
      <c r="A128" s="121" t="s">
        <v>711</v>
      </c>
      <c r="B128" s="92" t="s">
        <v>156</v>
      </c>
      <c r="C128" s="93" t="s">
        <v>712</v>
      </c>
      <c r="D128" s="142" t="s">
        <v>713</v>
      </c>
      <c r="E128" s="94">
        <v>60</v>
      </c>
      <c r="F128" s="95" t="s">
        <v>406</v>
      </c>
      <c r="O128" s="95">
        <v>20</v>
      </c>
      <c r="P128" s="95" t="s">
        <v>714</v>
      </c>
      <c r="V128" s="98" t="s">
        <v>57</v>
      </c>
      <c r="X128" s="93" t="s">
        <v>715</v>
      </c>
      <c r="Y128" s="93" t="s">
        <v>712</v>
      </c>
      <c r="Z128" s="93" t="s">
        <v>541</v>
      </c>
      <c r="AA128" s="93" t="s">
        <v>716</v>
      </c>
      <c r="AB128" s="93" t="s">
        <v>218</v>
      </c>
      <c r="AJ128" s="95" t="s">
        <v>165</v>
      </c>
      <c r="AK128" s="95" t="s">
        <v>166</v>
      </c>
      <c r="AL128" s="95" t="s">
        <v>167</v>
      </c>
      <c r="AM128" s="95" t="s">
        <v>535</v>
      </c>
    </row>
    <row r="129" spans="1:39">
      <c r="A129" s="121" t="s">
        <v>717</v>
      </c>
      <c r="B129" s="92" t="s">
        <v>220</v>
      </c>
      <c r="C129" s="93" t="s">
        <v>718</v>
      </c>
      <c r="D129" s="142" t="s">
        <v>719</v>
      </c>
      <c r="E129" s="94">
        <v>10</v>
      </c>
      <c r="F129" s="95" t="s">
        <v>406</v>
      </c>
      <c r="O129" s="95">
        <v>20</v>
      </c>
      <c r="P129" s="95" t="s">
        <v>720</v>
      </c>
      <c r="V129" s="98" t="s">
        <v>225</v>
      </c>
      <c r="W129" s="94">
        <v>1.89</v>
      </c>
      <c r="X129" s="95" t="s">
        <v>721</v>
      </c>
      <c r="Y129" s="93" t="s">
        <v>718</v>
      </c>
      <c r="Z129" s="93" t="s">
        <v>227</v>
      </c>
      <c r="AB129" s="95" t="s">
        <v>33</v>
      </c>
      <c r="AJ129" s="95" t="s">
        <v>228</v>
      </c>
      <c r="AK129" s="95" t="s">
        <v>166</v>
      </c>
      <c r="AL129" s="95" t="s">
        <v>167</v>
      </c>
      <c r="AM129" s="95" t="s">
        <v>535</v>
      </c>
    </row>
    <row r="130" spans="1:39">
      <c r="A130" s="121" t="s">
        <v>722</v>
      </c>
      <c r="B130" s="92" t="s">
        <v>156</v>
      </c>
      <c r="C130" s="93" t="s">
        <v>723</v>
      </c>
      <c r="D130" s="142" t="s">
        <v>724</v>
      </c>
      <c r="E130" s="94">
        <v>10</v>
      </c>
      <c r="F130" s="95" t="s">
        <v>406</v>
      </c>
      <c r="O130" s="95">
        <v>20</v>
      </c>
      <c r="P130" s="95" t="s">
        <v>725</v>
      </c>
      <c r="V130" s="98" t="s">
        <v>57</v>
      </c>
      <c r="X130" s="95" t="s">
        <v>726</v>
      </c>
      <c r="Y130" s="95" t="s">
        <v>723</v>
      </c>
      <c r="Z130" s="93" t="s">
        <v>541</v>
      </c>
      <c r="AA130" s="93" t="s">
        <v>727</v>
      </c>
      <c r="AB130" s="93" t="s">
        <v>164</v>
      </c>
      <c r="AJ130" s="95" t="s">
        <v>165</v>
      </c>
      <c r="AK130" s="95" t="s">
        <v>166</v>
      </c>
      <c r="AL130" s="95" t="s">
        <v>167</v>
      </c>
      <c r="AM130" s="95" t="s">
        <v>535</v>
      </c>
    </row>
    <row r="131" spans="1:39">
      <c r="A131" s="121" t="s">
        <v>728</v>
      </c>
      <c r="B131" s="92" t="s">
        <v>220</v>
      </c>
      <c r="C131" s="93" t="s">
        <v>729</v>
      </c>
      <c r="D131" s="142" t="s">
        <v>730</v>
      </c>
      <c r="E131" s="94">
        <v>45</v>
      </c>
      <c r="F131" s="95" t="s">
        <v>406</v>
      </c>
      <c r="O131" s="95">
        <v>20</v>
      </c>
      <c r="P131" s="95" t="s">
        <v>731</v>
      </c>
      <c r="V131" s="98" t="s">
        <v>225</v>
      </c>
      <c r="W131" s="94">
        <v>7.5149999999999997</v>
      </c>
      <c r="X131" s="95" t="s">
        <v>732</v>
      </c>
      <c r="Y131" s="93" t="s">
        <v>729</v>
      </c>
      <c r="Z131" s="93" t="s">
        <v>227</v>
      </c>
      <c r="AB131" s="95" t="s">
        <v>33</v>
      </c>
      <c r="AJ131" s="95" t="s">
        <v>228</v>
      </c>
      <c r="AK131" s="95" t="s">
        <v>166</v>
      </c>
      <c r="AL131" s="95" t="s">
        <v>167</v>
      </c>
      <c r="AM131" s="95" t="s">
        <v>535</v>
      </c>
    </row>
    <row r="132" spans="1:39">
      <c r="A132" s="121" t="s">
        <v>733</v>
      </c>
      <c r="B132" s="92" t="s">
        <v>156</v>
      </c>
      <c r="C132" s="93" t="s">
        <v>734</v>
      </c>
      <c r="D132" s="142" t="s">
        <v>735</v>
      </c>
      <c r="E132" s="94">
        <v>45</v>
      </c>
      <c r="F132" s="95" t="s">
        <v>406</v>
      </c>
      <c r="O132" s="95">
        <v>20</v>
      </c>
      <c r="P132" s="95" t="s">
        <v>736</v>
      </c>
      <c r="V132" s="98" t="s">
        <v>57</v>
      </c>
      <c r="X132" s="95" t="s">
        <v>737</v>
      </c>
      <c r="Y132" s="95" t="s">
        <v>734</v>
      </c>
      <c r="Z132" s="93" t="s">
        <v>541</v>
      </c>
      <c r="AA132" s="93" t="s">
        <v>738</v>
      </c>
      <c r="AB132" s="93" t="s">
        <v>164</v>
      </c>
      <c r="AJ132" s="95" t="s">
        <v>165</v>
      </c>
      <c r="AK132" s="95" t="s">
        <v>166</v>
      </c>
      <c r="AL132" s="95" t="s">
        <v>167</v>
      </c>
      <c r="AM132" s="95" t="s">
        <v>535</v>
      </c>
    </row>
    <row r="133" spans="1:39">
      <c r="A133" s="121" t="s">
        <v>739</v>
      </c>
      <c r="B133" s="92" t="s">
        <v>220</v>
      </c>
      <c r="C133" s="93" t="s">
        <v>740</v>
      </c>
      <c r="D133" s="142" t="s">
        <v>741</v>
      </c>
      <c r="E133" s="94">
        <v>50</v>
      </c>
      <c r="F133" s="95" t="s">
        <v>406</v>
      </c>
      <c r="O133" s="95">
        <v>20</v>
      </c>
      <c r="P133" s="95" t="s">
        <v>742</v>
      </c>
      <c r="V133" s="98" t="s">
        <v>225</v>
      </c>
      <c r="W133" s="94">
        <v>9.4499999999999993</v>
      </c>
      <c r="X133" s="95" t="s">
        <v>743</v>
      </c>
      <c r="Y133" s="93" t="s">
        <v>740</v>
      </c>
      <c r="Z133" s="93" t="s">
        <v>227</v>
      </c>
      <c r="AB133" s="95" t="s">
        <v>33</v>
      </c>
      <c r="AJ133" s="95" t="s">
        <v>228</v>
      </c>
      <c r="AK133" s="95" t="s">
        <v>166</v>
      </c>
      <c r="AL133" s="95" t="s">
        <v>167</v>
      </c>
      <c r="AM133" s="95" t="s">
        <v>535</v>
      </c>
    </row>
    <row r="134" spans="1:39">
      <c r="A134" s="121" t="s">
        <v>744</v>
      </c>
      <c r="B134" s="92" t="s">
        <v>156</v>
      </c>
      <c r="C134" s="93" t="s">
        <v>745</v>
      </c>
      <c r="D134" s="142" t="s">
        <v>746</v>
      </c>
      <c r="E134" s="94">
        <v>50</v>
      </c>
      <c r="F134" s="95" t="s">
        <v>406</v>
      </c>
      <c r="O134" s="95">
        <v>20</v>
      </c>
      <c r="P134" s="95" t="s">
        <v>747</v>
      </c>
      <c r="V134" s="98" t="s">
        <v>57</v>
      </c>
      <c r="X134" s="95" t="s">
        <v>748</v>
      </c>
      <c r="Y134" s="95" t="s">
        <v>745</v>
      </c>
      <c r="Z134" s="93" t="s">
        <v>541</v>
      </c>
      <c r="AA134" s="93" t="s">
        <v>749</v>
      </c>
      <c r="AB134" s="93" t="s">
        <v>218</v>
      </c>
      <c r="AJ134" s="95" t="s">
        <v>165</v>
      </c>
      <c r="AK134" s="95" t="s">
        <v>166</v>
      </c>
      <c r="AL134" s="95" t="s">
        <v>167</v>
      </c>
      <c r="AM134" s="95" t="s">
        <v>535</v>
      </c>
    </row>
    <row r="135" spans="1:39">
      <c r="A135" s="121" t="s">
        <v>750</v>
      </c>
      <c r="B135" s="92" t="s">
        <v>220</v>
      </c>
      <c r="C135" s="93" t="s">
        <v>670</v>
      </c>
      <c r="D135" s="142" t="s">
        <v>671</v>
      </c>
      <c r="E135" s="94">
        <v>45</v>
      </c>
      <c r="F135" s="95" t="s">
        <v>406</v>
      </c>
      <c r="O135" s="95">
        <v>20</v>
      </c>
      <c r="P135" s="95" t="s">
        <v>751</v>
      </c>
      <c r="V135" s="98" t="s">
        <v>225</v>
      </c>
      <c r="W135" s="94">
        <v>6.03</v>
      </c>
      <c r="X135" s="95" t="s">
        <v>673</v>
      </c>
      <c r="Y135" s="93" t="s">
        <v>670</v>
      </c>
      <c r="Z135" s="93" t="s">
        <v>227</v>
      </c>
      <c r="AB135" s="95" t="s">
        <v>33</v>
      </c>
      <c r="AJ135" s="95" t="s">
        <v>228</v>
      </c>
      <c r="AK135" s="95" t="s">
        <v>166</v>
      </c>
      <c r="AL135" s="95" t="s">
        <v>167</v>
      </c>
      <c r="AM135" s="95" t="s">
        <v>535</v>
      </c>
    </row>
    <row r="136" spans="1:39">
      <c r="A136" s="121" t="s">
        <v>752</v>
      </c>
      <c r="B136" s="92" t="s">
        <v>156</v>
      </c>
      <c r="C136" s="93" t="s">
        <v>753</v>
      </c>
      <c r="D136" s="142" t="s">
        <v>754</v>
      </c>
      <c r="E136" s="94">
        <v>45</v>
      </c>
      <c r="F136" s="95" t="s">
        <v>406</v>
      </c>
      <c r="O136" s="95">
        <v>20</v>
      </c>
      <c r="P136" s="95" t="s">
        <v>755</v>
      </c>
      <c r="V136" s="98" t="s">
        <v>57</v>
      </c>
      <c r="X136" s="93" t="s">
        <v>756</v>
      </c>
      <c r="Y136" s="93" t="s">
        <v>753</v>
      </c>
      <c r="Z136" s="93" t="s">
        <v>541</v>
      </c>
      <c r="AA136" s="93" t="s">
        <v>757</v>
      </c>
      <c r="AB136" s="93" t="s">
        <v>164</v>
      </c>
      <c r="AJ136" s="95" t="s">
        <v>165</v>
      </c>
      <c r="AK136" s="95" t="s">
        <v>166</v>
      </c>
      <c r="AL136" s="95" t="s">
        <v>167</v>
      </c>
      <c r="AM136" s="95" t="s">
        <v>535</v>
      </c>
    </row>
    <row r="137" spans="1:39">
      <c r="A137" s="121" t="s">
        <v>758</v>
      </c>
      <c r="B137" s="92" t="s">
        <v>220</v>
      </c>
      <c r="C137" s="93" t="s">
        <v>759</v>
      </c>
      <c r="D137" s="142" t="s">
        <v>760</v>
      </c>
      <c r="E137" s="94">
        <v>30</v>
      </c>
      <c r="F137" s="95" t="s">
        <v>406</v>
      </c>
      <c r="O137" s="95">
        <v>20</v>
      </c>
      <c r="P137" s="95" t="s">
        <v>761</v>
      </c>
      <c r="V137" s="98" t="s">
        <v>225</v>
      </c>
      <c r="W137" s="94">
        <v>4.92</v>
      </c>
      <c r="X137" s="95" t="s">
        <v>762</v>
      </c>
      <c r="Y137" s="93" t="s">
        <v>759</v>
      </c>
      <c r="Z137" s="93" t="s">
        <v>227</v>
      </c>
      <c r="AB137" s="95" t="s">
        <v>33</v>
      </c>
      <c r="AJ137" s="95" t="s">
        <v>228</v>
      </c>
      <c r="AK137" s="95" t="s">
        <v>166</v>
      </c>
      <c r="AL137" s="95" t="s">
        <v>167</v>
      </c>
      <c r="AM137" s="95" t="s">
        <v>535</v>
      </c>
    </row>
    <row r="138" spans="1:39">
      <c r="A138" s="121" t="s">
        <v>763</v>
      </c>
      <c r="B138" s="92" t="s">
        <v>156</v>
      </c>
      <c r="C138" s="93" t="s">
        <v>764</v>
      </c>
      <c r="D138" s="142" t="s">
        <v>765</v>
      </c>
      <c r="E138" s="94">
        <v>30</v>
      </c>
      <c r="F138" s="95" t="s">
        <v>406</v>
      </c>
      <c r="O138" s="95">
        <v>20</v>
      </c>
      <c r="P138" s="95" t="s">
        <v>766</v>
      </c>
      <c r="V138" s="98" t="s">
        <v>57</v>
      </c>
      <c r="X138" s="95" t="s">
        <v>767</v>
      </c>
      <c r="Y138" s="95" t="s">
        <v>764</v>
      </c>
      <c r="Z138" s="93" t="s">
        <v>541</v>
      </c>
      <c r="AA138" s="93" t="s">
        <v>768</v>
      </c>
      <c r="AB138" s="93" t="s">
        <v>164</v>
      </c>
      <c r="AJ138" s="95" t="s">
        <v>165</v>
      </c>
      <c r="AK138" s="95" t="s">
        <v>166</v>
      </c>
      <c r="AL138" s="95" t="s">
        <v>167</v>
      </c>
      <c r="AM138" s="95" t="s">
        <v>535</v>
      </c>
    </row>
    <row r="139" spans="1:39">
      <c r="A139" s="121" t="s">
        <v>769</v>
      </c>
      <c r="B139" s="92" t="s">
        <v>770</v>
      </c>
      <c r="C139" s="93" t="s">
        <v>771</v>
      </c>
      <c r="D139" s="142" t="s">
        <v>772</v>
      </c>
      <c r="E139" s="94">
        <v>120</v>
      </c>
      <c r="F139" s="95" t="s">
        <v>406</v>
      </c>
      <c r="O139" s="95">
        <v>20</v>
      </c>
      <c r="P139" s="95" t="s">
        <v>773</v>
      </c>
      <c r="V139" s="98" t="s">
        <v>225</v>
      </c>
      <c r="W139" s="94">
        <v>6.6</v>
      </c>
      <c r="X139" s="95" t="s">
        <v>774</v>
      </c>
      <c r="Y139" s="93" t="s">
        <v>771</v>
      </c>
      <c r="Z139" s="93" t="s">
        <v>775</v>
      </c>
      <c r="AB139" s="95" t="s">
        <v>33</v>
      </c>
      <c r="AJ139" s="95" t="s">
        <v>228</v>
      </c>
      <c r="AK139" s="95" t="s">
        <v>166</v>
      </c>
      <c r="AL139" s="95" t="s">
        <v>167</v>
      </c>
      <c r="AM139" s="95" t="s">
        <v>535</v>
      </c>
    </row>
    <row r="140" spans="1:39">
      <c r="A140" s="121" t="s">
        <v>776</v>
      </c>
      <c r="B140" s="92" t="s">
        <v>156</v>
      </c>
      <c r="C140" s="93" t="s">
        <v>777</v>
      </c>
      <c r="D140" s="142" t="s">
        <v>778</v>
      </c>
      <c r="E140" s="94">
        <v>120</v>
      </c>
      <c r="F140" s="95" t="s">
        <v>406</v>
      </c>
      <c r="O140" s="95">
        <v>20</v>
      </c>
      <c r="P140" s="95" t="s">
        <v>779</v>
      </c>
      <c r="V140" s="98" t="s">
        <v>57</v>
      </c>
      <c r="X140" s="95" t="s">
        <v>780</v>
      </c>
      <c r="Y140" s="95" t="s">
        <v>777</v>
      </c>
      <c r="Z140" s="93" t="s">
        <v>541</v>
      </c>
      <c r="AA140" s="93" t="s">
        <v>217</v>
      </c>
      <c r="AB140" s="93" t="s">
        <v>218</v>
      </c>
      <c r="AJ140" s="95" t="s">
        <v>165</v>
      </c>
      <c r="AK140" s="95" t="s">
        <v>166</v>
      </c>
      <c r="AL140" s="95" t="s">
        <v>167</v>
      </c>
      <c r="AM140" s="95" t="s">
        <v>535</v>
      </c>
    </row>
    <row r="141" spans="1:39">
      <c r="A141" s="121" t="s">
        <v>781</v>
      </c>
      <c r="B141" s="92" t="s">
        <v>770</v>
      </c>
      <c r="C141" s="93" t="s">
        <v>782</v>
      </c>
      <c r="D141" s="142" t="s">
        <v>783</v>
      </c>
      <c r="E141" s="94">
        <v>160</v>
      </c>
      <c r="F141" s="95" t="s">
        <v>406</v>
      </c>
      <c r="O141" s="95">
        <v>20</v>
      </c>
      <c r="P141" s="95" t="s">
        <v>784</v>
      </c>
      <c r="V141" s="98" t="s">
        <v>225</v>
      </c>
      <c r="W141" s="94">
        <v>8</v>
      </c>
      <c r="X141" s="95" t="s">
        <v>785</v>
      </c>
      <c r="Y141" s="93" t="s">
        <v>782</v>
      </c>
      <c r="Z141" s="93" t="s">
        <v>775</v>
      </c>
      <c r="AB141" s="95" t="s">
        <v>33</v>
      </c>
      <c r="AJ141" s="95" t="s">
        <v>228</v>
      </c>
      <c r="AK141" s="95" t="s">
        <v>166</v>
      </c>
      <c r="AL141" s="95" t="s">
        <v>167</v>
      </c>
      <c r="AM141" s="95" t="s">
        <v>535</v>
      </c>
    </row>
    <row r="142" spans="1:39">
      <c r="A142" s="121" t="s">
        <v>786</v>
      </c>
      <c r="B142" s="92" t="s">
        <v>156</v>
      </c>
      <c r="C142" s="93" t="s">
        <v>787</v>
      </c>
      <c r="D142" s="142" t="s">
        <v>788</v>
      </c>
      <c r="E142" s="94">
        <v>160</v>
      </c>
      <c r="F142" s="95" t="s">
        <v>406</v>
      </c>
      <c r="O142" s="95">
        <v>20</v>
      </c>
      <c r="P142" s="95" t="s">
        <v>789</v>
      </c>
      <c r="V142" s="98" t="s">
        <v>57</v>
      </c>
      <c r="X142" s="93" t="s">
        <v>790</v>
      </c>
      <c r="Y142" s="93" t="s">
        <v>787</v>
      </c>
      <c r="Z142" s="93" t="s">
        <v>541</v>
      </c>
      <c r="AA142" s="93" t="s">
        <v>791</v>
      </c>
      <c r="AB142" s="93" t="s">
        <v>164</v>
      </c>
      <c r="AJ142" s="95" t="s">
        <v>165</v>
      </c>
      <c r="AK142" s="95" t="s">
        <v>166</v>
      </c>
      <c r="AL142" s="95" t="s">
        <v>167</v>
      </c>
      <c r="AM142" s="95" t="s">
        <v>535</v>
      </c>
    </row>
    <row r="143" spans="1:39">
      <c r="A143" s="121" t="s">
        <v>792</v>
      </c>
      <c r="B143" s="92" t="s">
        <v>220</v>
      </c>
      <c r="C143" s="93" t="s">
        <v>793</v>
      </c>
      <c r="D143" s="142" t="s">
        <v>794</v>
      </c>
      <c r="E143" s="94">
        <v>150</v>
      </c>
      <c r="F143" s="95" t="s">
        <v>406</v>
      </c>
      <c r="O143" s="95">
        <v>20</v>
      </c>
      <c r="P143" s="95" t="s">
        <v>795</v>
      </c>
      <c r="V143" s="98" t="s">
        <v>225</v>
      </c>
      <c r="W143" s="94">
        <v>63.9</v>
      </c>
      <c r="X143" s="95" t="s">
        <v>796</v>
      </c>
      <c r="Y143" s="93" t="s">
        <v>793</v>
      </c>
      <c r="Z143" s="93" t="s">
        <v>227</v>
      </c>
      <c r="AB143" s="95" t="s">
        <v>33</v>
      </c>
      <c r="AJ143" s="95" t="s">
        <v>228</v>
      </c>
      <c r="AK143" s="95" t="s">
        <v>166</v>
      </c>
      <c r="AL143" s="95" t="s">
        <v>167</v>
      </c>
      <c r="AM143" s="95" t="s">
        <v>535</v>
      </c>
    </row>
    <row r="144" spans="1:39">
      <c r="A144" s="121" t="s">
        <v>797</v>
      </c>
      <c r="B144" s="92" t="s">
        <v>156</v>
      </c>
      <c r="C144" s="93" t="s">
        <v>798</v>
      </c>
      <c r="D144" s="142" t="s">
        <v>799</v>
      </c>
      <c r="E144" s="94">
        <v>150</v>
      </c>
      <c r="F144" s="95" t="s">
        <v>406</v>
      </c>
      <c r="O144" s="95">
        <v>20</v>
      </c>
      <c r="P144" s="95" t="s">
        <v>800</v>
      </c>
      <c r="V144" s="98" t="s">
        <v>57</v>
      </c>
      <c r="X144" s="95" t="s">
        <v>801</v>
      </c>
      <c r="Y144" s="95" t="s">
        <v>798</v>
      </c>
      <c r="Z144" s="93" t="s">
        <v>802</v>
      </c>
      <c r="AA144" s="93" t="s">
        <v>803</v>
      </c>
      <c r="AB144" s="93" t="s">
        <v>164</v>
      </c>
      <c r="AJ144" s="95" t="s">
        <v>165</v>
      </c>
      <c r="AK144" s="95" t="s">
        <v>166</v>
      </c>
      <c r="AL144" s="95" t="s">
        <v>167</v>
      </c>
      <c r="AM144" s="95" t="s">
        <v>535</v>
      </c>
    </row>
    <row r="145" spans="1:39">
      <c r="A145" s="121" t="s">
        <v>804</v>
      </c>
      <c r="B145" s="92" t="s">
        <v>220</v>
      </c>
      <c r="C145" s="93" t="s">
        <v>805</v>
      </c>
      <c r="D145" s="142" t="s">
        <v>806</v>
      </c>
      <c r="E145" s="94">
        <v>12</v>
      </c>
      <c r="F145" s="95" t="s">
        <v>406</v>
      </c>
      <c r="O145" s="95">
        <v>20</v>
      </c>
      <c r="P145" s="95" t="s">
        <v>807</v>
      </c>
      <c r="V145" s="98" t="s">
        <v>225</v>
      </c>
      <c r="W145" s="94">
        <v>6.2279999999999998</v>
      </c>
      <c r="X145" s="95" t="s">
        <v>808</v>
      </c>
      <c r="Y145" s="93" t="s">
        <v>805</v>
      </c>
      <c r="Z145" s="93" t="s">
        <v>227</v>
      </c>
      <c r="AB145" s="95" t="s">
        <v>33</v>
      </c>
      <c r="AJ145" s="95" t="s">
        <v>228</v>
      </c>
      <c r="AK145" s="95" t="s">
        <v>166</v>
      </c>
      <c r="AL145" s="95" t="s">
        <v>167</v>
      </c>
      <c r="AM145" s="95" t="s">
        <v>535</v>
      </c>
    </row>
    <row r="146" spans="1:39">
      <c r="A146" s="121" t="s">
        <v>809</v>
      </c>
      <c r="B146" s="92" t="s">
        <v>156</v>
      </c>
      <c r="C146" s="93" t="s">
        <v>810</v>
      </c>
      <c r="D146" s="142" t="s">
        <v>811</v>
      </c>
      <c r="E146" s="94">
        <v>12</v>
      </c>
      <c r="F146" s="95" t="s">
        <v>406</v>
      </c>
      <c r="O146" s="95">
        <v>20</v>
      </c>
      <c r="P146" s="95" t="s">
        <v>812</v>
      </c>
      <c r="V146" s="98" t="s">
        <v>57</v>
      </c>
      <c r="X146" s="95" t="s">
        <v>813</v>
      </c>
      <c r="Y146" s="95" t="s">
        <v>810</v>
      </c>
      <c r="Z146" s="93" t="s">
        <v>802</v>
      </c>
      <c r="AA146" s="93" t="s">
        <v>814</v>
      </c>
      <c r="AB146" s="93" t="s">
        <v>410</v>
      </c>
      <c r="AJ146" s="95" t="s">
        <v>165</v>
      </c>
      <c r="AK146" s="95" t="s">
        <v>166</v>
      </c>
      <c r="AL146" s="95" t="s">
        <v>167</v>
      </c>
      <c r="AM146" s="95" t="s">
        <v>535</v>
      </c>
    </row>
    <row r="147" spans="1:39">
      <c r="A147" s="121" t="s">
        <v>815</v>
      </c>
      <c r="B147" s="92" t="s">
        <v>220</v>
      </c>
      <c r="C147" s="93" t="s">
        <v>816</v>
      </c>
      <c r="D147" s="142" t="s">
        <v>817</v>
      </c>
      <c r="E147" s="94">
        <v>15</v>
      </c>
      <c r="F147" s="95" t="s">
        <v>406</v>
      </c>
      <c r="O147" s="95">
        <v>20</v>
      </c>
      <c r="P147" s="95" t="s">
        <v>818</v>
      </c>
      <c r="V147" s="98" t="s">
        <v>225</v>
      </c>
      <c r="W147" s="94">
        <v>3.75</v>
      </c>
      <c r="X147" s="95" t="s">
        <v>819</v>
      </c>
      <c r="Y147" s="93" t="s">
        <v>816</v>
      </c>
      <c r="Z147" s="93" t="s">
        <v>227</v>
      </c>
      <c r="AB147" s="95" t="s">
        <v>33</v>
      </c>
      <c r="AJ147" s="95" t="s">
        <v>228</v>
      </c>
      <c r="AK147" s="95" t="s">
        <v>166</v>
      </c>
      <c r="AL147" s="95" t="s">
        <v>167</v>
      </c>
      <c r="AM147" s="95" t="s">
        <v>535</v>
      </c>
    </row>
    <row r="148" spans="1:39">
      <c r="A148" s="121" t="s">
        <v>820</v>
      </c>
      <c r="B148" s="92" t="s">
        <v>156</v>
      </c>
      <c r="C148" s="93" t="s">
        <v>821</v>
      </c>
      <c r="D148" s="142" t="s">
        <v>822</v>
      </c>
      <c r="E148" s="94">
        <v>15</v>
      </c>
      <c r="F148" s="95" t="s">
        <v>406</v>
      </c>
      <c r="O148" s="95">
        <v>20</v>
      </c>
      <c r="P148" s="95" t="s">
        <v>823</v>
      </c>
      <c r="V148" s="98" t="s">
        <v>57</v>
      </c>
      <c r="X148" s="95" t="s">
        <v>824</v>
      </c>
      <c r="Y148" s="95" t="s">
        <v>821</v>
      </c>
      <c r="Z148" s="93" t="s">
        <v>825</v>
      </c>
      <c r="AA148" s="93" t="s">
        <v>826</v>
      </c>
      <c r="AB148" s="93" t="s">
        <v>164</v>
      </c>
      <c r="AJ148" s="95" t="s">
        <v>165</v>
      </c>
      <c r="AK148" s="95" t="s">
        <v>166</v>
      </c>
      <c r="AL148" s="95" t="s">
        <v>167</v>
      </c>
      <c r="AM148" s="95" t="s">
        <v>535</v>
      </c>
    </row>
    <row r="149" spans="1:39">
      <c r="A149" s="121" t="s">
        <v>827</v>
      </c>
      <c r="B149" s="92" t="s">
        <v>220</v>
      </c>
      <c r="C149" s="93" t="s">
        <v>828</v>
      </c>
      <c r="D149" s="142" t="s">
        <v>829</v>
      </c>
      <c r="E149" s="94">
        <v>30</v>
      </c>
      <c r="F149" s="95" t="s">
        <v>406</v>
      </c>
      <c r="O149" s="95">
        <v>20</v>
      </c>
      <c r="P149" s="95" t="s">
        <v>830</v>
      </c>
      <c r="V149" s="98" t="s">
        <v>225</v>
      </c>
      <c r="W149" s="94">
        <v>12.9</v>
      </c>
      <c r="X149" s="95" t="s">
        <v>831</v>
      </c>
      <c r="Y149" s="93" t="s">
        <v>828</v>
      </c>
      <c r="Z149" s="93" t="s">
        <v>227</v>
      </c>
      <c r="AB149" s="95" t="s">
        <v>33</v>
      </c>
      <c r="AJ149" s="95" t="s">
        <v>228</v>
      </c>
      <c r="AK149" s="95" t="s">
        <v>166</v>
      </c>
      <c r="AL149" s="95" t="s">
        <v>167</v>
      </c>
      <c r="AM149" s="95" t="s">
        <v>535</v>
      </c>
    </row>
    <row r="150" spans="1:39">
      <c r="A150" s="121" t="s">
        <v>832</v>
      </c>
      <c r="B150" s="92" t="s">
        <v>156</v>
      </c>
      <c r="C150" s="93" t="s">
        <v>833</v>
      </c>
      <c r="D150" s="142" t="s">
        <v>834</v>
      </c>
      <c r="E150" s="94">
        <v>30</v>
      </c>
      <c r="F150" s="95" t="s">
        <v>406</v>
      </c>
      <c r="O150" s="95">
        <v>20</v>
      </c>
      <c r="P150" s="95" t="s">
        <v>835</v>
      </c>
      <c r="V150" s="98" t="s">
        <v>57</v>
      </c>
      <c r="X150" s="95" t="s">
        <v>836</v>
      </c>
      <c r="Y150" s="95" t="s">
        <v>833</v>
      </c>
      <c r="Z150" s="93" t="s">
        <v>825</v>
      </c>
      <c r="AA150" s="93" t="s">
        <v>837</v>
      </c>
      <c r="AB150" s="93" t="s">
        <v>164</v>
      </c>
      <c r="AJ150" s="95" t="s">
        <v>165</v>
      </c>
      <c r="AK150" s="95" t="s">
        <v>166</v>
      </c>
      <c r="AL150" s="95" t="s">
        <v>167</v>
      </c>
      <c r="AM150" s="95" t="s">
        <v>535</v>
      </c>
    </row>
    <row r="151" spans="1:39">
      <c r="A151" s="121" t="s">
        <v>838</v>
      </c>
      <c r="B151" s="92" t="s">
        <v>220</v>
      </c>
      <c r="C151" s="93" t="s">
        <v>839</v>
      </c>
      <c r="D151" s="142" t="s">
        <v>840</v>
      </c>
      <c r="E151" s="94">
        <v>240</v>
      </c>
      <c r="F151" s="95" t="s">
        <v>159</v>
      </c>
      <c r="O151" s="95">
        <v>20</v>
      </c>
      <c r="P151" s="95" t="s">
        <v>841</v>
      </c>
      <c r="V151" s="98" t="s">
        <v>225</v>
      </c>
      <c r="W151" s="94">
        <v>14.64</v>
      </c>
      <c r="X151" s="95" t="s">
        <v>842</v>
      </c>
      <c r="Y151" s="93" t="s">
        <v>839</v>
      </c>
      <c r="Z151" s="93" t="s">
        <v>227</v>
      </c>
      <c r="AB151" s="95" t="s">
        <v>33</v>
      </c>
      <c r="AJ151" s="95" t="s">
        <v>228</v>
      </c>
      <c r="AK151" s="95" t="s">
        <v>166</v>
      </c>
      <c r="AL151" s="95" t="s">
        <v>167</v>
      </c>
      <c r="AM151" s="95" t="s">
        <v>535</v>
      </c>
    </row>
    <row r="152" spans="1:39">
      <c r="A152" s="121" t="s">
        <v>843</v>
      </c>
      <c r="B152" s="92" t="s">
        <v>156</v>
      </c>
      <c r="C152" s="93" t="s">
        <v>844</v>
      </c>
      <c r="D152" s="142" t="s">
        <v>845</v>
      </c>
      <c r="E152" s="94">
        <v>240</v>
      </c>
      <c r="F152" s="95" t="s">
        <v>159</v>
      </c>
      <c r="O152" s="95">
        <v>20</v>
      </c>
      <c r="P152" s="95" t="s">
        <v>846</v>
      </c>
      <c r="V152" s="98" t="s">
        <v>57</v>
      </c>
      <c r="X152" s="95" t="s">
        <v>217</v>
      </c>
      <c r="Y152" s="95" t="s">
        <v>844</v>
      </c>
      <c r="Z152" s="93" t="s">
        <v>847</v>
      </c>
      <c r="AA152" s="93" t="s">
        <v>217</v>
      </c>
      <c r="AB152" s="93" t="s">
        <v>164</v>
      </c>
      <c r="AJ152" s="95" t="s">
        <v>165</v>
      </c>
      <c r="AK152" s="95" t="s">
        <v>166</v>
      </c>
      <c r="AL152" s="95" t="s">
        <v>167</v>
      </c>
      <c r="AM152" s="95" t="s">
        <v>535</v>
      </c>
    </row>
    <row r="153" spans="1:39">
      <c r="A153" s="121" t="s">
        <v>848</v>
      </c>
      <c r="B153" s="92" t="s">
        <v>156</v>
      </c>
      <c r="C153" s="93" t="s">
        <v>849</v>
      </c>
      <c r="D153" s="142" t="s">
        <v>850</v>
      </c>
      <c r="E153" s="94">
        <v>240</v>
      </c>
      <c r="F153" s="95" t="s">
        <v>434</v>
      </c>
      <c r="O153" s="95">
        <v>20</v>
      </c>
      <c r="P153" s="95" t="s">
        <v>851</v>
      </c>
      <c r="V153" s="98" t="s">
        <v>57</v>
      </c>
      <c r="X153" s="95" t="s">
        <v>217</v>
      </c>
      <c r="Y153" s="95" t="s">
        <v>849</v>
      </c>
      <c r="Z153" s="93" t="s">
        <v>847</v>
      </c>
      <c r="AA153" s="93" t="s">
        <v>217</v>
      </c>
      <c r="AB153" s="93" t="s">
        <v>164</v>
      </c>
      <c r="AJ153" s="95" t="s">
        <v>165</v>
      </c>
      <c r="AK153" s="95" t="s">
        <v>166</v>
      </c>
      <c r="AL153" s="95" t="s">
        <v>167</v>
      </c>
      <c r="AM153" s="95" t="s">
        <v>535</v>
      </c>
    </row>
    <row r="154" spans="1:39">
      <c r="A154" s="121" t="s">
        <v>852</v>
      </c>
      <c r="B154" s="92" t="s">
        <v>220</v>
      </c>
      <c r="C154" s="93" t="s">
        <v>839</v>
      </c>
      <c r="D154" s="142" t="s">
        <v>840</v>
      </c>
      <c r="E154" s="94">
        <v>1500</v>
      </c>
      <c r="F154" s="95" t="s">
        <v>159</v>
      </c>
      <c r="O154" s="95">
        <v>20</v>
      </c>
      <c r="P154" s="95" t="s">
        <v>853</v>
      </c>
      <c r="V154" s="98" t="s">
        <v>225</v>
      </c>
      <c r="W154" s="94">
        <v>91.5</v>
      </c>
      <c r="X154" s="95" t="s">
        <v>842</v>
      </c>
      <c r="Y154" s="93" t="s">
        <v>839</v>
      </c>
      <c r="Z154" s="93" t="s">
        <v>227</v>
      </c>
      <c r="AB154" s="95" t="s">
        <v>33</v>
      </c>
      <c r="AJ154" s="95" t="s">
        <v>228</v>
      </c>
      <c r="AK154" s="95" t="s">
        <v>166</v>
      </c>
      <c r="AL154" s="95" t="s">
        <v>167</v>
      </c>
      <c r="AM154" s="95" t="s">
        <v>535</v>
      </c>
    </row>
    <row r="155" spans="1:39">
      <c r="A155" s="121" t="s">
        <v>854</v>
      </c>
      <c r="B155" s="92" t="s">
        <v>156</v>
      </c>
      <c r="C155" s="93" t="s">
        <v>855</v>
      </c>
      <c r="D155" s="142" t="s">
        <v>856</v>
      </c>
      <c r="E155" s="94">
        <v>1500</v>
      </c>
      <c r="F155" s="95" t="s">
        <v>159</v>
      </c>
      <c r="O155" s="95">
        <v>20</v>
      </c>
      <c r="P155" s="95" t="s">
        <v>857</v>
      </c>
      <c r="V155" s="98" t="s">
        <v>57</v>
      </c>
      <c r="X155" s="95" t="s">
        <v>858</v>
      </c>
      <c r="Y155" s="95" t="s">
        <v>855</v>
      </c>
      <c r="Z155" s="93" t="s">
        <v>847</v>
      </c>
      <c r="AA155" s="93" t="s">
        <v>859</v>
      </c>
      <c r="AB155" s="93" t="s">
        <v>218</v>
      </c>
      <c r="AJ155" s="95" t="s">
        <v>165</v>
      </c>
      <c r="AK155" s="95" t="s">
        <v>166</v>
      </c>
      <c r="AL155" s="95" t="s">
        <v>167</v>
      </c>
      <c r="AM155" s="95" t="s">
        <v>535</v>
      </c>
    </row>
    <row r="156" spans="1:39">
      <c r="A156" s="121" t="s">
        <v>860</v>
      </c>
      <c r="B156" s="92" t="s">
        <v>220</v>
      </c>
      <c r="C156" s="93" t="s">
        <v>861</v>
      </c>
      <c r="D156" s="142" t="s">
        <v>862</v>
      </c>
      <c r="E156" s="94">
        <v>180</v>
      </c>
      <c r="F156" s="95" t="s">
        <v>406</v>
      </c>
      <c r="O156" s="95">
        <v>20</v>
      </c>
      <c r="P156" s="95" t="s">
        <v>863</v>
      </c>
      <c r="V156" s="98" t="s">
        <v>225</v>
      </c>
      <c r="W156" s="94">
        <v>13.5</v>
      </c>
      <c r="X156" s="95" t="s">
        <v>864</v>
      </c>
      <c r="Y156" s="93" t="s">
        <v>861</v>
      </c>
      <c r="Z156" s="93" t="s">
        <v>227</v>
      </c>
      <c r="AB156" s="95" t="s">
        <v>33</v>
      </c>
      <c r="AJ156" s="95" t="s">
        <v>228</v>
      </c>
      <c r="AK156" s="95" t="s">
        <v>166</v>
      </c>
      <c r="AL156" s="95" t="s">
        <v>167</v>
      </c>
      <c r="AM156" s="95" t="s">
        <v>535</v>
      </c>
    </row>
    <row r="157" spans="1:39">
      <c r="A157" s="121" t="s">
        <v>865</v>
      </c>
      <c r="B157" s="92" t="s">
        <v>156</v>
      </c>
      <c r="C157" s="93" t="s">
        <v>866</v>
      </c>
      <c r="D157" s="142" t="s">
        <v>867</v>
      </c>
      <c r="E157" s="94">
        <v>180</v>
      </c>
      <c r="F157" s="95" t="s">
        <v>406</v>
      </c>
      <c r="O157" s="95">
        <v>20</v>
      </c>
      <c r="P157" s="95" t="s">
        <v>868</v>
      </c>
      <c r="V157" s="98" t="s">
        <v>57</v>
      </c>
      <c r="X157" s="95" t="s">
        <v>869</v>
      </c>
      <c r="Y157" s="95" t="s">
        <v>866</v>
      </c>
      <c r="Z157" s="93" t="s">
        <v>825</v>
      </c>
      <c r="AA157" s="93" t="s">
        <v>870</v>
      </c>
      <c r="AB157" s="93" t="s">
        <v>164</v>
      </c>
      <c r="AJ157" s="95" t="s">
        <v>165</v>
      </c>
      <c r="AK157" s="95" t="s">
        <v>166</v>
      </c>
      <c r="AL157" s="95" t="s">
        <v>167</v>
      </c>
      <c r="AM157" s="95" t="s">
        <v>535</v>
      </c>
    </row>
    <row r="158" spans="1:39">
      <c r="A158" s="121" t="s">
        <v>871</v>
      </c>
      <c r="B158" s="92" t="s">
        <v>156</v>
      </c>
      <c r="C158" s="93" t="s">
        <v>872</v>
      </c>
      <c r="D158" s="142" t="s">
        <v>873</v>
      </c>
      <c r="E158" s="94">
        <v>540</v>
      </c>
      <c r="F158" s="95" t="s">
        <v>159</v>
      </c>
      <c r="O158" s="95">
        <v>20</v>
      </c>
      <c r="P158" s="95" t="s">
        <v>874</v>
      </c>
      <c r="V158" s="98" t="s">
        <v>57</v>
      </c>
      <c r="X158" s="95" t="s">
        <v>875</v>
      </c>
      <c r="Y158" s="95" t="s">
        <v>872</v>
      </c>
      <c r="Z158" s="93" t="s">
        <v>825</v>
      </c>
      <c r="AA158" s="93" t="s">
        <v>876</v>
      </c>
      <c r="AB158" s="93" t="s">
        <v>218</v>
      </c>
      <c r="AJ158" s="95" t="s">
        <v>165</v>
      </c>
      <c r="AK158" s="95" t="s">
        <v>166</v>
      </c>
      <c r="AL158" s="95" t="s">
        <v>167</v>
      </c>
      <c r="AM158" s="95" t="s">
        <v>535</v>
      </c>
    </row>
    <row r="159" spans="1:39">
      <c r="A159" s="121" t="s">
        <v>877</v>
      </c>
      <c r="B159" s="92" t="s">
        <v>220</v>
      </c>
      <c r="C159" s="93" t="s">
        <v>878</v>
      </c>
      <c r="D159" s="142" t="s">
        <v>879</v>
      </c>
      <c r="E159" s="94">
        <v>280</v>
      </c>
      <c r="F159" s="95" t="s">
        <v>406</v>
      </c>
      <c r="O159" s="95">
        <v>20</v>
      </c>
      <c r="P159" s="95" t="s">
        <v>880</v>
      </c>
      <c r="V159" s="98" t="s">
        <v>225</v>
      </c>
      <c r="W159" s="94">
        <v>19.32</v>
      </c>
      <c r="X159" s="95" t="s">
        <v>881</v>
      </c>
      <c r="Y159" s="93" t="s">
        <v>878</v>
      </c>
      <c r="Z159" s="93" t="s">
        <v>227</v>
      </c>
      <c r="AB159" s="95" t="s">
        <v>33</v>
      </c>
      <c r="AJ159" s="95" t="s">
        <v>228</v>
      </c>
      <c r="AK159" s="95" t="s">
        <v>166</v>
      </c>
      <c r="AL159" s="95" t="s">
        <v>167</v>
      </c>
      <c r="AM159" s="95" t="s">
        <v>535</v>
      </c>
    </row>
    <row r="160" spans="1:39">
      <c r="A160" s="121" t="s">
        <v>882</v>
      </c>
      <c r="B160" s="92" t="s">
        <v>156</v>
      </c>
      <c r="C160" s="93" t="s">
        <v>883</v>
      </c>
      <c r="D160" s="142" t="s">
        <v>884</v>
      </c>
      <c r="E160" s="94">
        <v>280</v>
      </c>
      <c r="F160" s="95" t="s">
        <v>406</v>
      </c>
      <c r="O160" s="95">
        <v>20</v>
      </c>
      <c r="P160" s="95" t="s">
        <v>885</v>
      </c>
      <c r="V160" s="98" t="s">
        <v>57</v>
      </c>
      <c r="X160" s="95" t="s">
        <v>886</v>
      </c>
      <c r="Y160" s="95" t="s">
        <v>883</v>
      </c>
      <c r="Z160" s="93" t="s">
        <v>825</v>
      </c>
      <c r="AA160" s="93" t="s">
        <v>887</v>
      </c>
      <c r="AB160" s="93" t="s">
        <v>164</v>
      </c>
      <c r="AJ160" s="95" t="s">
        <v>165</v>
      </c>
      <c r="AK160" s="95" t="s">
        <v>166</v>
      </c>
      <c r="AL160" s="95" t="s">
        <v>167</v>
      </c>
      <c r="AM160" s="95" t="s">
        <v>535</v>
      </c>
    </row>
    <row r="161" spans="1:39">
      <c r="A161" s="121" t="s">
        <v>888</v>
      </c>
      <c r="B161" s="92" t="s">
        <v>220</v>
      </c>
      <c r="C161" s="93" t="s">
        <v>889</v>
      </c>
      <c r="D161" s="142" t="s">
        <v>890</v>
      </c>
      <c r="E161" s="94">
        <v>240</v>
      </c>
      <c r="F161" s="95" t="s">
        <v>159</v>
      </c>
      <c r="O161" s="95">
        <v>20</v>
      </c>
      <c r="P161" s="95" t="s">
        <v>891</v>
      </c>
      <c r="V161" s="98" t="s">
        <v>225</v>
      </c>
      <c r="W161" s="94">
        <v>4.8</v>
      </c>
      <c r="X161" s="95" t="s">
        <v>892</v>
      </c>
      <c r="Y161" s="93" t="s">
        <v>889</v>
      </c>
      <c r="Z161" s="93" t="s">
        <v>893</v>
      </c>
      <c r="AB161" s="95" t="s">
        <v>33</v>
      </c>
      <c r="AJ161" s="95" t="s">
        <v>228</v>
      </c>
      <c r="AK161" s="95" t="s">
        <v>166</v>
      </c>
      <c r="AL161" s="95" t="s">
        <v>167</v>
      </c>
      <c r="AM161" s="95" t="s">
        <v>535</v>
      </c>
    </row>
    <row r="162" spans="1:39">
      <c r="A162" s="121" t="s">
        <v>894</v>
      </c>
      <c r="B162" s="92" t="s">
        <v>156</v>
      </c>
      <c r="C162" s="93" t="s">
        <v>895</v>
      </c>
      <c r="D162" s="142" t="s">
        <v>896</v>
      </c>
      <c r="E162" s="94">
        <v>240</v>
      </c>
      <c r="F162" s="95" t="s">
        <v>159</v>
      </c>
      <c r="O162" s="95">
        <v>20</v>
      </c>
      <c r="P162" s="95" t="s">
        <v>897</v>
      </c>
      <c r="V162" s="98" t="s">
        <v>57</v>
      </c>
      <c r="X162" s="95" t="s">
        <v>898</v>
      </c>
      <c r="Y162" s="95" t="s">
        <v>895</v>
      </c>
      <c r="Z162" s="93" t="s">
        <v>825</v>
      </c>
      <c r="AA162" s="93" t="s">
        <v>899</v>
      </c>
      <c r="AB162" s="93" t="s">
        <v>164</v>
      </c>
      <c r="AJ162" s="95" t="s">
        <v>165</v>
      </c>
      <c r="AK162" s="95" t="s">
        <v>166</v>
      </c>
      <c r="AL162" s="95" t="s">
        <v>167</v>
      </c>
      <c r="AM162" s="95" t="s">
        <v>535</v>
      </c>
    </row>
    <row r="163" spans="1:39">
      <c r="A163" s="121" t="s">
        <v>900</v>
      </c>
      <c r="B163" s="92" t="s">
        <v>220</v>
      </c>
      <c r="C163" s="93" t="s">
        <v>901</v>
      </c>
      <c r="D163" s="142" t="s">
        <v>902</v>
      </c>
      <c r="E163" s="94">
        <v>100</v>
      </c>
      <c r="F163" s="95" t="s">
        <v>903</v>
      </c>
      <c r="O163" s="95">
        <v>20</v>
      </c>
      <c r="P163" s="95" t="s">
        <v>904</v>
      </c>
      <c r="V163" s="98" t="s">
        <v>225</v>
      </c>
      <c r="W163" s="94">
        <v>11</v>
      </c>
      <c r="X163" s="95" t="s">
        <v>905</v>
      </c>
      <c r="Y163" s="93" t="s">
        <v>901</v>
      </c>
      <c r="Z163" s="93" t="s">
        <v>227</v>
      </c>
      <c r="AB163" s="95" t="s">
        <v>33</v>
      </c>
      <c r="AJ163" s="95" t="s">
        <v>228</v>
      </c>
      <c r="AK163" s="95" t="s">
        <v>166</v>
      </c>
      <c r="AL163" s="95" t="s">
        <v>167</v>
      </c>
      <c r="AM163" s="95" t="s">
        <v>535</v>
      </c>
    </row>
    <row r="164" spans="1:39">
      <c r="A164" s="121" t="s">
        <v>906</v>
      </c>
      <c r="B164" s="92" t="s">
        <v>156</v>
      </c>
      <c r="C164" s="93" t="s">
        <v>907</v>
      </c>
      <c r="D164" s="142" t="s">
        <v>908</v>
      </c>
      <c r="E164" s="94">
        <v>100</v>
      </c>
      <c r="F164" s="95" t="s">
        <v>903</v>
      </c>
      <c r="K164" s="97">
        <v>1</v>
      </c>
      <c r="L164" s="97">
        <f>E164*K164</f>
        <v>100</v>
      </c>
      <c r="O164" s="95">
        <v>20</v>
      </c>
      <c r="P164" s="95" t="s">
        <v>909</v>
      </c>
      <c r="V164" s="98" t="s">
        <v>57</v>
      </c>
      <c r="X164" s="93" t="s">
        <v>910</v>
      </c>
      <c r="Y164" s="93" t="s">
        <v>907</v>
      </c>
      <c r="Z164" s="93" t="s">
        <v>911</v>
      </c>
      <c r="AA164" s="93" t="s">
        <v>217</v>
      </c>
      <c r="AB164" s="93" t="s">
        <v>164</v>
      </c>
      <c r="AJ164" s="95" t="s">
        <v>165</v>
      </c>
      <c r="AK164" s="95" t="s">
        <v>166</v>
      </c>
      <c r="AL164" s="95" t="s">
        <v>167</v>
      </c>
      <c r="AM164" s="95" t="s">
        <v>535</v>
      </c>
    </row>
    <row r="165" spans="1:39">
      <c r="D165" s="144" t="s">
        <v>96</v>
      </c>
      <c r="E165" s="122">
        <f>SUM(J93:J164)</f>
        <v>0</v>
      </c>
      <c r="F165" s="123"/>
      <c r="G165" s="122"/>
      <c r="H165" s="122"/>
      <c r="I165" s="122"/>
      <c r="J165" s="122"/>
      <c r="K165" s="124"/>
      <c r="L165" s="124">
        <f>SUM(L93:L164)</f>
        <v>100</v>
      </c>
      <c r="M165" s="125"/>
      <c r="N165" s="125">
        <f>SUM(N93:N164)</f>
        <v>0</v>
      </c>
      <c r="O165" s="123"/>
      <c r="P165" s="123"/>
      <c r="Q165" s="125"/>
      <c r="R165" s="125"/>
      <c r="S165" s="125"/>
      <c r="T165" s="126"/>
      <c r="U165" s="126"/>
      <c r="V165" s="126"/>
      <c r="W165" s="125">
        <f>SUM(W93:W164)</f>
        <v>693.7829999999999</v>
      </c>
    </row>
    <row r="167" spans="1:39">
      <c r="C167" s="120" t="s">
        <v>912</v>
      </c>
      <c r="D167" s="143" t="s">
        <v>913</v>
      </c>
    </row>
    <row r="168" spans="1:39">
      <c r="A168" s="121" t="s">
        <v>914</v>
      </c>
      <c r="B168" s="92" t="s">
        <v>220</v>
      </c>
      <c r="C168" s="93" t="s">
        <v>915</v>
      </c>
      <c r="D168" s="142" t="s">
        <v>916</v>
      </c>
      <c r="E168" s="94">
        <v>82</v>
      </c>
      <c r="F168" s="95" t="s">
        <v>159</v>
      </c>
      <c r="O168" s="95">
        <v>20</v>
      </c>
      <c r="P168" s="95" t="s">
        <v>917</v>
      </c>
      <c r="V168" s="98" t="s">
        <v>225</v>
      </c>
      <c r="W168" s="94">
        <v>6.4779999999999998</v>
      </c>
      <c r="X168" s="95" t="s">
        <v>918</v>
      </c>
      <c r="Y168" s="93" t="s">
        <v>915</v>
      </c>
      <c r="Z168" s="93" t="s">
        <v>227</v>
      </c>
      <c r="AB168" s="95" t="s">
        <v>33</v>
      </c>
      <c r="AJ168" s="95" t="s">
        <v>228</v>
      </c>
      <c r="AK168" s="95" t="s">
        <v>166</v>
      </c>
      <c r="AL168" s="95" t="s">
        <v>167</v>
      </c>
      <c r="AM168" s="95" t="s">
        <v>919</v>
      </c>
    </row>
    <row r="169" spans="1:39">
      <c r="A169" s="121" t="s">
        <v>920</v>
      </c>
      <c r="B169" s="92" t="s">
        <v>156</v>
      </c>
      <c r="C169" s="93" t="s">
        <v>921</v>
      </c>
      <c r="D169" s="142" t="s">
        <v>922</v>
      </c>
      <c r="E169" s="94">
        <v>82</v>
      </c>
      <c r="F169" s="95" t="s">
        <v>159</v>
      </c>
      <c r="O169" s="95">
        <v>20</v>
      </c>
      <c r="P169" s="95" t="s">
        <v>917</v>
      </c>
      <c r="V169" s="98" t="s">
        <v>57</v>
      </c>
      <c r="X169" s="95" t="s">
        <v>923</v>
      </c>
      <c r="Y169" s="95" t="s">
        <v>921</v>
      </c>
      <c r="Z169" s="93" t="s">
        <v>825</v>
      </c>
      <c r="AA169" s="93" t="s">
        <v>924</v>
      </c>
      <c r="AB169" s="93" t="s">
        <v>164</v>
      </c>
      <c r="AJ169" s="95" t="s">
        <v>165</v>
      </c>
      <c r="AK169" s="95" t="s">
        <v>166</v>
      </c>
      <c r="AL169" s="95" t="s">
        <v>167</v>
      </c>
      <c r="AM169" s="95" t="s">
        <v>919</v>
      </c>
    </row>
    <row r="170" spans="1:39">
      <c r="A170" s="121" t="s">
        <v>925</v>
      </c>
      <c r="B170" s="92" t="s">
        <v>220</v>
      </c>
      <c r="C170" s="93" t="s">
        <v>926</v>
      </c>
      <c r="D170" s="142" t="s">
        <v>927</v>
      </c>
      <c r="E170" s="94">
        <v>38</v>
      </c>
      <c r="F170" s="95" t="s">
        <v>159</v>
      </c>
      <c r="O170" s="95">
        <v>20</v>
      </c>
      <c r="P170" s="95" t="s">
        <v>928</v>
      </c>
      <c r="V170" s="98" t="s">
        <v>225</v>
      </c>
      <c r="W170" s="94">
        <v>3.952</v>
      </c>
      <c r="X170" s="95" t="s">
        <v>929</v>
      </c>
      <c r="Y170" s="93" t="s">
        <v>926</v>
      </c>
      <c r="Z170" s="93" t="s">
        <v>227</v>
      </c>
      <c r="AB170" s="95" t="s">
        <v>33</v>
      </c>
      <c r="AJ170" s="95" t="s">
        <v>228</v>
      </c>
      <c r="AK170" s="95" t="s">
        <v>166</v>
      </c>
      <c r="AL170" s="95" t="s">
        <v>167</v>
      </c>
      <c r="AM170" s="95" t="s">
        <v>919</v>
      </c>
    </row>
    <row r="171" spans="1:39">
      <c r="A171" s="121" t="s">
        <v>930</v>
      </c>
      <c r="B171" s="92" t="s">
        <v>156</v>
      </c>
      <c r="C171" s="93" t="s">
        <v>931</v>
      </c>
      <c r="D171" s="142" t="s">
        <v>932</v>
      </c>
      <c r="E171" s="94">
        <v>38</v>
      </c>
      <c r="F171" s="95" t="s">
        <v>159</v>
      </c>
      <c r="O171" s="95">
        <v>20</v>
      </c>
      <c r="P171" s="95" t="s">
        <v>933</v>
      </c>
      <c r="V171" s="98" t="s">
        <v>57</v>
      </c>
      <c r="X171" s="95" t="s">
        <v>934</v>
      </c>
      <c r="Y171" s="95" t="s">
        <v>931</v>
      </c>
      <c r="Z171" s="93" t="s">
        <v>825</v>
      </c>
      <c r="AA171" s="93" t="s">
        <v>935</v>
      </c>
      <c r="AB171" s="93" t="s">
        <v>164</v>
      </c>
      <c r="AJ171" s="95" t="s">
        <v>165</v>
      </c>
      <c r="AK171" s="95" t="s">
        <v>166</v>
      </c>
      <c r="AL171" s="95" t="s">
        <v>167</v>
      </c>
      <c r="AM171" s="95" t="s">
        <v>919</v>
      </c>
    </row>
    <row r="172" spans="1:39">
      <c r="A172" s="121" t="s">
        <v>936</v>
      </c>
      <c r="B172" s="92" t="s">
        <v>220</v>
      </c>
      <c r="C172" s="93" t="s">
        <v>926</v>
      </c>
      <c r="D172" s="142" t="s">
        <v>927</v>
      </c>
      <c r="E172" s="94">
        <v>9</v>
      </c>
      <c r="F172" s="95" t="s">
        <v>159</v>
      </c>
      <c r="O172" s="95">
        <v>20</v>
      </c>
      <c r="P172" s="95" t="s">
        <v>937</v>
      </c>
      <c r="V172" s="98" t="s">
        <v>225</v>
      </c>
      <c r="W172" s="94">
        <v>0.93600000000000005</v>
      </c>
      <c r="X172" s="95" t="s">
        <v>929</v>
      </c>
      <c r="Y172" s="93" t="s">
        <v>926</v>
      </c>
      <c r="Z172" s="93" t="s">
        <v>227</v>
      </c>
      <c r="AB172" s="95" t="s">
        <v>33</v>
      </c>
      <c r="AJ172" s="95" t="s">
        <v>228</v>
      </c>
      <c r="AK172" s="95" t="s">
        <v>166</v>
      </c>
      <c r="AL172" s="95" t="s">
        <v>167</v>
      </c>
      <c r="AM172" s="95" t="s">
        <v>919</v>
      </c>
    </row>
    <row r="173" spans="1:39">
      <c r="A173" s="121" t="s">
        <v>938</v>
      </c>
      <c r="B173" s="92" t="s">
        <v>156</v>
      </c>
      <c r="C173" s="93" t="s">
        <v>939</v>
      </c>
      <c r="D173" s="142" t="s">
        <v>940</v>
      </c>
      <c r="E173" s="94">
        <v>9</v>
      </c>
      <c r="F173" s="95" t="s">
        <v>159</v>
      </c>
      <c r="O173" s="95">
        <v>20</v>
      </c>
      <c r="P173" s="95" t="s">
        <v>941</v>
      </c>
      <c r="V173" s="98" t="s">
        <v>57</v>
      </c>
      <c r="X173" s="95" t="s">
        <v>942</v>
      </c>
      <c r="Y173" s="95" t="s">
        <v>939</v>
      </c>
      <c r="Z173" s="93" t="s">
        <v>825</v>
      </c>
      <c r="AA173" s="93" t="s">
        <v>943</v>
      </c>
      <c r="AB173" s="93" t="s">
        <v>164</v>
      </c>
      <c r="AJ173" s="95" t="s">
        <v>165</v>
      </c>
      <c r="AK173" s="95" t="s">
        <v>166</v>
      </c>
      <c r="AL173" s="95" t="s">
        <v>167</v>
      </c>
      <c r="AM173" s="95" t="s">
        <v>919</v>
      </c>
    </row>
    <row r="174" spans="1:39">
      <c r="A174" s="121" t="s">
        <v>944</v>
      </c>
      <c r="B174" s="92" t="s">
        <v>220</v>
      </c>
      <c r="C174" s="93" t="s">
        <v>945</v>
      </c>
      <c r="D174" s="142" t="s">
        <v>946</v>
      </c>
      <c r="E174" s="94">
        <v>40</v>
      </c>
      <c r="F174" s="95" t="s">
        <v>159</v>
      </c>
      <c r="O174" s="95">
        <v>20</v>
      </c>
      <c r="P174" s="95" t="s">
        <v>947</v>
      </c>
      <c r="V174" s="98" t="s">
        <v>225</v>
      </c>
      <c r="W174" s="94">
        <v>13.48</v>
      </c>
      <c r="X174" s="95" t="s">
        <v>948</v>
      </c>
      <c r="Y174" s="93" t="s">
        <v>945</v>
      </c>
      <c r="Z174" s="93" t="s">
        <v>227</v>
      </c>
      <c r="AB174" s="95" t="s">
        <v>33</v>
      </c>
      <c r="AJ174" s="95" t="s">
        <v>228</v>
      </c>
      <c r="AK174" s="95" t="s">
        <v>166</v>
      </c>
      <c r="AL174" s="95" t="s">
        <v>167</v>
      </c>
      <c r="AM174" s="95" t="s">
        <v>919</v>
      </c>
    </row>
    <row r="175" spans="1:39">
      <c r="A175" s="121" t="s">
        <v>949</v>
      </c>
      <c r="B175" s="92" t="s">
        <v>156</v>
      </c>
      <c r="C175" s="93" t="s">
        <v>950</v>
      </c>
      <c r="D175" s="142" t="s">
        <v>951</v>
      </c>
      <c r="E175" s="94">
        <v>40</v>
      </c>
      <c r="F175" s="95" t="s">
        <v>159</v>
      </c>
      <c r="O175" s="95">
        <v>20</v>
      </c>
      <c r="P175" s="95" t="s">
        <v>952</v>
      </c>
      <c r="V175" s="98" t="s">
        <v>57</v>
      </c>
      <c r="X175" s="95" t="s">
        <v>953</v>
      </c>
      <c r="Y175" s="95" t="s">
        <v>950</v>
      </c>
      <c r="Z175" s="93" t="s">
        <v>825</v>
      </c>
      <c r="AA175" s="93" t="s">
        <v>954</v>
      </c>
      <c r="AB175" s="93" t="s">
        <v>218</v>
      </c>
      <c r="AJ175" s="95" t="s">
        <v>165</v>
      </c>
      <c r="AK175" s="95" t="s">
        <v>166</v>
      </c>
      <c r="AL175" s="95" t="s">
        <v>167</v>
      </c>
      <c r="AM175" s="95" t="s">
        <v>919</v>
      </c>
    </row>
    <row r="176" spans="1:39">
      <c r="A176" s="121" t="s">
        <v>955</v>
      </c>
      <c r="B176" s="92" t="s">
        <v>220</v>
      </c>
      <c r="C176" s="93" t="s">
        <v>956</v>
      </c>
      <c r="D176" s="142" t="s">
        <v>957</v>
      </c>
      <c r="E176" s="94">
        <v>11</v>
      </c>
      <c r="F176" s="95" t="s">
        <v>159</v>
      </c>
      <c r="O176" s="95">
        <v>20</v>
      </c>
      <c r="P176" s="95" t="s">
        <v>958</v>
      </c>
      <c r="V176" s="98" t="s">
        <v>225</v>
      </c>
      <c r="W176" s="94">
        <v>3.9159999999999999</v>
      </c>
      <c r="X176" s="95" t="s">
        <v>959</v>
      </c>
      <c r="Y176" s="93" t="s">
        <v>956</v>
      </c>
      <c r="Z176" s="93" t="s">
        <v>227</v>
      </c>
      <c r="AB176" s="95" t="s">
        <v>33</v>
      </c>
      <c r="AJ176" s="95" t="s">
        <v>228</v>
      </c>
      <c r="AK176" s="95" t="s">
        <v>166</v>
      </c>
      <c r="AL176" s="95" t="s">
        <v>167</v>
      </c>
      <c r="AM176" s="95" t="s">
        <v>919</v>
      </c>
    </row>
    <row r="177" spans="1:39">
      <c r="A177" s="121" t="s">
        <v>960</v>
      </c>
      <c r="B177" s="92" t="s">
        <v>156</v>
      </c>
      <c r="C177" s="93" t="s">
        <v>961</v>
      </c>
      <c r="D177" s="142" t="s">
        <v>962</v>
      </c>
      <c r="E177" s="94">
        <v>11</v>
      </c>
      <c r="F177" s="95" t="s">
        <v>159</v>
      </c>
      <c r="O177" s="95">
        <v>20</v>
      </c>
      <c r="P177" s="95" t="s">
        <v>963</v>
      </c>
      <c r="V177" s="98" t="s">
        <v>57</v>
      </c>
      <c r="X177" s="95" t="s">
        <v>953</v>
      </c>
      <c r="Y177" s="95" t="s">
        <v>961</v>
      </c>
      <c r="Z177" s="93" t="s">
        <v>825</v>
      </c>
      <c r="AA177" s="93" t="s">
        <v>954</v>
      </c>
      <c r="AB177" s="93" t="s">
        <v>164</v>
      </c>
      <c r="AJ177" s="95" t="s">
        <v>165</v>
      </c>
      <c r="AK177" s="95" t="s">
        <v>166</v>
      </c>
      <c r="AL177" s="95" t="s">
        <v>167</v>
      </c>
      <c r="AM177" s="95" t="s">
        <v>919</v>
      </c>
    </row>
    <row r="178" spans="1:39">
      <c r="A178" s="121" t="s">
        <v>964</v>
      </c>
      <c r="B178" s="92" t="s">
        <v>220</v>
      </c>
      <c r="C178" s="93" t="s">
        <v>965</v>
      </c>
      <c r="D178" s="142" t="s">
        <v>966</v>
      </c>
      <c r="E178" s="94">
        <v>30</v>
      </c>
      <c r="F178" s="95" t="s">
        <v>159</v>
      </c>
      <c r="O178" s="95">
        <v>20</v>
      </c>
      <c r="P178" s="95" t="s">
        <v>967</v>
      </c>
      <c r="V178" s="98" t="s">
        <v>225</v>
      </c>
      <c r="W178" s="94">
        <v>17.489999999999998</v>
      </c>
      <c r="X178" s="95" t="s">
        <v>968</v>
      </c>
      <c r="Y178" s="93" t="s">
        <v>965</v>
      </c>
      <c r="Z178" s="93" t="s">
        <v>227</v>
      </c>
      <c r="AB178" s="95" t="s">
        <v>33</v>
      </c>
      <c r="AJ178" s="95" t="s">
        <v>228</v>
      </c>
      <c r="AK178" s="95" t="s">
        <v>166</v>
      </c>
      <c r="AL178" s="95" t="s">
        <v>167</v>
      </c>
      <c r="AM178" s="95" t="s">
        <v>919</v>
      </c>
    </row>
    <row r="179" spans="1:39">
      <c r="A179" s="121" t="s">
        <v>969</v>
      </c>
      <c r="B179" s="92" t="s">
        <v>156</v>
      </c>
      <c r="C179" s="93" t="s">
        <v>970</v>
      </c>
      <c r="D179" s="142" t="s">
        <v>971</v>
      </c>
      <c r="E179" s="94">
        <v>30</v>
      </c>
      <c r="F179" s="95" t="s">
        <v>159</v>
      </c>
      <c r="O179" s="95">
        <v>20</v>
      </c>
      <c r="P179" s="95" t="s">
        <v>972</v>
      </c>
      <c r="V179" s="98" t="s">
        <v>57</v>
      </c>
      <c r="X179" s="95" t="s">
        <v>973</v>
      </c>
      <c r="Y179" s="95" t="s">
        <v>970</v>
      </c>
      <c r="Z179" s="93" t="s">
        <v>825</v>
      </c>
      <c r="AA179" s="93" t="s">
        <v>974</v>
      </c>
      <c r="AB179" s="93" t="s">
        <v>218</v>
      </c>
      <c r="AJ179" s="95" t="s">
        <v>165</v>
      </c>
      <c r="AK179" s="95" t="s">
        <v>166</v>
      </c>
      <c r="AL179" s="95" t="s">
        <v>167</v>
      </c>
      <c r="AM179" s="95" t="s">
        <v>919</v>
      </c>
    </row>
    <row r="180" spans="1:39">
      <c r="A180" s="121" t="s">
        <v>975</v>
      </c>
      <c r="B180" s="92" t="s">
        <v>220</v>
      </c>
      <c r="C180" s="93" t="s">
        <v>965</v>
      </c>
      <c r="D180" s="142" t="s">
        <v>966</v>
      </c>
      <c r="E180" s="94">
        <v>10</v>
      </c>
      <c r="F180" s="95" t="s">
        <v>159</v>
      </c>
      <c r="O180" s="95">
        <v>20</v>
      </c>
      <c r="P180" s="95" t="s">
        <v>976</v>
      </c>
      <c r="V180" s="98" t="s">
        <v>225</v>
      </c>
      <c r="W180" s="94">
        <v>5.83</v>
      </c>
      <c r="X180" s="95" t="s">
        <v>968</v>
      </c>
      <c r="Y180" s="93" t="s">
        <v>965</v>
      </c>
      <c r="Z180" s="93" t="s">
        <v>227</v>
      </c>
      <c r="AB180" s="93" t="s">
        <v>977</v>
      </c>
      <c r="AJ180" s="95" t="s">
        <v>228</v>
      </c>
      <c r="AK180" s="95" t="s">
        <v>166</v>
      </c>
      <c r="AL180" s="95" t="s">
        <v>167</v>
      </c>
      <c r="AM180" s="95" t="s">
        <v>919</v>
      </c>
    </row>
    <row r="181" spans="1:39">
      <c r="A181" s="121" t="s">
        <v>978</v>
      </c>
      <c r="B181" s="92" t="s">
        <v>156</v>
      </c>
      <c r="C181" s="93" t="s">
        <v>979</v>
      </c>
      <c r="D181" s="142" t="s">
        <v>980</v>
      </c>
      <c r="E181" s="94">
        <v>10</v>
      </c>
      <c r="F181" s="95" t="s">
        <v>159</v>
      </c>
      <c r="O181" s="95">
        <v>20</v>
      </c>
      <c r="P181" s="95" t="s">
        <v>981</v>
      </c>
      <c r="V181" s="98" t="s">
        <v>57</v>
      </c>
      <c r="X181" s="95" t="s">
        <v>982</v>
      </c>
      <c r="Y181" s="95" t="s">
        <v>979</v>
      </c>
      <c r="Z181" s="93" t="s">
        <v>825</v>
      </c>
      <c r="AA181" s="93" t="s">
        <v>983</v>
      </c>
      <c r="AB181" s="93" t="s">
        <v>164</v>
      </c>
      <c r="AJ181" s="95" t="s">
        <v>165</v>
      </c>
      <c r="AK181" s="95" t="s">
        <v>166</v>
      </c>
      <c r="AL181" s="95" t="s">
        <v>167</v>
      </c>
      <c r="AM181" s="95" t="s">
        <v>919</v>
      </c>
    </row>
    <row r="182" spans="1:39">
      <c r="A182" s="121" t="s">
        <v>984</v>
      </c>
      <c r="B182" s="92" t="s">
        <v>220</v>
      </c>
      <c r="C182" s="93" t="s">
        <v>915</v>
      </c>
      <c r="D182" s="142" t="s">
        <v>916</v>
      </c>
      <c r="E182" s="94">
        <v>5</v>
      </c>
      <c r="F182" s="95" t="s">
        <v>159</v>
      </c>
      <c r="O182" s="95">
        <v>20</v>
      </c>
      <c r="P182" s="95" t="s">
        <v>985</v>
      </c>
      <c r="V182" s="98" t="s">
        <v>225</v>
      </c>
      <c r="W182" s="94">
        <v>0.39500000000000002</v>
      </c>
      <c r="X182" s="95" t="s">
        <v>918</v>
      </c>
      <c r="Y182" s="93" t="s">
        <v>915</v>
      </c>
      <c r="Z182" s="93" t="s">
        <v>227</v>
      </c>
      <c r="AB182" s="95" t="s">
        <v>33</v>
      </c>
      <c r="AJ182" s="95" t="s">
        <v>228</v>
      </c>
      <c r="AK182" s="95" t="s">
        <v>166</v>
      </c>
      <c r="AL182" s="95" t="s">
        <v>167</v>
      </c>
      <c r="AM182" s="95" t="s">
        <v>919</v>
      </c>
    </row>
    <row r="183" spans="1:39">
      <c r="A183" s="121" t="s">
        <v>986</v>
      </c>
      <c r="B183" s="92" t="s">
        <v>156</v>
      </c>
      <c r="C183" s="93" t="s">
        <v>987</v>
      </c>
      <c r="D183" s="142" t="s">
        <v>988</v>
      </c>
      <c r="E183" s="94">
        <v>5</v>
      </c>
      <c r="F183" s="95" t="s">
        <v>159</v>
      </c>
      <c r="O183" s="95">
        <v>20</v>
      </c>
      <c r="P183" s="95" t="s">
        <v>989</v>
      </c>
      <c r="V183" s="98" t="s">
        <v>57</v>
      </c>
      <c r="X183" s="95" t="s">
        <v>990</v>
      </c>
      <c r="Y183" s="95" t="s">
        <v>987</v>
      </c>
      <c r="Z183" s="93" t="s">
        <v>825</v>
      </c>
      <c r="AA183" s="93" t="s">
        <v>991</v>
      </c>
      <c r="AB183" s="93" t="s">
        <v>164</v>
      </c>
      <c r="AJ183" s="95" t="s">
        <v>165</v>
      </c>
      <c r="AK183" s="95" t="s">
        <v>166</v>
      </c>
      <c r="AL183" s="95" t="s">
        <v>167</v>
      </c>
      <c r="AM183" s="95" t="s">
        <v>919</v>
      </c>
    </row>
    <row r="184" spans="1:39">
      <c r="A184" s="121" t="s">
        <v>992</v>
      </c>
      <c r="B184" s="92" t="s">
        <v>220</v>
      </c>
      <c r="C184" s="93" t="s">
        <v>993</v>
      </c>
      <c r="D184" s="142" t="s">
        <v>994</v>
      </c>
      <c r="E184" s="94">
        <v>5</v>
      </c>
      <c r="F184" s="95" t="s">
        <v>159</v>
      </c>
      <c r="O184" s="95">
        <v>20</v>
      </c>
      <c r="P184" s="95" t="s">
        <v>995</v>
      </c>
      <c r="V184" s="98" t="s">
        <v>225</v>
      </c>
      <c r="W184" s="94">
        <v>2.2850000000000001</v>
      </c>
      <c r="X184" s="95" t="s">
        <v>996</v>
      </c>
      <c r="Y184" s="93" t="s">
        <v>993</v>
      </c>
      <c r="Z184" s="93" t="s">
        <v>227</v>
      </c>
      <c r="AB184" s="95" t="s">
        <v>33</v>
      </c>
      <c r="AJ184" s="95" t="s">
        <v>228</v>
      </c>
      <c r="AK184" s="95" t="s">
        <v>166</v>
      </c>
      <c r="AL184" s="95" t="s">
        <v>167</v>
      </c>
      <c r="AM184" s="95" t="s">
        <v>919</v>
      </c>
    </row>
    <row r="185" spans="1:39">
      <c r="A185" s="121" t="s">
        <v>997</v>
      </c>
      <c r="B185" s="92" t="s">
        <v>156</v>
      </c>
      <c r="C185" s="93" t="s">
        <v>998</v>
      </c>
      <c r="D185" s="142" t="s">
        <v>999</v>
      </c>
      <c r="E185" s="94">
        <v>5</v>
      </c>
      <c r="F185" s="95" t="s">
        <v>434</v>
      </c>
      <c r="K185" s="97">
        <v>2.0000000000000002E-5</v>
      </c>
      <c r="L185" s="97">
        <f>E185*K185</f>
        <v>1E-4</v>
      </c>
      <c r="O185" s="95">
        <v>20</v>
      </c>
      <c r="P185" s="95" t="s">
        <v>1000</v>
      </c>
      <c r="V185" s="98" t="s">
        <v>57</v>
      </c>
      <c r="X185" s="95" t="s">
        <v>217</v>
      </c>
      <c r="Y185" s="93" t="s">
        <v>998</v>
      </c>
      <c r="Z185" s="93" t="s">
        <v>1001</v>
      </c>
      <c r="AA185" s="93" t="s">
        <v>217</v>
      </c>
      <c r="AB185" s="93" t="s">
        <v>218</v>
      </c>
      <c r="AJ185" s="95" t="s">
        <v>165</v>
      </c>
      <c r="AK185" s="95" t="s">
        <v>166</v>
      </c>
      <c r="AL185" s="95" t="s">
        <v>167</v>
      </c>
      <c r="AM185" s="95" t="s">
        <v>919</v>
      </c>
    </row>
    <row r="186" spans="1:39">
      <c r="A186" s="121" t="s">
        <v>1002</v>
      </c>
      <c r="B186" s="92" t="s">
        <v>220</v>
      </c>
      <c r="C186" s="93" t="s">
        <v>1003</v>
      </c>
      <c r="D186" s="142" t="s">
        <v>1004</v>
      </c>
      <c r="E186" s="94">
        <v>50</v>
      </c>
      <c r="F186" s="95" t="s">
        <v>159</v>
      </c>
      <c r="O186" s="95">
        <v>20</v>
      </c>
      <c r="P186" s="95" t="s">
        <v>1005</v>
      </c>
      <c r="V186" s="98" t="s">
        <v>225</v>
      </c>
      <c r="W186" s="94">
        <v>1.8</v>
      </c>
      <c r="X186" s="95" t="s">
        <v>1006</v>
      </c>
      <c r="Y186" s="93" t="s">
        <v>1003</v>
      </c>
      <c r="Z186" s="93" t="s">
        <v>227</v>
      </c>
      <c r="AB186" s="95" t="s">
        <v>33</v>
      </c>
      <c r="AJ186" s="95" t="s">
        <v>228</v>
      </c>
      <c r="AK186" s="95" t="s">
        <v>166</v>
      </c>
      <c r="AL186" s="95" t="s">
        <v>167</v>
      </c>
      <c r="AM186" s="95" t="s">
        <v>919</v>
      </c>
    </row>
    <row r="187" spans="1:39">
      <c r="A187" s="121" t="s">
        <v>1007</v>
      </c>
      <c r="B187" s="92" t="s">
        <v>156</v>
      </c>
      <c r="C187" s="93" t="s">
        <v>1008</v>
      </c>
      <c r="D187" s="142" t="s">
        <v>1009</v>
      </c>
      <c r="E187" s="94">
        <v>50</v>
      </c>
      <c r="F187" s="95" t="s">
        <v>159</v>
      </c>
      <c r="O187" s="95">
        <v>20</v>
      </c>
      <c r="P187" s="95" t="s">
        <v>1010</v>
      </c>
      <c r="V187" s="98" t="s">
        <v>57</v>
      </c>
      <c r="X187" s="95" t="s">
        <v>1011</v>
      </c>
      <c r="Y187" s="95" t="s">
        <v>1008</v>
      </c>
      <c r="Z187" s="93" t="s">
        <v>825</v>
      </c>
      <c r="AA187" s="93" t="s">
        <v>1012</v>
      </c>
      <c r="AB187" s="93" t="s">
        <v>164</v>
      </c>
      <c r="AJ187" s="95" t="s">
        <v>165</v>
      </c>
      <c r="AK187" s="95" t="s">
        <v>166</v>
      </c>
      <c r="AL187" s="95" t="s">
        <v>167</v>
      </c>
      <c r="AM187" s="95" t="s">
        <v>919</v>
      </c>
    </row>
    <row r="188" spans="1:39">
      <c r="A188" s="121" t="s">
        <v>1013</v>
      </c>
      <c r="B188" s="92" t="s">
        <v>220</v>
      </c>
      <c r="C188" s="93" t="s">
        <v>1014</v>
      </c>
      <c r="D188" s="142" t="s">
        <v>1015</v>
      </c>
      <c r="E188" s="94">
        <v>6</v>
      </c>
      <c r="F188" s="95" t="s">
        <v>159</v>
      </c>
      <c r="O188" s="95">
        <v>20</v>
      </c>
      <c r="P188" s="95" t="s">
        <v>1016</v>
      </c>
      <c r="V188" s="98" t="s">
        <v>225</v>
      </c>
      <c r="W188" s="94">
        <v>0.69599999999999995</v>
      </c>
      <c r="X188" s="95" t="s">
        <v>1017</v>
      </c>
      <c r="Y188" s="93" t="s">
        <v>1014</v>
      </c>
      <c r="Z188" s="93" t="s">
        <v>227</v>
      </c>
      <c r="AB188" s="95" t="s">
        <v>33</v>
      </c>
      <c r="AJ188" s="95" t="s">
        <v>228</v>
      </c>
      <c r="AK188" s="95" t="s">
        <v>166</v>
      </c>
      <c r="AL188" s="95" t="s">
        <v>167</v>
      </c>
      <c r="AM188" s="95" t="s">
        <v>919</v>
      </c>
    </row>
    <row r="189" spans="1:39">
      <c r="A189" s="121" t="s">
        <v>1018</v>
      </c>
      <c r="B189" s="92" t="s">
        <v>156</v>
      </c>
      <c r="C189" s="93" t="s">
        <v>1019</v>
      </c>
      <c r="D189" s="142" t="s">
        <v>1020</v>
      </c>
      <c r="E189" s="94">
        <v>6</v>
      </c>
      <c r="F189" s="95" t="s">
        <v>159</v>
      </c>
      <c r="O189" s="95">
        <v>20</v>
      </c>
      <c r="P189" s="95" t="s">
        <v>1021</v>
      </c>
      <c r="V189" s="98" t="s">
        <v>57</v>
      </c>
      <c r="X189" s="95" t="s">
        <v>1022</v>
      </c>
      <c r="Y189" s="95" t="s">
        <v>1019</v>
      </c>
      <c r="Z189" s="93" t="s">
        <v>369</v>
      </c>
      <c r="AA189" s="93" t="s">
        <v>217</v>
      </c>
      <c r="AB189" s="93" t="s">
        <v>164</v>
      </c>
      <c r="AJ189" s="95" t="s">
        <v>165</v>
      </c>
      <c r="AK189" s="95" t="s">
        <v>166</v>
      </c>
      <c r="AL189" s="95" t="s">
        <v>167</v>
      </c>
      <c r="AM189" s="95" t="s">
        <v>919</v>
      </c>
    </row>
    <row r="190" spans="1:39">
      <c r="A190" s="121" t="s">
        <v>1023</v>
      </c>
      <c r="B190" s="92" t="s">
        <v>220</v>
      </c>
      <c r="C190" s="93" t="s">
        <v>1024</v>
      </c>
      <c r="D190" s="142" t="s">
        <v>1025</v>
      </c>
      <c r="E190" s="94">
        <v>3</v>
      </c>
      <c r="F190" s="95" t="s">
        <v>159</v>
      </c>
      <c r="O190" s="95">
        <v>20</v>
      </c>
      <c r="P190" s="95" t="s">
        <v>1026</v>
      </c>
      <c r="V190" s="98" t="s">
        <v>225</v>
      </c>
      <c r="W190" s="94">
        <v>0.39600000000000002</v>
      </c>
      <c r="X190" s="95" t="s">
        <v>1027</v>
      </c>
      <c r="Y190" s="93" t="s">
        <v>1024</v>
      </c>
      <c r="Z190" s="93" t="s">
        <v>227</v>
      </c>
      <c r="AB190" s="95" t="s">
        <v>33</v>
      </c>
      <c r="AJ190" s="95" t="s">
        <v>228</v>
      </c>
      <c r="AK190" s="95" t="s">
        <v>166</v>
      </c>
      <c r="AL190" s="95" t="s">
        <v>167</v>
      </c>
      <c r="AM190" s="95" t="s">
        <v>919</v>
      </c>
    </row>
    <row r="191" spans="1:39">
      <c r="A191" s="121" t="s">
        <v>1028</v>
      </c>
      <c r="B191" s="92" t="s">
        <v>156</v>
      </c>
      <c r="C191" s="93" t="s">
        <v>1029</v>
      </c>
      <c r="D191" s="142" t="s">
        <v>1030</v>
      </c>
      <c r="E191" s="94">
        <v>3</v>
      </c>
      <c r="F191" s="95" t="s">
        <v>159</v>
      </c>
      <c r="O191" s="95">
        <v>20</v>
      </c>
      <c r="P191" s="95" t="s">
        <v>1031</v>
      </c>
      <c r="V191" s="98" t="s">
        <v>57</v>
      </c>
      <c r="X191" s="95" t="s">
        <v>1032</v>
      </c>
      <c r="Y191" s="95" t="s">
        <v>1029</v>
      </c>
      <c r="Z191" s="93" t="s">
        <v>369</v>
      </c>
      <c r="AA191" s="93" t="s">
        <v>217</v>
      </c>
      <c r="AB191" s="93" t="s">
        <v>164</v>
      </c>
      <c r="AJ191" s="95" t="s">
        <v>165</v>
      </c>
      <c r="AK191" s="95" t="s">
        <v>166</v>
      </c>
      <c r="AL191" s="95" t="s">
        <v>167</v>
      </c>
      <c r="AM191" s="95" t="s">
        <v>919</v>
      </c>
    </row>
    <row r="192" spans="1:39">
      <c r="A192" s="121" t="s">
        <v>1033</v>
      </c>
      <c r="B192" s="92" t="s">
        <v>220</v>
      </c>
      <c r="C192" s="93" t="s">
        <v>1034</v>
      </c>
      <c r="D192" s="142" t="s">
        <v>1035</v>
      </c>
      <c r="E192" s="94">
        <v>8</v>
      </c>
      <c r="F192" s="95" t="s">
        <v>159</v>
      </c>
      <c r="O192" s="95">
        <v>20</v>
      </c>
      <c r="P192" s="95" t="s">
        <v>1036</v>
      </c>
      <c r="V192" s="98" t="s">
        <v>225</v>
      </c>
      <c r="W192" s="94">
        <v>1.056</v>
      </c>
      <c r="X192" s="95" t="s">
        <v>1037</v>
      </c>
      <c r="Y192" s="93" t="s">
        <v>1034</v>
      </c>
      <c r="Z192" s="93" t="s">
        <v>227</v>
      </c>
      <c r="AB192" s="95" t="s">
        <v>33</v>
      </c>
      <c r="AJ192" s="95" t="s">
        <v>228</v>
      </c>
      <c r="AK192" s="95" t="s">
        <v>166</v>
      </c>
      <c r="AL192" s="95" t="s">
        <v>167</v>
      </c>
      <c r="AM192" s="95" t="s">
        <v>919</v>
      </c>
    </row>
    <row r="193" spans="1:39">
      <c r="A193" s="121" t="s">
        <v>1038</v>
      </c>
      <c r="B193" s="92" t="s">
        <v>156</v>
      </c>
      <c r="C193" s="93" t="s">
        <v>1039</v>
      </c>
      <c r="D193" s="142" t="s">
        <v>1040</v>
      </c>
      <c r="E193" s="94">
        <v>8</v>
      </c>
      <c r="F193" s="95" t="s">
        <v>159</v>
      </c>
      <c r="O193" s="95">
        <v>20</v>
      </c>
      <c r="P193" s="95" t="s">
        <v>1041</v>
      </c>
      <c r="V193" s="98" t="s">
        <v>57</v>
      </c>
      <c r="X193" s="95" t="s">
        <v>1042</v>
      </c>
      <c r="Y193" s="95" t="s">
        <v>1039</v>
      </c>
      <c r="Z193" s="93" t="s">
        <v>369</v>
      </c>
      <c r="AA193" s="93" t="s">
        <v>217</v>
      </c>
      <c r="AB193" s="93" t="s">
        <v>164</v>
      </c>
      <c r="AJ193" s="95" t="s">
        <v>165</v>
      </c>
      <c r="AK193" s="95" t="s">
        <v>166</v>
      </c>
      <c r="AL193" s="95" t="s">
        <v>167</v>
      </c>
      <c r="AM193" s="95" t="s">
        <v>919</v>
      </c>
    </row>
    <row r="194" spans="1:39">
      <c r="A194" s="121" t="s">
        <v>1043</v>
      </c>
      <c r="B194" s="92" t="s">
        <v>220</v>
      </c>
      <c r="C194" s="93" t="s">
        <v>1044</v>
      </c>
      <c r="D194" s="142" t="s">
        <v>1045</v>
      </c>
      <c r="E194" s="94">
        <v>2</v>
      </c>
      <c r="F194" s="95" t="s">
        <v>159</v>
      </c>
      <c r="O194" s="95">
        <v>20</v>
      </c>
      <c r="P194" s="95" t="s">
        <v>1046</v>
      </c>
      <c r="V194" s="98" t="s">
        <v>225</v>
      </c>
      <c r="W194" s="94">
        <v>0.23400000000000001</v>
      </c>
      <c r="X194" s="95" t="s">
        <v>1047</v>
      </c>
      <c r="Y194" s="93" t="s">
        <v>1044</v>
      </c>
      <c r="Z194" s="93" t="s">
        <v>227</v>
      </c>
      <c r="AB194" s="95" t="s">
        <v>33</v>
      </c>
      <c r="AJ194" s="95" t="s">
        <v>228</v>
      </c>
      <c r="AK194" s="95" t="s">
        <v>166</v>
      </c>
      <c r="AL194" s="95" t="s">
        <v>167</v>
      </c>
      <c r="AM194" s="95" t="s">
        <v>919</v>
      </c>
    </row>
    <row r="195" spans="1:39">
      <c r="A195" s="121" t="s">
        <v>1048</v>
      </c>
      <c r="B195" s="92" t="s">
        <v>156</v>
      </c>
      <c r="C195" s="93" t="s">
        <v>1049</v>
      </c>
      <c r="D195" s="142" t="s">
        <v>1050</v>
      </c>
      <c r="E195" s="94">
        <v>2</v>
      </c>
      <c r="F195" s="95" t="s">
        <v>159</v>
      </c>
      <c r="O195" s="95">
        <v>20</v>
      </c>
      <c r="P195" s="95" t="s">
        <v>1051</v>
      </c>
      <c r="V195" s="98" t="s">
        <v>57</v>
      </c>
      <c r="X195" s="95" t="s">
        <v>1052</v>
      </c>
      <c r="Y195" s="95" t="s">
        <v>1049</v>
      </c>
      <c r="Z195" s="93" t="s">
        <v>369</v>
      </c>
      <c r="AA195" s="93" t="s">
        <v>1053</v>
      </c>
      <c r="AB195" s="93" t="s">
        <v>218</v>
      </c>
      <c r="AJ195" s="95" t="s">
        <v>165</v>
      </c>
      <c r="AK195" s="95" t="s">
        <v>166</v>
      </c>
      <c r="AL195" s="95" t="s">
        <v>167</v>
      </c>
      <c r="AM195" s="95" t="s">
        <v>919</v>
      </c>
    </row>
    <row r="196" spans="1:39">
      <c r="A196" s="121" t="s">
        <v>1054</v>
      </c>
      <c r="B196" s="92" t="s">
        <v>220</v>
      </c>
      <c r="C196" s="93" t="s">
        <v>1055</v>
      </c>
      <c r="D196" s="142" t="s">
        <v>1056</v>
      </c>
      <c r="E196" s="94">
        <v>11</v>
      </c>
      <c r="F196" s="95" t="s">
        <v>159</v>
      </c>
      <c r="O196" s="95">
        <v>20</v>
      </c>
      <c r="P196" s="95" t="s">
        <v>1057</v>
      </c>
      <c r="V196" s="98" t="s">
        <v>225</v>
      </c>
      <c r="W196" s="94">
        <v>1.276</v>
      </c>
      <c r="X196" s="95" t="s">
        <v>1058</v>
      </c>
      <c r="Y196" s="93" t="s">
        <v>1055</v>
      </c>
      <c r="Z196" s="93" t="s">
        <v>227</v>
      </c>
      <c r="AB196" s="95" t="s">
        <v>33</v>
      </c>
      <c r="AJ196" s="95" t="s">
        <v>228</v>
      </c>
      <c r="AK196" s="95" t="s">
        <v>166</v>
      </c>
      <c r="AL196" s="95" t="s">
        <v>167</v>
      </c>
      <c r="AM196" s="95" t="s">
        <v>919</v>
      </c>
    </row>
    <row r="197" spans="1:39">
      <c r="A197" s="121" t="s">
        <v>1059</v>
      </c>
      <c r="B197" s="92" t="s">
        <v>156</v>
      </c>
      <c r="C197" s="93" t="s">
        <v>1060</v>
      </c>
      <c r="D197" s="142" t="s">
        <v>1061</v>
      </c>
      <c r="E197" s="94">
        <v>11</v>
      </c>
      <c r="F197" s="95" t="s">
        <v>159</v>
      </c>
      <c r="O197" s="95">
        <v>20</v>
      </c>
      <c r="P197" s="95" t="s">
        <v>1062</v>
      </c>
      <c r="V197" s="98" t="s">
        <v>57</v>
      </c>
      <c r="X197" s="95" t="s">
        <v>217</v>
      </c>
      <c r="Y197" s="95" t="s">
        <v>1060</v>
      </c>
      <c r="Z197" s="93" t="s">
        <v>369</v>
      </c>
      <c r="AA197" s="93" t="s">
        <v>1063</v>
      </c>
      <c r="AB197" s="93" t="s">
        <v>164</v>
      </c>
      <c r="AJ197" s="95" t="s">
        <v>165</v>
      </c>
      <c r="AK197" s="95" t="s">
        <v>166</v>
      </c>
      <c r="AL197" s="95" t="s">
        <v>167</v>
      </c>
      <c r="AM197" s="95" t="s">
        <v>919</v>
      </c>
    </row>
    <row r="198" spans="1:39">
      <c r="A198" s="121" t="s">
        <v>1064</v>
      </c>
      <c r="B198" s="92" t="s">
        <v>220</v>
      </c>
      <c r="C198" s="93" t="s">
        <v>1065</v>
      </c>
      <c r="D198" s="142" t="s">
        <v>1066</v>
      </c>
      <c r="E198" s="94">
        <v>12</v>
      </c>
      <c r="F198" s="95" t="s">
        <v>159</v>
      </c>
      <c r="O198" s="95">
        <v>20</v>
      </c>
      <c r="P198" s="95" t="s">
        <v>1067</v>
      </c>
      <c r="V198" s="98" t="s">
        <v>225</v>
      </c>
      <c r="W198" s="94">
        <v>1.5840000000000001</v>
      </c>
      <c r="X198" s="95" t="s">
        <v>1068</v>
      </c>
      <c r="Y198" s="95" t="s">
        <v>1065</v>
      </c>
      <c r="Z198" s="93" t="s">
        <v>227</v>
      </c>
      <c r="AB198" s="93" t="s">
        <v>410</v>
      </c>
      <c r="AJ198" s="95" t="s">
        <v>228</v>
      </c>
      <c r="AK198" s="95" t="s">
        <v>166</v>
      </c>
      <c r="AL198" s="95" t="s">
        <v>167</v>
      </c>
      <c r="AM198" s="95" t="s">
        <v>919</v>
      </c>
    </row>
    <row r="199" spans="1:39">
      <c r="A199" s="121" t="s">
        <v>1069</v>
      </c>
      <c r="B199" s="92" t="s">
        <v>156</v>
      </c>
      <c r="C199" s="93" t="s">
        <v>1070</v>
      </c>
      <c r="D199" s="142" t="s">
        <v>1071</v>
      </c>
      <c r="E199" s="94">
        <v>8</v>
      </c>
      <c r="F199" s="95" t="s">
        <v>159</v>
      </c>
      <c r="O199" s="95">
        <v>20</v>
      </c>
      <c r="P199" s="95" t="s">
        <v>1072</v>
      </c>
      <c r="V199" s="98" t="s">
        <v>57</v>
      </c>
      <c r="X199" s="95" t="s">
        <v>1022</v>
      </c>
      <c r="Y199" s="95" t="s">
        <v>1070</v>
      </c>
      <c r="Z199" s="93" t="s">
        <v>369</v>
      </c>
      <c r="AA199" s="93" t="s">
        <v>217</v>
      </c>
      <c r="AB199" s="93" t="s">
        <v>218</v>
      </c>
      <c r="AJ199" s="95" t="s">
        <v>165</v>
      </c>
      <c r="AK199" s="95" t="s">
        <v>166</v>
      </c>
      <c r="AL199" s="95" t="s">
        <v>167</v>
      </c>
      <c r="AM199" s="95" t="s">
        <v>919</v>
      </c>
    </row>
    <row r="200" spans="1:39">
      <c r="A200" s="121" t="s">
        <v>1073</v>
      </c>
      <c r="B200" s="92" t="s">
        <v>156</v>
      </c>
      <c r="C200" s="93" t="s">
        <v>1074</v>
      </c>
      <c r="D200" s="142" t="s">
        <v>1075</v>
      </c>
      <c r="E200" s="94">
        <v>4</v>
      </c>
      <c r="F200" s="95" t="s">
        <v>159</v>
      </c>
      <c r="O200" s="95">
        <v>20</v>
      </c>
      <c r="P200" s="95" t="s">
        <v>1076</v>
      </c>
      <c r="V200" s="98" t="s">
        <v>57</v>
      </c>
      <c r="X200" s="95" t="s">
        <v>1022</v>
      </c>
      <c r="Y200" s="95" t="s">
        <v>1074</v>
      </c>
      <c r="Z200" s="93" t="s">
        <v>369</v>
      </c>
      <c r="AA200" s="93" t="s">
        <v>217</v>
      </c>
      <c r="AB200" s="93" t="s">
        <v>218</v>
      </c>
      <c r="AJ200" s="95" t="s">
        <v>165</v>
      </c>
      <c r="AK200" s="95" t="s">
        <v>166</v>
      </c>
      <c r="AL200" s="95" t="s">
        <v>167</v>
      </c>
      <c r="AM200" s="95" t="s">
        <v>919</v>
      </c>
    </row>
    <row r="201" spans="1:39">
      <c r="A201" s="121" t="s">
        <v>1077</v>
      </c>
      <c r="B201" s="92" t="s">
        <v>156</v>
      </c>
      <c r="C201" s="93" t="s">
        <v>1078</v>
      </c>
      <c r="D201" s="142" t="s">
        <v>1079</v>
      </c>
      <c r="E201" s="94">
        <v>8</v>
      </c>
      <c r="F201" s="95" t="s">
        <v>159</v>
      </c>
      <c r="O201" s="95">
        <v>20</v>
      </c>
      <c r="P201" s="95" t="s">
        <v>1080</v>
      </c>
      <c r="V201" s="98" t="s">
        <v>57</v>
      </c>
      <c r="X201" s="95" t="s">
        <v>1081</v>
      </c>
      <c r="Y201" s="95" t="s">
        <v>1078</v>
      </c>
      <c r="Z201" s="93" t="s">
        <v>369</v>
      </c>
      <c r="AA201" s="93" t="s">
        <v>1082</v>
      </c>
      <c r="AB201" s="93" t="s">
        <v>164</v>
      </c>
      <c r="AJ201" s="95" t="s">
        <v>165</v>
      </c>
      <c r="AK201" s="95" t="s">
        <v>166</v>
      </c>
      <c r="AL201" s="95" t="s">
        <v>167</v>
      </c>
      <c r="AM201" s="95" t="s">
        <v>919</v>
      </c>
    </row>
    <row r="202" spans="1:39">
      <c r="A202" s="121" t="s">
        <v>1083</v>
      </c>
      <c r="B202" s="92" t="s">
        <v>156</v>
      </c>
      <c r="C202" s="93" t="s">
        <v>1084</v>
      </c>
      <c r="D202" s="142" t="s">
        <v>1085</v>
      </c>
      <c r="E202" s="94">
        <v>4</v>
      </c>
      <c r="F202" s="95" t="s">
        <v>159</v>
      </c>
      <c r="O202" s="95">
        <v>20</v>
      </c>
      <c r="P202" s="95" t="s">
        <v>1086</v>
      </c>
      <c r="V202" s="98" t="s">
        <v>57</v>
      </c>
      <c r="X202" s="95" t="s">
        <v>1087</v>
      </c>
      <c r="Y202" s="95" t="s">
        <v>1084</v>
      </c>
      <c r="Z202" s="93" t="s">
        <v>369</v>
      </c>
      <c r="AA202" s="93" t="s">
        <v>1088</v>
      </c>
      <c r="AB202" s="93" t="s">
        <v>164</v>
      </c>
      <c r="AJ202" s="95" t="s">
        <v>165</v>
      </c>
      <c r="AK202" s="95" t="s">
        <v>166</v>
      </c>
      <c r="AL202" s="95" t="s">
        <v>167</v>
      </c>
      <c r="AM202" s="95" t="s">
        <v>919</v>
      </c>
    </row>
    <row r="203" spans="1:39">
      <c r="A203" s="121" t="s">
        <v>1089</v>
      </c>
      <c r="B203" s="92" t="s">
        <v>156</v>
      </c>
      <c r="C203" s="93" t="s">
        <v>1090</v>
      </c>
      <c r="D203" s="142" t="s">
        <v>1091</v>
      </c>
      <c r="E203" s="94">
        <v>4</v>
      </c>
      <c r="F203" s="95" t="s">
        <v>159</v>
      </c>
      <c r="O203" s="95">
        <v>20</v>
      </c>
      <c r="P203" s="95" t="s">
        <v>1092</v>
      </c>
      <c r="V203" s="98" t="s">
        <v>57</v>
      </c>
      <c r="X203" s="95" t="s">
        <v>1093</v>
      </c>
      <c r="Y203" s="95" t="s">
        <v>1090</v>
      </c>
      <c r="Z203" s="93" t="s">
        <v>369</v>
      </c>
      <c r="AA203" s="93" t="s">
        <v>1094</v>
      </c>
      <c r="AB203" s="93" t="s">
        <v>164</v>
      </c>
      <c r="AJ203" s="95" t="s">
        <v>165</v>
      </c>
      <c r="AK203" s="95" t="s">
        <v>166</v>
      </c>
      <c r="AL203" s="95" t="s">
        <v>167</v>
      </c>
      <c r="AM203" s="95" t="s">
        <v>919</v>
      </c>
    </row>
    <row r="204" spans="1:39">
      <c r="A204" s="121" t="s">
        <v>1095</v>
      </c>
      <c r="B204" s="92" t="s">
        <v>156</v>
      </c>
      <c r="C204" s="93" t="s">
        <v>1096</v>
      </c>
      <c r="D204" s="142" t="s">
        <v>1097</v>
      </c>
      <c r="E204" s="94">
        <v>4</v>
      </c>
      <c r="F204" s="95" t="s">
        <v>159</v>
      </c>
      <c r="O204" s="95">
        <v>20</v>
      </c>
      <c r="P204" s="95" t="s">
        <v>1098</v>
      </c>
      <c r="V204" s="98" t="s">
        <v>57</v>
      </c>
      <c r="X204" s="95" t="s">
        <v>1099</v>
      </c>
      <c r="Y204" s="95" t="s">
        <v>1096</v>
      </c>
      <c r="Z204" s="93" t="s">
        <v>369</v>
      </c>
      <c r="AA204" s="93" t="s">
        <v>1100</v>
      </c>
      <c r="AB204" s="93" t="s">
        <v>164</v>
      </c>
      <c r="AJ204" s="95" t="s">
        <v>165</v>
      </c>
      <c r="AK204" s="95" t="s">
        <v>166</v>
      </c>
      <c r="AL204" s="95" t="s">
        <v>167</v>
      </c>
      <c r="AM204" s="95" t="s">
        <v>919</v>
      </c>
    </row>
    <row r="205" spans="1:39">
      <c r="A205" s="121" t="s">
        <v>1101</v>
      </c>
      <c r="B205" s="92" t="s">
        <v>220</v>
      </c>
      <c r="C205" s="93" t="s">
        <v>1102</v>
      </c>
      <c r="D205" s="142" t="s">
        <v>1103</v>
      </c>
      <c r="E205" s="94">
        <v>115</v>
      </c>
      <c r="F205" s="95" t="s">
        <v>159</v>
      </c>
      <c r="O205" s="95">
        <v>20</v>
      </c>
      <c r="P205" s="95" t="s">
        <v>1104</v>
      </c>
      <c r="V205" s="98" t="s">
        <v>225</v>
      </c>
      <c r="W205" s="94">
        <v>27.254999999999999</v>
      </c>
      <c r="X205" s="95" t="s">
        <v>1105</v>
      </c>
      <c r="Y205" s="93" t="s">
        <v>1102</v>
      </c>
      <c r="Z205" s="93" t="s">
        <v>227</v>
      </c>
      <c r="AB205" s="95" t="s">
        <v>33</v>
      </c>
      <c r="AJ205" s="95" t="s">
        <v>228</v>
      </c>
      <c r="AK205" s="95" t="s">
        <v>166</v>
      </c>
      <c r="AL205" s="95" t="s">
        <v>167</v>
      </c>
      <c r="AM205" s="95" t="s">
        <v>919</v>
      </c>
    </row>
    <row r="206" spans="1:39">
      <c r="A206" s="121" t="s">
        <v>1106</v>
      </c>
      <c r="B206" s="92" t="s">
        <v>156</v>
      </c>
      <c r="C206" s="93" t="s">
        <v>1107</v>
      </c>
      <c r="D206" s="142" t="s">
        <v>1108</v>
      </c>
      <c r="E206" s="94">
        <v>64</v>
      </c>
      <c r="F206" s="95" t="s">
        <v>159</v>
      </c>
      <c r="O206" s="95">
        <v>20</v>
      </c>
      <c r="P206" s="95" t="s">
        <v>1109</v>
      </c>
      <c r="V206" s="98" t="s">
        <v>57</v>
      </c>
      <c r="X206" s="95" t="s">
        <v>1110</v>
      </c>
      <c r="Y206" s="95" t="s">
        <v>1107</v>
      </c>
      <c r="Z206" s="93" t="s">
        <v>825</v>
      </c>
      <c r="AA206" s="93" t="s">
        <v>1111</v>
      </c>
      <c r="AB206" s="93" t="s">
        <v>164</v>
      </c>
      <c r="AJ206" s="95" t="s">
        <v>165</v>
      </c>
      <c r="AK206" s="95" t="s">
        <v>166</v>
      </c>
      <c r="AL206" s="95" t="s">
        <v>167</v>
      </c>
      <c r="AM206" s="95" t="s">
        <v>919</v>
      </c>
    </row>
    <row r="207" spans="1:39">
      <c r="A207" s="121" t="s">
        <v>1112</v>
      </c>
      <c r="B207" s="92" t="s">
        <v>156</v>
      </c>
      <c r="C207" s="93" t="s">
        <v>1113</v>
      </c>
      <c r="D207" s="142" t="s">
        <v>1114</v>
      </c>
      <c r="E207" s="94">
        <v>5</v>
      </c>
      <c r="F207" s="95" t="s">
        <v>159</v>
      </c>
      <c r="O207" s="95">
        <v>20</v>
      </c>
      <c r="P207" s="95" t="s">
        <v>1115</v>
      </c>
      <c r="V207" s="98" t="s">
        <v>57</v>
      </c>
      <c r="X207" s="95" t="s">
        <v>1116</v>
      </c>
      <c r="Y207" s="95" t="s">
        <v>1113</v>
      </c>
      <c r="Z207" s="93" t="s">
        <v>825</v>
      </c>
      <c r="AA207" s="93" t="s">
        <v>1117</v>
      </c>
      <c r="AB207" s="93" t="s">
        <v>164</v>
      </c>
      <c r="AJ207" s="95" t="s">
        <v>165</v>
      </c>
      <c r="AK207" s="95" t="s">
        <v>166</v>
      </c>
      <c r="AL207" s="95" t="s">
        <v>167</v>
      </c>
      <c r="AM207" s="95" t="s">
        <v>919</v>
      </c>
    </row>
    <row r="208" spans="1:39">
      <c r="A208" s="121" t="s">
        <v>1118</v>
      </c>
      <c r="B208" s="92" t="s">
        <v>156</v>
      </c>
      <c r="C208" s="93" t="s">
        <v>1119</v>
      </c>
      <c r="D208" s="142" t="s">
        <v>1120</v>
      </c>
      <c r="E208" s="94">
        <v>3</v>
      </c>
      <c r="F208" s="95" t="s">
        <v>159</v>
      </c>
      <c r="O208" s="95">
        <v>20</v>
      </c>
      <c r="P208" s="95" t="s">
        <v>1121</v>
      </c>
      <c r="V208" s="98" t="s">
        <v>57</v>
      </c>
      <c r="X208" s="95" t="s">
        <v>1122</v>
      </c>
      <c r="Y208" s="95" t="s">
        <v>1119</v>
      </c>
      <c r="Z208" s="93" t="s">
        <v>825</v>
      </c>
      <c r="AA208" s="93" t="s">
        <v>1123</v>
      </c>
      <c r="AB208" s="93" t="s">
        <v>164</v>
      </c>
      <c r="AJ208" s="95" t="s">
        <v>165</v>
      </c>
      <c r="AK208" s="95" t="s">
        <v>166</v>
      </c>
      <c r="AL208" s="95" t="s">
        <v>167</v>
      </c>
      <c r="AM208" s="95" t="s">
        <v>919</v>
      </c>
    </row>
    <row r="209" spans="1:39">
      <c r="A209" s="121" t="s">
        <v>1124</v>
      </c>
      <c r="B209" s="92" t="s">
        <v>156</v>
      </c>
      <c r="C209" s="93" t="s">
        <v>1125</v>
      </c>
      <c r="D209" s="142" t="s">
        <v>1126</v>
      </c>
      <c r="E209" s="94">
        <v>3</v>
      </c>
      <c r="F209" s="95" t="s">
        <v>159</v>
      </c>
      <c r="O209" s="95">
        <v>20</v>
      </c>
      <c r="P209" s="95" t="s">
        <v>1127</v>
      </c>
      <c r="V209" s="98" t="s">
        <v>57</v>
      </c>
      <c r="X209" s="95" t="s">
        <v>1128</v>
      </c>
      <c r="Y209" s="95" t="s">
        <v>1125</v>
      </c>
      <c r="Z209" s="93" t="s">
        <v>825</v>
      </c>
      <c r="AA209" s="93" t="s">
        <v>1129</v>
      </c>
      <c r="AB209" s="93" t="s">
        <v>164</v>
      </c>
      <c r="AJ209" s="95" t="s">
        <v>165</v>
      </c>
      <c r="AK209" s="95" t="s">
        <v>166</v>
      </c>
      <c r="AL209" s="95" t="s">
        <v>167</v>
      </c>
      <c r="AM209" s="95" t="s">
        <v>919</v>
      </c>
    </row>
    <row r="210" spans="1:39">
      <c r="A210" s="121" t="s">
        <v>1130</v>
      </c>
      <c r="B210" s="92" t="s">
        <v>156</v>
      </c>
      <c r="C210" s="93" t="s">
        <v>1131</v>
      </c>
      <c r="D210" s="142" t="s">
        <v>1132</v>
      </c>
      <c r="E210" s="94">
        <v>8</v>
      </c>
      <c r="F210" s="95" t="s">
        <v>159</v>
      </c>
      <c r="O210" s="95">
        <v>20</v>
      </c>
      <c r="P210" s="95" t="s">
        <v>1133</v>
      </c>
      <c r="V210" s="98" t="s">
        <v>57</v>
      </c>
      <c r="X210" s="95" t="s">
        <v>1134</v>
      </c>
      <c r="Y210" s="95" t="s">
        <v>1131</v>
      </c>
      <c r="Z210" s="93" t="s">
        <v>825</v>
      </c>
      <c r="AA210" s="93" t="s">
        <v>1135</v>
      </c>
      <c r="AB210" s="93" t="s">
        <v>164</v>
      </c>
      <c r="AJ210" s="95" t="s">
        <v>165</v>
      </c>
      <c r="AK210" s="95" t="s">
        <v>166</v>
      </c>
      <c r="AL210" s="95" t="s">
        <v>167</v>
      </c>
      <c r="AM210" s="95" t="s">
        <v>919</v>
      </c>
    </row>
    <row r="211" spans="1:39">
      <c r="A211" s="121" t="s">
        <v>1136</v>
      </c>
      <c r="B211" s="92" t="s">
        <v>156</v>
      </c>
      <c r="C211" s="93" t="s">
        <v>1137</v>
      </c>
      <c r="D211" s="142" t="s">
        <v>1138</v>
      </c>
      <c r="E211" s="94">
        <v>24</v>
      </c>
      <c r="F211" s="95" t="s">
        <v>159</v>
      </c>
      <c r="O211" s="95">
        <v>20</v>
      </c>
      <c r="P211" s="95" t="s">
        <v>1139</v>
      </c>
      <c r="V211" s="98" t="s">
        <v>57</v>
      </c>
      <c r="X211" s="95" t="s">
        <v>1140</v>
      </c>
      <c r="Y211" s="95" t="s">
        <v>1137</v>
      </c>
      <c r="Z211" s="93" t="s">
        <v>825</v>
      </c>
      <c r="AA211" s="93" t="s">
        <v>1141</v>
      </c>
      <c r="AB211" s="93" t="s">
        <v>164</v>
      </c>
      <c r="AJ211" s="95" t="s">
        <v>165</v>
      </c>
      <c r="AK211" s="95" t="s">
        <v>166</v>
      </c>
      <c r="AL211" s="95" t="s">
        <v>167</v>
      </c>
      <c r="AM211" s="95" t="s">
        <v>919</v>
      </c>
    </row>
    <row r="212" spans="1:39">
      <c r="A212" s="121" t="s">
        <v>1142</v>
      </c>
      <c r="B212" s="92" t="s">
        <v>156</v>
      </c>
      <c r="C212" s="93" t="s">
        <v>1143</v>
      </c>
      <c r="D212" s="142" t="s">
        <v>1144</v>
      </c>
      <c r="E212" s="94">
        <v>8</v>
      </c>
      <c r="F212" s="95" t="s">
        <v>159</v>
      </c>
      <c r="O212" s="95">
        <v>20</v>
      </c>
      <c r="P212" s="95" t="s">
        <v>1145</v>
      </c>
      <c r="V212" s="98" t="s">
        <v>57</v>
      </c>
      <c r="X212" s="95" t="s">
        <v>1146</v>
      </c>
      <c r="Y212" s="95" t="s">
        <v>1143</v>
      </c>
      <c r="Z212" s="93" t="s">
        <v>825</v>
      </c>
      <c r="AA212" s="93" t="s">
        <v>1147</v>
      </c>
      <c r="AB212" s="93" t="s">
        <v>164</v>
      </c>
      <c r="AJ212" s="95" t="s">
        <v>165</v>
      </c>
      <c r="AK212" s="95" t="s">
        <v>166</v>
      </c>
      <c r="AL212" s="95" t="s">
        <v>167</v>
      </c>
      <c r="AM212" s="95" t="s">
        <v>919</v>
      </c>
    </row>
    <row r="213" spans="1:39">
      <c r="A213" s="121" t="s">
        <v>1148</v>
      </c>
      <c r="B213" s="92" t="s">
        <v>156</v>
      </c>
      <c r="C213" s="93" t="s">
        <v>1149</v>
      </c>
      <c r="D213" s="142" t="s">
        <v>1150</v>
      </c>
      <c r="E213" s="94">
        <v>12</v>
      </c>
      <c r="F213" s="95" t="s">
        <v>159</v>
      </c>
      <c r="O213" s="95">
        <v>20</v>
      </c>
      <c r="P213" s="95" t="s">
        <v>1151</v>
      </c>
      <c r="V213" s="98" t="s">
        <v>57</v>
      </c>
      <c r="X213" s="95" t="s">
        <v>1152</v>
      </c>
      <c r="Y213" s="95" t="s">
        <v>1149</v>
      </c>
      <c r="Z213" s="93" t="s">
        <v>369</v>
      </c>
      <c r="AA213" s="93" t="s">
        <v>1153</v>
      </c>
      <c r="AB213" s="93" t="s">
        <v>164</v>
      </c>
      <c r="AJ213" s="95" t="s">
        <v>165</v>
      </c>
      <c r="AK213" s="95" t="s">
        <v>166</v>
      </c>
      <c r="AL213" s="95" t="s">
        <v>167</v>
      </c>
      <c r="AM213" s="95" t="s">
        <v>919</v>
      </c>
    </row>
    <row r="214" spans="1:39">
      <c r="A214" s="121" t="s">
        <v>1154</v>
      </c>
      <c r="B214" s="92" t="s">
        <v>156</v>
      </c>
      <c r="C214" s="93" t="s">
        <v>1155</v>
      </c>
      <c r="D214" s="142" t="s">
        <v>1156</v>
      </c>
      <c r="E214" s="94">
        <v>38</v>
      </c>
      <c r="F214" s="95" t="s">
        <v>159</v>
      </c>
      <c r="O214" s="95">
        <v>20</v>
      </c>
      <c r="P214" s="95" t="s">
        <v>1157</v>
      </c>
      <c r="V214" s="98" t="s">
        <v>57</v>
      </c>
      <c r="X214" s="95" t="s">
        <v>1158</v>
      </c>
      <c r="Y214" s="95" t="s">
        <v>1155</v>
      </c>
      <c r="Z214" s="93" t="s">
        <v>369</v>
      </c>
      <c r="AA214" s="93" t="s">
        <v>1159</v>
      </c>
      <c r="AB214" s="93" t="s">
        <v>164</v>
      </c>
      <c r="AJ214" s="95" t="s">
        <v>165</v>
      </c>
      <c r="AK214" s="95" t="s">
        <v>166</v>
      </c>
      <c r="AL214" s="95" t="s">
        <v>167</v>
      </c>
      <c r="AM214" s="95" t="s">
        <v>919</v>
      </c>
    </row>
    <row r="215" spans="1:39">
      <c r="A215" s="121" t="s">
        <v>1160</v>
      </c>
      <c r="B215" s="92" t="s">
        <v>156</v>
      </c>
      <c r="C215" s="93" t="s">
        <v>1161</v>
      </c>
      <c r="D215" s="142" t="s">
        <v>1162</v>
      </c>
      <c r="E215" s="94">
        <v>9</v>
      </c>
      <c r="F215" s="95" t="s">
        <v>159</v>
      </c>
      <c r="O215" s="95">
        <v>20</v>
      </c>
      <c r="P215" s="95" t="s">
        <v>1163</v>
      </c>
      <c r="V215" s="98" t="s">
        <v>57</v>
      </c>
      <c r="X215" s="95" t="s">
        <v>1164</v>
      </c>
      <c r="Y215" s="95" t="s">
        <v>1161</v>
      </c>
      <c r="Z215" s="93" t="s">
        <v>369</v>
      </c>
      <c r="AA215" s="93" t="s">
        <v>1165</v>
      </c>
      <c r="AB215" s="93" t="s">
        <v>164</v>
      </c>
      <c r="AJ215" s="95" t="s">
        <v>165</v>
      </c>
      <c r="AK215" s="95" t="s">
        <v>166</v>
      </c>
      <c r="AL215" s="95" t="s">
        <v>167</v>
      </c>
      <c r="AM215" s="95" t="s">
        <v>919</v>
      </c>
    </row>
    <row r="216" spans="1:39">
      <c r="A216" s="121" t="s">
        <v>1166</v>
      </c>
      <c r="B216" s="92" t="s">
        <v>220</v>
      </c>
      <c r="C216" s="93" t="s">
        <v>1167</v>
      </c>
      <c r="D216" s="142" t="s">
        <v>1168</v>
      </c>
      <c r="E216" s="94">
        <v>1</v>
      </c>
      <c r="F216" s="95" t="s">
        <v>159</v>
      </c>
      <c r="O216" s="95">
        <v>20</v>
      </c>
      <c r="P216" s="95" t="s">
        <v>1169</v>
      </c>
      <c r="V216" s="98" t="s">
        <v>225</v>
      </c>
      <c r="W216" s="94">
        <v>0.33400000000000002</v>
      </c>
      <c r="X216" s="95" t="s">
        <v>1170</v>
      </c>
      <c r="Y216" s="95" t="s">
        <v>1167</v>
      </c>
      <c r="Z216" s="93" t="s">
        <v>227</v>
      </c>
      <c r="AB216" s="93" t="s">
        <v>410</v>
      </c>
      <c r="AJ216" s="95" t="s">
        <v>228</v>
      </c>
      <c r="AK216" s="95" t="s">
        <v>166</v>
      </c>
      <c r="AL216" s="95" t="s">
        <v>167</v>
      </c>
      <c r="AM216" s="95" t="s">
        <v>919</v>
      </c>
    </row>
    <row r="217" spans="1:39">
      <c r="A217" s="121" t="s">
        <v>1171</v>
      </c>
      <c r="B217" s="92" t="s">
        <v>156</v>
      </c>
      <c r="C217" s="93" t="s">
        <v>1172</v>
      </c>
      <c r="D217" s="142" t="s">
        <v>1173</v>
      </c>
      <c r="E217" s="94">
        <v>1</v>
      </c>
      <c r="F217" s="95" t="s">
        <v>159</v>
      </c>
      <c r="O217" s="95">
        <v>20</v>
      </c>
      <c r="P217" s="95" t="s">
        <v>1174</v>
      </c>
      <c r="V217" s="98" t="s">
        <v>57</v>
      </c>
      <c r="X217" s="95" t="s">
        <v>217</v>
      </c>
      <c r="Y217" s="95" t="s">
        <v>1172</v>
      </c>
      <c r="Z217" s="93" t="s">
        <v>369</v>
      </c>
      <c r="AA217" s="93" t="s">
        <v>217</v>
      </c>
      <c r="AB217" s="93" t="s">
        <v>218</v>
      </c>
      <c r="AJ217" s="95" t="s">
        <v>165</v>
      </c>
      <c r="AK217" s="95" t="s">
        <v>166</v>
      </c>
      <c r="AL217" s="95" t="s">
        <v>167</v>
      </c>
      <c r="AM217" s="95" t="s">
        <v>919</v>
      </c>
    </row>
    <row r="218" spans="1:39">
      <c r="A218" s="121" t="s">
        <v>1175</v>
      </c>
      <c r="B218" s="92" t="s">
        <v>220</v>
      </c>
      <c r="C218" s="93" t="s">
        <v>1176</v>
      </c>
      <c r="D218" s="142" t="s">
        <v>1177</v>
      </c>
      <c r="E218" s="94">
        <v>8</v>
      </c>
      <c r="F218" s="95" t="s">
        <v>159</v>
      </c>
      <c r="O218" s="95">
        <v>20</v>
      </c>
      <c r="P218" s="95" t="s">
        <v>1178</v>
      </c>
      <c r="V218" s="98" t="s">
        <v>225</v>
      </c>
      <c r="W218" s="94">
        <v>3.5680000000000001</v>
      </c>
      <c r="X218" s="95" t="s">
        <v>217</v>
      </c>
      <c r="Y218" s="95" t="s">
        <v>1176</v>
      </c>
      <c r="Z218" s="93" t="s">
        <v>227</v>
      </c>
      <c r="AB218" s="93" t="s">
        <v>410</v>
      </c>
      <c r="AJ218" s="95" t="s">
        <v>228</v>
      </c>
      <c r="AK218" s="95" t="s">
        <v>166</v>
      </c>
      <c r="AL218" s="95" t="s">
        <v>167</v>
      </c>
      <c r="AM218" s="95" t="s">
        <v>919</v>
      </c>
    </row>
    <row r="219" spans="1:39">
      <c r="A219" s="121" t="s">
        <v>1179</v>
      </c>
      <c r="B219" s="92" t="s">
        <v>156</v>
      </c>
      <c r="C219" s="93" t="s">
        <v>1180</v>
      </c>
      <c r="D219" s="142" t="s">
        <v>1181</v>
      </c>
      <c r="E219" s="94">
        <v>8</v>
      </c>
      <c r="F219" s="95" t="s">
        <v>159</v>
      </c>
      <c r="K219" s="97">
        <v>2.0000000000000002E-5</v>
      </c>
      <c r="L219" s="97">
        <f>E219*K219</f>
        <v>1.6000000000000001E-4</v>
      </c>
      <c r="O219" s="95">
        <v>20</v>
      </c>
      <c r="P219" s="95" t="s">
        <v>1182</v>
      </c>
      <c r="V219" s="98" t="s">
        <v>57</v>
      </c>
      <c r="X219" s="95" t="s">
        <v>217</v>
      </c>
      <c r="Y219" s="93" t="s">
        <v>1180</v>
      </c>
      <c r="Z219" s="93" t="s">
        <v>1001</v>
      </c>
      <c r="AA219" s="93" t="s">
        <v>217</v>
      </c>
      <c r="AB219" s="93" t="s">
        <v>218</v>
      </c>
      <c r="AJ219" s="95" t="s">
        <v>165</v>
      </c>
      <c r="AK219" s="95" t="s">
        <v>166</v>
      </c>
      <c r="AL219" s="95" t="s">
        <v>167</v>
      </c>
      <c r="AM219" s="95" t="s">
        <v>919</v>
      </c>
    </row>
    <row r="220" spans="1:39">
      <c r="A220" s="121" t="s">
        <v>1183</v>
      </c>
      <c r="B220" s="92" t="s">
        <v>220</v>
      </c>
      <c r="C220" s="93" t="s">
        <v>1184</v>
      </c>
      <c r="D220" s="142" t="s">
        <v>1185</v>
      </c>
      <c r="E220" s="94">
        <v>3</v>
      </c>
      <c r="F220" s="95" t="s">
        <v>159</v>
      </c>
      <c r="O220" s="95">
        <v>20</v>
      </c>
      <c r="P220" s="95" t="s">
        <v>1186</v>
      </c>
      <c r="V220" s="98" t="s">
        <v>225</v>
      </c>
      <c r="W220" s="94">
        <v>0.9</v>
      </c>
      <c r="X220" s="95" t="s">
        <v>1187</v>
      </c>
      <c r="Y220" s="93" t="s">
        <v>1184</v>
      </c>
      <c r="Z220" s="93" t="s">
        <v>227</v>
      </c>
      <c r="AB220" s="95" t="s">
        <v>33</v>
      </c>
      <c r="AJ220" s="95" t="s">
        <v>228</v>
      </c>
      <c r="AK220" s="95" t="s">
        <v>166</v>
      </c>
      <c r="AL220" s="95" t="s">
        <v>167</v>
      </c>
      <c r="AM220" s="95" t="s">
        <v>919</v>
      </c>
    </row>
    <row r="221" spans="1:39">
      <c r="A221" s="121" t="s">
        <v>1188</v>
      </c>
      <c r="B221" s="92" t="s">
        <v>156</v>
      </c>
      <c r="C221" s="93" t="s">
        <v>1189</v>
      </c>
      <c r="D221" s="142" t="s">
        <v>1190</v>
      </c>
      <c r="E221" s="94">
        <v>3</v>
      </c>
      <c r="F221" s="95" t="s">
        <v>159</v>
      </c>
      <c r="O221" s="95">
        <v>20</v>
      </c>
      <c r="P221" s="95" t="s">
        <v>1191</v>
      </c>
      <c r="V221" s="98" t="s">
        <v>57</v>
      </c>
      <c r="X221" s="95" t="s">
        <v>1192</v>
      </c>
      <c r="Y221" s="95" t="s">
        <v>1189</v>
      </c>
      <c r="Z221" s="93" t="s">
        <v>369</v>
      </c>
      <c r="AA221" s="93" t="s">
        <v>1193</v>
      </c>
      <c r="AB221" s="93" t="s">
        <v>218</v>
      </c>
      <c r="AJ221" s="95" t="s">
        <v>165</v>
      </c>
      <c r="AK221" s="95" t="s">
        <v>166</v>
      </c>
      <c r="AL221" s="95" t="s">
        <v>167</v>
      </c>
      <c r="AM221" s="95" t="s">
        <v>919</v>
      </c>
    </row>
    <row r="222" spans="1:39">
      <c r="A222" s="121" t="s">
        <v>1194</v>
      </c>
      <c r="B222" s="92" t="s">
        <v>220</v>
      </c>
      <c r="C222" s="93" t="s">
        <v>1195</v>
      </c>
      <c r="D222" s="142" t="s">
        <v>1196</v>
      </c>
      <c r="E222" s="94">
        <v>1</v>
      </c>
      <c r="F222" s="95" t="s">
        <v>159</v>
      </c>
      <c r="O222" s="95">
        <v>20</v>
      </c>
      <c r="P222" s="95" t="s">
        <v>1197</v>
      </c>
      <c r="V222" s="98" t="s">
        <v>225</v>
      </c>
      <c r="W222" s="94">
        <v>0.31900000000000001</v>
      </c>
      <c r="X222" s="95" t="s">
        <v>1198</v>
      </c>
      <c r="Y222" s="93" t="s">
        <v>1195</v>
      </c>
      <c r="Z222" s="93" t="s">
        <v>227</v>
      </c>
      <c r="AB222" s="95" t="s">
        <v>33</v>
      </c>
      <c r="AJ222" s="95" t="s">
        <v>228</v>
      </c>
      <c r="AK222" s="95" t="s">
        <v>166</v>
      </c>
      <c r="AL222" s="95" t="s">
        <v>167</v>
      </c>
      <c r="AM222" s="95" t="s">
        <v>919</v>
      </c>
    </row>
    <row r="223" spans="1:39">
      <c r="A223" s="121" t="s">
        <v>1199</v>
      </c>
      <c r="B223" s="92" t="s">
        <v>156</v>
      </c>
      <c r="C223" s="93" t="s">
        <v>1200</v>
      </c>
      <c r="D223" s="142" t="s">
        <v>1201</v>
      </c>
      <c r="E223" s="94">
        <v>1</v>
      </c>
      <c r="F223" s="95" t="s">
        <v>159</v>
      </c>
      <c r="O223" s="95">
        <v>20</v>
      </c>
      <c r="P223" s="95" t="s">
        <v>1202</v>
      </c>
      <c r="V223" s="98" t="s">
        <v>57</v>
      </c>
      <c r="X223" s="95" t="s">
        <v>1203</v>
      </c>
      <c r="Y223" s="95" t="s">
        <v>1200</v>
      </c>
      <c r="Z223" s="93" t="s">
        <v>369</v>
      </c>
      <c r="AA223" s="93" t="s">
        <v>1204</v>
      </c>
      <c r="AB223" s="93" t="s">
        <v>164</v>
      </c>
      <c r="AJ223" s="95" t="s">
        <v>165</v>
      </c>
      <c r="AK223" s="95" t="s">
        <v>166</v>
      </c>
      <c r="AL223" s="95" t="s">
        <v>167</v>
      </c>
      <c r="AM223" s="95" t="s">
        <v>919</v>
      </c>
    </row>
    <row r="224" spans="1:39">
      <c r="A224" s="121" t="s">
        <v>1205</v>
      </c>
      <c r="B224" s="92" t="s">
        <v>220</v>
      </c>
      <c r="C224" s="93" t="s">
        <v>1206</v>
      </c>
      <c r="D224" s="142" t="s">
        <v>1207</v>
      </c>
      <c r="E224" s="94">
        <v>4</v>
      </c>
      <c r="F224" s="95" t="s">
        <v>159</v>
      </c>
      <c r="O224" s="95">
        <v>20</v>
      </c>
      <c r="P224" s="95" t="s">
        <v>1208</v>
      </c>
      <c r="V224" s="98" t="s">
        <v>225</v>
      </c>
      <c r="W224" s="94">
        <v>1.1559999999999999</v>
      </c>
      <c r="X224" s="95" t="s">
        <v>1209</v>
      </c>
      <c r="Y224" s="93" t="s">
        <v>1206</v>
      </c>
      <c r="Z224" s="93" t="s">
        <v>227</v>
      </c>
      <c r="AB224" s="95" t="s">
        <v>33</v>
      </c>
      <c r="AJ224" s="95" t="s">
        <v>228</v>
      </c>
      <c r="AK224" s="95" t="s">
        <v>166</v>
      </c>
      <c r="AL224" s="95" t="s">
        <v>167</v>
      </c>
      <c r="AM224" s="95" t="s">
        <v>919</v>
      </c>
    </row>
    <row r="225" spans="1:39">
      <c r="A225" s="121" t="s">
        <v>1210</v>
      </c>
      <c r="B225" s="92" t="s">
        <v>156</v>
      </c>
      <c r="C225" s="93" t="s">
        <v>1211</v>
      </c>
      <c r="D225" s="142" t="s">
        <v>1212</v>
      </c>
      <c r="E225" s="94">
        <v>4</v>
      </c>
      <c r="F225" s="95" t="s">
        <v>159</v>
      </c>
      <c r="K225" s="97">
        <v>2.0000000000000002E-5</v>
      </c>
      <c r="L225" s="97">
        <f>E225*K225</f>
        <v>8.0000000000000007E-5</v>
      </c>
      <c r="O225" s="95">
        <v>20</v>
      </c>
      <c r="P225" s="95" t="s">
        <v>1213</v>
      </c>
      <c r="V225" s="98" t="s">
        <v>57</v>
      </c>
      <c r="X225" s="95" t="s">
        <v>217</v>
      </c>
      <c r="Y225" s="93" t="s">
        <v>1211</v>
      </c>
      <c r="Z225" s="93" t="s">
        <v>1001</v>
      </c>
      <c r="AA225" s="93" t="s">
        <v>217</v>
      </c>
      <c r="AB225" s="93" t="s">
        <v>218</v>
      </c>
      <c r="AJ225" s="95" t="s">
        <v>165</v>
      </c>
      <c r="AK225" s="95" t="s">
        <v>166</v>
      </c>
      <c r="AL225" s="95" t="s">
        <v>167</v>
      </c>
      <c r="AM225" s="95" t="s">
        <v>919</v>
      </c>
    </row>
    <row r="226" spans="1:39">
      <c r="A226" s="121" t="s">
        <v>1214</v>
      </c>
      <c r="B226" s="92" t="s">
        <v>220</v>
      </c>
      <c r="C226" s="93" t="s">
        <v>1215</v>
      </c>
      <c r="D226" s="142" t="s">
        <v>1216</v>
      </c>
      <c r="E226" s="94">
        <v>3</v>
      </c>
      <c r="F226" s="95" t="s">
        <v>159</v>
      </c>
      <c r="O226" s="95">
        <v>20</v>
      </c>
      <c r="P226" s="95" t="s">
        <v>1217</v>
      </c>
      <c r="V226" s="98" t="s">
        <v>225</v>
      </c>
      <c r="W226" s="94">
        <v>0.6</v>
      </c>
      <c r="X226" s="95" t="s">
        <v>1218</v>
      </c>
      <c r="Y226" s="93" t="s">
        <v>1215</v>
      </c>
      <c r="Z226" s="93" t="s">
        <v>227</v>
      </c>
      <c r="AB226" s="93" t="s">
        <v>410</v>
      </c>
      <c r="AJ226" s="95" t="s">
        <v>228</v>
      </c>
      <c r="AK226" s="95" t="s">
        <v>166</v>
      </c>
      <c r="AL226" s="95" t="s">
        <v>167</v>
      </c>
      <c r="AM226" s="95" t="s">
        <v>919</v>
      </c>
    </row>
    <row r="227" spans="1:39">
      <c r="A227" s="121" t="s">
        <v>1219</v>
      </c>
      <c r="B227" s="92" t="s">
        <v>156</v>
      </c>
      <c r="C227" s="93" t="s">
        <v>1220</v>
      </c>
      <c r="D227" s="142" t="s">
        <v>1221</v>
      </c>
      <c r="E227" s="94">
        <v>3</v>
      </c>
      <c r="F227" s="95" t="s">
        <v>159</v>
      </c>
      <c r="O227" s="95">
        <v>20</v>
      </c>
      <c r="P227" s="95" t="s">
        <v>1222</v>
      </c>
      <c r="V227" s="98" t="s">
        <v>57</v>
      </c>
      <c r="X227" s="95" t="s">
        <v>1223</v>
      </c>
      <c r="Y227" s="95" t="s">
        <v>1220</v>
      </c>
      <c r="Z227" s="93" t="s">
        <v>825</v>
      </c>
      <c r="AA227" s="93" t="s">
        <v>1224</v>
      </c>
      <c r="AB227" s="93" t="s">
        <v>164</v>
      </c>
      <c r="AJ227" s="95" t="s">
        <v>165</v>
      </c>
      <c r="AK227" s="95" t="s">
        <v>166</v>
      </c>
      <c r="AL227" s="95" t="s">
        <v>167</v>
      </c>
      <c r="AM227" s="95" t="s">
        <v>919</v>
      </c>
    </row>
    <row r="228" spans="1:39">
      <c r="A228" s="121" t="s">
        <v>1225</v>
      </c>
      <c r="B228" s="92" t="s">
        <v>220</v>
      </c>
      <c r="C228" s="93" t="s">
        <v>1226</v>
      </c>
      <c r="D228" s="142" t="s">
        <v>1227</v>
      </c>
      <c r="E228" s="94">
        <v>34</v>
      </c>
      <c r="F228" s="95" t="s">
        <v>159</v>
      </c>
      <c r="O228" s="95">
        <v>20</v>
      </c>
      <c r="P228" s="95" t="s">
        <v>1228</v>
      </c>
      <c r="V228" s="98" t="s">
        <v>225</v>
      </c>
      <c r="W228" s="94">
        <v>42.5</v>
      </c>
      <c r="X228" s="95" t="s">
        <v>1229</v>
      </c>
      <c r="Y228" s="95" t="s">
        <v>1226</v>
      </c>
      <c r="Z228" s="93" t="s">
        <v>227</v>
      </c>
      <c r="AB228" s="93" t="s">
        <v>410</v>
      </c>
      <c r="AJ228" s="95" t="s">
        <v>228</v>
      </c>
      <c r="AK228" s="95" t="s">
        <v>166</v>
      </c>
      <c r="AL228" s="95" t="s">
        <v>167</v>
      </c>
      <c r="AM228" s="95" t="s">
        <v>919</v>
      </c>
    </row>
    <row r="229" spans="1:39">
      <c r="A229" s="121" t="s">
        <v>1230</v>
      </c>
      <c r="B229" s="92" t="s">
        <v>156</v>
      </c>
      <c r="C229" s="93" t="s">
        <v>1231</v>
      </c>
      <c r="D229" s="142" t="s">
        <v>1232</v>
      </c>
      <c r="E229" s="94">
        <v>30</v>
      </c>
      <c r="F229" s="95" t="s">
        <v>159</v>
      </c>
      <c r="O229" s="95">
        <v>20</v>
      </c>
      <c r="P229" s="95" t="s">
        <v>1233</v>
      </c>
      <c r="V229" s="98" t="s">
        <v>57</v>
      </c>
      <c r="X229" s="95" t="s">
        <v>1234</v>
      </c>
      <c r="Y229" s="95" t="s">
        <v>1231</v>
      </c>
      <c r="Z229" s="93" t="s">
        <v>1235</v>
      </c>
      <c r="AA229" s="93" t="s">
        <v>217</v>
      </c>
      <c r="AB229" s="93" t="s">
        <v>218</v>
      </c>
      <c r="AJ229" s="95" t="s">
        <v>165</v>
      </c>
      <c r="AK229" s="95" t="s">
        <v>166</v>
      </c>
      <c r="AL229" s="95" t="s">
        <v>167</v>
      </c>
      <c r="AM229" s="95" t="s">
        <v>919</v>
      </c>
    </row>
    <row r="230" spans="1:39">
      <c r="A230" s="121" t="s">
        <v>1236</v>
      </c>
      <c r="B230" s="92" t="s">
        <v>156</v>
      </c>
      <c r="C230" s="93" t="s">
        <v>1237</v>
      </c>
      <c r="D230" s="142" t="s">
        <v>1238</v>
      </c>
      <c r="E230" s="94">
        <v>4</v>
      </c>
      <c r="F230" s="95" t="s">
        <v>159</v>
      </c>
      <c r="O230" s="95">
        <v>20</v>
      </c>
      <c r="P230" s="95" t="s">
        <v>1239</v>
      </c>
      <c r="V230" s="98" t="s">
        <v>57</v>
      </c>
      <c r="X230" s="95" t="s">
        <v>1240</v>
      </c>
      <c r="Y230" s="95" t="s">
        <v>1237</v>
      </c>
      <c r="Z230" s="93" t="s">
        <v>1235</v>
      </c>
      <c r="AA230" s="93" t="s">
        <v>1241</v>
      </c>
      <c r="AB230" s="93" t="s">
        <v>164</v>
      </c>
      <c r="AJ230" s="95" t="s">
        <v>165</v>
      </c>
      <c r="AK230" s="95" t="s">
        <v>166</v>
      </c>
      <c r="AL230" s="95" t="s">
        <v>167</v>
      </c>
      <c r="AM230" s="95" t="s">
        <v>919</v>
      </c>
    </row>
    <row r="231" spans="1:39">
      <c r="A231" s="121" t="s">
        <v>1242</v>
      </c>
      <c r="B231" s="92" t="s">
        <v>220</v>
      </c>
      <c r="C231" s="93" t="s">
        <v>1243</v>
      </c>
      <c r="D231" s="142" t="s">
        <v>1244</v>
      </c>
      <c r="E231" s="94">
        <v>25</v>
      </c>
      <c r="F231" s="95" t="s">
        <v>159</v>
      </c>
      <c r="O231" s="95">
        <v>20</v>
      </c>
      <c r="P231" s="95" t="s">
        <v>1245</v>
      </c>
      <c r="V231" s="98" t="s">
        <v>225</v>
      </c>
      <c r="W231" s="94">
        <v>31.25</v>
      </c>
      <c r="X231" s="95" t="s">
        <v>1229</v>
      </c>
      <c r="Y231" s="93" t="s">
        <v>1243</v>
      </c>
      <c r="Z231" s="93" t="s">
        <v>227</v>
      </c>
      <c r="AB231" s="93" t="s">
        <v>410</v>
      </c>
      <c r="AJ231" s="95" t="s">
        <v>228</v>
      </c>
      <c r="AK231" s="95" t="s">
        <v>166</v>
      </c>
      <c r="AL231" s="95" t="s">
        <v>167</v>
      </c>
      <c r="AM231" s="95" t="s">
        <v>919</v>
      </c>
    </row>
    <row r="232" spans="1:39">
      <c r="A232" s="121" t="s">
        <v>1246</v>
      </c>
      <c r="B232" s="92" t="s">
        <v>156</v>
      </c>
      <c r="C232" s="93" t="s">
        <v>1247</v>
      </c>
      <c r="D232" s="142" t="s">
        <v>1248</v>
      </c>
      <c r="E232" s="94">
        <v>25</v>
      </c>
      <c r="F232" s="95" t="s">
        <v>159</v>
      </c>
      <c r="O232" s="95">
        <v>20</v>
      </c>
      <c r="P232" s="95" t="s">
        <v>1249</v>
      </c>
      <c r="V232" s="98" t="s">
        <v>57</v>
      </c>
      <c r="X232" s="95" t="s">
        <v>1234</v>
      </c>
      <c r="Y232" s="95" t="s">
        <v>1247</v>
      </c>
      <c r="Z232" s="93" t="s">
        <v>1235</v>
      </c>
      <c r="AA232" s="93" t="s">
        <v>217</v>
      </c>
      <c r="AB232" s="93" t="s">
        <v>164</v>
      </c>
      <c r="AJ232" s="95" t="s">
        <v>165</v>
      </c>
      <c r="AK232" s="95" t="s">
        <v>166</v>
      </c>
      <c r="AL232" s="95" t="s">
        <v>167</v>
      </c>
      <c r="AM232" s="95" t="s">
        <v>919</v>
      </c>
    </row>
    <row r="233" spans="1:39">
      <c r="A233" s="121" t="s">
        <v>1250</v>
      </c>
      <c r="B233" s="92" t="s">
        <v>220</v>
      </c>
      <c r="C233" s="93" t="s">
        <v>1251</v>
      </c>
      <c r="D233" s="142" t="s">
        <v>1252</v>
      </c>
      <c r="E233" s="94">
        <v>30</v>
      </c>
      <c r="F233" s="95" t="s">
        <v>159</v>
      </c>
      <c r="O233" s="95">
        <v>20</v>
      </c>
      <c r="P233" s="95" t="s">
        <v>1253</v>
      </c>
      <c r="V233" s="98" t="s">
        <v>225</v>
      </c>
      <c r="W233" s="94">
        <v>3.48</v>
      </c>
      <c r="X233" s="95" t="s">
        <v>1254</v>
      </c>
      <c r="Y233" s="93" t="s">
        <v>1251</v>
      </c>
      <c r="Z233" s="93" t="s">
        <v>227</v>
      </c>
      <c r="AB233" s="95" t="s">
        <v>33</v>
      </c>
      <c r="AJ233" s="95" t="s">
        <v>228</v>
      </c>
      <c r="AK233" s="95" t="s">
        <v>166</v>
      </c>
      <c r="AL233" s="95" t="s">
        <v>167</v>
      </c>
      <c r="AM233" s="95" t="s">
        <v>919</v>
      </c>
    </row>
    <row r="234" spans="1:39">
      <c r="A234" s="121" t="s">
        <v>1255</v>
      </c>
      <c r="B234" s="92" t="s">
        <v>156</v>
      </c>
      <c r="C234" s="93" t="s">
        <v>1256</v>
      </c>
      <c r="D234" s="142" t="s">
        <v>1257</v>
      </c>
      <c r="E234" s="94">
        <v>30</v>
      </c>
      <c r="F234" s="95" t="s">
        <v>159</v>
      </c>
      <c r="O234" s="95">
        <v>20</v>
      </c>
      <c r="P234" s="95" t="s">
        <v>1258</v>
      </c>
      <c r="V234" s="98" t="s">
        <v>57</v>
      </c>
      <c r="X234" s="95" t="s">
        <v>1259</v>
      </c>
      <c r="Y234" s="95" t="s">
        <v>1256</v>
      </c>
      <c r="Z234" s="93" t="s">
        <v>1235</v>
      </c>
      <c r="AA234" s="93" t="s">
        <v>1260</v>
      </c>
      <c r="AB234" s="93" t="s">
        <v>164</v>
      </c>
      <c r="AJ234" s="95" t="s">
        <v>165</v>
      </c>
      <c r="AK234" s="95" t="s">
        <v>166</v>
      </c>
      <c r="AL234" s="95" t="s">
        <v>167</v>
      </c>
      <c r="AM234" s="95" t="s">
        <v>919</v>
      </c>
    </row>
    <row r="235" spans="1:39">
      <c r="A235" s="121" t="s">
        <v>1261</v>
      </c>
      <c r="B235" s="92" t="s">
        <v>156</v>
      </c>
      <c r="C235" s="93" t="s">
        <v>1149</v>
      </c>
      <c r="D235" s="142" t="s">
        <v>1150</v>
      </c>
      <c r="E235" s="94">
        <v>30</v>
      </c>
      <c r="F235" s="95" t="s">
        <v>159</v>
      </c>
      <c r="O235" s="95">
        <v>20</v>
      </c>
      <c r="P235" s="95" t="s">
        <v>1262</v>
      </c>
      <c r="V235" s="98" t="s">
        <v>57</v>
      </c>
      <c r="X235" s="95" t="s">
        <v>1152</v>
      </c>
      <c r="Y235" s="95" t="s">
        <v>1149</v>
      </c>
      <c r="Z235" s="93" t="s">
        <v>369</v>
      </c>
      <c r="AA235" s="93" t="s">
        <v>1153</v>
      </c>
      <c r="AB235" s="93" t="s">
        <v>164</v>
      </c>
      <c r="AJ235" s="95" t="s">
        <v>165</v>
      </c>
      <c r="AK235" s="95" t="s">
        <v>166</v>
      </c>
      <c r="AL235" s="95" t="s">
        <v>167</v>
      </c>
      <c r="AM235" s="95" t="s">
        <v>919</v>
      </c>
    </row>
    <row r="236" spans="1:39">
      <c r="A236" s="121" t="s">
        <v>1263</v>
      </c>
      <c r="B236" s="92" t="s">
        <v>220</v>
      </c>
      <c r="C236" s="93" t="s">
        <v>1264</v>
      </c>
      <c r="D236" s="142" t="s">
        <v>1265</v>
      </c>
      <c r="E236" s="94">
        <v>1</v>
      </c>
      <c r="F236" s="95" t="s">
        <v>159</v>
      </c>
      <c r="O236" s="95">
        <v>20</v>
      </c>
      <c r="P236" s="95" t="s">
        <v>1266</v>
      </c>
      <c r="V236" s="98" t="s">
        <v>225</v>
      </c>
      <c r="W236" s="94">
        <v>2.9620000000000002</v>
      </c>
      <c r="X236" s="95" t="s">
        <v>1267</v>
      </c>
      <c r="Y236" s="93" t="s">
        <v>1264</v>
      </c>
      <c r="Z236" s="93" t="s">
        <v>227</v>
      </c>
      <c r="AB236" s="95" t="s">
        <v>33</v>
      </c>
      <c r="AJ236" s="95" t="s">
        <v>228</v>
      </c>
      <c r="AK236" s="95" t="s">
        <v>166</v>
      </c>
      <c r="AL236" s="95" t="s">
        <v>167</v>
      </c>
      <c r="AM236" s="95" t="s">
        <v>919</v>
      </c>
    </row>
    <row r="237" spans="1:39">
      <c r="A237" s="121" t="s">
        <v>1268</v>
      </c>
      <c r="B237" s="92" t="s">
        <v>220</v>
      </c>
      <c r="C237" s="93" t="s">
        <v>1269</v>
      </c>
      <c r="D237" s="142" t="s">
        <v>1270</v>
      </c>
      <c r="E237" s="94">
        <v>1</v>
      </c>
      <c r="F237" s="95" t="s">
        <v>159</v>
      </c>
      <c r="O237" s="95">
        <v>20</v>
      </c>
      <c r="P237" s="95" t="s">
        <v>1271</v>
      </c>
      <c r="V237" s="98" t="s">
        <v>225</v>
      </c>
      <c r="W237" s="94">
        <v>4.6440000000000001</v>
      </c>
      <c r="X237" s="95" t="s">
        <v>1272</v>
      </c>
      <c r="Y237" s="93" t="s">
        <v>1269</v>
      </c>
      <c r="Z237" s="93" t="s">
        <v>227</v>
      </c>
      <c r="AB237" s="95" t="s">
        <v>33</v>
      </c>
      <c r="AJ237" s="95" t="s">
        <v>228</v>
      </c>
      <c r="AK237" s="95" t="s">
        <v>166</v>
      </c>
      <c r="AL237" s="95" t="s">
        <v>167</v>
      </c>
      <c r="AM237" s="95" t="s">
        <v>919</v>
      </c>
    </row>
    <row r="238" spans="1:39">
      <c r="A238" s="121" t="s">
        <v>1273</v>
      </c>
      <c r="B238" s="92" t="s">
        <v>220</v>
      </c>
      <c r="C238" s="93" t="s">
        <v>1274</v>
      </c>
      <c r="D238" s="142" t="s">
        <v>1275</v>
      </c>
      <c r="E238" s="94">
        <v>1</v>
      </c>
      <c r="F238" s="95" t="s">
        <v>159</v>
      </c>
      <c r="O238" s="95">
        <v>20</v>
      </c>
      <c r="P238" s="95" t="s">
        <v>1276</v>
      </c>
      <c r="V238" s="98" t="s">
        <v>225</v>
      </c>
      <c r="W238" s="94">
        <v>2.5</v>
      </c>
      <c r="X238" s="95" t="s">
        <v>1277</v>
      </c>
      <c r="Y238" s="93" t="s">
        <v>1274</v>
      </c>
      <c r="Z238" s="93" t="s">
        <v>227</v>
      </c>
      <c r="AB238" s="95" t="s">
        <v>33</v>
      </c>
      <c r="AJ238" s="95" t="s">
        <v>228</v>
      </c>
      <c r="AK238" s="95" t="s">
        <v>166</v>
      </c>
      <c r="AL238" s="95" t="s">
        <v>167</v>
      </c>
      <c r="AM238" s="95" t="s">
        <v>919</v>
      </c>
    </row>
    <row r="239" spans="1:39">
      <c r="A239" s="121" t="s">
        <v>1278</v>
      </c>
      <c r="B239" s="92" t="s">
        <v>220</v>
      </c>
      <c r="C239" s="93" t="s">
        <v>1279</v>
      </c>
      <c r="D239" s="142" t="s">
        <v>1280</v>
      </c>
      <c r="E239" s="94">
        <v>1</v>
      </c>
      <c r="F239" s="95" t="s">
        <v>159</v>
      </c>
      <c r="O239" s="95">
        <v>20</v>
      </c>
      <c r="P239" s="95" t="s">
        <v>1281</v>
      </c>
      <c r="V239" s="98" t="s">
        <v>225</v>
      </c>
      <c r="W239" s="94">
        <v>8</v>
      </c>
      <c r="X239" s="95" t="s">
        <v>1282</v>
      </c>
      <c r="Y239" s="93" t="s">
        <v>1279</v>
      </c>
      <c r="Z239" s="93" t="s">
        <v>227</v>
      </c>
      <c r="AB239" s="95" t="s">
        <v>33</v>
      </c>
      <c r="AJ239" s="95" t="s">
        <v>228</v>
      </c>
      <c r="AK239" s="95" t="s">
        <v>166</v>
      </c>
      <c r="AL239" s="95" t="s">
        <v>167</v>
      </c>
      <c r="AM239" s="95" t="s">
        <v>919</v>
      </c>
    </row>
    <row r="240" spans="1:39">
      <c r="A240" s="121" t="s">
        <v>1283</v>
      </c>
      <c r="B240" s="92" t="s">
        <v>220</v>
      </c>
      <c r="C240" s="93" t="s">
        <v>1284</v>
      </c>
      <c r="D240" s="142" t="s">
        <v>1285</v>
      </c>
      <c r="E240" s="94">
        <v>9</v>
      </c>
      <c r="F240" s="95" t="s">
        <v>159</v>
      </c>
      <c r="O240" s="95">
        <v>20</v>
      </c>
      <c r="P240" s="95" t="s">
        <v>1286</v>
      </c>
      <c r="V240" s="98" t="s">
        <v>225</v>
      </c>
      <c r="W240" s="94">
        <v>0.11700000000000001</v>
      </c>
      <c r="X240" s="95" t="s">
        <v>1287</v>
      </c>
      <c r="Y240" s="93" t="s">
        <v>1284</v>
      </c>
      <c r="Z240" s="93" t="s">
        <v>227</v>
      </c>
      <c r="AB240" s="95" t="s">
        <v>33</v>
      </c>
      <c r="AJ240" s="95" t="s">
        <v>228</v>
      </c>
      <c r="AK240" s="95" t="s">
        <v>166</v>
      </c>
      <c r="AL240" s="95" t="s">
        <v>167</v>
      </c>
      <c r="AM240" s="95" t="s">
        <v>919</v>
      </c>
    </row>
    <row r="241" spans="1:39">
      <c r="A241" s="121" t="s">
        <v>1288</v>
      </c>
      <c r="B241" s="92" t="s">
        <v>156</v>
      </c>
      <c r="C241" s="93" t="s">
        <v>1289</v>
      </c>
      <c r="D241" s="142" t="s">
        <v>1290</v>
      </c>
      <c r="E241" s="94">
        <v>3</v>
      </c>
      <c r="F241" s="95" t="s">
        <v>159</v>
      </c>
      <c r="O241" s="95">
        <v>20</v>
      </c>
      <c r="P241" s="95" t="s">
        <v>1291</v>
      </c>
      <c r="V241" s="98" t="s">
        <v>57</v>
      </c>
      <c r="X241" s="95" t="s">
        <v>1292</v>
      </c>
      <c r="Y241" s="95" t="s">
        <v>1289</v>
      </c>
      <c r="Z241" s="93" t="s">
        <v>162</v>
      </c>
      <c r="AA241" s="93" t="s">
        <v>1293</v>
      </c>
      <c r="AB241" s="93" t="s">
        <v>164</v>
      </c>
      <c r="AJ241" s="95" t="s">
        <v>165</v>
      </c>
      <c r="AK241" s="95" t="s">
        <v>166</v>
      </c>
      <c r="AL241" s="95" t="s">
        <v>167</v>
      </c>
      <c r="AM241" s="95" t="s">
        <v>919</v>
      </c>
    </row>
    <row r="242" spans="1:39">
      <c r="A242" s="121" t="s">
        <v>1294</v>
      </c>
      <c r="B242" s="92" t="s">
        <v>156</v>
      </c>
      <c r="C242" s="93" t="s">
        <v>1295</v>
      </c>
      <c r="D242" s="142" t="s">
        <v>1296</v>
      </c>
      <c r="E242" s="94">
        <v>3</v>
      </c>
      <c r="F242" s="95" t="s">
        <v>159</v>
      </c>
      <c r="O242" s="95">
        <v>20</v>
      </c>
      <c r="P242" s="95" t="s">
        <v>1297</v>
      </c>
      <c r="V242" s="98" t="s">
        <v>57</v>
      </c>
      <c r="X242" s="95" t="s">
        <v>1298</v>
      </c>
      <c r="Y242" s="95" t="s">
        <v>1295</v>
      </c>
      <c r="Z242" s="93" t="s">
        <v>162</v>
      </c>
      <c r="AA242" s="93" t="s">
        <v>1299</v>
      </c>
      <c r="AB242" s="93" t="s">
        <v>164</v>
      </c>
      <c r="AJ242" s="95" t="s">
        <v>165</v>
      </c>
      <c r="AK242" s="95" t="s">
        <v>166</v>
      </c>
      <c r="AL242" s="95" t="s">
        <v>167</v>
      </c>
      <c r="AM242" s="95" t="s">
        <v>919</v>
      </c>
    </row>
    <row r="243" spans="1:39">
      <c r="A243" s="121" t="s">
        <v>1300</v>
      </c>
      <c r="B243" s="92" t="s">
        <v>156</v>
      </c>
      <c r="C243" s="93" t="s">
        <v>1301</v>
      </c>
      <c r="D243" s="142" t="s">
        <v>1302</v>
      </c>
      <c r="E243" s="94">
        <v>3</v>
      </c>
      <c r="F243" s="95" t="s">
        <v>159</v>
      </c>
      <c r="O243" s="95">
        <v>20</v>
      </c>
      <c r="P243" s="95" t="s">
        <v>1303</v>
      </c>
      <c r="V243" s="98" t="s">
        <v>57</v>
      </c>
      <c r="X243" s="95" t="s">
        <v>1304</v>
      </c>
      <c r="Y243" s="95" t="s">
        <v>1301</v>
      </c>
      <c r="Z243" s="93" t="s">
        <v>162</v>
      </c>
      <c r="AA243" s="93" t="s">
        <v>1305</v>
      </c>
      <c r="AB243" s="93" t="s">
        <v>164</v>
      </c>
      <c r="AJ243" s="95" t="s">
        <v>165</v>
      </c>
      <c r="AK243" s="95" t="s">
        <v>166</v>
      </c>
      <c r="AL243" s="95" t="s">
        <v>167</v>
      </c>
      <c r="AM243" s="95" t="s">
        <v>919</v>
      </c>
    </row>
    <row r="244" spans="1:39">
      <c r="A244" s="121" t="s">
        <v>1306</v>
      </c>
      <c r="B244" s="92" t="s">
        <v>220</v>
      </c>
      <c r="C244" s="93" t="s">
        <v>1307</v>
      </c>
      <c r="D244" s="142" t="s">
        <v>1308</v>
      </c>
      <c r="E244" s="94">
        <v>1</v>
      </c>
      <c r="F244" s="95" t="s">
        <v>159</v>
      </c>
      <c r="O244" s="95">
        <v>20</v>
      </c>
      <c r="P244" s="95" t="s">
        <v>1309</v>
      </c>
      <c r="V244" s="98" t="s">
        <v>225</v>
      </c>
      <c r="W244" s="94">
        <v>0.65500000000000003</v>
      </c>
      <c r="X244" s="95" t="s">
        <v>1310</v>
      </c>
      <c r="Y244" s="93" t="s">
        <v>1307</v>
      </c>
      <c r="Z244" s="93" t="s">
        <v>227</v>
      </c>
      <c r="AB244" s="95" t="s">
        <v>33</v>
      </c>
      <c r="AJ244" s="95" t="s">
        <v>228</v>
      </c>
      <c r="AK244" s="95" t="s">
        <v>166</v>
      </c>
      <c r="AL244" s="95" t="s">
        <v>167</v>
      </c>
      <c r="AM244" s="95" t="s">
        <v>919</v>
      </c>
    </row>
    <row r="245" spans="1:39">
      <c r="A245" s="121" t="s">
        <v>1311</v>
      </c>
      <c r="B245" s="92" t="s">
        <v>156</v>
      </c>
      <c r="C245" s="93" t="s">
        <v>1312</v>
      </c>
      <c r="D245" s="142" t="s">
        <v>1313</v>
      </c>
      <c r="E245" s="94">
        <v>1</v>
      </c>
      <c r="F245" s="95" t="s">
        <v>159</v>
      </c>
      <c r="O245" s="95">
        <v>20</v>
      </c>
      <c r="P245" s="95" t="s">
        <v>1314</v>
      </c>
      <c r="V245" s="98" t="s">
        <v>57</v>
      </c>
      <c r="X245" s="93" t="s">
        <v>1315</v>
      </c>
      <c r="Y245" s="93" t="s">
        <v>1312</v>
      </c>
      <c r="Z245" s="93" t="s">
        <v>369</v>
      </c>
      <c r="AA245" s="93" t="s">
        <v>217</v>
      </c>
      <c r="AB245" s="93" t="s">
        <v>164</v>
      </c>
      <c r="AJ245" s="95" t="s">
        <v>165</v>
      </c>
      <c r="AK245" s="95" t="s">
        <v>166</v>
      </c>
      <c r="AL245" s="95" t="s">
        <v>167</v>
      </c>
      <c r="AM245" s="95" t="s">
        <v>919</v>
      </c>
    </row>
    <row r="246" spans="1:39">
      <c r="A246" s="121" t="s">
        <v>1316</v>
      </c>
      <c r="B246" s="92" t="s">
        <v>220</v>
      </c>
      <c r="C246" s="93" t="s">
        <v>1317</v>
      </c>
      <c r="D246" s="142" t="s">
        <v>1318</v>
      </c>
      <c r="E246" s="94">
        <v>1</v>
      </c>
      <c r="F246" s="95" t="s">
        <v>159</v>
      </c>
      <c r="O246" s="95">
        <v>20</v>
      </c>
      <c r="P246" s="95" t="s">
        <v>1319</v>
      </c>
      <c r="V246" s="98" t="s">
        <v>225</v>
      </c>
      <c r="W246" s="94">
        <v>8.1950000000000003</v>
      </c>
      <c r="X246" s="95" t="s">
        <v>1320</v>
      </c>
      <c r="Y246" s="93" t="s">
        <v>1317</v>
      </c>
      <c r="Z246" s="93" t="s">
        <v>227</v>
      </c>
      <c r="AB246" s="93" t="s">
        <v>410</v>
      </c>
      <c r="AJ246" s="95" t="s">
        <v>228</v>
      </c>
      <c r="AK246" s="95" t="s">
        <v>166</v>
      </c>
      <c r="AL246" s="95" t="s">
        <v>167</v>
      </c>
      <c r="AM246" s="95" t="s">
        <v>919</v>
      </c>
    </row>
    <row r="247" spans="1:39">
      <c r="A247" s="121" t="s">
        <v>1321</v>
      </c>
      <c r="B247" s="92" t="s">
        <v>156</v>
      </c>
      <c r="C247" s="93" t="s">
        <v>1322</v>
      </c>
      <c r="D247" s="142" t="s">
        <v>1323</v>
      </c>
      <c r="E247" s="94">
        <v>1</v>
      </c>
      <c r="F247" s="95" t="s">
        <v>434</v>
      </c>
      <c r="O247" s="95">
        <v>20</v>
      </c>
      <c r="P247" s="95" t="s">
        <v>1324</v>
      </c>
      <c r="V247" s="98" t="s">
        <v>57</v>
      </c>
      <c r="X247" s="95" t="s">
        <v>217</v>
      </c>
      <c r="Y247" s="93" t="s">
        <v>1322</v>
      </c>
      <c r="Z247" s="93" t="s">
        <v>235</v>
      </c>
      <c r="AA247" s="93" t="s">
        <v>217</v>
      </c>
      <c r="AB247" s="93" t="s">
        <v>164</v>
      </c>
      <c r="AJ247" s="95" t="s">
        <v>165</v>
      </c>
      <c r="AK247" s="95" t="s">
        <v>166</v>
      </c>
      <c r="AL247" s="95" t="s">
        <v>167</v>
      </c>
      <c r="AM247" s="95" t="s">
        <v>919</v>
      </c>
    </row>
    <row r="248" spans="1:39">
      <c r="D248" s="144" t="s">
        <v>97</v>
      </c>
      <c r="E248" s="122">
        <f>SUM(J168:J247)</f>
        <v>0</v>
      </c>
      <c r="F248" s="123"/>
      <c r="G248" s="122"/>
      <c r="H248" s="122"/>
      <c r="I248" s="122"/>
      <c r="J248" s="122"/>
      <c r="K248" s="124"/>
      <c r="L248" s="124">
        <f>SUM(L168:L247)</f>
        <v>3.4000000000000002E-4</v>
      </c>
      <c r="M248" s="125"/>
      <c r="N248" s="125">
        <f>SUM(N168:N247)</f>
        <v>0</v>
      </c>
      <c r="O248" s="123"/>
      <c r="P248" s="123"/>
      <c r="Q248" s="125"/>
      <c r="R248" s="125"/>
      <c r="S248" s="125"/>
      <c r="T248" s="126"/>
      <c r="U248" s="126"/>
      <c r="V248" s="126"/>
      <c r="W248" s="125">
        <f>SUM(W168:W247)</f>
        <v>200.23899999999998</v>
      </c>
    </row>
    <row r="250" spans="1:39">
      <c r="C250" s="120" t="s">
        <v>1325</v>
      </c>
      <c r="D250" s="143" t="s">
        <v>1326</v>
      </c>
    </row>
    <row r="251" spans="1:39">
      <c r="A251" s="121" t="s">
        <v>1327</v>
      </c>
      <c r="B251" s="92" t="s">
        <v>220</v>
      </c>
      <c r="C251" s="93" t="s">
        <v>1328</v>
      </c>
      <c r="D251" s="142" t="s">
        <v>1329</v>
      </c>
      <c r="E251" s="94">
        <v>173.56</v>
      </c>
      <c r="F251" s="95" t="s">
        <v>140</v>
      </c>
      <c r="O251" s="95">
        <v>20</v>
      </c>
      <c r="P251" s="95" t="s">
        <v>1330</v>
      </c>
      <c r="V251" s="98" t="s">
        <v>225</v>
      </c>
      <c r="X251" s="95" t="s">
        <v>226</v>
      </c>
      <c r="Y251" s="93" t="s">
        <v>1328</v>
      </c>
      <c r="Z251" s="93" t="s">
        <v>227</v>
      </c>
      <c r="AB251" s="95" t="s">
        <v>33</v>
      </c>
      <c r="AJ251" s="95" t="s">
        <v>228</v>
      </c>
      <c r="AK251" s="95" t="s">
        <v>166</v>
      </c>
      <c r="AL251" s="95" t="s">
        <v>167</v>
      </c>
      <c r="AM251" s="95" t="s">
        <v>1331</v>
      </c>
    </row>
    <row r="252" spans="1:39">
      <c r="A252" s="121" t="s">
        <v>1332</v>
      </c>
      <c r="B252" s="92" t="s">
        <v>156</v>
      </c>
      <c r="C252" s="93" t="s">
        <v>1333</v>
      </c>
      <c r="D252" s="142" t="s">
        <v>1334</v>
      </c>
      <c r="E252" s="94">
        <v>450.89299999999997</v>
      </c>
      <c r="F252" s="95" t="s">
        <v>140</v>
      </c>
      <c r="K252" s="97">
        <v>1</v>
      </c>
      <c r="L252" s="97">
        <f>E252*K252</f>
        <v>450.89299999999997</v>
      </c>
      <c r="O252" s="95">
        <v>20</v>
      </c>
      <c r="P252" s="95" t="s">
        <v>1335</v>
      </c>
      <c r="V252" s="98" t="s">
        <v>57</v>
      </c>
      <c r="X252" s="93" t="s">
        <v>1336</v>
      </c>
      <c r="Y252" s="93" t="s">
        <v>1333</v>
      </c>
      <c r="Z252" s="93" t="s">
        <v>1337</v>
      </c>
      <c r="AA252" s="93" t="s">
        <v>217</v>
      </c>
      <c r="AB252" s="93" t="s">
        <v>218</v>
      </c>
      <c r="AJ252" s="95" t="s">
        <v>165</v>
      </c>
      <c r="AK252" s="95" t="s">
        <v>166</v>
      </c>
      <c r="AL252" s="95" t="s">
        <v>167</v>
      </c>
      <c r="AM252" s="95" t="s">
        <v>1331</v>
      </c>
    </row>
    <row r="253" spans="1:39">
      <c r="A253" s="121" t="s">
        <v>1338</v>
      </c>
      <c r="B253" s="92" t="s">
        <v>220</v>
      </c>
      <c r="C253" s="93" t="s">
        <v>1339</v>
      </c>
      <c r="D253" s="142" t="s">
        <v>1340</v>
      </c>
      <c r="E253" s="94">
        <v>40</v>
      </c>
      <c r="F253" s="95" t="s">
        <v>223</v>
      </c>
      <c r="O253" s="95">
        <v>20</v>
      </c>
      <c r="P253" s="95" t="s">
        <v>1341</v>
      </c>
      <c r="V253" s="98" t="s">
        <v>225</v>
      </c>
      <c r="W253" s="94">
        <v>40</v>
      </c>
      <c r="X253" s="95" t="s">
        <v>1342</v>
      </c>
      <c r="Y253" s="93" t="s">
        <v>1339</v>
      </c>
      <c r="Z253" s="93" t="s">
        <v>227</v>
      </c>
      <c r="AB253" s="95" t="s">
        <v>33</v>
      </c>
      <c r="AJ253" s="95" t="s">
        <v>228</v>
      </c>
      <c r="AK253" s="95" t="s">
        <v>166</v>
      </c>
      <c r="AL253" s="95" t="s">
        <v>167</v>
      </c>
      <c r="AM253" s="95" t="s">
        <v>1331</v>
      </c>
    </row>
    <row r="254" spans="1:39">
      <c r="A254" s="121" t="s">
        <v>1343</v>
      </c>
      <c r="B254" s="92" t="s">
        <v>220</v>
      </c>
      <c r="C254" s="93" t="s">
        <v>1344</v>
      </c>
      <c r="D254" s="142" t="s">
        <v>1345</v>
      </c>
      <c r="E254" s="94">
        <v>60</v>
      </c>
      <c r="F254" s="95" t="s">
        <v>223</v>
      </c>
      <c r="O254" s="95">
        <v>20</v>
      </c>
      <c r="P254" s="95" t="s">
        <v>1346</v>
      </c>
      <c r="V254" s="98" t="s">
        <v>225</v>
      </c>
      <c r="W254" s="94">
        <v>60</v>
      </c>
      <c r="X254" s="95" t="s">
        <v>217</v>
      </c>
      <c r="Y254" s="93" t="s">
        <v>1344</v>
      </c>
      <c r="Z254" s="93" t="s">
        <v>227</v>
      </c>
      <c r="AB254" s="93" t="s">
        <v>410</v>
      </c>
      <c r="AJ254" s="95" t="s">
        <v>228</v>
      </c>
      <c r="AK254" s="95" t="s">
        <v>166</v>
      </c>
      <c r="AL254" s="95" t="s">
        <v>167</v>
      </c>
      <c r="AM254" s="95" t="s">
        <v>1331</v>
      </c>
    </row>
    <row r="255" spans="1:39">
      <c r="A255" s="121" t="s">
        <v>1347</v>
      </c>
      <c r="B255" s="92" t="s">
        <v>220</v>
      </c>
      <c r="C255" s="93" t="s">
        <v>1348</v>
      </c>
      <c r="D255" s="142" t="s">
        <v>1349</v>
      </c>
      <c r="E255" s="94">
        <v>40</v>
      </c>
      <c r="F255" s="95" t="s">
        <v>223</v>
      </c>
      <c r="O255" s="95">
        <v>20</v>
      </c>
      <c r="P255" s="95" t="s">
        <v>1350</v>
      </c>
      <c r="V255" s="98" t="s">
        <v>225</v>
      </c>
      <c r="W255" s="94">
        <v>40</v>
      </c>
      <c r="X255" s="95" t="s">
        <v>217</v>
      </c>
      <c r="Y255" s="93" t="s">
        <v>1348</v>
      </c>
      <c r="Z255" s="93" t="s">
        <v>227</v>
      </c>
      <c r="AB255" s="93" t="s">
        <v>410</v>
      </c>
      <c r="AJ255" s="95" t="s">
        <v>228</v>
      </c>
      <c r="AK255" s="95" t="s">
        <v>166</v>
      </c>
      <c r="AL255" s="95" t="s">
        <v>167</v>
      </c>
      <c r="AM255" s="95" t="s">
        <v>1331</v>
      </c>
    </row>
    <row r="256" spans="1:39">
      <c r="A256" s="121" t="s">
        <v>1351</v>
      </c>
      <c r="B256" s="92" t="s">
        <v>220</v>
      </c>
      <c r="C256" s="93" t="s">
        <v>1352</v>
      </c>
      <c r="D256" s="142" t="s">
        <v>1353</v>
      </c>
      <c r="E256" s="94">
        <v>24</v>
      </c>
      <c r="F256" s="95" t="s">
        <v>223</v>
      </c>
      <c r="O256" s="95">
        <v>20</v>
      </c>
      <c r="P256" s="95" t="s">
        <v>1354</v>
      </c>
      <c r="V256" s="98" t="s">
        <v>225</v>
      </c>
      <c r="W256" s="94">
        <v>24</v>
      </c>
      <c r="X256" s="95" t="s">
        <v>217</v>
      </c>
      <c r="Y256" s="93" t="s">
        <v>1352</v>
      </c>
      <c r="Z256" s="93" t="s">
        <v>227</v>
      </c>
      <c r="AB256" s="93" t="s">
        <v>410</v>
      </c>
      <c r="AJ256" s="95" t="s">
        <v>228</v>
      </c>
      <c r="AK256" s="95" t="s">
        <v>166</v>
      </c>
      <c r="AL256" s="95" t="s">
        <v>167</v>
      </c>
      <c r="AM256" s="95" t="s">
        <v>1331</v>
      </c>
    </row>
    <row r="257" spans="1:39">
      <c r="D257" s="144" t="s">
        <v>98</v>
      </c>
      <c r="E257" s="122">
        <f>SUM(J251:J256)</f>
        <v>0</v>
      </c>
      <c r="F257" s="123"/>
      <c r="G257" s="122"/>
      <c r="H257" s="122"/>
      <c r="I257" s="122"/>
      <c r="J257" s="122"/>
      <c r="K257" s="124"/>
      <c r="L257" s="124">
        <f>SUM(L251:L256)</f>
        <v>450.89299999999997</v>
      </c>
      <c r="M257" s="125"/>
      <c r="N257" s="125">
        <f>SUM(N251:N256)</f>
        <v>0</v>
      </c>
      <c r="O257" s="123"/>
      <c r="P257" s="123"/>
      <c r="Q257" s="125"/>
      <c r="R257" s="125"/>
      <c r="S257" s="125"/>
      <c r="T257" s="126"/>
      <c r="U257" s="126"/>
      <c r="V257" s="126"/>
      <c r="W257" s="125">
        <f>SUM(W251:W256)</f>
        <v>164</v>
      </c>
    </row>
    <row r="259" spans="1:39">
      <c r="C259" s="120" t="s">
        <v>1355</v>
      </c>
      <c r="D259" s="143" t="s">
        <v>1356</v>
      </c>
    </row>
    <row r="260" spans="1:39">
      <c r="A260" s="121" t="s">
        <v>1357</v>
      </c>
      <c r="B260" s="92" t="s">
        <v>220</v>
      </c>
      <c r="C260" s="93" t="s">
        <v>1358</v>
      </c>
      <c r="D260" s="142" t="s">
        <v>1359</v>
      </c>
      <c r="E260" s="94">
        <v>80</v>
      </c>
      <c r="F260" s="95" t="s">
        <v>223</v>
      </c>
      <c r="O260" s="95">
        <v>20</v>
      </c>
      <c r="P260" s="95" t="s">
        <v>1360</v>
      </c>
      <c r="V260" s="98" t="s">
        <v>225</v>
      </c>
      <c r="W260" s="94">
        <v>80</v>
      </c>
      <c r="X260" s="93" t="s">
        <v>1361</v>
      </c>
      <c r="Y260" s="95" t="s">
        <v>1358</v>
      </c>
      <c r="Z260" s="93" t="s">
        <v>227</v>
      </c>
      <c r="AB260" s="93" t="s">
        <v>410</v>
      </c>
      <c r="AJ260" s="95" t="s">
        <v>228</v>
      </c>
      <c r="AK260" s="95" t="s">
        <v>166</v>
      </c>
      <c r="AL260" s="95" t="s">
        <v>167</v>
      </c>
      <c r="AM260" s="95" t="s">
        <v>1362</v>
      </c>
    </row>
    <row r="261" spans="1:39">
      <c r="D261" s="144" t="s">
        <v>99</v>
      </c>
      <c r="E261" s="122">
        <f>SUM(J260:J260)</f>
        <v>0</v>
      </c>
      <c r="F261" s="123"/>
      <c r="G261" s="122"/>
      <c r="H261" s="122"/>
      <c r="I261" s="122"/>
      <c r="J261" s="122"/>
      <c r="K261" s="124"/>
      <c r="L261" s="124">
        <f>SUM(L260:L260)</f>
        <v>0</v>
      </c>
      <c r="M261" s="125"/>
      <c r="N261" s="125">
        <f>SUM(N260:N260)</f>
        <v>0</v>
      </c>
      <c r="O261" s="123"/>
      <c r="P261" s="123"/>
      <c r="Q261" s="125"/>
      <c r="R261" s="125"/>
      <c r="S261" s="125"/>
      <c r="T261" s="126"/>
      <c r="U261" s="126"/>
      <c r="V261" s="126"/>
      <c r="W261" s="125">
        <f>SUM(W260:W260)</f>
        <v>80</v>
      </c>
    </row>
    <row r="263" spans="1:39">
      <c r="C263" s="120" t="s">
        <v>1363</v>
      </c>
      <c r="D263" s="143" t="s">
        <v>1364</v>
      </c>
    </row>
    <row r="264" spans="1:39">
      <c r="A264" s="121" t="s">
        <v>1365</v>
      </c>
      <c r="B264" s="92" t="s">
        <v>156</v>
      </c>
      <c r="C264" s="93" t="s">
        <v>1366</v>
      </c>
      <c r="D264" s="142" t="s">
        <v>1367</v>
      </c>
      <c r="E264" s="94">
        <v>1</v>
      </c>
      <c r="F264" s="95" t="s">
        <v>159</v>
      </c>
      <c r="O264" s="95">
        <v>20</v>
      </c>
      <c r="P264" s="95" t="s">
        <v>1368</v>
      </c>
      <c r="V264" s="98" t="s">
        <v>57</v>
      </c>
      <c r="X264" s="93" t="s">
        <v>1369</v>
      </c>
      <c r="Y264" s="93" t="s">
        <v>1366</v>
      </c>
      <c r="Z264" s="93" t="s">
        <v>1370</v>
      </c>
      <c r="AA264" s="93" t="s">
        <v>1371</v>
      </c>
      <c r="AB264" s="93" t="s">
        <v>218</v>
      </c>
      <c r="AJ264" s="95" t="s">
        <v>1372</v>
      </c>
      <c r="AK264" s="95" t="s">
        <v>166</v>
      </c>
      <c r="AL264" s="95" t="s">
        <v>167</v>
      </c>
      <c r="AM264" s="95" t="s">
        <v>1373</v>
      </c>
    </row>
    <row r="265" spans="1:39">
      <c r="A265" s="121" t="s">
        <v>1374</v>
      </c>
      <c r="B265" s="92" t="s">
        <v>156</v>
      </c>
      <c r="C265" s="93" t="s">
        <v>1375</v>
      </c>
      <c r="D265" s="142" t="s">
        <v>1376</v>
      </c>
      <c r="E265" s="94">
        <v>1</v>
      </c>
      <c r="F265" s="95" t="s">
        <v>159</v>
      </c>
      <c r="O265" s="95">
        <v>20</v>
      </c>
      <c r="P265" s="95" t="s">
        <v>1377</v>
      </c>
      <c r="V265" s="98" t="s">
        <v>57</v>
      </c>
      <c r="X265" s="93" t="s">
        <v>1378</v>
      </c>
      <c r="Y265" s="93" t="s">
        <v>1375</v>
      </c>
      <c r="Z265" s="93" t="s">
        <v>162</v>
      </c>
      <c r="AA265" s="93" t="s">
        <v>1379</v>
      </c>
      <c r="AB265" s="93" t="s">
        <v>164</v>
      </c>
      <c r="AJ265" s="95" t="s">
        <v>1372</v>
      </c>
      <c r="AK265" s="95" t="s">
        <v>166</v>
      </c>
      <c r="AL265" s="95" t="s">
        <v>167</v>
      </c>
      <c r="AM265" s="95" t="s">
        <v>1373</v>
      </c>
    </row>
    <row r="266" spans="1:39">
      <c r="A266" s="121" t="s">
        <v>1380</v>
      </c>
      <c r="B266" s="92" t="s">
        <v>156</v>
      </c>
      <c r="C266" s="93" t="s">
        <v>1381</v>
      </c>
      <c r="D266" s="142" t="s">
        <v>1382</v>
      </c>
      <c r="E266" s="94">
        <v>1</v>
      </c>
      <c r="F266" s="95" t="s">
        <v>159</v>
      </c>
      <c r="O266" s="95">
        <v>20</v>
      </c>
      <c r="P266" s="95" t="s">
        <v>1383</v>
      </c>
      <c r="V266" s="98" t="s">
        <v>57</v>
      </c>
      <c r="X266" s="95" t="s">
        <v>1384</v>
      </c>
      <c r="Y266" s="95" t="s">
        <v>1381</v>
      </c>
      <c r="Z266" s="93" t="s">
        <v>369</v>
      </c>
      <c r="AA266" s="93" t="s">
        <v>1385</v>
      </c>
      <c r="AB266" s="93" t="s">
        <v>218</v>
      </c>
      <c r="AJ266" s="95" t="s">
        <v>1372</v>
      </c>
      <c r="AK266" s="95" t="s">
        <v>166</v>
      </c>
      <c r="AL266" s="95" t="s">
        <v>167</v>
      </c>
      <c r="AM266" s="95" t="s">
        <v>1373</v>
      </c>
    </row>
    <row r="267" spans="1:39">
      <c r="A267" s="121" t="s">
        <v>1386</v>
      </c>
      <c r="B267" s="92" t="s">
        <v>156</v>
      </c>
      <c r="C267" s="93" t="s">
        <v>1387</v>
      </c>
      <c r="D267" s="142" t="s">
        <v>1388</v>
      </c>
      <c r="E267" s="94">
        <v>3</v>
      </c>
      <c r="F267" s="95" t="s">
        <v>159</v>
      </c>
      <c r="O267" s="95">
        <v>20</v>
      </c>
      <c r="P267" s="95" t="s">
        <v>1389</v>
      </c>
      <c r="V267" s="98" t="s">
        <v>57</v>
      </c>
      <c r="X267" s="95" t="s">
        <v>1390</v>
      </c>
      <c r="Y267" s="95" t="s">
        <v>1387</v>
      </c>
      <c r="Z267" s="93" t="s">
        <v>162</v>
      </c>
      <c r="AA267" s="93" t="s">
        <v>1391</v>
      </c>
      <c r="AB267" s="93" t="s">
        <v>218</v>
      </c>
      <c r="AJ267" s="95" t="s">
        <v>1372</v>
      </c>
      <c r="AK267" s="95" t="s">
        <v>166</v>
      </c>
      <c r="AL267" s="95" t="s">
        <v>167</v>
      </c>
      <c r="AM267" s="95" t="s">
        <v>1373</v>
      </c>
    </row>
    <row r="268" spans="1:39">
      <c r="A268" s="121" t="s">
        <v>1392</v>
      </c>
      <c r="B268" s="92" t="s">
        <v>156</v>
      </c>
      <c r="C268" s="93" t="s">
        <v>1393</v>
      </c>
      <c r="D268" s="142" t="s">
        <v>1394</v>
      </c>
      <c r="E268" s="94">
        <v>3</v>
      </c>
      <c r="F268" s="95" t="s">
        <v>159</v>
      </c>
      <c r="O268" s="95">
        <v>20</v>
      </c>
      <c r="P268" s="95" t="s">
        <v>1395</v>
      </c>
      <c r="V268" s="98" t="s">
        <v>57</v>
      </c>
      <c r="X268" s="95" t="s">
        <v>1396</v>
      </c>
      <c r="Y268" s="95" t="s">
        <v>1393</v>
      </c>
      <c r="Z268" s="93" t="s">
        <v>162</v>
      </c>
      <c r="AA268" s="93" t="s">
        <v>1397</v>
      </c>
      <c r="AB268" s="93" t="s">
        <v>218</v>
      </c>
      <c r="AJ268" s="95" t="s">
        <v>1372</v>
      </c>
      <c r="AK268" s="95" t="s">
        <v>166</v>
      </c>
      <c r="AL268" s="95" t="s">
        <v>167</v>
      </c>
      <c r="AM268" s="95" t="s">
        <v>1373</v>
      </c>
    </row>
    <row r="269" spans="1:39">
      <c r="A269" s="121" t="s">
        <v>1398</v>
      </c>
      <c r="B269" s="92" t="s">
        <v>156</v>
      </c>
      <c r="C269" s="93" t="s">
        <v>1399</v>
      </c>
      <c r="D269" s="142" t="s">
        <v>1400</v>
      </c>
      <c r="E269" s="94">
        <v>9</v>
      </c>
      <c r="F269" s="95" t="s">
        <v>159</v>
      </c>
      <c r="O269" s="95">
        <v>20</v>
      </c>
      <c r="P269" s="95" t="s">
        <v>1401</v>
      </c>
      <c r="V269" s="98" t="s">
        <v>57</v>
      </c>
      <c r="X269" s="95" t="s">
        <v>1402</v>
      </c>
      <c r="Y269" s="95" t="s">
        <v>1399</v>
      </c>
      <c r="Z269" s="93" t="s">
        <v>162</v>
      </c>
      <c r="AA269" s="93" t="s">
        <v>1403</v>
      </c>
      <c r="AB269" s="93" t="s">
        <v>218</v>
      </c>
      <c r="AJ269" s="95" t="s">
        <v>1372</v>
      </c>
      <c r="AK269" s="95" t="s">
        <v>166</v>
      </c>
      <c r="AL269" s="95" t="s">
        <v>167</v>
      </c>
      <c r="AM269" s="95" t="s">
        <v>1373</v>
      </c>
    </row>
    <row r="270" spans="1:39">
      <c r="A270" s="121" t="s">
        <v>1404</v>
      </c>
      <c r="B270" s="92" t="s">
        <v>156</v>
      </c>
      <c r="C270" s="93" t="s">
        <v>1405</v>
      </c>
      <c r="D270" s="142" t="s">
        <v>1406</v>
      </c>
      <c r="E270" s="94">
        <v>1</v>
      </c>
      <c r="F270" s="95" t="s">
        <v>159</v>
      </c>
      <c r="O270" s="95">
        <v>20</v>
      </c>
      <c r="P270" s="95" t="s">
        <v>1407</v>
      </c>
      <c r="V270" s="98" t="s">
        <v>57</v>
      </c>
      <c r="X270" s="93" t="s">
        <v>1408</v>
      </c>
      <c r="Y270" s="93" t="s">
        <v>1405</v>
      </c>
      <c r="Z270" s="93" t="s">
        <v>162</v>
      </c>
      <c r="AA270" s="93" t="s">
        <v>1409</v>
      </c>
      <c r="AB270" s="93" t="s">
        <v>218</v>
      </c>
      <c r="AJ270" s="95" t="s">
        <v>1372</v>
      </c>
      <c r="AK270" s="95" t="s">
        <v>166</v>
      </c>
      <c r="AL270" s="95" t="s">
        <v>167</v>
      </c>
      <c r="AM270" s="95" t="s">
        <v>1373</v>
      </c>
    </row>
    <row r="271" spans="1:39">
      <c r="A271" s="121" t="s">
        <v>1410</v>
      </c>
      <c r="B271" s="92" t="s">
        <v>156</v>
      </c>
      <c r="C271" s="93" t="s">
        <v>1411</v>
      </c>
      <c r="D271" s="142" t="s">
        <v>1412</v>
      </c>
      <c r="E271" s="94">
        <v>2</v>
      </c>
      <c r="F271" s="95" t="s">
        <v>159</v>
      </c>
      <c r="O271" s="95">
        <v>20</v>
      </c>
      <c r="P271" s="95" t="s">
        <v>1413</v>
      </c>
      <c r="V271" s="98" t="s">
        <v>57</v>
      </c>
      <c r="X271" s="93" t="s">
        <v>1414</v>
      </c>
      <c r="Y271" s="93" t="s">
        <v>1411</v>
      </c>
      <c r="Z271" s="93" t="s">
        <v>162</v>
      </c>
      <c r="AA271" s="93" t="s">
        <v>1415</v>
      </c>
      <c r="AB271" s="93" t="s">
        <v>164</v>
      </c>
      <c r="AJ271" s="95" t="s">
        <v>1372</v>
      </c>
      <c r="AK271" s="95" t="s">
        <v>166</v>
      </c>
      <c r="AL271" s="95" t="s">
        <v>167</v>
      </c>
      <c r="AM271" s="95" t="s">
        <v>1373</v>
      </c>
    </row>
    <row r="272" spans="1:39">
      <c r="A272" s="121" t="s">
        <v>1416</v>
      </c>
      <c r="B272" s="92" t="s">
        <v>156</v>
      </c>
      <c r="C272" s="93" t="s">
        <v>194</v>
      </c>
      <c r="D272" s="142" t="s">
        <v>195</v>
      </c>
      <c r="E272" s="94">
        <v>2</v>
      </c>
      <c r="F272" s="95" t="s">
        <v>159</v>
      </c>
      <c r="O272" s="95">
        <v>20</v>
      </c>
      <c r="P272" s="95" t="s">
        <v>1417</v>
      </c>
      <c r="V272" s="98" t="s">
        <v>57</v>
      </c>
      <c r="X272" s="93" t="s">
        <v>197</v>
      </c>
      <c r="Y272" s="93" t="s">
        <v>194</v>
      </c>
      <c r="Z272" s="93" t="s">
        <v>162</v>
      </c>
      <c r="AA272" s="93" t="s">
        <v>198</v>
      </c>
      <c r="AB272" s="93" t="s">
        <v>164</v>
      </c>
      <c r="AJ272" s="95" t="s">
        <v>1372</v>
      </c>
      <c r="AK272" s="95" t="s">
        <v>166</v>
      </c>
      <c r="AL272" s="95" t="s">
        <v>167</v>
      </c>
      <c r="AM272" s="95" t="s">
        <v>1373</v>
      </c>
    </row>
    <row r="273" spans="1:39">
      <c r="A273" s="121" t="s">
        <v>1418</v>
      </c>
      <c r="B273" s="92" t="s">
        <v>156</v>
      </c>
      <c r="C273" s="93" t="s">
        <v>1419</v>
      </c>
      <c r="D273" s="142" t="s">
        <v>1420</v>
      </c>
      <c r="E273" s="94">
        <v>1</v>
      </c>
      <c r="F273" s="95" t="s">
        <v>159</v>
      </c>
      <c r="O273" s="95">
        <v>20</v>
      </c>
      <c r="P273" s="95" t="s">
        <v>1421</v>
      </c>
      <c r="V273" s="98" t="s">
        <v>57</v>
      </c>
      <c r="X273" s="95" t="s">
        <v>1422</v>
      </c>
      <c r="Y273" s="95" t="s">
        <v>1419</v>
      </c>
      <c r="Z273" s="93" t="s">
        <v>162</v>
      </c>
      <c r="AA273" s="93" t="s">
        <v>1423</v>
      </c>
      <c r="AB273" s="93" t="s">
        <v>164</v>
      </c>
      <c r="AJ273" s="95" t="s">
        <v>1372</v>
      </c>
      <c r="AK273" s="95" t="s">
        <v>166</v>
      </c>
      <c r="AL273" s="95" t="s">
        <v>167</v>
      </c>
      <c r="AM273" s="95" t="s">
        <v>1373</v>
      </c>
    </row>
    <row r="274" spans="1:39">
      <c r="A274" s="121" t="s">
        <v>1424</v>
      </c>
      <c r="B274" s="92" t="s">
        <v>156</v>
      </c>
      <c r="C274" s="93" t="s">
        <v>1425</v>
      </c>
      <c r="D274" s="142" t="s">
        <v>1426</v>
      </c>
      <c r="E274" s="94">
        <v>1</v>
      </c>
      <c r="F274" s="95" t="s">
        <v>159</v>
      </c>
      <c r="O274" s="95">
        <v>20</v>
      </c>
      <c r="P274" s="95" t="s">
        <v>1427</v>
      </c>
      <c r="V274" s="98" t="s">
        <v>57</v>
      </c>
      <c r="X274" s="95" t="s">
        <v>1428</v>
      </c>
      <c r="Y274" s="95" t="s">
        <v>1425</v>
      </c>
      <c r="Z274" s="93" t="s">
        <v>162</v>
      </c>
      <c r="AA274" s="93" t="s">
        <v>1429</v>
      </c>
      <c r="AB274" s="93" t="s">
        <v>218</v>
      </c>
      <c r="AJ274" s="95" t="s">
        <v>1372</v>
      </c>
      <c r="AK274" s="95" t="s">
        <v>166</v>
      </c>
      <c r="AL274" s="95" t="s">
        <v>167</v>
      </c>
      <c r="AM274" s="95" t="s">
        <v>1373</v>
      </c>
    </row>
    <row r="275" spans="1:39">
      <c r="A275" s="121" t="s">
        <v>1430</v>
      </c>
      <c r="B275" s="92" t="s">
        <v>156</v>
      </c>
      <c r="C275" s="93" t="s">
        <v>1431</v>
      </c>
      <c r="D275" s="142" t="s">
        <v>1432</v>
      </c>
      <c r="E275" s="94">
        <v>1</v>
      </c>
      <c r="F275" s="95" t="s">
        <v>159</v>
      </c>
      <c r="O275" s="95">
        <v>20</v>
      </c>
      <c r="P275" s="95" t="s">
        <v>1433</v>
      </c>
      <c r="V275" s="98" t="s">
        <v>57</v>
      </c>
      <c r="X275" s="95" t="s">
        <v>1434</v>
      </c>
      <c r="Y275" s="95" t="s">
        <v>1431</v>
      </c>
      <c r="Z275" s="93" t="s">
        <v>369</v>
      </c>
      <c r="AA275" s="93" t="s">
        <v>217</v>
      </c>
      <c r="AB275" s="93" t="s">
        <v>218</v>
      </c>
      <c r="AJ275" s="95" t="s">
        <v>1372</v>
      </c>
      <c r="AK275" s="95" t="s">
        <v>166</v>
      </c>
      <c r="AL275" s="95" t="s">
        <v>167</v>
      </c>
      <c r="AM275" s="95" t="s">
        <v>1373</v>
      </c>
    </row>
    <row r="276" spans="1:39">
      <c r="A276" s="121" t="s">
        <v>1435</v>
      </c>
      <c r="B276" s="92" t="s">
        <v>156</v>
      </c>
      <c r="C276" s="93" t="s">
        <v>1436</v>
      </c>
      <c r="D276" s="142" t="s">
        <v>1437</v>
      </c>
      <c r="E276" s="94">
        <v>1</v>
      </c>
      <c r="F276" s="95" t="s">
        <v>159</v>
      </c>
      <c r="O276" s="95">
        <v>20</v>
      </c>
      <c r="P276" s="95" t="s">
        <v>1438</v>
      </c>
      <c r="V276" s="98" t="s">
        <v>57</v>
      </c>
      <c r="X276" s="95" t="s">
        <v>1439</v>
      </c>
      <c r="Y276" s="95" t="s">
        <v>1436</v>
      </c>
      <c r="Z276" s="93" t="s">
        <v>216</v>
      </c>
      <c r="AA276" s="93" t="s">
        <v>1440</v>
      </c>
      <c r="AB276" s="93" t="s">
        <v>164</v>
      </c>
      <c r="AJ276" s="95" t="s">
        <v>1372</v>
      </c>
      <c r="AK276" s="95" t="s">
        <v>166</v>
      </c>
      <c r="AL276" s="95" t="s">
        <v>167</v>
      </c>
      <c r="AM276" s="95" t="s">
        <v>1373</v>
      </c>
    </row>
    <row r="277" spans="1:39">
      <c r="A277" s="121" t="s">
        <v>1441</v>
      </c>
      <c r="B277" s="92" t="s">
        <v>156</v>
      </c>
      <c r="C277" s="93" t="s">
        <v>1442</v>
      </c>
      <c r="D277" s="142" t="s">
        <v>1443</v>
      </c>
      <c r="E277" s="94">
        <v>1</v>
      </c>
      <c r="F277" s="95" t="s">
        <v>159</v>
      </c>
      <c r="O277" s="95">
        <v>20</v>
      </c>
      <c r="P277" s="95" t="s">
        <v>1444</v>
      </c>
      <c r="V277" s="98" t="s">
        <v>57</v>
      </c>
      <c r="X277" s="95" t="s">
        <v>1445</v>
      </c>
      <c r="Y277" s="95" t="s">
        <v>1442</v>
      </c>
      <c r="Z277" s="93" t="s">
        <v>216</v>
      </c>
      <c r="AA277" s="93" t="s">
        <v>1446</v>
      </c>
      <c r="AB277" s="93" t="s">
        <v>164</v>
      </c>
      <c r="AJ277" s="95" t="s">
        <v>1372</v>
      </c>
      <c r="AK277" s="95" t="s">
        <v>166</v>
      </c>
      <c r="AL277" s="95" t="s">
        <v>167</v>
      </c>
      <c r="AM277" s="95" t="s">
        <v>1373</v>
      </c>
    </row>
    <row r="278" spans="1:39">
      <c r="A278" s="121" t="s">
        <v>1447</v>
      </c>
      <c r="B278" s="92" t="s">
        <v>156</v>
      </c>
      <c r="C278" s="93" t="s">
        <v>1448</v>
      </c>
      <c r="D278" s="142" t="s">
        <v>1449</v>
      </c>
      <c r="E278" s="94">
        <v>54</v>
      </c>
      <c r="F278" s="95" t="s">
        <v>159</v>
      </c>
      <c r="O278" s="95">
        <v>20</v>
      </c>
      <c r="P278" s="95" t="s">
        <v>1450</v>
      </c>
      <c r="V278" s="98" t="s">
        <v>57</v>
      </c>
      <c r="X278" s="95" t="s">
        <v>1451</v>
      </c>
      <c r="Y278" s="95" t="s">
        <v>1448</v>
      </c>
      <c r="Z278" s="93" t="s">
        <v>1370</v>
      </c>
      <c r="AA278" s="93" t="s">
        <v>1452</v>
      </c>
      <c r="AB278" s="93" t="s">
        <v>218</v>
      </c>
      <c r="AJ278" s="95" t="s">
        <v>1372</v>
      </c>
      <c r="AK278" s="95" t="s">
        <v>166</v>
      </c>
      <c r="AL278" s="95" t="s">
        <v>167</v>
      </c>
      <c r="AM278" s="95" t="s">
        <v>1373</v>
      </c>
    </row>
    <row r="279" spans="1:39">
      <c r="A279" s="121" t="s">
        <v>1453</v>
      </c>
      <c r="B279" s="92" t="s">
        <v>156</v>
      </c>
      <c r="C279" s="93" t="s">
        <v>1454</v>
      </c>
      <c r="D279" s="142" t="s">
        <v>1455</v>
      </c>
      <c r="E279" s="94">
        <v>2</v>
      </c>
      <c r="F279" s="95" t="s">
        <v>159</v>
      </c>
      <c r="O279" s="95">
        <v>20</v>
      </c>
      <c r="P279" s="95" t="s">
        <v>1456</v>
      </c>
      <c r="V279" s="98" t="s">
        <v>57</v>
      </c>
      <c r="X279" s="95" t="s">
        <v>1457</v>
      </c>
      <c r="Y279" s="95" t="s">
        <v>1454</v>
      </c>
      <c r="Z279" s="93" t="s">
        <v>1370</v>
      </c>
      <c r="AA279" s="93" t="s">
        <v>1458</v>
      </c>
      <c r="AB279" s="93" t="s">
        <v>218</v>
      </c>
      <c r="AJ279" s="95" t="s">
        <v>1372</v>
      </c>
      <c r="AK279" s="95" t="s">
        <v>166</v>
      </c>
      <c r="AL279" s="95" t="s">
        <v>167</v>
      </c>
      <c r="AM279" s="95" t="s">
        <v>1373</v>
      </c>
    </row>
    <row r="280" spans="1:39">
      <c r="A280" s="121" t="s">
        <v>1459</v>
      </c>
      <c r="B280" s="92" t="s">
        <v>156</v>
      </c>
      <c r="C280" s="93" t="s">
        <v>1460</v>
      </c>
      <c r="D280" s="142" t="s">
        <v>1461</v>
      </c>
      <c r="E280" s="94">
        <v>2</v>
      </c>
      <c r="F280" s="95" t="s">
        <v>159</v>
      </c>
      <c r="O280" s="95">
        <v>20</v>
      </c>
      <c r="P280" s="95" t="s">
        <v>1462</v>
      </c>
      <c r="V280" s="98" t="s">
        <v>57</v>
      </c>
      <c r="X280" s="95" t="s">
        <v>1463</v>
      </c>
      <c r="Y280" s="95" t="s">
        <v>1460</v>
      </c>
      <c r="Z280" s="93" t="s">
        <v>1370</v>
      </c>
      <c r="AA280" s="93" t="s">
        <v>1464</v>
      </c>
      <c r="AB280" s="93" t="s">
        <v>218</v>
      </c>
      <c r="AJ280" s="95" t="s">
        <v>1372</v>
      </c>
      <c r="AK280" s="95" t="s">
        <v>166</v>
      </c>
      <c r="AL280" s="95" t="s">
        <v>167</v>
      </c>
      <c r="AM280" s="95" t="s">
        <v>1373</v>
      </c>
    </row>
    <row r="281" spans="1:39">
      <c r="A281" s="121" t="s">
        <v>1465</v>
      </c>
      <c r="B281" s="92" t="s">
        <v>156</v>
      </c>
      <c r="C281" s="93" t="s">
        <v>1466</v>
      </c>
      <c r="D281" s="142" t="s">
        <v>1467</v>
      </c>
      <c r="E281" s="94">
        <v>16</v>
      </c>
      <c r="F281" s="95" t="s">
        <v>159</v>
      </c>
      <c r="O281" s="95">
        <v>20</v>
      </c>
      <c r="P281" s="95" t="s">
        <v>1468</v>
      </c>
      <c r="V281" s="98" t="s">
        <v>57</v>
      </c>
      <c r="X281" s="95" t="s">
        <v>1469</v>
      </c>
      <c r="Y281" s="95" t="s">
        <v>1466</v>
      </c>
      <c r="Z281" s="93" t="s">
        <v>1370</v>
      </c>
      <c r="AA281" s="93" t="s">
        <v>1470</v>
      </c>
      <c r="AB281" s="93" t="s">
        <v>218</v>
      </c>
      <c r="AJ281" s="95" t="s">
        <v>1372</v>
      </c>
      <c r="AK281" s="95" t="s">
        <v>166</v>
      </c>
      <c r="AL281" s="95" t="s">
        <v>167</v>
      </c>
      <c r="AM281" s="95" t="s">
        <v>1373</v>
      </c>
    </row>
    <row r="282" spans="1:39">
      <c r="A282" s="121" t="s">
        <v>1471</v>
      </c>
      <c r="B282" s="92" t="s">
        <v>156</v>
      </c>
      <c r="C282" s="93" t="s">
        <v>1472</v>
      </c>
      <c r="D282" s="142" t="s">
        <v>1473</v>
      </c>
      <c r="E282" s="94">
        <v>4</v>
      </c>
      <c r="F282" s="95" t="s">
        <v>159</v>
      </c>
      <c r="O282" s="95">
        <v>20</v>
      </c>
      <c r="P282" s="95" t="s">
        <v>1474</v>
      </c>
      <c r="V282" s="98" t="s">
        <v>57</v>
      </c>
      <c r="X282" s="95" t="s">
        <v>1469</v>
      </c>
      <c r="Y282" s="95" t="s">
        <v>1472</v>
      </c>
      <c r="Z282" s="93" t="s">
        <v>1370</v>
      </c>
      <c r="AA282" s="93" t="s">
        <v>1470</v>
      </c>
      <c r="AB282" s="93" t="s">
        <v>218</v>
      </c>
      <c r="AJ282" s="95" t="s">
        <v>1372</v>
      </c>
      <c r="AK282" s="95" t="s">
        <v>166</v>
      </c>
      <c r="AL282" s="95" t="s">
        <v>167</v>
      </c>
      <c r="AM282" s="95" t="s">
        <v>1373</v>
      </c>
    </row>
    <row r="283" spans="1:39">
      <c r="A283" s="121" t="s">
        <v>1475</v>
      </c>
      <c r="B283" s="92" t="s">
        <v>156</v>
      </c>
      <c r="C283" s="93" t="s">
        <v>1476</v>
      </c>
      <c r="D283" s="142" t="s">
        <v>1477</v>
      </c>
      <c r="E283" s="94">
        <v>5</v>
      </c>
      <c r="F283" s="95" t="s">
        <v>159</v>
      </c>
      <c r="K283" s="97">
        <v>2.0000000000000002E-5</v>
      </c>
      <c r="L283" s="97">
        <f>E283*K283</f>
        <v>1E-4</v>
      </c>
      <c r="O283" s="95">
        <v>20</v>
      </c>
      <c r="P283" s="95" t="s">
        <v>1478</v>
      </c>
      <c r="V283" s="98" t="s">
        <v>57</v>
      </c>
      <c r="X283" s="95" t="s">
        <v>217</v>
      </c>
      <c r="Y283" s="95" t="s">
        <v>1476</v>
      </c>
      <c r="Z283" s="93" t="s">
        <v>1001</v>
      </c>
      <c r="AA283" s="93" t="s">
        <v>217</v>
      </c>
      <c r="AB283" s="93" t="s">
        <v>218</v>
      </c>
      <c r="AJ283" s="95" t="s">
        <v>1372</v>
      </c>
      <c r="AK283" s="95" t="s">
        <v>166</v>
      </c>
      <c r="AL283" s="95" t="s">
        <v>167</v>
      </c>
      <c r="AM283" s="95" t="s">
        <v>1373</v>
      </c>
    </row>
    <row r="284" spans="1:39">
      <c r="A284" s="121" t="s">
        <v>1479</v>
      </c>
      <c r="B284" s="92" t="s">
        <v>156</v>
      </c>
      <c r="C284" s="93" t="s">
        <v>1480</v>
      </c>
      <c r="D284" s="142" t="s">
        <v>1481</v>
      </c>
      <c r="E284" s="94">
        <v>10</v>
      </c>
      <c r="F284" s="95" t="s">
        <v>159</v>
      </c>
      <c r="K284" s="97">
        <v>2.0000000000000002E-5</v>
      </c>
      <c r="L284" s="97">
        <f>E284*K284</f>
        <v>2.0000000000000001E-4</v>
      </c>
      <c r="O284" s="95">
        <v>20</v>
      </c>
      <c r="P284" s="95" t="s">
        <v>1482</v>
      </c>
      <c r="V284" s="98" t="s">
        <v>57</v>
      </c>
      <c r="X284" s="95" t="s">
        <v>217</v>
      </c>
      <c r="Y284" s="93" t="s">
        <v>1480</v>
      </c>
      <c r="Z284" s="93" t="s">
        <v>1001</v>
      </c>
      <c r="AA284" s="93" t="s">
        <v>217</v>
      </c>
      <c r="AB284" s="93" t="s">
        <v>218</v>
      </c>
      <c r="AJ284" s="95" t="s">
        <v>1372</v>
      </c>
      <c r="AK284" s="95" t="s">
        <v>166</v>
      </c>
      <c r="AL284" s="95" t="s">
        <v>167</v>
      </c>
      <c r="AM284" s="95" t="s">
        <v>1373</v>
      </c>
    </row>
    <row r="285" spans="1:39">
      <c r="A285" s="121" t="s">
        <v>1483</v>
      </c>
      <c r="B285" s="92" t="s">
        <v>156</v>
      </c>
      <c r="C285" s="93" t="s">
        <v>1484</v>
      </c>
      <c r="D285" s="142" t="s">
        <v>1485</v>
      </c>
      <c r="E285" s="94">
        <v>10</v>
      </c>
      <c r="F285" s="95" t="s">
        <v>159</v>
      </c>
      <c r="K285" s="97">
        <v>2.0000000000000002E-5</v>
      </c>
      <c r="L285" s="97">
        <f>E285*K285</f>
        <v>2.0000000000000001E-4</v>
      </c>
      <c r="O285" s="95">
        <v>20</v>
      </c>
      <c r="P285" s="95" t="s">
        <v>1486</v>
      </c>
      <c r="V285" s="98" t="s">
        <v>57</v>
      </c>
      <c r="X285" s="95" t="s">
        <v>217</v>
      </c>
      <c r="Y285" s="93" t="s">
        <v>1484</v>
      </c>
      <c r="Z285" s="93" t="s">
        <v>1001</v>
      </c>
      <c r="AA285" s="93" t="s">
        <v>217</v>
      </c>
      <c r="AB285" s="93" t="s">
        <v>218</v>
      </c>
      <c r="AJ285" s="95" t="s">
        <v>1372</v>
      </c>
      <c r="AK285" s="95" t="s">
        <v>166</v>
      </c>
      <c r="AL285" s="95" t="s">
        <v>167</v>
      </c>
      <c r="AM285" s="95" t="s">
        <v>1373</v>
      </c>
    </row>
    <row r="286" spans="1:39">
      <c r="A286" s="121" t="s">
        <v>1487</v>
      </c>
      <c r="B286" s="92" t="s">
        <v>156</v>
      </c>
      <c r="C286" s="93" t="s">
        <v>392</v>
      </c>
      <c r="D286" s="142" t="s">
        <v>213</v>
      </c>
      <c r="E286" s="94">
        <v>1</v>
      </c>
      <c r="F286" s="95" t="s">
        <v>159</v>
      </c>
      <c r="O286" s="95">
        <v>20</v>
      </c>
      <c r="P286" s="95" t="s">
        <v>1488</v>
      </c>
      <c r="V286" s="98" t="s">
        <v>57</v>
      </c>
      <c r="X286" s="93" t="s">
        <v>394</v>
      </c>
      <c r="Y286" s="93" t="s">
        <v>392</v>
      </c>
      <c r="Z286" s="93" t="s">
        <v>216</v>
      </c>
      <c r="AA286" s="93" t="s">
        <v>217</v>
      </c>
      <c r="AB286" s="93" t="s">
        <v>218</v>
      </c>
      <c r="AJ286" s="95" t="s">
        <v>1372</v>
      </c>
      <c r="AK286" s="95" t="s">
        <v>166</v>
      </c>
      <c r="AL286" s="95" t="s">
        <v>167</v>
      </c>
      <c r="AM286" s="95" t="s">
        <v>1373</v>
      </c>
    </row>
    <row r="287" spans="1:39">
      <c r="A287" s="121" t="s">
        <v>1489</v>
      </c>
      <c r="B287" s="92" t="s">
        <v>156</v>
      </c>
      <c r="C287" s="93" t="s">
        <v>396</v>
      </c>
      <c r="D287" s="142" t="s">
        <v>397</v>
      </c>
      <c r="E287" s="94">
        <v>1</v>
      </c>
      <c r="F287" s="95" t="s">
        <v>159</v>
      </c>
      <c r="O287" s="95">
        <v>20</v>
      </c>
      <c r="P287" s="95" t="s">
        <v>1490</v>
      </c>
      <c r="V287" s="98" t="s">
        <v>57</v>
      </c>
      <c r="X287" s="95" t="s">
        <v>399</v>
      </c>
      <c r="Y287" s="95" t="s">
        <v>396</v>
      </c>
      <c r="Z287" s="93" t="s">
        <v>216</v>
      </c>
      <c r="AA287" s="93" t="s">
        <v>217</v>
      </c>
      <c r="AB287" s="93" t="s">
        <v>410</v>
      </c>
      <c r="AJ287" s="95" t="s">
        <v>1372</v>
      </c>
      <c r="AK287" s="95" t="s">
        <v>166</v>
      </c>
      <c r="AL287" s="95" t="s">
        <v>167</v>
      </c>
      <c r="AM287" s="95" t="s">
        <v>1373</v>
      </c>
    </row>
    <row r="288" spans="1:39">
      <c r="D288" s="144" t="s">
        <v>100</v>
      </c>
      <c r="E288" s="122">
        <f>SUM(J264:J287)</f>
        <v>0</v>
      </c>
      <c r="F288" s="123"/>
      <c r="G288" s="122"/>
      <c r="H288" s="122"/>
      <c r="I288" s="122"/>
      <c r="J288" s="122"/>
      <c r="K288" s="124"/>
      <c r="L288" s="124">
        <f>SUM(L264:L287)</f>
        <v>5.0000000000000001E-4</v>
      </c>
      <c r="M288" s="125"/>
      <c r="N288" s="125">
        <f>SUM(N264:N287)</f>
        <v>0</v>
      </c>
      <c r="O288" s="123"/>
      <c r="P288" s="123"/>
      <c r="Q288" s="125"/>
      <c r="R288" s="125"/>
      <c r="S288" s="125"/>
      <c r="T288" s="126"/>
      <c r="U288" s="126"/>
      <c r="V288" s="126"/>
      <c r="W288" s="125">
        <f>SUM(W264:W287)</f>
        <v>0</v>
      </c>
    </row>
    <row r="290" spans="4:23">
      <c r="D290" s="144" t="s">
        <v>101</v>
      </c>
      <c r="E290" s="122">
        <f>SUMIF(AL10:AL289,"21/",J10:J289)</f>
        <v>0</v>
      </c>
      <c r="F290" s="123"/>
      <c r="G290" s="122"/>
      <c r="H290" s="122"/>
      <c r="I290" s="122"/>
      <c r="J290" s="122"/>
      <c r="K290" s="124"/>
      <c r="L290" s="124">
        <f>SUMIF(AL10:AL289,"21/",L10:L289)</f>
        <v>551.24773999999979</v>
      </c>
      <c r="M290" s="125"/>
      <c r="N290" s="125">
        <f>SUMIF(AL10:AL289,"21/",N10:N289)</f>
        <v>1.6199999999999999</v>
      </c>
      <c r="O290" s="123"/>
      <c r="P290" s="123"/>
      <c r="Q290" s="125"/>
      <c r="R290" s="125"/>
      <c r="S290" s="125"/>
      <c r="T290" s="126"/>
      <c r="U290" s="126"/>
      <c r="V290" s="126"/>
      <c r="W290" s="125">
        <f>SUMIF(AL10:AL289,"21/",W10:W289)</f>
        <v>1378.9319999999996</v>
      </c>
    </row>
    <row r="292" spans="4:23">
      <c r="D292" s="144" t="s">
        <v>102</v>
      </c>
      <c r="E292" s="122">
        <f>SUMIF(AK10:AK291,"S",J10:J291)</f>
        <v>0</v>
      </c>
      <c r="F292" s="123"/>
      <c r="G292" s="122"/>
      <c r="H292" s="122"/>
      <c r="I292" s="122"/>
      <c r="J292" s="122"/>
      <c r="K292" s="124"/>
      <c r="L292" s="124">
        <f>SUMIF(AK10:AK291,"S",L10:L291)</f>
        <v>551.24773999999979</v>
      </c>
      <c r="M292" s="125"/>
      <c r="N292" s="125">
        <f>SUMIF(AK10:AK291,"S",N10:N291)</f>
        <v>1.6199999999999999</v>
      </c>
      <c r="O292" s="123"/>
      <c r="P292" s="123"/>
      <c r="Q292" s="125"/>
      <c r="R292" s="125"/>
      <c r="S292" s="125"/>
      <c r="T292" s="126"/>
      <c r="U292" s="126"/>
      <c r="V292" s="126"/>
      <c r="W292" s="125">
        <f>SUMIF(AK10:AK291,"S",W10:W291)</f>
        <v>1378.9319999999996</v>
      </c>
    </row>
  </sheetData>
  <mergeCells count="2">
    <mergeCell ref="K9:L9"/>
    <mergeCell ref="M9:N9"/>
  </mergeCells>
  <pageMargins left="0.172222222222222" right="0.11944444444444401" top="0.35416666666666702" bottom="0.44583333333333303" header="0.51180555555555496" footer="0.23611111111111099"/>
  <pageSetup paperSize="9" orientation="landscape" useFirstPageNumber="1" horizontalDpi="300" verticalDpi="300"/>
  <headerFooter>
    <oddFooter>&amp;R&amp;"Arial Narrow,Normálne"&amp;8Strana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7</vt:i4>
      </vt:variant>
    </vt:vector>
  </HeadingPairs>
  <TitlesOfParts>
    <vt:vector size="10" baseType="lpstr">
      <vt:lpstr>Kryci list</vt:lpstr>
      <vt:lpstr>Rekapitulacia</vt:lpstr>
      <vt:lpstr>Prehlad</vt:lpstr>
      <vt:lpstr>Excel_BuiltIn_Print_Area_3</vt:lpstr>
      <vt:lpstr>Excel_BuiltIn_Print_Area_4</vt:lpstr>
      <vt:lpstr>Excel_BuiltIn_Print_Area_5</vt:lpstr>
      <vt:lpstr>Prehlad!Názvy_tlače</vt:lpstr>
      <vt:lpstr>Rekapitulacia!Názvy_tlače</vt:lpstr>
      <vt:lpstr>'Kryci list'!Oblasť_tlače</vt:lpstr>
      <vt:lpstr>Rekapitulacia!Oblasť_tlače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VladimirM</dc:creator>
  <dc:description/>
  <cp:lastModifiedBy>admin</cp:lastModifiedBy>
  <cp:revision>2</cp:revision>
  <dcterms:created xsi:type="dcterms:W3CDTF">2019-10-16T15:43:00Z</dcterms:created>
  <dcterms:modified xsi:type="dcterms:W3CDTF">2020-12-29T08:02:22Z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1033-11.2.0.9232</vt:lpwstr>
  </property>
</Properties>
</file>