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50" yWindow="540" windowWidth="21420" windowHeight="11685" tabRatio="837"/>
  </bookViews>
  <sheets>
    <sheet name="Rekapitulácia stavby" sheetId="1" r:id="rId1"/>
    <sheet name="1 - Stavebná časť" sheetId="2" r:id="rId2"/>
    <sheet name="2 - Vonkajšie žalúzie" sheetId="3" r:id="rId3"/>
    <sheet name="3 - Vzduchotechnika" sheetId="4" r:id="rId4"/>
    <sheet name="4 - Plynoinštalácia" sheetId="5" r:id="rId5"/>
    <sheet name="5 - Zdravotechnika" sheetId="6" r:id="rId6"/>
    <sheet name="6 - Vykurovanie" sheetId="7" r:id="rId7"/>
    <sheet name="7 - Elektroinštalácia" sheetId="8" r:id="rId8"/>
  </sheets>
  <definedNames>
    <definedName name="_xlnm._FilterDatabase" localSheetId="1" hidden="1">'1 - Stavebná časť'!$C$140:$K$952</definedName>
    <definedName name="_xlnm._FilterDatabase" localSheetId="2" hidden="1">'2 - Vonkajšie žalúzie'!$C$117:$K$129</definedName>
    <definedName name="_xlnm._FilterDatabase" localSheetId="3" hidden="1">'3 - Vzduchotechnika'!$C$117:$K$134</definedName>
    <definedName name="_xlnm._FilterDatabase" localSheetId="4" hidden="1">'4 - Plynoinštalácia'!$C$124:$K$156</definedName>
    <definedName name="_xlnm._FilterDatabase" localSheetId="5" hidden="1">'5 - Zdravotechnika'!$C$125:$K$237</definedName>
    <definedName name="_xlnm._FilterDatabase" localSheetId="6" hidden="1">'6 - Vykurovanie'!$C$125:$K$210</definedName>
    <definedName name="_xlnm._FilterDatabase" localSheetId="7" hidden="1">'7 - Elektroinštalácia'!$C$134:$K$451</definedName>
    <definedName name="_xlnm.Print_Titles" localSheetId="1">'1 - Stavebná časť'!$140:$140</definedName>
    <definedName name="_xlnm.Print_Titles" localSheetId="2">'2 - Vonkajšie žalúzie'!$117:$117</definedName>
    <definedName name="_xlnm.Print_Titles" localSheetId="3">'3 - Vzduchotechnika'!$117:$117</definedName>
    <definedName name="_xlnm.Print_Titles" localSheetId="4">'4 - Plynoinštalácia'!$124:$124</definedName>
    <definedName name="_xlnm.Print_Titles" localSheetId="5">'5 - Zdravotechnika'!$125:$125</definedName>
    <definedName name="_xlnm.Print_Titles" localSheetId="6">'6 - Vykurovanie'!$125:$125</definedName>
    <definedName name="_xlnm.Print_Titles" localSheetId="7">'7 - Elektroinštalácia'!$134:$134</definedName>
    <definedName name="_xlnm.Print_Titles" localSheetId="0">'Rekapitulácia stavby'!$92:$92</definedName>
    <definedName name="_xlnm.Print_Area" localSheetId="1">'1 - Stavebná časť'!$C$4:$J$76,'1 - Stavebná časť'!$C$82:$J$122,'1 - Stavebná časť'!$C$128:$K$952</definedName>
    <definedName name="_xlnm.Print_Area" localSheetId="2">'2 - Vonkajšie žalúzie'!$C$4:$J$76,'2 - Vonkajšie žalúzie'!$C$82:$J$99,'2 - Vonkajšie žalúzie'!$C$105:$K$129</definedName>
    <definedName name="_xlnm.Print_Area" localSheetId="3">'3 - Vzduchotechnika'!$C$4:$J$76,'3 - Vzduchotechnika'!$C$82:$J$99,'3 - Vzduchotechnika'!$C$105:$K$134</definedName>
    <definedName name="_xlnm.Print_Area" localSheetId="4">'4 - Plynoinštalácia'!$C$4:$J$76,'4 - Plynoinštalácia'!$C$82:$J$106,'4 - Plynoinštalácia'!$C$112:$K$156</definedName>
    <definedName name="_xlnm.Print_Area" localSheetId="5">'5 - Zdravotechnika'!$C$4:$J$76,'5 - Zdravotechnika'!$C$82:$J$107,'5 - Zdravotechnika'!$C$113:$K$237</definedName>
    <definedName name="_xlnm.Print_Area" localSheetId="6">'6 - Vykurovanie'!$C$4:$J$76,'6 - Vykurovanie'!$C$82:$J$107,'6 - Vykurovanie'!$C$113:$K$210</definedName>
    <definedName name="_xlnm.Print_Area" localSheetId="7">'7 - Elektroinštalácia'!$C$4:$J$76,'7 - Elektroinštalácia'!$C$82:$J$116,'7 - Elektroinštalácia'!$C$122:$K$451</definedName>
    <definedName name="_xlnm.Print_Area" localSheetId="0">'Rekapitulácia stavby'!$D$4:$AO$76,'Rekapitulácia stavby'!$C$82:$AQ$105</definedName>
  </definedNames>
  <calcPr calcId="144525"/>
</workbook>
</file>

<file path=xl/calcChain.xml><?xml version="1.0" encoding="utf-8"?>
<calcChain xmlns="http://schemas.openxmlformats.org/spreadsheetml/2006/main">
  <c r="J37" i="8" l="1"/>
  <c r="J36" i="8"/>
  <c r="J35" i="8"/>
  <c r="J451" i="8"/>
  <c r="J450" i="8"/>
  <c r="J449" i="8"/>
  <c r="J448" i="8"/>
  <c r="J447" i="8"/>
  <c r="J446" i="8"/>
  <c r="J445" i="8"/>
  <c r="J444" i="8"/>
  <c r="J443" i="8"/>
  <c r="J442" i="8"/>
  <c r="J441" i="8"/>
  <c r="J440" i="8"/>
  <c r="J438" i="8"/>
  <c r="J437" i="8"/>
  <c r="J436" i="8"/>
  <c r="J435" i="8"/>
  <c r="J433" i="8"/>
  <c r="J432" i="8"/>
  <c r="J431" i="8"/>
  <c r="J430" i="8"/>
  <c r="J429" i="8"/>
  <c r="J428" i="8"/>
  <c r="J427" i="8"/>
  <c r="J426" i="8"/>
  <c r="J424" i="8"/>
  <c r="J423" i="8"/>
  <c r="J422" i="8"/>
  <c r="J421" i="8"/>
  <c r="J418" i="8"/>
  <c r="J417" i="8"/>
  <c r="J416" i="8"/>
  <c r="J414" i="8"/>
  <c r="J413" i="8"/>
  <c r="J411" i="8"/>
  <c r="J409" i="8"/>
  <c r="J408" i="8"/>
  <c r="J406" i="8"/>
  <c r="J405" i="8"/>
  <c r="J404" i="8"/>
  <c r="J403" i="8"/>
  <c r="J402" i="8"/>
  <c r="J401" i="8"/>
  <c r="J400" i="8"/>
  <c r="J399" i="8"/>
  <c r="J398" i="8"/>
  <c r="J397" i="8"/>
  <c r="J396" i="8"/>
  <c r="J393" i="8"/>
  <c r="J391" i="8"/>
  <c r="J389" i="8"/>
  <c r="J388" i="8"/>
  <c r="J387" i="8"/>
  <c r="J385" i="8"/>
  <c r="J383" i="8"/>
  <c r="J381" i="8"/>
  <c r="J379" i="8"/>
  <c r="J377" i="8"/>
  <c r="J376" i="8"/>
  <c r="J374" i="8"/>
  <c r="J372" i="8"/>
  <c r="J370" i="8"/>
  <c r="J368" i="8"/>
  <c r="J366" i="8"/>
  <c r="J364" i="8"/>
  <c r="J362" i="8"/>
  <c r="J360" i="8"/>
  <c r="J358" i="8"/>
  <c r="J356" i="8"/>
  <c r="J354" i="8"/>
  <c r="J353" i="8"/>
  <c r="J352" i="8"/>
  <c r="J351" i="8"/>
  <c r="J350" i="8"/>
  <c r="J349" i="8"/>
  <c r="J348" i="8"/>
  <c r="J347" i="8"/>
  <c r="J346" i="8"/>
  <c r="J345" i="8"/>
  <c r="J344" i="8"/>
  <c r="J343" i="8"/>
  <c r="J342" i="8"/>
  <c r="J339" i="8"/>
  <c r="J337" i="8"/>
  <c r="J336" i="8"/>
  <c r="J335" i="8"/>
  <c r="J334" i="8"/>
  <c r="J332" i="8"/>
  <c r="J330" i="8"/>
  <c r="J329" i="8"/>
  <c r="J328" i="8"/>
  <c r="J327" i="8"/>
  <c r="J325" i="8"/>
  <c r="J323" i="8"/>
  <c r="J321" i="8"/>
  <c r="J320" i="8"/>
  <c r="J319" i="8"/>
  <c r="J317" i="8"/>
  <c r="J315" i="8"/>
  <c r="J314" i="8"/>
  <c r="J313" i="8"/>
  <c r="J312" i="8"/>
  <c r="J311" i="8"/>
  <c r="J310" i="8"/>
  <c r="J309" i="8"/>
  <c r="J308" i="8"/>
  <c r="J307" i="8"/>
  <c r="J306" i="8"/>
  <c r="J305" i="8"/>
  <c r="J304" i="8"/>
  <c r="J303" i="8"/>
  <c r="J302" i="8"/>
  <c r="J300" i="8"/>
  <c r="J299" i="8"/>
  <c r="J298" i="8"/>
  <c r="J297" i="8"/>
  <c r="J295" i="8"/>
  <c r="J294" i="8"/>
  <c r="J293" i="8"/>
  <c r="J292" i="8"/>
  <c r="J291" i="8"/>
  <c r="J288" i="8"/>
  <c r="J286" i="8"/>
  <c r="J284" i="8"/>
  <c r="J282" i="8"/>
  <c r="J280" i="8"/>
  <c r="J279" i="8"/>
  <c r="J277" i="8"/>
  <c r="J276" i="8"/>
  <c r="J275" i="8"/>
  <c r="J274" i="8"/>
  <c r="J273" i="8"/>
  <c r="J271" i="8"/>
  <c r="J269" i="8"/>
  <c r="J267" i="8"/>
  <c r="J266" i="8"/>
  <c r="J265" i="8"/>
  <c r="J264" i="8"/>
  <c r="J263" i="8"/>
  <c r="J262" i="8"/>
  <c r="J261" i="8"/>
  <c r="J260" i="8"/>
  <c r="J259" i="8"/>
  <c r="J258" i="8"/>
  <c r="J257" i="8"/>
  <c r="J256" i="8"/>
  <c r="J254" i="8"/>
  <c r="J253" i="8"/>
  <c r="J252" i="8"/>
  <c r="J250" i="8"/>
  <c r="J249" i="8"/>
  <c r="J248" i="8"/>
  <c r="J247" i="8"/>
  <c r="J246" i="8"/>
  <c r="J245" i="8"/>
  <c r="J244" i="8"/>
  <c r="J243" i="8"/>
  <c r="J242" i="8"/>
  <c r="J240" i="8"/>
  <c r="J238" i="8"/>
  <c r="J236" i="8"/>
  <c r="J235" i="8"/>
  <c r="J233" i="8"/>
  <c r="J231" i="8"/>
  <c r="J229" i="8"/>
  <c r="J227" i="8"/>
  <c r="J225" i="8"/>
  <c r="J222" i="8"/>
  <c r="J221" i="8" s="1"/>
  <c r="J219" i="8"/>
  <c r="J217" i="8"/>
  <c r="J215" i="8"/>
  <c r="J213" i="8"/>
  <c r="J211" i="8"/>
  <c r="J209" i="8"/>
  <c r="J207" i="8"/>
  <c r="J205" i="8"/>
  <c r="J203" i="8"/>
  <c r="J201" i="8"/>
  <c r="J199" i="8"/>
  <c r="J197" i="8"/>
  <c r="J195" i="8"/>
  <c r="J193" i="8"/>
  <c r="J191" i="8"/>
  <c r="J189" i="8"/>
  <c r="J187" i="8"/>
  <c r="J184" i="8"/>
  <c r="J182" i="8"/>
  <c r="J180" i="8"/>
  <c r="J178" i="8"/>
  <c r="J176" i="8"/>
  <c r="J174" i="8"/>
  <c r="J171" i="8"/>
  <c r="J170" i="8" s="1"/>
  <c r="J168" i="8"/>
  <c r="J166" i="8"/>
  <c r="J164" i="8"/>
  <c r="J162" i="8"/>
  <c r="J160" i="8"/>
  <c r="J158" i="8"/>
  <c r="J156" i="8"/>
  <c r="J154" i="8"/>
  <c r="J152" i="8"/>
  <c r="J150" i="8"/>
  <c r="J148" i="8"/>
  <c r="J146" i="8"/>
  <c r="J144" i="8"/>
  <c r="J142" i="8"/>
  <c r="J140" i="8"/>
  <c r="F36" i="8"/>
  <c r="J138" i="8"/>
  <c r="F129" i="8"/>
  <c r="E127" i="8"/>
  <c r="F89" i="8"/>
  <c r="E87" i="8"/>
  <c r="J24" i="8"/>
  <c r="E24" i="8"/>
  <c r="J92" i="8" s="1"/>
  <c r="J23" i="8"/>
  <c r="J21" i="8"/>
  <c r="E21" i="8"/>
  <c r="J131" i="8" s="1"/>
  <c r="J20" i="8"/>
  <c r="J18" i="8"/>
  <c r="E18" i="8"/>
  <c r="F92" i="8" s="1"/>
  <c r="J17" i="8"/>
  <c r="J15" i="8"/>
  <c r="E15" i="8"/>
  <c r="F131" i="8" s="1"/>
  <c r="J14" i="8"/>
  <c r="J129" i="8"/>
  <c r="E7" i="8"/>
  <c r="E85" i="8" s="1"/>
  <c r="J37" i="7"/>
  <c r="J36" i="7"/>
  <c r="J35" i="7"/>
  <c r="J210" i="7"/>
  <c r="J209" i="7"/>
  <c r="J207" i="7"/>
  <c r="J206" i="7"/>
  <c r="J205" i="7"/>
  <c r="J203" i="7"/>
  <c r="J202" i="7"/>
  <c r="J201" i="7"/>
  <c r="J200" i="7"/>
  <c r="J199" i="7"/>
  <c r="J198" i="7"/>
  <c r="J197" i="7"/>
  <c r="J196" i="7"/>
  <c r="J195" i="7"/>
  <c r="J194" i="7"/>
  <c r="J193" i="7"/>
  <c r="J192" i="7"/>
  <c r="J190" i="7"/>
  <c r="J189" i="7"/>
  <c r="J188" i="7"/>
  <c r="J187" i="7"/>
  <c r="J186" i="7"/>
  <c r="J185" i="7"/>
  <c r="J184" i="7"/>
  <c r="J183" i="7"/>
  <c r="J182" i="7"/>
  <c r="J181" i="7"/>
  <c r="J180" i="7"/>
  <c r="J179" i="7"/>
  <c r="J178" i="7"/>
  <c r="J177" i="7"/>
  <c r="J176" i="7"/>
  <c r="J175" i="7"/>
  <c r="J174" i="7"/>
  <c r="J172" i="7"/>
  <c r="J171" i="7"/>
  <c r="J170" i="7"/>
  <c r="J169" i="7"/>
  <c r="J168" i="7"/>
  <c r="J167" i="7"/>
  <c r="J166" i="7"/>
  <c r="J165" i="7"/>
  <c r="J164" i="7"/>
  <c r="J163" i="7"/>
  <c r="J162" i="7"/>
  <c r="J161" i="7"/>
  <c r="J160" i="7"/>
  <c r="J159" i="7"/>
  <c r="J158" i="7"/>
  <c r="J157" i="7"/>
  <c r="J156" i="7"/>
  <c r="J154" i="7"/>
  <c r="J153" i="7"/>
  <c r="J152" i="7"/>
  <c r="J151" i="7"/>
  <c r="J150" i="7"/>
  <c r="J149" i="7"/>
  <c r="J148" i="7"/>
  <c r="J147" i="7"/>
  <c r="J146" i="7"/>
  <c r="J145" i="7"/>
  <c r="J144" i="7"/>
  <c r="J143" i="7"/>
  <c r="J142" i="7"/>
  <c r="J141" i="7"/>
  <c r="J140" i="7"/>
  <c r="J139" i="7"/>
  <c r="J137" i="7"/>
  <c r="J136" i="7"/>
  <c r="J135" i="7"/>
  <c r="J134" i="7"/>
  <c r="J133" i="7"/>
  <c r="J132" i="7"/>
  <c r="F37" i="7"/>
  <c r="F35" i="7"/>
  <c r="J129" i="7"/>
  <c r="F120" i="7"/>
  <c r="E118" i="7"/>
  <c r="F89" i="7"/>
  <c r="E87" i="7"/>
  <c r="J24" i="7"/>
  <c r="E24" i="7"/>
  <c r="J123" i="7" s="1"/>
  <c r="J23" i="7"/>
  <c r="J21" i="7"/>
  <c r="E21" i="7"/>
  <c r="J91" i="7" s="1"/>
  <c r="J20" i="7"/>
  <c r="J18" i="7"/>
  <c r="E18" i="7"/>
  <c r="F123" i="7" s="1"/>
  <c r="J17" i="7"/>
  <c r="J15" i="7"/>
  <c r="E15" i="7"/>
  <c r="F91" i="7" s="1"/>
  <c r="J14" i="7"/>
  <c r="J89" i="7"/>
  <c r="E7" i="7"/>
  <c r="E116" i="7" s="1"/>
  <c r="J37" i="6"/>
  <c r="J36" i="6"/>
  <c r="J35" i="6"/>
  <c r="J237" i="6"/>
  <c r="J236" i="6"/>
  <c r="J235" i="6"/>
  <c r="J234" i="6"/>
  <c r="J233" i="6"/>
  <c r="J232" i="6"/>
  <c r="J231" i="6"/>
  <c r="J230" i="6"/>
  <c r="J229" i="6"/>
  <c r="J227" i="6"/>
  <c r="J226" i="6"/>
  <c r="J225" i="6"/>
  <c r="J224" i="6"/>
  <c r="J223" i="6"/>
  <c r="J222" i="6"/>
  <c r="J221" i="6"/>
  <c r="J220" i="6"/>
  <c r="J219" i="6"/>
  <c r="J218" i="6"/>
  <c r="J217" i="6"/>
  <c r="J216" i="6"/>
  <c r="J215" i="6"/>
  <c r="J214" i="6"/>
  <c r="J213" i="6"/>
  <c r="J212" i="6"/>
  <c r="J211" i="6"/>
  <c r="J210" i="6"/>
  <c r="J209" i="6"/>
  <c r="J208" i="6"/>
  <c r="J207" i="6"/>
  <c r="J206" i="6"/>
  <c r="J205" i="6"/>
  <c r="J204" i="6"/>
  <c r="J203" i="6"/>
  <c r="J202" i="6"/>
  <c r="J201" i="6"/>
  <c r="J200" i="6"/>
  <c r="J198" i="6"/>
  <c r="J197" i="6"/>
  <c r="J196" i="6"/>
  <c r="J195" i="6"/>
  <c r="J194" i="6"/>
  <c r="J193" i="6"/>
  <c r="J191" i="6"/>
  <c r="J190" i="6"/>
  <c r="J189" i="6"/>
  <c r="J188" i="6"/>
  <c r="J187" i="6"/>
  <c r="J186" i="6"/>
  <c r="J185" i="6"/>
  <c r="J184" i="6"/>
  <c r="J183" i="6"/>
  <c r="J182" i="6"/>
  <c r="J181" i="6"/>
  <c r="J180" i="6"/>
  <c r="J179" i="6"/>
  <c r="J178" i="6"/>
  <c r="J177" i="6"/>
  <c r="J176" i="6"/>
  <c r="J175" i="6"/>
  <c r="J174" i="6"/>
  <c r="J173" i="6"/>
  <c r="J172" i="6"/>
  <c r="J171" i="6"/>
  <c r="J170" i="6"/>
  <c r="J169" i="6"/>
  <c r="J168" i="6"/>
  <c r="J167" i="6"/>
  <c r="J166" i="6"/>
  <c r="J165" i="6"/>
  <c r="J163" i="6"/>
  <c r="J162" i="6"/>
  <c r="J161" i="6"/>
  <c r="J160" i="6"/>
  <c r="J159" i="6"/>
  <c r="J158" i="6"/>
  <c r="J157" i="6"/>
  <c r="J156" i="6"/>
  <c r="J155" i="6"/>
  <c r="J154" i="6"/>
  <c r="J153" i="6"/>
  <c r="J152" i="6"/>
  <c r="J151" i="6"/>
  <c r="J150" i="6"/>
  <c r="J149" i="6"/>
  <c r="J148" i="6"/>
  <c r="J147" i="6"/>
  <c r="J146" i="6"/>
  <c r="J145" i="6"/>
  <c r="J144" i="6"/>
  <c r="J143" i="6"/>
  <c r="J141" i="6"/>
  <c r="J140" i="6"/>
  <c r="J139" i="6"/>
  <c r="J138" i="6"/>
  <c r="J137" i="6"/>
  <c r="J136" i="6"/>
  <c r="J135" i="6"/>
  <c r="J134" i="6"/>
  <c r="J131" i="6"/>
  <c r="J130" i="6" s="1"/>
  <c r="F36" i="6"/>
  <c r="J129" i="6"/>
  <c r="F120" i="6"/>
  <c r="E118" i="6"/>
  <c r="F89" i="6"/>
  <c r="E87" i="6"/>
  <c r="J24" i="6"/>
  <c r="E24" i="6"/>
  <c r="J123" i="6" s="1"/>
  <c r="J23" i="6"/>
  <c r="J21" i="6"/>
  <c r="E21" i="6"/>
  <c r="J122" i="6" s="1"/>
  <c r="J20" i="6"/>
  <c r="J18" i="6"/>
  <c r="E18" i="6"/>
  <c r="F123" i="6" s="1"/>
  <c r="J17" i="6"/>
  <c r="J15" i="6"/>
  <c r="E15" i="6"/>
  <c r="F122" i="6" s="1"/>
  <c r="J14" i="6"/>
  <c r="J120" i="6"/>
  <c r="E7" i="6"/>
  <c r="E85" i="6" s="1"/>
  <c r="J37" i="5"/>
  <c r="J36" i="5"/>
  <c r="J35" i="5"/>
  <c r="J156" i="5"/>
  <c r="J155" i="5"/>
  <c r="J154" i="5"/>
  <c r="J152" i="5"/>
  <c r="J151" i="5"/>
  <c r="J150" i="5"/>
  <c r="J149" i="5"/>
  <c r="J148" i="5"/>
  <c r="J147" i="5"/>
  <c r="J144" i="5"/>
  <c r="J142" i="5"/>
  <c r="J141" i="5"/>
  <c r="J140" i="5"/>
  <c r="J138" i="5"/>
  <c r="J137" i="5"/>
  <c r="J136" i="5"/>
  <c r="J135" i="5"/>
  <c r="J134" i="5"/>
  <c r="J133" i="5"/>
  <c r="J132" i="5"/>
  <c r="J131" i="5"/>
  <c r="F37" i="5"/>
  <c r="J128" i="5"/>
  <c r="F119" i="5"/>
  <c r="E117" i="5"/>
  <c r="F89" i="5"/>
  <c r="E87" i="5"/>
  <c r="J24" i="5"/>
  <c r="E24" i="5"/>
  <c r="J92" i="5" s="1"/>
  <c r="J23" i="5"/>
  <c r="J21" i="5"/>
  <c r="E21" i="5"/>
  <c r="J121" i="5" s="1"/>
  <c r="J20" i="5"/>
  <c r="J18" i="5"/>
  <c r="E18" i="5"/>
  <c r="F92" i="5" s="1"/>
  <c r="J17" i="5"/>
  <c r="J15" i="5"/>
  <c r="E15" i="5"/>
  <c r="F91" i="5" s="1"/>
  <c r="J14" i="5"/>
  <c r="J89" i="5"/>
  <c r="E7" i="5"/>
  <c r="E85" i="5" s="1"/>
  <c r="J37" i="4"/>
  <c r="J36" i="4"/>
  <c r="J35" i="4"/>
  <c r="J134" i="4"/>
  <c r="J133" i="4"/>
  <c r="J132" i="4"/>
  <c r="J131" i="4"/>
  <c r="J130" i="4"/>
  <c r="J129" i="4"/>
  <c r="J128" i="4"/>
  <c r="J127" i="4"/>
  <c r="J126" i="4"/>
  <c r="J125" i="4"/>
  <c r="J124" i="4"/>
  <c r="J123" i="4"/>
  <c r="J122" i="4"/>
  <c r="F37" i="4"/>
  <c r="F35" i="4"/>
  <c r="J121" i="4"/>
  <c r="F112" i="4"/>
  <c r="E110" i="4"/>
  <c r="F89" i="4"/>
  <c r="E87" i="4"/>
  <c r="J24" i="4"/>
  <c r="E24" i="4"/>
  <c r="J92" i="4" s="1"/>
  <c r="J23" i="4"/>
  <c r="J21" i="4"/>
  <c r="E21" i="4"/>
  <c r="J91" i="4" s="1"/>
  <c r="J20" i="4"/>
  <c r="J18" i="4"/>
  <c r="E18" i="4"/>
  <c r="F115" i="4" s="1"/>
  <c r="J17" i="4"/>
  <c r="J15" i="4"/>
  <c r="E15" i="4"/>
  <c r="F114" i="4" s="1"/>
  <c r="J14" i="4"/>
  <c r="J89" i="4"/>
  <c r="E7" i="4"/>
  <c r="E108" i="4" s="1"/>
  <c r="J37" i="3"/>
  <c r="J36" i="3"/>
  <c r="J35" i="3"/>
  <c r="J129" i="3"/>
  <c r="J127" i="3"/>
  <c r="J125" i="3"/>
  <c r="J123" i="3"/>
  <c r="J121" i="3"/>
  <c r="F112" i="3"/>
  <c r="E110" i="3"/>
  <c r="F89" i="3"/>
  <c r="E87" i="3"/>
  <c r="J24" i="3"/>
  <c r="E24" i="3"/>
  <c r="J92" i="3" s="1"/>
  <c r="J23" i="3"/>
  <c r="J21" i="3"/>
  <c r="E21" i="3"/>
  <c r="J114" i="3" s="1"/>
  <c r="J20" i="3"/>
  <c r="J18" i="3"/>
  <c r="E18" i="3"/>
  <c r="F92" i="3" s="1"/>
  <c r="J17" i="3"/>
  <c r="J15" i="3"/>
  <c r="E15" i="3"/>
  <c r="F91" i="3" s="1"/>
  <c r="J14" i="3"/>
  <c r="J89" i="3"/>
  <c r="E7" i="3"/>
  <c r="E85" i="3" s="1"/>
  <c r="J37" i="2"/>
  <c r="J36" i="2"/>
  <c r="J35" i="2"/>
  <c r="J939" i="2"/>
  <c r="J938" i="2" s="1"/>
  <c r="J121" i="2" s="1"/>
  <c r="J934" i="2"/>
  <c r="J929" i="2"/>
  <c r="J927" i="2"/>
  <c r="J924" i="2"/>
  <c r="J922" i="2"/>
  <c r="J915" i="2"/>
  <c r="J913" i="2"/>
  <c r="J912" i="2"/>
  <c r="J910" i="2"/>
  <c r="J907" i="2"/>
  <c r="J905" i="2"/>
  <c r="J902" i="2"/>
  <c r="J897" i="2"/>
  <c r="J893" i="2"/>
  <c r="J891" i="2"/>
  <c r="J890" i="2"/>
  <c r="J888" i="2"/>
  <c r="J885" i="2"/>
  <c r="J883" i="2"/>
  <c r="J880" i="2"/>
  <c r="J878" i="2"/>
  <c r="J876" i="2"/>
  <c r="J875" i="2"/>
  <c r="J874" i="2"/>
  <c r="J872" i="2"/>
  <c r="J870" i="2"/>
  <c r="J868" i="2"/>
  <c r="J851" i="2"/>
  <c r="J843" i="2"/>
  <c r="J829" i="2"/>
  <c r="J818" i="2"/>
  <c r="J815" i="2"/>
  <c r="J813" i="2"/>
  <c r="J812" i="2"/>
  <c r="J810" i="2"/>
  <c r="J809" i="2"/>
  <c r="J808" i="2"/>
  <c r="J784" i="2"/>
  <c r="J782" i="2"/>
  <c r="J781" i="2"/>
  <c r="J779" i="2"/>
  <c r="J778" i="2"/>
  <c r="J777" i="2"/>
  <c r="J753" i="2"/>
  <c r="J751" i="2"/>
  <c r="J750" i="2"/>
  <c r="J749" i="2"/>
  <c r="J748" i="2"/>
  <c r="J747" i="2"/>
  <c r="J745" i="2"/>
  <c r="J743" i="2"/>
  <c r="J741" i="2"/>
  <c r="J739" i="2"/>
  <c r="J737" i="2"/>
  <c r="J735" i="2"/>
  <c r="J733" i="2"/>
  <c r="J731" i="2"/>
  <c r="J729" i="2"/>
  <c r="J727" i="2"/>
  <c r="J725" i="2"/>
  <c r="J723" i="2"/>
  <c r="J721" i="2"/>
  <c r="J719" i="2"/>
  <c r="J717" i="2"/>
  <c r="J715" i="2"/>
  <c r="J713" i="2"/>
  <c r="J711" i="2"/>
  <c r="J709" i="2"/>
  <c r="J702" i="2"/>
  <c r="J700" i="2"/>
  <c r="J698" i="2"/>
  <c r="J693" i="2"/>
  <c r="J688" i="2"/>
  <c r="J683" i="2"/>
  <c r="J680" i="2"/>
  <c r="J675" i="2"/>
  <c r="J672" i="2"/>
  <c r="J667" i="2"/>
  <c r="J665" i="2"/>
  <c r="J663" i="2"/>
  <c r="J662" i="2"/>
  <c r="J660" i="2"/>
  <c r="J659" i="2"/>
  <c r="J658" i="2"/>
  <c r="J656" i="2"/>
  <c r="J655" i="2"/>
  <c r="J653" i="2"/>
  <c r="J651" i="2"/>
  <c r="J649" i="2"/>
  <c r="J646" i="2"/>
  <c r="J644" i="2"/>
  <c r="J642" i="2"/>
  <c r="J639" i="2"/>
  <c r="J636" i="2"/>
  <c r="J633" i="2"/>
  <c r="J631" i="2"/>
  <c r="J629" i="2"/>
  <c r="J624" i="2"/>
  <c r="J621" i="2"/>
  <c r="J617" i="2"/>
  <c r="J613" i="2"/>
  <c r="J608" i="2"/>
  <c r="J606" i="2"/>
  <c r="J604" i="2"/>
  <c r="J602" i="2"/>
  <c r="J600" i="2"/>
  <c r="J598" i="2"/>
  <c r="J582" i="2"/>
  <c r="J561" i="2"/>
  <c r="J538" i="2"/>
  <c r="J536" i="2"/>
  <c r="J534" i="2"/>
  <c r="J532" i="2"/>
  <c r="J529" i="2"/>
  <c r="J526" i="2"/>
  <c r="J511" i="2"/>
  <c r="J509" i="2"/>
  <c r="J508" i="2"/>
  <c r="J507" i="2"/>
  <c r="J505" i="2"/>
  <c r="J499" i="2"/>
  <c r="J495" i="2"/>
  <c r="J491" i="2"/>
  <c r="J487" i="2"/>
  <c r="J483" i="2"/>
  <c r="J479" i="2"/>
  <c r="J475" i="2"/>
  <c r="J471" i="2"/>
  <c r="J467" i="2"/>
  <c r="J463" i="2"/>
  <c r="J458" i="2"/>
  <c r="J455" i="2"/>
  <c r="J453" i="2"/>
  <c r="J452" i="2"/>
  <c r="J450" i="2"/>
  <c r="J448" i="2"/>
  <c r="J444" i="2"/>
  <c r="J442" i="2"/>
  <c r="J440" i="2"/>
  <c r="J438" i="2"/>
  <c r="J436" i="2"/>
  <c r="J434" i="2"/>
  <c r="J432" i="2"/>
  <c r="J429" i="2"/>
  <c r="J427" i="2"/>
  <c r="J424" i="2"/>
  <c r="J422" i="2"/>
  <c r="J421" i="2"/>
  <c r="J420" i="2"/>
  <c r="J418" i="2"/>
  <c r="J417" i="2"/>
  <c r="J416" i="2"/>
  <c r="J415" i="2"/>
  <c r="J412" i="2"/>
  <c r="J409" i="2"/>
  <c r="J407" i="2"/>
  <c r="J405" i="2"/>
  <c r="J401" i="2"/>
  <c r="J400" i="2"/>
  <c r="J399" i="2"/>
  <c r="J397" i="2"/>
  <c r="J395" i="2"/>
  <c r="J393" i="2"/>
  <c r="J392" i="2"/>
  <c r="J391" i="2"/>
  <c r="J389" i="2"/>
  <c r="J387" i="2"/>
  <c r="J386" i="2"/>
  <c r="J385" i="2"/>
  <c r="J384" i="2"/>
  <c r="J383" i="2"/>
  <c r="J382" i="2"/>
  <c r="J381" i="2"/>
  <c r="J380" i="2"/>
  <c r="J379" i="2"/>
  <c r="J377" i="2"/>
  <c r="J375" i="2"/>
  <c r="J373" i="2"/>
  <c r="J368" i="2"/>
  <c r="J367" i="2"/>
  <c r="J361" i="2"/>
  <c r="J359" i="2"/>
  <c r="J350" i="2"/>
  <c r="J348" i="2"/>
  <c r="J346" i="2"/>
  <c r="J342" i="2"/>
  <c r="J338" i="2"/>
  <c r="J330" i="2"/>
  <c r="J326" i="2"/>
  <c r="J322" i="2"/>
  <c r="J317" i="2"/>
  <c r="J312" i="2"/>
  <c r="J307" i="2"/>
  <c r="J306" i="2"/>
  <c r="J304" i="2"/>
  <c r="J302" i="2"/>
  <c r="J300" i="2"/>
  <c r="J298" i="2"/>
  <c r="J295" i="2"/>
  <c r="J293" i="2"/>
  <c r="J291" i="2"/>
  <c r="J286" i="2"/>
  <c r="J281" i="2"/>
  <c r="J280" i="2"/>
  <c r="J278" i="2"/>
  <c r="J275" i="2"/>
  <c r="J272" i="2"/>
  <c r="J269" i="2"/>
  <c r="J266" i="2"/>
  <c r="J264" i="2"/>
  <c r="J260" i="2"/>
  <c r="J258" i="2"/>
  <c r="J256" i="2"/>
  <c r="J255" i="2"/>
  <c r="J251" i="2"/>
  <c r="J235" i="2"/>
  <c r="J231" i="2"/>
  <c r="J230" i="2"/>
  <c r="J228" i="2"/>
  <c r="J226" i="2"/>
  <c r="J222" i="2"/>
  <c r="J220" i="2"/>
  <c r="J217" i="2"/>
  <c r="J215" i="2"/>
  <c r="J214" i="2"/>
  <c r="J213" i="2"/>
  <c r="J211" i="2"/>
  <c r="J209" i="2"/>
  <c r="J207" i="2"/>
  <c r="J205" i="2"/>
  <c r="J203" i="2"/>
  <c r="J202" i="2"/>
  <c r="J201" i="2"/>
  <c r="J195" i="2"/>
  <c r="J190" i="2"/>
  <c r="J184" i="2"/>
  <c r="J181" i="2"/>
  <c r="J180" i="2"/>
  <c r="J178" i="2"/>
  <c r="J176" i="2"/>
  <c r="J174" i="2"/>
  <c r="J172" i="2"/>
  <c r="J170" i="2"/>
  <c r="J164" i="2"/>
  <c r="J160" i="2"/>
  <c r="J157" i="2"/>
  <c r="J156" i="2"/>
  <c r="J151" i="2"/>
  <c r="J149" i="2"/>
  <c r="J148" i="2"/>
  <c r="J146" i="2"/>
  <c r="J144" i="2"/>
  <c r="F135" i="2"/>
  <c r="E133" i="2"/>
  <c r="F89" i="2"/>
  <c r="E87" i="2"/>
  <c r="J24" i="2"/>
  <c r="E24" i="2"/>
  <c r="J92" i="2" s="1"/>
  <c r="J23" i="2"/>
  <c r="J21" i="2"/>
  <c r="E21" i="2"/>
  <c r="J91" i="2" s="1"/>
  <c r="J20" i="2"/>
  <c r="J18" i="2"/>
  <c r="E18" i="2"/>
  <c r="F138" i="2" s="1"/>
  <c r="J17" i="2"/>
  <c r="J15" i="2"/>
  <c r="E15" i="2"/>
  <c r="F137" i="2" s="1"/>
  <c r="J14" i="2"/>
  <c r="J135" i="2"/>
  <c r="J89" i="2"/>
  <c r="E7" i="2"/>
  <c r="E85" i="2" s="1"/>
  <c r="L90" i="1"/>
  <c r="AM90" i="1"/>
  <c r="AM89" i="1"/>
  <c r="L89" i="1"/>
  <c r="AM87" i="1"/>
  <c r="L87" i="1"/>
  <c r="L85" i="1"/>
  <c r="J164" i="6" l="1"/>
  <c r="J103" i="6" s="1"/>
  <c r="J395" i="8"/>
  <c r="J110" i="8" s="1"/>
  <c r="J199" i="6"/>
  <c r="J105" i="6" s="1"/>
  <c r="J506" i="2"/>
  <c r="J110" i="2" s="1"/>
  <c r="J654" i="2"/>
  <c r="J113" i="2" s="1"/>
  <c r="J928" i="2"/>
  <c r="F92" i="6"/>
  <c r="F91" i="2"/>
  <c r="E85" i="4"/>
  <c r="E116" i="6"/>
  <c r="J186" i="8"/>
  <c r="J101" i="8" s="1"/>
  <c r="J255" i="8"/>
  <c r="J104" i="8" s="1"/>
  <c r="J268" i="8"/>
  <c r="J341" i="8"/>
  <c r="J108" i="8" s="1"/>
  <c r="J355" i="8"/>
  <c r="J109" i="8" s="1"/>
  <c r="J425" i="8"/>
  <c r="J113" i="8" s="1"/>
  <c r="J99" i="8"/>
  <c r="J173" i="8"/>
  <c r="J100" i="8" s="1"/>
  <c r="J420" i="8"/>
  <c r="J112" i="8" s="1"/>
  <c r="E125" i="8"/>
  <c r="J224" i="8"/>
  <c r="J103" i="8" s="1"/>
  <c r="J301" i="8"/>
  <c r="J407" i="8"/>
  <c r="J439" i="8"/>
  <c r="J115" i="8" s="1"/>
  <c r="J137" i="8"/>
  <c r="J136" i="8" s="1"/>
  <c r="J290" i="8"/>
  <c r="J434" i="8"/>
  <c r="J114" i="8" s="1"/>
  <c r="J102" i="8"/>
  <c r="F122" i="7"/>
  <c r="J122" i="7"/>
  <c r="J131" i="7"/>
  <c r="J100" i="7" s="1"/>
  <c r="J191" i="7"/>
  <c r="J104" i="7" s="1"/>
  <c r="J173" i="7"/>
  <c r="J103" i="7" s="1"/>
  <c r="J128" i="7"/>
  <c r="J127" i="7" s="1"/>
  <c r="J155" i="7"/>
  <c r="J102" i="7" s="1"/>
  <c r="J208" i="7"/>
  <c r="J106" i="7" s="1"/>
  <c r="J138" i="7"/>
  <c r="J101" i="7" s="1"/>
  <c r="J204" i="7"/>
  <c r="F36" i="7"/>
  <c r="J128" i="6"/>
  <c r="J127" i="6" s="1"/>
  <c r="J142" i="6"/>
  <c r="J102" i="6" s="1"/>
  <c r="J228" i="6"/>
  <c r="J106" i="6" s="1"/>
  <c r="J133" i="6"/>
  <c r="J101" i="6" s="1"/>
  <c r="J91" i="6"/>
  <c r="J92" i="6"/>
  <c r="J192" i="6"/>
  <c r="J104" i="6" s="1"/>
  <c r="J99" i="6"/>
  <c r="J91" i="5"/>
  <c r="J127" i="5"/>
  <c r="J126" i="5" s="1"/>
  <c r="J143" i="5"/>
  <c r="J139" i="5"/>
  <c r="J153" i="5"/>
  <c r="J130" i="5"/>
  <c r="J100" i="5" s="1"/>
  <c r="J146" i="5"/>
  <c r="J145" i="5" s="1"/>
  <c r="J103" i="5" s="1"/>
  <c r="J102" i="5"/>
  <c r="J101" i="5"/>
  <c r="F35" i="5"/>
  <c r="F36" i="5"/>
  <c r="F91" i="4"/>
  <c r="F92" i="4"/>
  <c r="J120" i="4"/>
  <c r="J119" i="4" s="1"/>
  <c r="J118" i="4" s="1"/>
  <c r="F36" i="4"/>
  <c r="J120" i="3"/>
  <c r="J119" i="3" s="1"/>
  <c r="J118" i="3" s="1"/>
  <c r="J91" i="3"/>
  <c r="F37" i="3"/>
  <c r="F36" i="3"/>
  <c r="F35" i="3"/>
  <c r="J510" i="2"/>
  <c r="J111" i="2" s="1"/>
  <c r="J746" i="2"/>
  <c r="J116" i="2" s="1"/>
  <c r="J710" i="2"/>
  <c r="J114" i="2" s="1"/>
  <c r="J714" i="2"/>
  <c r="J115" i="2" s="1"/>
  <c r="J426" i="2"/>
  <c r="J441" i="2"/>
  <c r="J108" i="2" s="1"/>
  <c r="J603" i="2"/>
  <c r="J112" i="2" s="1"/>
  <c r="J879" i="2"/>
  <c r="J117" i="2" s="1"/>
  <c r="J892" i="2"/>
  <c r="J118" i="2" s="1"/>
  <c r="J914" i="2"/>
  <c r="J119" i="2" s="1"/>
  <c r="J451" i="2"/>
  <c r="J109" i="2" s="1"/>
  <c r="E108" i="3"/>
  <c r="F115" i="3"/>
  <c r="E115" i="5"/>
  <c r="F122" i="5"/>
  <c r="E85" i="7"/>
  <c r="F132" i="8"/>
  <c r="J132" i="8"/>
  <c r="E131" i="2"/>
  <c r="F92" i="2"/>
  <c r="J120" i="2"/>
  <c r="J183" i="2"/>
  <c r="J277" i="2"/>
  <c r="J103" i="2" s="1"/>
  <c r="J143" i="2"/>
  <c r="J98" i="2" s="1"/>
  <c r="J265" i="2"/>
  <c r="J102" i="2" s="1"/>
  <c r="J216" i="2"/>
  <c r="J101" i="2" s="1"/>
  <c r="J423" i="2"/>
  <c r="J105" i="2" s="1"/>
  <c r="F35" i="2"/>
  <c r="J194" i="2"/>
  <c r="J100" i="2" s="1"/>
  <c r="J366" i="2"/>
  <c r="J104" i="2" s="1"/>
  <c r="F37" i="2"/>
  <c r="F36" i="2"/>
  <c r="J89" i="6"/>
  <c r="J112" i="4"/>
  <c r="J120" i="7"/>
  <c r="J89" i="8"/>
  <c r="J112" i="3"/>
  <c r="F114" i="3"/>
  <c r="J115" i="4"/>
  <c r="J119" i="5"/>
  <c r="F121" i="5"/>
  <c r="F91" i="6"/>
  <c r="F91" i="8"/>
  <c r="J91" i="8"/>
  <c r="J138" i="2"/>
  <c r="J137" i="2"/>
  <c r="J115" i="3"/>
  <c r="J114" i="4"/>
  <c r="J122" i="5"/>
  <c r="F35" i="6"/>
  <c r="F37" i="6"/>
  <c r="J92" i="7"/>
  <c r="F92" i="7"/>
  <c r="J98" i="7"/>
  <c r="F35" i="8"/>
  <c r="F37" i="8"/>
  <c r="J104" i="5" l="1"/>
  <c r="J98" i="8"/>
  <c r="J98" i="6"/>
  <c r="J97" i="6"/>
  <c r="J98" i="3"/>
  <c r="J106" i="8"/>
  <c r="J135" i="8"/>
  <c r="J111" i="8"/>
  <c r="J107" i="8"/>
  <c r="J105" i="8"/>
  <c r="J105" i="7"/>
  <c r="J130" i="7"/>
  <c r="J99" i="7" s="1"/>
  <c r="J97" i="7"/>
  <c r="J132" i="6"/>
  <c r="J126" i="6" s="1"/>
  <c r="J129" i="5"/>
  <c r="J125" i="5" s="1"/>
  <c r="J98" i="5"/>
  <c r="J105" i="5"/>
  <c r="J98" i="4"/>
  <c r="J142" i="2"/>
  <c r="J97" i="2" s="1"/>
  <c r="W31" i="1"/>
  <c r="J99" i="2"/>
  <c r="W33" i="1"/>
  <c r="J107" i="2"/>
  <c r="J425" i="2"/>
  <c r="J97" i="8"/>
  <c r="J97" i="3"/>
  <c r="J97" i="5"/>
  <c r="J97" i="4"/>
  <c r="W32" i="1"/>
  <c r="J99" i="5" l="1"/>
  <c r="J126" i="7"/>
  <c r="J96" i="7" s="1"/>
  <c r="J100" i="6"/>
  <c r="J141" i="2"/>
  <c r="J106" i="2"/>
  <c r="J96" i="5"/>
  <c r="J30" i="5"/>
  <c r="F33" i="5" s="1"/>
  <c r="J33" i="5" s="1"/>
  <c r="J96" i="4"/>
  <c r="J30" i="4"/>
  <c r="F33" i="4" s="1"/>
  <c r="J33" i="4" s="1"/>
  <c r="J96" i="3"/>
  <c r="J30" i="3"/>
  <c r="F33" i="3" s="1"/>
  <c r="J33" i="3" s="1"/>
  <c r="J30" i="8"/>
  <c r="F33" i="8" s="1"/>
  <c r="J33" i="8" s="1"/>
  <c r="J96" i="8"/>
  <c r="J30" i="7" l="1"/>
  <c r="J96" i="6"/>
  <c r="J30" i="6"/>
  <c r="F33" i="6" s="1"/>
  <c r="J33" i="6" s="1"/>
  <c r="J96" i="2"/>
  <c r="J30" i="2"/>
  <c r="J39" i="4"/>
  <c r="AG97" i="1"/>
  <c r="AN97" i="1" s="1"/>
  <c r="J39" i="8"/>
  <c r="AG101" i="1"/>
  <c r="AN101" i="1" s="1"/>
  <c r="J39" i="3"/>
  <c r="AG96" i="1"/>
  <c r="AN96" i="1" s="1"/>
  <c r="J39" i="5"/>
  <c r="AG98" i="1"/>
  <c r="AN98" i="1" s="1"/>
  <c r="AG100" i="1" l="1"/>
  <c r="AN100" i="1" s="1"/>
  <c r="F33" i="7"/>
  <c r="J33" i="7" s="1"/>
  <c r="J39" i="7" s="1"/>
  <c r="F33" i="2"/>
  <c r="J33" i="2" s="1"/>
  <c r="J39" i="2" s="1"/>
  <c r="J39" i="6"/>
  <c r="AG99" i="1"/>
  <c r="AN99" i="1" s="1"/>
  <c r="AG95" i="1"/>
  <c r="AN95" i="1" s="1"/>
  <c r="AN94" i="1" l="1"/>
  <c r="AG94" i="1"/>
  <c r="AK26" i="1" l="1"/>
  <c r="W29" i="1" l="1"/>
  <c r="AK29" i="1" s="1"/>
  <c r="AK35" i="1" s="1"/>
</calcChain>
</file>

<file path=xl/sharedStrings.xml><?xml version="1.0" encoding="utf-8"?>
<sst xmlns="http://schemas.openxmlformats.org/spreadsheetml/2006/main" count="6874" uniqueCount="2360">
  <si>
    <t>Export Komplet</t>
  </si>
  <si>
    <t/>
  </si>
  <si>
    <t>False</t>
  </si>
  <si>
    <t>{03d88aeb-f9e7-459f-a20d-a8f3fc47d599}</t>
  </si>
  <si>
    <t>&gt;&gt;  skryté stĺpce  &lt;&lt;</t>
  </si>
  <si>
    <t>0,01</t>
  </si>
  <si>
    <t>20</t>
  </si>
  <si>
    <t>REKAPITULÁCIA STAVBY</t>
  </si>
  <si>
    <t>0,001</t>
  </si>
  <si>
    <t>Kód:</t>
  </si>
  <si>
    <t>Stavba:</t>
  </si>
  <si>
    <t>Obnova a nadstavba Materskej školy Hrubá Borša</t>
  </si>
  <si>
    <t>JKSO:</t>
  </si>
  <si>
    <t>KS:</t>
  </si>
  <si>
    <t>Miesto:</t>
  </si>
  <si>
    <t xml:space="preserve"> </t>
  </si>
  <si>
    <t>Dátum:</t>
  </si>
  <si>
    <t>Objednávateľ:</t>
  </si>
  <si>
    <t>IČO:</t>
  </si>
  <si>
    <t>IČ DPH:</t>
  </si>
  <si>
    <t>Zhotoviteľ:</t>
  </si>
  <si>
    <t>Projektant:</t>
  </si>
  <si>
    <t>True</t>
  </si>
  <si>
    <t>Spracovateľ:</t>
  </si>
  <si>
    <t>Poznámka:</t>
  </si>
  <si>
    <t>Cena bez DPH</t>
  </si>
  <si>
    <t>Sadzba dane</t>
  </si>
  <si>
    <t>Základ dane</t>
  </si>
  <si>
    <t>Výška dane</t>
  </si>
  <si>
    <t>DPH</t>
  </si>
  <si>
    <t>základná</t>
  </si>
  <si>
    <t>znížená</t>
  </si>
  <si>
    <t>zákl. prenesená</t>
  </si>
  <si>
    <t>zníž. prenesená</t>
  </si>
  <si>
    <t>nulová</t>
  </si>
  <si>
    <t>Cena s DPH</t>
  </si>
  <si>
    <t>v</t>
  </si>
  <si>
    <t>EUR</t>
  </si>
  <si>
    <t>Projektant</t>
  </si>
  <si>
    <t>Spracovateľ</t>
  </si>
  <si>
    <t>Dátum a podpis:</t>
  </si>
  <si>
    <t>Pečiatka</t>
  </si>
  <si>
    <t>Objednávateľ</t>
  </si>
  <si>
    <t>Zhotoviteľ</t>
  </si>
  <si>
    <t>REKAPITULÁCIA OBJEKTOV STAVBY</t>
  </si>
  <si>
    <t>Kód</t>
  </si>
  <si>
    <t>Popis</t>
  </si>
  <si>
    <t>Cena bez DPH [EUR]</t>
  </si>
  <si>
    <t>Cena s DPH [EUR]</t>
  </si>
  <si>
    <t>Typ</t>
  </si>
  <si>
    <t>Náklady z rozpočtov</t>
  </si>
  <si>
    <t>D</t>
  </si>
  <si>
    <t>0</t>
  </si>
  <si>
    <t>###NOIMPORT###</t>
  </si>
  <si>
    <t>IMPORT</t>
  </si>
  <si>
    <t>{00000000-0000-0000-0000-000000000000}</t>
  </si>
  <si>
    <t>/</t>
  </si>
  <si>
    <t>1</t>
  </si>
  <si>
    <t>Stavebná časť</t>
  </si>
  <si>
    <t>STA</t>
  </si>
  <si>
    <t>{557c7fed-0441-4e8d-b83a-9fca72d12c17}</t>
  </si>
  <si>
    <t>2</t>
  </si>
  <si>
    <t>Vonkajšie žalúzie</t>
  </si>
  <si>
    <t>{29ef7c93-bca8-416f-8bbc-3f85ef8fb8c1}</t>
  </si>
  <si>
    <t>3</t>
  </si>
  <si>
    <t>Vzduchotechnika</t>
  </si>
  <si>
    <t>{024bca7c-ad69-4e2e-adc9-c3ff3eaf8d2b}</t>
  </si>
  <si>
    <t>4</t>
  </si>
  <si>
    <t>Plynoinštalácia</t>
  </si>
  <si>
    <t>{5343ed5a-c222-4a1b-a60a-639ad30faa2c}</t>
  </si>
  <si>
    <t>5</t>
  </si>
  <si>
    <t>Zdravotechnika</t>
  </si>
  <si>
    <t>{a40de8f5-72ea-4523-83c6-6b7ee7bbbed1}</t>
  </si>
  <si>
    <t>6</t>
  </si>
  <si>
    <t>Vykurovanie</t>
  </si>
  <si>
    <t>{671b68ab-3961-4a7b-9943-a82ac3222667}</t>
  </si>
  <si>
    <t>7</t>
  </si>
  <si>
    <t>Elektroinštalácia</t>
  </si>
  <si>
    <t>{6a72d2d1-60fe-4d6c-954d-61c583d361a3}</t>
  </si>
  <si>
    <t>KRYCÍ LIST ROZPOČTU</t>
  </si>
  <si>
    <t>Objekt:</t>
  </si>
  <si>
    <t>1 - Stavebná časť</t>
  </si>
  <si>
    <t>REKAPITULÁCIA ROZPOČTU</t>
  </si>
  <si>
    <t>Kód dielu - Popis</t>
  </si>
  <si>
    <t>Cena celkom [EUR]</t>
  </si>
  <si>
    <t>Náklady z rozpočtu</t>
  </si>
  <si>
    <t>HSV - Práce a dodávky HSV</t>
  </si>
  <si>
    <t xml:space="preserve">    1 - Zemné práce</t>
  </si>
  <si>
    <t xml:space="preserve">    2 - Zakladanie</t>
  </si>
  <si>
    <t xml:space="preserve">    3 - Zvislé a kompletné konštrukcie</t>
  </si>
  <si>
    <t xml:space="preserve">    4 - Vodorovné konštrukcie</t>
  </si>
  <si>
    <t xml:space="preserve">    5 - Komunikácie</t>
  </si>
  <si>
    <t xml:space="preserve">    6 - Úpravy povrchov, podlahy, osadenie</t>
  </si>
  <si>
    <t xml:space="preserve">    9 - Ostatné konštrukcie a práce-búranie</t>
  </si>
  <si>
    <t xml:space="preserve">    99 - Presun hmôt HSV</t>
  </si>
  <si>
    <t>PSV - Práce a dodávky PSV</t>
  </si>
  <si>
    <t xml:space="preserve">    711 - Izolácie proti vode a vlhkosti</t>
  </si>
  <si>
    <t xml:space="preserve">    712 - Izolácie striech, povlakové krytiny</t>
  </si>
  <si>
    <t xml:space="preserve">    713 - Izolácie tepelné</t>
  </si>
  <si>
    <t xml:space="preserve">    725 - Zdravotechnika - zariaď. predmety</t>
  </si>
  <si>
    <t xml:space="preserve">    762 - Konštrukcie tesárske</t>
  </si>
  <si>
    <t xml:space="preserve">    763 - Konštrukcie - drevostavby</t>
  </si>
  <si>
    <t xml:space="preserve">    764 - Konštrukcie klampiarske</t>
  </si>
  <si>
    <t xml:space="preserve">    765 - Konštrukcie - krytiny tvrdé</t>
  </si>
  <si>
    <t xml:space="preserve">    766 - Konštrukcie stolárske</t>
  </si>
  <si>
    <t xml:space="preserve">    767 - Konštrukcie doplnkové kovové</t>
  </si>
  <si>
    <t xml:space="preserve">    771 - Podlahy z dlaždíc</t>
  </si>
  <si>
    <t xml:space="preserve">    776 - Podlahy povlakové</t>
  </si>
  <si>
    <t xml:space="preserve">    781 - Obklady</t>
  </si>
  <si>
    <t xml:space="preserve">    783 - Nátery</t>
  </si>
  <si>
    <t xml:space="preserve">    784 - Maľby</t>
  </si>
  <si>
    <t>ROZPOČET</t>
  </si>
  <si>
    <t>PČ</t>
  </si>
  <si>
    <t>MJ</t>
  </si>
  <si>
    <t>Množstvo</t>
  </si>
  <si>
    <t>J.cena [EUR]</t>
  </si>
  <si>
    <t>Cenová sústava</t>
  </si>
  <si>
    <t>HSV</t>
  </si>
  <si>
    <t>Práce a dodávky HSV</t>
  </si>
  <si>
    <t>Zemné práce</t>
  </si>
  <si>
    <t>K</t>
  </si>
  <si>
    <t>113107141</t>
  </si>
  <si>
    <t>Vybúranie a odstránenie asfaltového podkladu spevnených plôch hr. do 50 mm - vonkajšie oceľové schodiská</t>
  </si>
  <si>
    <t>m2</t>
  </si>
  <si>
    <t>CS CENEKON 2019 01</t>
  </si>
  <si>
    <t>VV</t>
  </si>
  <si>
    <t>1*1,8*4</t>
  </si>
  <si>
    <t>113307131</t>
  </si>
  <si>
    <t>Vybúranie a odstránenie betónového podkladu spevnených plôch hr. do 150 mm - vonkajšie oceľové schodiská</t>
  </si>
  <si>
    <t>113206111</t>
  </si>
  <si>
    <t>Vybúranie betónového obrubníka vsakovacieho chodníka šírky 50 mm, výšky 250 mm, vrátane osadzovacieho lôžka - uvažuje sa jeho spätné osadenie po realizácii vonkajšieho oceľového schodiska</t>
  </si>
  <si>
    <t>m</t>
  </si>
  <si>
    <t>113107124</t>
  </si>
  <si>
    <t>Vybúranie a odstránenie konštrukcie vsakovacieho chodníka zo štrkodrviny priemernej hr. do 350 mm</t>
  </si>
  <si>
    <t>1,1*4</t>
  </si>
  <si>
    <t>132201202</t>
  </si>
  <si>
    <t>Výkop ryhy šírky 600-2000mm horn.3 od 100 do 1000 m3</t>
  </si>
  <si>
    <t>m3</t>
  </si>
  <si>
    <t>CS Cenekon 2016 01</t>
  </si>
  <si>
    <t>"spodná stavba, výkop pre základove pásy vonkajších oceľových schodísk"</t>
  </si>
  <si>
    <t>"objem SCH1" 0,5*1,544*0,7*4*1,1</t>
  </si>
  <si>
    <t>"objem SCH2" 0,5*1,544*1,95*4*1,1</t>
  </si>
  <si>
    <t>Súčet</t>
  </si>
  <si>
    <t>132201209</t>
  </si>
  <si>
    <t>Príplatok k cenám za lepivosť pri hĺbení rýh š. nad 600 do 2 000 mm zapaž. i nezapažených, s urovnaním dna v hornine 3</t>
  </si>
  <si>
    <t>174101001</t>
  </si>
  <si>
    <t>Zásyp sypaninou so zhutnením jám, šachiet, rýh, zárezov alebo okolo objektov do 100 m3</t>
  </si>
  <si>
    <t>"spodna stavba, spätný zásyp základových konštrukcií vonkajšieho schodiska"1</t>
  </si>
  <si>
    <t>8</t>
  </si>
  <si>
    <t>1741010-1</t>
  </si>
  <si>
    <t>Zahumusovanie</t>
  </si>
  <si>
    <t>"spodna stavba, zahumusovanie hr. do 150 mm, finálna úprava terénu v okolí vonkajšieho oceľového schodiska SCH1 "</t>
  </si>
  <si>
    <t>"a prislúchajúcich vsakovacích chodníkov"150*0,15/2</t>
  </si>
  <si>
    <t>9</t>
  </si>
  <si>
    <t>17410100-2</t>
  </si>
  <si>
    <t>"štrkodrvina frakcie 8-32, zhutnené podkladné lôžko pod betónový obrubník chodníkový, lôžko hr. 100 mm - vsakovacie chodníky a spevnené plochy"</t>
  </si>
  <si>
    <t>10*0,35*0,1*1,03</t>
  </si>
  <si>
    <t>"spätný zásyp vsakovacieho chodníka, štrkodrvina frakcie 16-32, zásyp vsakovacieho chodníka hr. 250 mm"4,4*0,25</t>
  </si>
  <si>
    <t>"spätný zásyp vsakovacieho chodníka, vrchný zásyp okruhliakovym kamenivom fr. 32-64 mm, prípadne plavený štrk, hr. 100 mm"4,4*0,1*1,03</t>
  </si>
  <si>
    <t>10</t>
  </si>
  <si>
    <t>M</t>
  </si>
  <si>
    <t>58341000220-1</t>
  </si>
  <si>
    <t>Štrkodrvina frakcie 8-32, zhutnené podkladné lôžko pod betónový obrubník chodníkový, lôžko hr. 100 mm - vsakovacie chodníky a spevnené plochy</t>
  </si>
  <si>
    <t>t</t>
  </si>
  <si>
    <t>(10*0,35*0,1*1,03)*2,1</t>
  </si>
  <si>
    <t>11</t>
  </si>
  <si>
    <t>58341000300-1</t>
  </si>
  <si>
    <t>Spätný zásyp vsakovacieho chodníka, štrkodrvina frakcie 16-32, zásyp vsakovacieho chodníka hr. 250 mm</t>
  </si>
  <si>
    <t>4,4*0,25*2,1</t>
  </si>
  <si>
    <t>12</t>
  </si>
  <si>
    <t>58341000350-1</t>
  </si>
  <si>
    <t>Spätný zásyp vsakovacieho chodníka, vrchný zásyp okruhliakovym kamenivom fr. 32-64 mm, prípadne plavený štrk, hr. 100 mm</t>
  </si>
  <si>
    <t>4,4*0,1*1,03*2,1</t>
  </si>
  <si>
    <t>13</t>
  </si>
  <si>
    <t>162501122</t>
  </si>
  <si>
    <t xml:space="preserve">Vodorovné premiestnenie výkopku  po spevnenej ceste z  horniny tr.1-4, nad 100 do 1000 m3 na vzdialenosť do 3000 m </t>
  </si>
  <si>
    <t>9,002-1</t>
  </si>
  <si>
    <t>14</t>
  </si>
  <si>
    <t>162501123</t>
  </si>
  <si>
    <t>Vodorovné premiestnenie výkopku  po spevnenej ceste z  horniny tr.1-4, nad 100 do 1000 m3, príplatok k cene za každých ďalšich a začatých 1000 m</t>
  </si>
  <si>
    <t>8,002*17</t>
  </si>
  <si>
    <t>15</t>
  </si>
  <si>
    <t>171201202</t>
  </si>
  <si>
    <t>Uloženie sypaniny na skládky nad 100 do 1000 m3</t>
  </si>
  <si>
    <t>16</t>
  </si>
  <si>
    <t>171209002</t>
  </si>
  <si>
    <t>Poplatok za skladovanie - zemina a kamenivo (17 05) ostatné</t>
  </si>
  <si>
    <t>8,002*1,8</t>
  </si>
  <si>
    <t>Zakladanie</t>
  </si>
  <si>
    <t>17</t>
  </si>
  <si>
    <t>274321312</t>
  </si>
  <si>
    <t>Betón základových pásov, železový (bez výstuže), tr.C 20/25</t>
  </si>
  <si>
    <t>"spodná stavba, betón základových pásov vonkajších oceľových schodísk - betón C20/25, prostý - bude vystužený"</t>
  </si>
  <si>
    <t>"bez potreby debnenia pod úrovňou terénu"</t>
  </si>
  <si>
    <t>"objem SCH1"0,5*1,544*0,7*4*1,1</t>
  </si>
  <si>
    <t>"objem SCH2"0,5*1,544*1,85*4*1,1</t>
  </si>
  <si>
    <t>18</t>
  </si>
  <si>
    <t>274361821</t>
  </si>
  <si>
    <t>Výstuž základových pásov z ocele 10505</t>
  </si>
  <si>
    <t>"spodna stavba, výstuž základov - základové pásy vonkajšieho oceľového schodiska, stupeň vystuženia 3% - konštrukčná výstuž"</t>
  </si>
  <si>
    <t>8,66*0,03</t>
  </si>
  <si>
    <t>Zvislé a kompletné konštrukcie</t>
  </si>
  <si>
    <t>19</t>
  </si>
  <si>
    <t>311273116</t>
  </si>
  <si>
    <t>Obvodové nosné steny hr. 300 mm z pórobetónových tvárnic, trieda P2-400, tvárnice na úchytné kapsy, murivo na systémovú  tenkovrstvú lepiacu maltu, deklarovaný súčiniteľ tepelnej vodivosti 0,100 W/m.K, objemová hmotnosť cca. 400 kg/m3  - materiál + práca</t>
  </si>
  <si>
    <t>"objem vrátane otvorov a prekladov" ((12+11,55+8,4+1)*2,75+(0,41+0,76)/2*8)*0,3*1,03</t>
  </si>
  <si>
    <t>" objem otvorov"-(1,125*1,65*1+2,25*1,65*3+1,125*2,45*1+1,25*0,9*2+0,64*0,395*2+1,2*2,25)*0,3</t>
  </si>
  <si>
    <t>"objem prekladov" -(11,5*0,25*1+1,3*0,25*2+1,75*0,25*2)*0,3</t>
  </si>
  <si>
    <t>"objem železobetónových stĺpov" -(0,5*2,5)*0,3*2</t>
  </si>
  <si>
    <t>317165221</t>
  </si>
  <si>
    <t>Nosný systémový porobetónový preklad prierezu 300x249 mm (š. x v.) napr. od spol. Ytong dl. 1300 mm - materiál + práca</t>
  </si>
  <si>
    <t>ks</t>
  </si>
  <si>
    <t>21</t>
  </si>
  <si>
    <t>317165223</t>
  </si>
  <si>
    <t>Nosný systémový porobetónový preklad prierezu 300x249 mm (š. x v.) napr. od spol. Ytong dl. 1750 mm - materiál + práca</t>
  </si>
  <si>
    <t>22</t>
  </si>
  <si>
    <t>34227210-1</t>
  </si>
  <si>
    <t>Prímurovka obvodovej steny steny hr. 150 mm z pórobetónových tvárnic, trieda P2-500, tvárnice hladké, murivo na systémovú  tenkovrstvú lepiacu maltu, deklarovaný súčiniteľ tepelnej vodivosti 0,130 W/m.K, objemová hmotnosť cca. 500 kg/m3  - materiál +práca</t>
  </si>
  <si>
    <t>0,7*2,5*1,03</t>
  </si>
  <si>
    <t>23</t>
  </si>
  <si>
    <t>31123114-1</t>
  </si>
  <si>
    <t>Murivo z plnej pálenej tehly na maltu MVC 5 - domurovanie pôvodných nosných stien po spodnú hranu žb venca a úprava poškodených častí muriva</t>
  </si>
  <si>
    <t>"zvislé konštr murované"(11,25*0,3*0,25+10*0,45*0,15)*1,05</t>
  </si>
  <si>
    <t>24</t>
  </si>
  <si>
    <t>331321315</t>
  </si>
  <si>
    <t>Betón železobetónových stĺpov, betón STN-EN 206-1-C20/25-XC1(Sk)-Cl0,4- Dmax16-S3</t>
  </si>
  <si>
    <t>"zvislé konštr ŽB, murovaná stavba"(0,25*0,5*2,52*2)*1,02</t>
  </si>
  <si>
    <t>25</t>
  </si>
  <si>
    <t>331361821</t>
  </si>
  <si>
    <t>Výstuž železobetónových stĺpov, oceľ 10 505 R - viď. projekt statiky</t>
  </si>
  <si>
    <t>"zvislé konštr ŽB, murovaná stavba"((6*0,8878+2*0,6165+7*1,5*0,222)*1,3)*2,52*2/1000</t>
  </si>
  <si>
    <t>26</t>
  </si>
  <si>
    <t>331351101</t>
  </si>
  <si>
    <t>Zhotovenie, zvislé debnenie železobetónových stĺpov vrátane oporných konštrukcií</t>
  </si>
  <si>
    <t>"zvislé konštr ŽB, murovaná stavba"(0,5*2+0,3*2)*2*2,52</t>
  </si>
  <si>
    <t>27</t>
  </si>
  <si>
    <t>331351102</t>
  </si>
  <si>
    <t>Odstránenie, zvislé debnenie železobetónových stĺpov vrátane oporných konštrukcií</t>
  </si>
  <si>
    <t>28</t>
  </si>
  <si>
    <t>3413214-1</t>
  </si>
  <si>
    <t>Zhotovenie a osadenie novej železobetónovej komínovej hlavice pôdorysných rozmerov 600x900 mm, výšky 60-70 mm, s dvojícou prieduchov - spresniť priamo na stavbe podľa overených rozmerov komínového telesa</t>
  </si>
  <si>
    <t>29</t>
  </si>
  <si>
    <t>3142314-1</t>
  </si>
  <si>
    <t>Dodávka a montáž novej nerezovej striešky komínového telesa pôdorysných rozm. cca. 600x900 mm</t>
  </si>
  <si>
    <t>Vodorovné konštrukcie</t>
  </si>
  <si>
    <t>30</t>
  </si>
  <si>
    <t>451577877</t>
  </si>
  <si>
    <t>Podklad pod dlažbu v ploche vodorovnej alebo v sklone do 1:5 hr. od 30 do 100 mm zo štrkopiesku</t>
  </si>
  <si>
    <t>"PB - vyhotovenie vonkajšej spevnenej plochy, štrkopiesok fr. 4-8 mm hr. 30 mm"</t>
  </si>
  <si>
    <t xml:space="preserve">"plocha spevnenej plochy pred vonkajším oceľovým schodiskom SCH1"1,8 </t>
  </si>
  <si>
    <t>31</t>
  </si>
  <si>
    <t>411321414</t>
  </si>
  <si>
    <t>Betón železobetónových stropných dosiek, betón STN-EN 206-1-C25/30-XC1(Sk)-Cl0,4- Dmax8-S3 - zmonolitnenie oceľobetónového stropu - materiál + práca - murovaná nadstavba</t>
  </si>
  <si>
    <t>"VODOROVNÉ KONŠTRUKCIE ŽELEZOBETÓNOVÉ A OCEĽOBETÓNOVÉ:"(15,82*0,05+79,78*0,058+29*0,0045*10,8)*1,03</t>
  </si>
  <si>
    <t>32</t>
  </si>
  <si>
    <t>41136244-1</t>
  </si>
  <si>
    <t>Siete KY50, priemer drôtu 8 mm, oká 150x150 mm, výstuž betónovej zálievky stropu - murovaná nadstavba</t>
  </si>
  <si>
    <t>kg</t>
  </si>
  <si>
    <t>"VODOROVNÉ KONŠTRUKCIE ŽELEZOBETÓNOVÉ A OCEĽOBETÓNOVÉ:"</t>
  </si>
  <si>
    <t>"plocha: 96,3*1,3 m2, hmotnosť siete 5,4 kg/m2, celková hmotnosť 96,3*1,3*5,4 kg"96,3*1,3*5,4</t>
  </si>
  <si>
    <t>33</t>
  </si>
  <si>
    <t>411351101</t>
  </si>
  <si>
    <t>Debnenie stropov doskových zhotovenie-dielce</t>
  </si>
  <si>
    <t>"Zhotovenie, zvislé debnenie zvislých hrán železobetónových dosiek vrátane oporných konštrukcií - murovaná nadstavba"36,2*0,05*1,05</t>
  </si>
  <si>
    <t>34</t>
  </si>
  <si>
    <t>411351102</t>
  </si>
  <si>
    <t>Debnenie stropov doskových odstránenie-dielce</t>
  </si>
  <si>
    <t>"Odstránenie, zvislé debnenie zvislých hrán železobetónových dosiek vrátane oporných konštrukcií - murovaná nadstavba"36,2*0,05*1,05</t>
  </si>
  <si>
    <t>35</t>
  </si>
  <si>
    <t>41135412-1</t>
  </si>
  <si>
    <t>Zhotovenie, vodorovné debnenie spodných hrán železobetónových stropných dosiek - dodebnenie okrajových častí oceľobetónových stropov vo forme skrytého debnenia - murovaná nadstavba</t>
  </si>
  <si>
    <t>36</t>
  </si>
  <si>
    <t>417321515</t>
  </si>
  <si>
    <t>Betón železobetónových stužujúcich vencov, betón STN-EN 206-1-C25/30-XC1(Sk)-Cl0,4- Dmax8-S3 - zmonolitnenie oceľobetónového stropu - materiál + práca - murovaná nadstavba</t>
  </si>
  <si>
    <t>" objem nad 1.NP"(15,82*0,25)*1,02</t>
  </si>
  <si>
    <t>"objem nad 2.NP" (8,3*0,25+1,36*0,25+0,245*0,4)*1,02</t>
  </si>
  <si>
    <t>37</t>
  </si>
  <si>
    <t>417361821</t>
  </si>
  <si>
    <t>Výstuž  železobetónového stužujúceho venca, oceľ 10 505 (R) - viď. projekt statiky - materiál + práca - murovaná nadstavba</t>
  </si>
  <si>
    <t>"hmotnosť nad 2.NP"</t>
  </si>
  <si>
    <t>"os A" (4*0,8878+7*1*0,2220)*1,3*11,9</t>
  </si>
  <si>
    <t>"od C" (4*0,8878+7*1*0,2220)*1,3*11,8</t>
  </si>
  <si>
    <t>"os 1"(4*0,8878+7*1,3*0,2220)*1,3*1,3</t>
  </si>
  <si>
    <t>"os 2" (4*0,8878+7*1*0,2220)*1,3*8,3</t>
  </si>
  <si>
    <t>"previazanie rohov"(2*0,8878*3*2)*1,3*3</t>
  </si>
  <si>
    <t>"horné šikmé vence" (4*0,8878+10*1*0,2220)*2*0,54*3+(4*0,8878+7*0,8*0,2220)*1,5*(4,17*2+1,26)</t>
  </si>
  <si>
    <t>"hmotnosť nad 1.NP"</t>
  </si>
  <si>
    <t>"os A" (5*0,8878+7*1,42*0,2220)*1,3*11,92</t>
  </si>
  <si>
    <t>"os B" (5*0,8878+7*1,2*0,2220)*1,3*11,81</t>
  </si>
  <si>
    <t>" os C"(5*0,8878+7*1,42*0,2220)*1,3*11,81</t>
  </si>
  <si>
    <t>"os 1" (4*0,8878+7*1,42*0,2220)*1,3*1,26</t>
  </si>
  <si>
    <t>"os 2" (4*0,8878+7*1,42*0,2220)*1,3*8,32</t>
  </si>
  <si>
    <t>"previazanie rohov" (2*0,8878*3*2)*1,3*4</t>
  </si>
  <si>
    <t>38</t>
  </si>
  <si>
    <t>417351115</t>
  </si>
  <si>
    <t>Zhotovenie, zvislé debnenie bočných hrán železobetónového stužujúceho venca - murovaná nadstavba</t>
  </si>
  <si>
    <t>"plocha nad 2.NP" ((1+12+8,4+11,55+11,25*2+7,8+1)*0,25+1,4*2+0,55*0,3*3+0,24*2)*1,03</t>
  </si>
  <si>
    <t>"plocha nad 1.NP" (1+12+8,4+11,55+11,1*4+4,1+3,1+0,85)*0,25*1,03</t>
  </si>
  <si>
    <t>39</t>
  </si>
  <si>
    <t>417351116</t>
  </si>
  <si>
    <t>Odstránenie, zvislé debnenie bočných hrán železobetónového stužujúceho venca - murovaná nadstavba</t>
  </si>
  <si>
    <t>40</t>
  </si>
  <si>
    <t>317321411</t>
  </si>
  <si>
    <t>Betón železobetónových prekladov, betón STN-EN 206-1-C25/30-XC1(Sk)-Cl0,4- Dmax8-S3 - murovaná nadstavba</t>
  </si>
  <si>
    <t>11,5*0,25*0,25*1,02</t>
  </si>
  <si>
    <t>41</t>
  </si>
  <si>
    <t>317361821</t>
  </si>
  <si>
    <t>Výstuž železobetónových prekladov, oceľ 10 505 (R) - viď. projekt statiky - materiál + práca - murovaná nadstavba</t>
  </si>
  <si>
    <t>(2*0,8878+2*0,3946+7*1*0,222)*1,3*11,5</t>
  </si>
  <si>
    <t>42</t>
  </si>
  <si>
    <t>317351107</t>
  </si>
  <si>
    <t>Debnenie prekladu  vrátane podpornej konštrukcie výšky do 4 m zhotovenie</t>
  </si>
  <si>
    <t>"Zhotovenie, zvislé debnenie bočných hrán železobetónových prekladov - murovaná nadstavba"(11,5*0,25*2)*1,02</t>
  </si>
  <si>
    <t>"Zhotovenie, vodorvné debnenie spodných hrán železobetónových prekladov prátane podporných prvkov - murovaná nadstavba"(11,5-0,25-0,5*4-0,25)*0,3*1,02</t>
  </si>
  <si>
    <t>43</t>
  </si>
  <si>
    <t>317351108</t>
  </si>
  <si>
    <t>Debnenie prekladu  vrátane podpornej konštrukcie výšky do 4 m odstránenie</t>
  </si>
  <si>
    <t>Komunikácie</t>
  </si>
  <si>
    <t>44</t>
  </si>
  <si>
    <t>564841111</t>
  </si>
  <si>
    <t>Podklad zo štrkodrviny fr. 8-16 s rozprestretím a zhutnením, po zhutnení hr. 120 mm</t>
  </si>
  <si>
    <t>"PB - vyhotovenie vonkajšej spevnenej plochy, štrkodrva fr. 8-16 hr. 120 mm"</t>
  </si>
  <si>
    <t>45</t>
  </si>
  <si>
    <t>564851113</t>
  </si>
  <si>
    <t>Podklad zo štrkodrviny  fr. 16-32 s rozprestretím a zhutnením, po zhutnení hr. 170 mm</t>
  </si>
  <si>
    <t>"PB - vyhotovenie vonkajšej spevnenej plochy, štrkodrva fr. 16-32 hr. 170 mm"</t>
  </si>
  <si>
    <t xml:space="preserve">" plocha spevnenej plochy pred vonkajším oceľovým schodiskom SCH1"1,8 </t>
  </si>
  <si>
    <t>46</t>
  </si>
  <si>
    <t>567124115</t>
  </si>
  <si>
    <t>Podklad z podkladového betónu PB I tr. C 20/25 hr. 150 mm</t>
  </si>
  <si>
    <t>"dobetónovanie podkladu vybúranej časti asfaltovej plochy hr. do 150 mm v mieste osadenia vonkajšieho oceľového schodiska SCH2, betón C20/25"</t>
  </si>
  <si>
    <t>1*1,8*4*1,03</t>
  </si>
  <si>
    <t>47</t>
  </si>
  <si>
    <t>57714421-1</t>
  </si>
  <si>
    <t>Vyhotovenie asfaltového krytu hr. do 50 mm po osadení vonkajšieho oceľového schodiska SCH2, v mieste existujúcej asfaltovej plochy vrátane spojovacieho mostíka</t>
  </si>
  <si>
    <t>Úpravy povrchov, podlahy, osadenie</t>
  </si>
  <si>
    <t>48</t>
  </si>
  <si>
    <t>63292191-1</t>
  </si>
  <si>
    <t>PB - vyhotovenie vonkajšej spevnenej plochy betónová protišmyková mrazuvzdorná dlažba hr. 60 mm</t>
  </si>
  <si>
    <t xml:space="preserve">" plocha spevnenej plochy pred vonkajším oceľovým schodiskom SCH1" 1,8 </t>
  </si>
  <si>
    <t>49</t>
  </si>
  <si>
    <t>59246000250-1</t>
  </si>
  <si>
    <t>Betónová protišmyková mrazuvzdorná dlažba hr. 60 mm</t>
  </si>
  <si>
    <t>50</t>
  </si>
  <si>
    <t>62525941-1</t>
  </si>
  <si>
    <t>Dodávka a montáž tepelnoizolačného kontaktného systému ETICS stien modulovej nadstavby s tepelnou izoláciou z minerálnej vlny hr. 160 mm - fasáda nadstavby modulovej prístavby</t>
  </si>
  <si>
    <t>P</t>
  </si>
  <si>
    <t>Poznámka k položke:_x000D_
Skladba v zmysle STN 73 2901:2015:_x000D_
- lepiaca stierka pre ETICS_x000D_
- tepelnoizolačná vrstva ETICS, izolačné dosky na báze minerálnej vlny (napr. Isover TF Profi), hr. 160 mm, súčiniteľ tepelnej vodivosti 0,036 W/m.K, izolácia mechanicky kotvená,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je vrátane kotvenia, kotvenie určí výrobca modulového systému na základe svojho systémového riešenia</t>
  </si>
  <si>
    <t>"celková plocha zateplenia vrátane otovrov" (24+24+7,32)*3,9*1,03</t>
  </si>
  <si>
    <t>"plocha otvorov v zateplení"-(1,2*0,85*4+2,5*0,85*6+1,01*2,85*1+2,5*2,05*5+1,44*0,85*1)</t>
  </si>
  <si>
    <t>51</t>
  </si>
  <si>
    <t>62525941-2</t>
  </si>
  <si>
    <t>Dodávka a montáž tepelnoizolačného kontaktného systému ETICS murovanej steny 2.NP s tepelnou izoláciou hr. 160 mm na báze minerálnej vlny - fasáda nadstavby murovanej časti stavby</t>
  </si>
  <si>
    <t xml:space="preserve">Poznámka k položke:_x000D_
Skladba v zmysle STN 73 2901:2015:_x000D_
- penetrácia podkladu_x000D_
- lepiaca stierka pre ETICS_x000D_
- tepelnoizolačná vrstva ETICS, izolačné dosky na báze minerálnej vlny (napr. Isover TF Profi), hr. 160 mm, súčiniteľ tepelnej vodivosti 0,036 W/m.K, izolácia mechanicky kotvená,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je vrátane kotvenia, kotvenie určí dodávateľ stavby na základe svojho systémového riešenia a odtrhových skúšok_x000D_
</t>
  </si>
  <si>
    <t>"celková plocha zateplenia vrátane otovrov"((13,32+8,55)*4,36+0,46*4,45+1,16*4,45+8,72*0,67+(0,225+0,645)/2*4,49*2)*1,03</t>
  </si>
  <si>
    <t>"plocha otvorov v zateplení"-(1,025*1,6*1+2,15*1,6*3+1,025*2,4*1+1,15*0,85*2+0,58*0,335*2)</t>
  </si>
  <si>
    <t>52</t>
  </si>
  <si>
    <t>62525934-1</t>
  </si>
  <si>
    <t>Dodávka a montáž tepelnoizolačného kontaktného systému ETICS - tepelná izolácia z nenasiakavého polytyrénu hr. 160 mm - fasáda nadstavby modulovej prístavby</t>
  </si>
  <si>
    <t>Poznámka k položke:_x000D_
Skladba v zmysle STN 73 2901:2015:_x000D_
- lepiaca stierka pre ETICS_x000D_
- tepelnoizolačná vrstva ETICS, izolačné dosky z nenasiakavého polystyrénu, súčiniteľ tepelnej vodivosti 0,033W/m.K,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vrátane kotvenia, kotvenie určí výrobca modulového systému na základe svojho systémového riešenia_x000D_
_x000D_
poznámka: v mieste vstupov z vonkajšich oceľových schodísk</t>
  </si>
  <si>
    <t>53</t>
  </si>
  <si>
    <t>62525934-2</t>
  </si>
  <si>
    <t>Dodávka a montáž tepelnoizolačného kontaktného systému ETICS - tepelná izolácia z nenasiakavého polytyrénu hr. 160 mm - fasáda nadstavby murovanej časti stavby</t>
  </si>
  <si>
    <t>Poznámka k položke:_x000D_
Skladba v zmysle STN 73 2901:2015:_x000D_
- penetrácia podkladu_x000D_
- lepiaca stierka pre ETICS_x000D_
- tepelnoizolačná vrstva ETICS, izolačné dosky z nenasiakavého polystyrénu, súčiniteľ tepelnej vodivosti 0,033W/m.K,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vrátane kotvenia, kotvenie určí dodávateľ stavby na základe svojho systémového riešenia a odtrhových skúšok_x000D_
_x000D_
poznámka: v mieste vstupov z vonkajšich oceľových schodísk</t>
  </si>
  <si>
    <t>54</t>
  </si>
  <si>
    <t>62525946-1</t>
  </si>
  <si>
    <t>Dodávka a montáž tepelnoizolačného kontaktného systému ETICS - tepelná izolácia z minerálnej vlny hr. 20 mm - vysadené časti ríms - murovaný nadstavba</t>
  </si>
  <si>
    <t>Poznámka k položke:_x000D_
Skladba v zmysle STN 73 2901:2015:_x000D_
- penetrácia podkladu_x000D_
- lepiaca stierka pre ETICS_x000D_
- tepelnoizolačná vrstva ETICS, izolačné dosky z čadičovej vlny s kolmou orintáciou vlákien, mechanicky kotvené, súčiniteľ tepelnej vodivosti 0,038 W/m.K, hr. 20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vrátane kotvenia, kotvenie určí dodávateľ stavby na základe svojho systémového riešenia a odtrhových skúšok_x000D_
_x000D_
poznámka: čelné a spodné hrany vysadených ríms</t>
  </si>
  <si>
    <t>((0,15+0,12)*(12,32+11,71))*1,03</t>
  </si>
  <si>
    <t>55</t>
  </si>
  <si>
    <t>62525940-1</t>
  </si>
  <si>
    <t>Dodávka a montáž tepelnoizolačného kontaktného systému ETICS s tepelnou izoláciou hr. 100 mm na báze minerálnej vlny - zateplenie podstrešnej časti štítových stien murovanej časti nadstavby - murovaná nadstavba</t>
  </si>
  <si>
    <t>Poznámka k položke:_x000D_
Skladba v zmysle STN 73 2901:2015:_x000D_
- penetrácia podkladu_x000D_
- lepiaca stierka pre ETICS_x000D_
- tepelnoizolačná vrstva ETICS, izolačné dosky na báze minerálnej vlny (napr. Isover TF Profi), hr. 100 mm, súčiniteľ tepelnej vodivosti 0,036 W/m.K, izolácia mechanicky kotvená, hr. 100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je vrátane kotvenia, kotvenie určí dodávateľ stavby na základe svojho systémového riešenia a odtrhových skúšok</t>
  </si>
  <si>
    <t>56</t>
  </si>
  <si>
    <t>62525940-2</t>
  </si>
  <si>
    <t>Dodávka a montáž tepelnoizolačného kontaktného systému ETICS s tepelnou izoláciou hr. 50 mm na báze minerálnej vlny - komínové teleso nadstavby murovanej časti stavby - murovaná nadstavba</t>
  </si>
  <si>
    <t>Poznámka k položke:_x000D_
Skladba v zmysle STN 73 2901:2015:_x000D_
- penetrácia podkladu_x000D_
- lepiaca stierka pre ETICS_x000D_
- tepelnoizolačná vrstva ETICS, izolačné dosky na báze minerálnej vlny (napr. Isover TF Profi), hr. 160 mm, súčiniteľ tepelnej vodivosti 0,036 W/m.K, izolácia mechanicky kotvená, hr. 160 mm _x000D_
- výstužná vrstva ETICS - sklotextilná mriežka zapracovaná do lepiacej malty s presahom min. 100 mm, plošná hmotnosť min. 165 g/m2_x000D_
- základný náter pre ETICS_x000D_
- tenkovrstvá akrylátová / silikátová omietka hr. 2 mm s maximálnou veľkosťou zrna 2 mm_x000D_
_x000D_
poznámka: skladba je vrátane kotvenia, kotvenie určí dodávateľ stavby na základe svojho systémového riešenia a odtrhových skúšok</t>
  </si>
  <si>
    <t>57</t>
  </si>
  <si>
    <t>6324526-1</t>
  </si>
  <si>
    <t>Dodávka a montáž nosnej časti podlahy 2.NP bez nášľapnej vrstvy z keramickej dlažby / celková hrúbka podlahy vrátane nášľapnej vrstvy je 200 mm - modulová nadstavba</t>
  </si>
  <si>
    <t>Poznámka k položke:_x000D_
Skladba:_x000D_
uvažuje sa nášľapná vrstva hr. 13 mm, protišmyková keramická dlažba hr. 8 mm + trvalopružné lepidlo pre lepenie interiérových dlažieb hr. 5 mm - nášľapná vrstva nie je súčasťou skladby, je vykázaná samostatne_x000D_
- samonivelačná stierka hr. 2 mm_x000D_
- liapor betónová doska hr. 60 mm_x000D_
- separačná a ochranná vrstva PE fólia_x000D_
- podlahová kamenná vlna hr. 80 mm, súčiniteľ tepelnej vodivosti 0,036 W/m.K_x000D_
- nosná konštrukcia podlahy, trapézový plech výšky 10 mm, obojstranne pozinkovaný, kotvený na nosné podlahové prvky modulového systému</t>
  </si>
  <si>
    <t>58</t>
  </si>
  <si>
    <t>6777531-2</t>
  </si>
  <si>
    <t>Dodávka a montáž nosnej časti podlahy 2.NP bez nášľapnej vrstvy z PVC alebo linolea / celková hrúbka podlahy vrátane nášľapnej vrstvy je 200 mm - modulová nadstavba</t>
  </si>
  <si>
    <t>Poznámka k položke:_x000D_
Skladba:_x000D_
uvažuje sa nášľapná vrstva hr. 8 mm, protišmyková podlaha PVC alebo linoleum hr. 6 mm + lepidlo hr. 2 mm - nášľapná vrstva nie je súčasťou skladby, je vykázaná samostatne_x000D_
- samonivelačná stierka hr. 6 mm_x000D_
- liapor betónová doska hr. 60 mm_x000D_
- separačná a ochranná vrstva PE fólia_x000D_
- podlahová kamenná vlna hr. 80 mm, súčiniteľ tepelnej vodivosti 0,036 W/m.K_x000D_
- nosná konštrukcia podlahy, trapézový plech výšky 10 mm, obojstranne pozinkovaný, kotvený na nosné podlahové prvky modulového systému</t>
  </si>
  <si>
    <t>59</t>
  </si>
  <si>
    <t>6324522-1</t>
  </si>
  <si>
    <t>Doplnenie časti nášľapnej vrstvy suterénnej podlahy z cementového poteru hr. do 50 mm v mieste osadenie oceľovej podpery vrátane opravy hydroizolácie - murovaná stavba</t>
  </si>
  <si>
    <t>60</t>
  </si>
  <si>
    <t>622481119</t>
  </si>
  <si>
    <t xml:space="preserve">Potiahnutie vonkajších stien, sklotextílnou mriežkou </t>
  </si>
  <si>
    <t>"sklotextilná mriežka vkladaná do lepiacej stierky - vonkajšie ostenia, nadpražia a parapety,  mriežka o plošnej hmotnosti min. 145 g/m2"</t>
  </si>
  <si>
    <t>" plocha modulová nadstavba"((1,2*4+2,5*6+1,01*1+2,5*5+1,44*1)+(0,85*2*4+0,85*2*6+2,85*2*1+2,05*2*5+0,85*2*1)+(1,2*4+2,5*6+2,5*5+1,44*1))*0,16*1,05</t>
  </si>
  <si>
    <t>"plocha murovaná nadstavba"((1,025*1+2,15*3+1,025*1+1,15*2)+(1,6*2*1+1,6*2*3+2,4*2*1+0,85*2*2)+(1,025*1+2,15*3+1,15*2))*0,16*1,05</t>
  </si>
  <si>
    <t>61</t>
  </si>
  <si>
    <t>6259911-5</t>
  </si>
  <si>
    <t>Základný náter</t>
  </si>
  <si>
    <t>"vonkajšie ostenia a nadpražia"</t>
  </si>
  <si>
    <t>"plocha modulová nadstavba"((1,2*4+2,5*6+1,01*1+2,5*5+1,44*1)+(0,85*2*4+0,85*2*6+2,85*2*1+2,05*2*5+0,85*2*1))*0,16*1,05</t>
  </si>
  <si>
    <t>"plocha murovaná nadstavba"((1,025*1+2,15*3+1,025*1+1,15*2)+(1,6*2*1+1,6*2*3+2,4*2*1+0,85*2*2))*0,16*1,05</t>
  </si>
  <si>
    <t>62</t>
  </si>
  <si>
    <t>622464222</t>
  </si>
  <si>
    <t>Vonkajšia omietka stien  tenkovrstvová silikátová 2 mm,  príp. silikónová</t>
  </si>
  <si>
    <t>"plocha modulová nadstavba" ((1,2*4+2,5*6+1,01*1+2,5*5+1,44*1)+(0,85*2*4+0,85*2*6+2,85*2*1+2,05*2*5+0,85*2*1))*0,16*1,05</t>
  </si>
  <si>
    <t>63</t>
  </si>
  <si>
    <t>9539961-1</t>
  </si>
  <si>
    <t>Nadokenný odkvapový omietkový profil so sieťkou</t>
  </si>
  <si>
    <t>"dĺžka modulová nadstavba"(1,2*4+2,5*6+1,01*1+2,5*5+1,44*1)*1,05</t>
  </si>
  <si>
    <t>"dĺžka murovaná nadstavba" (1,025*1+2,15*3+1,025*1+1,15*2)*1,05</t>
  </si>
  <si>
    <t>64</t>
  </si>
  <si>
    <t>9539450-1-1</t>
  </si>
  <si>
    <t>Odkvapový omietkový profil so sieťkou, fasáda</t>
  </si>
  <si>
    <t xml:space="preserve">"dĺžka modulová nadstavba"55,4*1,03 </t>
  </si>
  <si>
    <t xml:space="preserve">"dĺžka murovaná nadstavba"48,2*1,03 </t>
  </si>
  <si>
    <t>65</t>
  </si>
  <si>
    <t>9539461-2-</t>
  </si>
  <si>
    <t>Rohové omiekové profily so sieťkou</t>
  </si>
  <si>
    <t>" fasádne otvory - okná, zasklené steny a vonkajšie dvere"</t>
  </si>
  <si>
    <t>"dĺžka modulová nadstavba" (0,85*2*4+0,85*2*6+2,85*2*1+2,05*2*5+0,85*2*1)*1,03</t>
  </si>
  <si>
    <t>"dĺžka murovaná nadstavba" (1,6*2*1+1,6*2*3+2,4*2*1+0,85*2*2)*1,03</t>
  </si>
  <si>
    <t>"fasáda"</t>
  </si>
  <si>
    <t>"dĺžka modulová nadstavba" 8,6*1,03</t>
  </si>
  <si>
    <t>" dĺžka murovaná nadstavba" 9,5*1,03</t>
  </si>
  <si>
    <t>66</t>
  </si>
  <si>
    <t>9539461-3</t>
  </si>
  <si>
    <t>APU lišty</t>
  </si>
  <si>
    <t>"dĺžka modulová nadstavba"((1,2*4+2,5*6+1,01*1+2,5*5+1,44*1)+(0,85*2*4+0,85*2*6+2,85*2*1+2,05*2*5+0,85*2*1))*1,03</t>
  </si>
  <si>
    <t>"dĺžka murovaná nadstavba" ((1,025*1+2,15*3+1,025*1+1,15*2)+(1,6*2*1+1,6*2*3+2,4*2*1+0,85*2*2))*1,05</t>
  </si>
  <si>
    <t>67</t>
  </si>
  <si>
    <t>9530011-1</t>
  </si>
  <si>
    <t>Parapetný omietkový profil so sieťkou</t>
  </si>
  <si>
    <t>"dĺžka modulová nadstavba" (1,2*4+2,5*6+2,5*5+1,44*1)*1,03</t>
  </si>
  <si>
    <t>"dĺžka murovaná nadstavba"(1,025*1+2,15*3+1,15*2)*1,03</t>
  </si>
  <si>
    <t>68</t>
  </si>
  <si>
    <t>9539961-2</t>
  </si>
  <si>
    <t>Parotesná páska - montáž okien, zo strany interiéru</t>
  </si>
  <si>
    <t>((1,3*4+2,6*6+1,11*1+2,6*5+1,54*1)*2+(0,9*2*4+0,9*2*6+2,9*2*1+2,1*2*5+0,9*2*1))*1,03</t>
  </si>
  <si>
    <t>69</t>
  </si>
  <si>
    <t>9539961-3</t>
  </si>
  <si>
    <t>Paropriepustná páska -  poistná hydroizolačná páska - montáž okien, zo strany exteriéru</t>
  </si>
  <si>
    <t>70</t>
  </si>
  <si>
    <t>612491312</t>
  </si>
  <si>
    <t>Náter vnútorný umývateľný</t>
  </si>
  <si>
    <t xml:space="preserve">"plocha 2.03 - obnova maľby" (6,625*1,5-0,9*1,5)*1,03 </t>
  </si>
  <si>
    <t>" plocha 2.04" (13,10-(0,8+0,9*2+1*2))*1,5*1,03</t>
  </si>
  <si>
    <t>" plocha 2.05" 0</t>
  </si>
  <si>
    <t>"plocha 2.06" (10,2-0,9)*1,5*1,03</t>
  </si>
  <si>
    <t>" plocha 2.07" (12,35-0,9-1*2)*1,5*1,03</t>
  </si>
  <si>
    <t>"plocha 2.11" (44,96*1,5-(0,9+1+1,11)*1,5-(2,6*0,7)*5+(0,7*2+2,6*1)*0,1*5+1,5*2*0,1*1)*1,03</t>
  </si>
  <si>
    <t>"plocha 2.12"(38,52*1,5-(0,9+1,125)*1,5+(0,45*2+0,75*2)*1,5+0,14*4*1,5*6-(1,125+2,25*3)*0,7+0,7*2*4*0,22+1,5*2*1*0,22+(1,125*1+2,25*3)*0,22)*1,03</t>
  </si>
  <si>
    <t>71</t>
  </si>
  <si>
    <t>6274711-1</t>
  </si>
  <si>
    <t>Oprava podkladu v mieste osekaných častí nesúdržných omietok existujúcich murovaných stien reprofilačnou maltou s vhodnou úpravou podkladu v rozsahu 30 % predmetných plôch príprava podkladu pre aplikáciu ETICS, prípadne vnútorných omietkových systémov - m</t>
  </si>
  <si>
    <t>((0,45*2+0,75*2)*5,15+23,5)*0,3*1,03</t>
  </si>
  <si>
    <t>72</t>
  </si>
  <si>
    <t>6124627-1</t>
  </si>
  <si>
    <t>Dodávka a zhotovenie vnútorného omietkového systému pórobetónových tvárnic - murovaná nadstavba</t>
  </si>
  <si>
    <t>Poznámka k položke:_x000D_
Skladba:_x000D_
- vrstva zo stavebného lepidla so zapracovanou výstužnou sklotextilnou mriežkou napr. Baumit Baukleber s celoplošne zapracovanou Baumit sklotextilnou mriežkou_x000D_
- jemná štuková omietka bielej farby hr. min. 3 mm napr. baumit maxima hr. 3-6 mm so zahladeným povrchom</t>
  </si>
  <si>
    <t>(38,52*2,55-0,9*2,02-1,125*1,65-1,125*2,45-2,25*1,65*3-1,25*0,9*2+1,65*2*0,22*4+2,45*2*0,22*1+1,125*2*0,22*1+1,125*1*0,22*1+2,25*2*0,22*3)*1,05</t>
  </si>
  <si>
    <t>(0,9*2*0,22*2+1,3*2*0,22*2+(0,75*2+0,45*2)*2,65)*1,05</t>
  </si>
  <si>
    <t>Ostatné konštrukcie a práce-búranie</t>
  </si>
  <si>
    <t>73</t>
  </si>
  <si>
    <t>96208413-1</t>
  </si>
  <si>
    <t>Demontáž a odstránenie časti sadrokartónového obkladu inštalačných predstien - modulová prístavba</t>
  </si>
  <si>
    <t>74</t>
  </si>
  <si>
    <t>96208413-2</t>
  </si>
  <si>
    <t>Demontáž a odstránenie časti obvodovej steny hr. 157,5 mm s potrebnými konštrukčnými úpravami - modulová prístavba</t>
  </si>
  <si>
    <t xml:space="preserve">Poznámka k položke:_x000D_
Skladba obvodovej steny (hr. 157,5 mm)_x000D_
Konštrukcia modulárneho systému hr. 157,5 mm_x000D_
SD doska 12,5 mm_x000D_
parozábrana_x000D_
TI minerálna vlna hr. 130 mm, _x000D_
kovový rošt_x000D_
pozink. profilovaný plech </t>
  </si>
  <si>
    <t>"odstránenie parapetnej časti pôvodného okna"(1,3*1,1)*1,05</t>
  </si>
  <si>
    <t>" úprava stavebného otvoru pôvodných dverí"(0,35*2,32+1,1*0,35)*1,05</t>
  </si>
  <si>
    <t>75</t>
  </si>
  <si>
    <t>96304281-1</t>
  </si>
  <si>
    <t>Vybúranie a odstránenie vyrovnávajúcich schodov, 2x150x310 mm, šírka schodov 1000 mm - medzi modulovou prístavbou a murovanou stavbou</t>
  </si>
  <si>
    <t>kpl</t>
  </si>
  <si>
    <t>Poznámka k položke:_x000D_
podkladná konštrukcia z debneného betónu objemu cca. 0,25 m3 so zahladeným povrchom s nášlapnou vrstvou z linolea</t>
  </si>
  <si>
    <t>76</t>
  </si>
  <si>
    <t>97807141-1</t>
  </si>
  <si>
    <t>Demontáž a odstránenie tepelnoizolačného kontaktného systému ETICS s tepelnou izoláciou z minerálnej vlny hr. 100 mm s vyčistením podkladu - modulová stavba</t>
  </si>
  <si>
    <t>(3,25*2,5/2+3,6*2,82/2+4,1*3,65-1,2*1,9)*1,05</t>
  </si>
  <si>
    <t>77</t>
  </si>
  <si>
    <t>96806235-1</t>
  </si>
  <si>
    <t>Demontáž a odstránenie plastového okna vrátane vnútorného a vonkajšieho parapetu - modulová stavba</t>
  </si>
  <si>
    <t>"1x okno rozmerov 1,3*1,8 m (š. x v.)"1,3*1,8</t>
  </si>
  <si>
    <t>78</t>
  </si>
  <si>
    <t>9680611-2</t>
  </si>
  <si>
    <t>Demontáž vnútorných protipožiarmych dverí EW 30 C3-D3 rozmerov 800x1970 mm, uvažuje sa spätná montáž - medzi modulovou prístavbou a murovanou stavbou</t>
  </si>
  <si>
    <t>79</t>
  </si>
  <si>
    <t>976711-1</t>
  </si>
  <si>
    <t>Demontáž strešného výlezu so svetlou širkou prielezu do 700x700 mm vrátane príslušných oplechovaní - strešná konštrukcia nad existujúcou dvojpodlažnou časťou modulovej prístavby - uvažuje sa spätná montáž - modulová prístavba</t>
  </si>
  <si>
    <t>80</t>
  </si>
  <si>
    <t>976711-2</t>
  </si>
  <si>
    <t>Demontáž stropného výlezu so svetlou širkou prielezu do 700x700 mm vrátane príslušných pomocných konštrukcií - stropná konštrukcia nad existujúcou dvojpodlažnou časťou modulovej prístavby - uvažuje sa spätná montáž - modulová prístavba</t>
  </si>
  <si>
    <t>81</t>
  </si>
  <si>
    <t>97805953-1</t>
  </si>
  <si>
    <t>Demontáž a odstránenie časti keramického obkladu vrátane lepidla - modulová prístavba</t>
  </si>
  <si>
    <t>82</t>
  </si>
  <si>
    <t>83</t>
  </si>
  <si>
    <t>9210962-1</t>
  </si>
  <si>
    <t>Demontáž a odstránenie bleskozvodnej sústavy plochej strechy, komplet - modulová stavba</t>
  </si>
  <si>
    <t>84</t>
  </si>
  <si>
    <t>9210962-2</t>
  </si>
  <si>
    <t>Demontáž a odstránenie bleskozvodnej sústavy šikmej strechy, komplet - murovaná stavba</t>
  </si>
  <si>
    <t>85</t>
  </si>
  <si>
    <t>96806112-1</t>
  </si>
  <si>
    <t>Demontáž a odstránenie drevených strešných okien šikmej strechy so sklopným krídlom rozmeru do 800x1400 mm vrátane príslušných oplechovaní - murovaná stavba</t>
  </si>
  <si>
    <t>86</t>
  </si>
  <si>
    <t>96205221-2</t>
  </si>
  <si>
    <t>Vybúranie a odstránenie železobetónových vencov a vencov s vysadenými rímsami - murovaná stavba</t>
  </si>
  <si>
    <t>((0,45*0,175+0,35*0,1)*(12+11,55+2)+(0,45*0,175)*8,4)*1,02</t>
  </si>
  <si>
    <t>87</t>
  </si>
  <si>
    <t>96203223-1</t>
  </si>
  <si>
    <t>Vybúranie a odstránenie murovaných stien hr. do 500 mm z tehlového muriva do požadovanej úrovne s úpravou styčnej ložnej škáry navrhovaných vencov do roviny - murovaná stavba</t>
  </si>
  <si>
    <t>(0,45*0,385*(12+11,55+2+8,4))*1,02</t>
  </si>
  <si>
    <t>88</t>
  </si>
  <si>
    <t>977611-1</t>
  </si>
  <si>
    <t>Demontáž a odstránenie nášľapnej vrstvy podlahy herene v podkroví, koberec hr. 3 mm - murovaná stavba</t>
  </si>
  <si>
    <t>89</t>
  </si>
  <si>
    <t>965081712</t>
  </si>
  <si>
    <t>Demontáž a odstránenie nášľapnej vrstvy podlahy WC v podkroví, keramická dlažba hr. 8 mm vrátane lepidla hr. 5 mm - murovaná stavba</t>
  </si>
  <si>
    <t>90</t>
  </si>
  <si>
    <t>965041341</t>
  </si>
  <si>
    <t>Vybúranie a odstránenie škvárového zásypu stropu nad 1.NP hr. do 100 mm až po horný drevený záklop - murovaná stavba</t>
  </si>
  <si>
    <t>80*0,1</t>
  </si>
  <si>
    <t>91</t>
  </si>
  <si>
    <t>96203113-1</t>
  </si>
  <si>
    <t>Vybúranie a odstránenie tehlového priečkového muriva vrátane omietok celkovej hr. 100 mm - murovaná stavba</t>
  </si>
  <si>
    <t>(2,5*1,18-0,7*2,02+1,93*(2,5+0,96)/2+2,75*(3,11+0,93)/2)*1,03</t>
  </si>
  <si>
    <t>92</t>
  </si>
  <si>
    <t>978013141</t>
  </si>
  <si>
    <t>Osekanie nesúdržných častí omietok existujúcich murovaných stien a konštrukciíi v rozsahu 30 % - murovaná stavba</t>
  </si>
  <si>
    <t>93</t>
  </si>
  <si>
    <t>96807112-1</t>
  </si>
  <si>
    <t>Demontáž a odstránenie oceľových dverí vrátane oceľovej zabetónovanej zárubne v suteréne objektu, rozm. 800x1970 mm - murovaná stavba</t>
  </si>
  <si>
    <t>94</t>
  </si>
  <si>
    <t>9632450-1</t>
  </si>
  <si>
    <t>Vybúranie a odstránenie časti nášľapnej vrstvy suterénnej podlahy zcementového poteru hr. do 50 mm v mieste osadenie oceľovej podpery - murovaná stavba</t>
  </si>
  <si>
    <t>95</t>
  </si>
  <si>
    <t>917762111</t>
  </si>
  <si>
    <t>Osadenie chodník. obrubníka betónového ležatého do lôžka z betónu prosteho tr. C 12/15 s bočnou oporou</t>
  </si>
  <si>
    <t>"spätné osadenie pôvodného betónovécho obrubníka, chodníkový betónový obrubník, 50x250x1000/500 mm - vsakovací chodník"4</t>
  </si>
  <si>
    <t>"chodníkový betónový obrubník, 50x250x1000/500 mm - spevnená plocha pred vonkajším oceľovým schodiskom SCH1"6</t>
  </si>
  <si>
    <t>96</t>
  </si>
  <si>
    <t>5921700018-1</t>
  </si>
  <si>
    <t>Chodníkový betónový obrubník, 50x250x1000/500 mm - spevnená plocha pred vonkajším oceľovým schodiskom SCH1</t>
  </si>
  <si>
    <t>6*1,01 'Přepočítané koeficientom množstva</t>
  </si>
  <si>
    <t>97</t>
  </si>
  <si>
    <t>918101111</t>
  </si>
  <si>
    <t>Lôžko pod obrubníky, krajníky alebo obruby z dlažobných kociek z betónu prostého tr. C 12/15</t>
  </si>
  <si>
    <t>"betón pre lôžko betónového obrubníka chodníkového C12/16"(4+6)*0,07</t>
  </si>
  <si>
    <t>98</t>
  </si>
  <si>
    <t>941941041</t>
  </si>
  <si>
    <t>Montáž lešenia ľahkého pracovného radového s podlahami šírky nad 1, 00 do 1,20 m a výšky do 10 m</t>
  </si>
  <si>
    <t>"lešenie spolu na 2 mesiace"97,2*7,8</t>
  </si>
  <si>
    <t>99</t>
  </si>
  <si>
    <t>941941291</t>
  </si>
  <si>
    <t>Príplatok za prvý a každý ďalší i začatý mesiac použitia lešenia šírky nad 1,00 do 1,20 m, výšky do 10 m</t>
  </si>
  <si>
    <t>"lešenie spolu na 2 mesiace"(97,2*7,8)*2</t>
  </si>
  <si>
    <t>100</t>
  </si>
  <si>
    <t>941941841</t>
  </si>
  <si>
    <t>Demontáž lešenia ľahkého pracovného radového a s podlahami, šírky nad 1,00 do 1,20 m výšky do 10 m</t>
  </si>
  <si>
    <t>101</t>
  </si>
  <si>
    <t>941955002</t>
  </si>
  <si>
    <t>Lešenie ľahké pracovné pomocné, s výškou lešeňovej podlahy nad 1,20 do 1,90 m</t>
  </si>
  <si>
    <t>102</t>
  </si>
  <si>
    <t>979081111</t>
  </si>
  <si>
    <t>Odvoz sutiny a vybúraných hmôt na skládku do 1 km</t>
  </si>
  <si>
    <t>103</t>
  </si>
  <si>
    <t>979081121</t>
  </si>
  <si>
    <t>Odvoz sutiny a vybúraných hmôt na skládku za každý ďalší 1 km</t>
  </si>
  <si>
    <t>109,471*19</t>
  </si>
  <si>
    <t>104</t>
  </si>
  <si>
    <t>979082111</t>
  </si>
  <si>
    <t>Vnútrostavenisková doprava sutiny a vybúraných hmôt do 10 m</t>
  </si>
  <si>
    <t>105</t>
  </si>
  <si>
    <t>979087213</t>
  </si>
  <si>
    <t>Nakladanie na dopravné prostriedky pre vodorovnú dopravu vybúraných hmôt</t>
  </si>
  <si>
    <t>106</t>
  </si>
  <si>
    <t>979089012</t>
  </si>
  <si>
    <t>Poplatok za skladovanie - betón, tehly, dlaždice (17 01 ), ostatné</t>
  </si>
  <si>
    <t>Presun hmôt HSV</t>
  </si>
  <si>
    <t>107</t>
  </si>
  <si>
    <t>998011032-</t>
  </si>
  <si>
    <t>Presun hmôt pre budovy 801, výšky do 12 m</t>
  </si>
  <si>
    <t>PSV</t>
  </si>
  <si>
    <t>Práce a dodávky PSV</t>
  </si>
  <si>
    <t>711</t>
  </si>
  <si>
    <t>Izolácie proti vode a vlhkosti</t>
  </si>
  <si>
    <t>108</t>
  </si>
  <si>
    <t>711132107</t>
  </si>
  <si>
    <t>Zhotovenie izolácie proti zemnej vlhkosti nopovou fóloiu položenou voľne na ploche zvislej</t>
  </si>
  <si>
    <t>"nopová fólia, výška nopu 9 mm, medzi základové pásy a steny suterénu"(0,5*1,7*4)*1,05</t>
  </si>
  <si>
    <t>109</t>
  </si>
  <si>
    <t>28323000230-1</t>
  </si>
  <si>
    <t>Nopová fólia, výška nopu 9 mm, medzi základové pásy a steny suterénu</t>
  </si>
  <si>
    <t>Poznámka k položke:_x000D_
Drenážna ochranná profilovaná fólia s natavenou textíliou pre tlakovo zaťažované zvislé a vodorovné konštrukcie. S integrovanou samolepiacou páskou. Pevnosť v tlaku 400 kN/m2</t>
  </si>
  <si>
    <t>3,57*1,15 'Přepočítané koeficientom množstva</t>
  </si>
  <si>
    <t>110</t>
  </si>
  <si>
    <t>711112001</t>
  </si>
  <si>
    <t>Zhotovenie  izolácie proti zemnej vlhkosti penetračným náterom za studena</t>
  </si>
  <si>
    <t>"penetračný náter, 2x"2*103,8</t>
  </si>
  <si>
    <t>111</t>
  </si>
  <si>
    <t>246170000900</t>
  </si>
  <si>
    <t>Lak asfaltový ALP-PENETRAL SN v sudoch</t>
  </si>
  <si>
    <t>207,6*0,00035 'Přepočítané koeficientom množstva</t>
  </si>
  <si>
    <t>112</t>
  </si>
  <si>
    <t>711132101</t>
  </si>
  <si>
    <t>Zhotovenie  izolácie proti zemnej vlhkosti zvislá AIP na sucho</t>
  </si>
  <si>
    <t>"hydroizolácia proti vlhkosti a vode, 2x asfaltový pás napr. hr. 2x4mm"2*103,8</t>
  </si>
  <si>
    <t>113</t>
  </si>
  <si>
    <t>62831000070-1</t>
  </si>
  <si>
    <t>Hydroizolácia proti vlhkosti a vode, 2x asfaltový pás napr. hr. 2x4mm</t>
  </si>
  <si>
    <t>207,6*1,15 'Přepočítané koeficientom množstva</t>
  </si>
  <si>
    <t>114</t>
  </si>
  <si>
    <t>998711202</t>
  </si>
  <si>
    <t>Presun hmôt pre izoláciu proti vode v objektoch výšky nad 6 do 12 m</t>
  </si>
  <si>
    <t>%</t>
  </si>
  <si>
    <t>712</t>
  </si>
  <si>
    <t>Izolácie striech, povlakové krytiny</t>
  </si>
  <si>
    <t>115</t>
  </si>
  <si>
    <t>712111-1</t>
  </si>
  <si>
    <t>Demontáž a odstránenie parozábrany - murovaná stavba</t>
  </si>
  <si>
    <t>(5,6*11,55-0,6*1,2*6+0,4*2*6+0,4*0,7*6)*1,05</t>
  </si>
  <si>
    <t>116</t>
  </si>
  <si>
    <t>71247001-1</t>
  </si>
  <si>
    <t>Montáž poistnej hydroizolácie horného plášťa dvojvrstvovej prevetrávanej plochej strechy, paropriepustná vrstva</t>
  </si>
  <si>
    <t>"plocha modulová nadstavba: 221,75*1,1 - 10% rezerva na prekrytie a vypracovanei detailov záhybov a ukončenia poistnej hydroizolácie"221,75*1,1</t>
  </si>
  <si>
    <t>"plocha murovaná nadstavba: 108,50*1,1 - 10% rezerva na prekrytie a vypracovanei detailov záhybov a ukončenia poistnej hydroizolácie"108,5*1,1</t>
  </si>
  <si>
    <t>117</t>
  </si>
  <si>
    <t>283220801-1</t>
  </si>
  <si>
    <t>Dodávka poistnej hydroizolácie horného plášťa dvojvrstvovej prevetrávanej plochej strechy, paropriepustná vrstva</t>
  </si>
  <si>
    <t>363,275*1,15 'Přepočítané koeficientom množstva</t>
  </si>
  <si>
    <t>118</t>
  </si>
  <si>
    <t>998712202</t>
  </si>
  <si>
    <t>Presun hmôt pre izoláciu povlakovej krytiny v objektoch výšky nad 6 do 12 m</t>
  </si>
  <si>
    <t>713</t>
  </si>
  <si>
    <t>Izolácie tepelné</t>
  </si>
  <si>
    <t>119</t>
  </si>
  <si>
    <t>71300004-1</t>
  </si>
  <si>
    <t>Demontáž dodatočného zateplenia plochej strechy nad systémovým stropom z izolácie z minerálnej vlny hr. 100 mm vrátane paropriepustnej fólie - uvažuje sa spätná montáž v rozsahu 70 % - modulová prístavba</t>
  </si>
  <si>
    <t>120</t>
  </si>
  <si>
    <t>71300007-2</t>
  </si>
  <si>
    <t>Demontáž a odstránenie tepelnej izolácie krovu z minerálnej vlny celkovej hr. 200 mm</t>
  </si>
  <si>
    <t>(5,6*12,1*2-0,6*1,2*6+0,75*0,45)*1,05</t>
  </si>
  <si>
    <t>121</t>
  </si>
  <si>
    <t>71311112-1-1</t>
  </si>
  <si>
    <t>Spätná montáž dodatočného zateplenia stropu nad 2.NP, tepelná izolácia z minerálnej vlny hr. 100 mm v rozsahu 70 % pôvodnej výmery - modulová nadstavba</t>
  </si>
  <si>
    <t xml:space="preserve">Poznámka k položke:_x000D_
poznámka: cca 30 % sa uvažuje ako nepoužiteľných vzhľadom na rozmerové korekcie, zmenu spádovej konštrucie a tiež poškodenie pri demontáži </t>
  </si>
  <si>
    <t>216,2*0,7</t>
  </si>
  <si>
    <t>122</t>
  </si>
  <si>
    <t>71311112-3-1</t>
  </si>
  <si>
    <t>Dodávka a montáž dodatočného zateplenia stropu nad 2.NP, tepelná izolácia z minerálnej vlny hr. 100 mm, súčiniteľ tepelnej vodivosti 0,039 W.m-1.K-1 - modulová nadstavba</t>
  </si>
  <si>
    <t>Poznámka k položke:_x000D_
izolácia ukladaná ako prvá vrstva na hornú hranu stropu nad 2.NP medzi prvky spádovej konštrukcie horného plášťa dvojvrstvovej prevetrávanej plochej strechy   57,77m2_x000D_
_x000D_
izolácia ukladaná na prvú vrstvu tepelnej izolácie na hornú hranu stropu nad 2.NP medzi prvky spádovej konštrukcie horného plášťa dvojvrstvovej prevetrávanej plochej strechy 212,16 m2</t>
  </si>
  <si>
    <t>(208-151,36)*1,02</t>
  </si>
  <si>
    <t>208*1,02</t>
  </si>
  <si>
    <t>123</t>
  </si>
  <si>
    <t>71311112-2-1</t>
  </si>
  <si>
    <t>Dodávka a montáž dodatočného zateplenia stropu nad 2.NP, tepelná izolácia z minerálnej vlny hr. 50 mm, súčiniteľ tepelnej vodivosti 0,039 W.m-1.K-1 - modulová nadstavba</t>
  </si>
  <si>
    <t>Poznámka k položke:_x000D_
tepelná izolácia z minerálnej vlny hr. 50 mm, súčiniteľ tepelnej vodivosti 0,039 W.m-1.K-1, izolácia ukladaná na druhú vrstvu tepelnej izolácie nad 2.NP medzi prvky spádovej konštrukcie horného plášťa dvojvrstvovej prevetrávanej plochej strechy</t>
  </si>
  <si>
    <t>218,3*1,02</t>
  </si>
  <si>
    <t>124</t>
  </si>
  <si>
    <t>71311112-2-2</t>
  </si>
  <si>
    <t>Dodávka a montáž dodatočného zateplenia stropu  nad 2.NP, izolačné dosky z minerálnej vlny hr. 50 mm, napr. ISOVER ORSIK, pás z minerálnej vlny hr. 50 mm, súčiniteľ tepelnej vodivosti 0,039 W/m.K - modulová nadstavba</t>
  </si>
  <si>
    <t>" izolácia pre zateplenie presahujúcich častí drevených pomúrnic a väzníc nad úroveň tepelnej izolácie"</t>
  </si>
  <si>
    <t>((0,15*2+0,22)*32,26+(0,1*2+0,22)*32,26+(0,22)*32,26)*1,02</t>
  </si>
  <si>
    <t>125</t>
  </si>
  <si>
    <t>71311112-2-3</t>
  </si>
  <si>
    <t>Dodávka a montáž tepelnej izolácie stropnej konštrukcie nad 2.NP v murovanej nadstavbe: tepelná izolácia minerálna vlna hr. 150 mm, súčiniteľ tepelnej vodivosti 0,038 W/m.K (napr. Isover Domo Plus) - murovaná nadstavba</t>
  </si>
  <si>
    <t>" izolácia vkladaná nad zavesený dvojúrovňový krížový rošt medzi zavesené drevené kontrahranoly prierezu 80x150 mm"</t>
  </si>
  <si>
    <t>7,8*11,25*1,02</t>
  </si>
  <si>
    <t>126</t>
  </si>
  <si>
    <t>71311112-2-4</t>
  </si>
  <si>
    <t>" izolácia kladaná pod spodné pásnice drevených priehradových väzníkov v úrovni železobetónových stužujúcich vencov"</t>
  </si>
  <si>
    <t>127</t>
  </si>
  <si>
    <t>71311112-2-5</t>
  </si>
  <si>
    <t>" izolácia vkladaná pod spodné pásnice drevených priehradových väzníkov v úrovni drevených pomúrnic"</t>
  </si>
  <si>
    <t>7,88*11,25*1,02</t>
  </si>
  <si>
    <t>128</t>
  </si>
  <si>
    <t>71311112-2-6</t>
  </si>
  <si>
    <t>Dodávka a montáž tepelnej izolácie stropnej konštrukcie nad 2.NP v murovanej nadstavbe: tepelná izolácia minerálna vlna hr. 120 mm, súčiniteľ tepelnej vodivosti 0,038 W/m.K (napr. Isover Domo Plus) - murovaná nadstavba</t>
  </si>
  <si>
    <t>" izolácia ukladaná iba nad železobetónovými vencami, šírky 600 mm nad obvodovými vencami a 900 mm nad vnútornou podpornou konštrukciou"</t>
  </si>
  <si>
    <t>(0,6+0,9+0,6)*11,25*1,02</t>
  </si>
  <si>
    <t>129</t>
  </si>
  <si>
    <t>71313112-1</t>
  </si>
  <si>
    <t>Dodávka a montáž, tepelná izolácia hr. 40 mm vkladaná do debnenia - vonkajšia strana železobetónových vencov a oceľobetónových stropov nad 1.NP - napr. extrudovaný polystyrén XPS alt. expandovaný polystyrén EPS - súčiniteľ tepelnej vodivosti = 0,033 W/m.K</t>
  </si>
  <si>
    <t>Poznámka k položke:_x000D_
 (napr. Isover EPS Perimeter soklové dosky, príp. Styrodur 3000 CS - murovaná nadstavba</t>
  </si>
  <si>
    <t>(1,3+12+8,4+11,85)*0,25*1,03</t>
  </si>
  <si>
    <t>130</t>
  </si>
  <si>
    <t>71313112-2</t>
  </si>
  <si>
    <t>Dodávka a montáž, tepelná izolácia hr. 50 mm vkladaná do debnenia - vonkajšia strana železobetónových stĺpikov, železobetónových stužujúcich vencov a železobetónových nadokenných prekladov na 2.NP</t>
  </si>
  <si>
    <t>Poznámka k položke:_x000D_
napr. extrudovaný polystyrén XPS alt. expandovaný polystyrén EPS - súčiniteľ tepelnej vodivosti = 0,033 W/m.K (napr. Isover EPS Perimeter soklové dosky, príp. Styrodur 3000 CS - murovaná nadstavba</t>
  </si>
  <si>
    <t>((1,3+12+8,4+11,85)*0,25+1,4+0,25+0,55*0,3*3+11,5*0,25)*1,03</t>
  </si>
  <si>
    <t>131</t>
  </si>
  <si>
    <t>71313112-3</t>
  </si>
  <si>
    <t>Dodávka a montáž, tepelná izolácia hr. 60 mm - horná hrana šikmých železobetónových vencov 2.NP</t>
  </si>
  <si>
    <t>Poznámka k položke:_x000D_
napr. extrudovaný polystyrén XPS alt. expandovaný polystyrén EPS, lepený k hornej strane venca - súčiniteľ tepelnej vodivosti = 0,033 W/m.K (napr. Isover EPS Perimeter soklové dosky, príp. Styrodur 3000 CS - murovaná nadstavba</t>
  </si>
  <si>
    <t>4,25*0,4*2*1,03</t>
  </si>
  <si>
    <t>132</t>
  </si>
  <si>
    <t>71313112-4</t>
  </si>
  <si>
    <t>Dodávka a montáž profilov z nenasiakavého polystyrénu ako skrytého debnenia okrajov samonosného oceľobetónového stropu</t>
  </si>
  <si>
    <t>Poznámka k položke:_x000D_
napr. extrudovaný polystyrén XPS alt. expandovaný polystyrén EPS - súčiniteľ tepelnej vodivosti = 0,033 W/m.K (napr. Isover EPS Perimeter soklové dosky, príp. Styrodur 3000 CS) - zabezpečiť dôkladné utesnenie proti zatekaniu betónovej zálievky a ich fixáciu aby nedošlo pri betonáži k ich uvoľneniu - murovaná nadstavba</t>
  </si>
  <si>
    <t>"profil celkových rozmerov 0,195*4,1*0,16 m (š.*dl.*v.), počet 2ks"2</t>
  </si>
  <si>
    <t>"profil celkových rozmerov 0,150*3,1*0,14 m (š.*dl.*v.), počet 2 ks"2</t>
  </si>
  <si>
    <t>"poznámka: rozmery spresniť po zameraní na stavbe"</t>
  </si>
  <si>
    <t>133</t>
  </si>
  <si>
    <t>998713202</t>
  </si>
  <si>
    <t>Presun hmôt pre izolácie tepelné v objektoch výšky nad 6 m do 12 m</t>
  </si>
  <si>
    <t>725</t>
  </si>
  <si>
    <t>Zdravotechnika - zariaď. predmety</t>
  </si>
  <si>
    <t>134</t>
  </si>
  <si>
    <t>725110811</t>
  </si>
  <si>
    <t>Demontáž a odstránenie záchodovej misy vrátane nádržky a príslušenstva - murovaná stavba</t>
  </si>
  <si>
    <t>súb.</t>
  </si>
  <si>
    <t>135</t>
  </si>
  <si>
    <t>725210821</t>
  </si>
  <si>
    <t>Demontáž a odstránenie keramického umývadielka vrátane zápachovej uzávierky a príslušenstva - murovaná stavba</t>
  </si>
  <si>
    <t>136</t>
  </si>
  <si>
    <t>998725202</t>
  </si>
  <si>
    <t>Presun hmôt pre zariaďovacie predmety v objektoch výšky nad 6 do 12 m</t>
  </si>
  <si>
    <t>762</t>
  </si>
  <si>
    <t>Konštrukcie tesárske</t>
  </si>
  <si>
    <t>137</t>
  </si>
  <si>
    <t>76233181-2</t>
  </si>
  <si>
    <t>Demontáž a odstránenie drevených prvkov krovu - murovaná stavba</t>
  </si>
  <si>
    <t>Poznámka k položke:_x000D_
 poznámka: uvažuje sa spätná montáž drevených prvkov s výmenou poškodených prvkov v rozsahu 30 %</t>
  </si>
  <si>
    <t>"objem latovanie" (18*2*11,55+7*0,45-4*0,7*6-0,75*2)*0,05*0,03*1,02</t>
  </si>
  <si>
    <t>"objem kontralatovanie" (5,85*13*2+1,78)*0,05*0,05*1,02</t>
  </si>
  <si>
    <t>"objem krokvy"(5,65*13*2+1,58)*0,12*0,14*1,02</t>
  </si>
  <si>
    <t>"objem výmena" ((1*2*6)*0,12*0,14+(0,85*2)*0,12*0,14)*1,02</t>
  </si>
  <si>
    <t>" objem stredové väznice"(3,66*5+11,55*2)*0,16*0,16*1,02</t>
  </si>
  <si>
    <t>"objem stĺpiky" (2,1*10)*0,16*0,16*1,02</t>
  </si>
  <si>
    <t>"objem klieštiny"(4,35*2*4+2,55*2*2*4)*0,06*0,16*1,02</t>
  </si>
  <si>
    <t>"objem pásiky"(1,1*2*2*4)*0,1*0,12*1,02</t>
  </si>
  <si>
    <t>"objem vzpery" (2,35*2*4)*0,14*0,14*1,02</t>
  </si>
  <si>
    <t>"objem väzné trámy" (8*4)*0,16*0,2*1,02</t>
  </si>
  <si>
    <t>"objem pomúrnice"(12+11,55)*0,2*0,16*1,02</t>
  </si>
  <si>
    <t>"objem pomocné drevené konštrukcie pre vnútorné sadrokartónové obklady a pod."(8*11,55*2+3*11,55*2+1,25*13*2*2+50)*0,05*0,06*1,02</t>
  </si>
  <si>
    <t>138</t>
  </si>
  <si>
    <t>76281002-1</t>
  </si>
  <si>
    <t>Demontáž a odstránenie časti horného dreveného záklopu hr. 25 mm vrátane asfaltovej lepenky existujúceho dreveného trámového stropu nad 1.NP pre potreby domurovania nosnej stredovej steny za účelom realizácie nových podporných a stužujúcich vencov</t>
  </si>
  <si>
    <t>" murovaná stavba"</t>
  </si>
  <si>
    <t>11,1*(0,35+0,3+0,35)</t>
  </si>
  <si>
    <t>139</t>
  </si>
  <si>
    <t>76281002-2</t>
  </si>
  <si>
    <t>Doplnenie časti horného dreveného záklopu hr. 25 mm vrátane asfaltovej lepenky existujúceho dreveného trámového stropu nad 1.NP v mieste domurovanej stredovej nosnej steny za účelom realizácie nových podporných a stužujúcich vencov - materiál + práca</t>
  </si>
  <si>
    <t>Poznámka k položke:_x000D_
 murovaná stavba</t>
  </si>
  <si>
    <t>140</t>
  </si>
  <si>
    <t>762431347</t>
  </si>
  <si>
    <t>Dodávka a montáž podkladného debnenia z cementovláknitých dosiek hr. 18 mm (napr. dosky Cetris) - murovaná nadstavba</t>
  </si>
  <si>
    <t>((0,1+0,29)*(12+11,55))*1,03</t>
  </si>
  <si>
    <t>141</t>
  </si>
  <si>
    <t>76243131-1</t>
  </si>
  <si>
    <t>Dodávka a montáž podkladného debnenia z OSB 3 dosiek hr. 20 mm - murovaná nadstavba</t>
  </si>
  <si>
    <t>"plocha, debnenie pod zateplenie stien v mieste strešnej konštrukcie" (0,605*11,25*2)*1,03</t>
  </si>
  <si>
    <t>142</t>
  </si>
  <si>
    <t>76243131-2</t>
  </si>
  <si>
    <t>Dodávka a montáž podkladného debnenia z OSB 3 dosiek hr. 16 mm - modulová nadstavba</t>
  </si>
  <si>
    <t>"plocha, debnenie pod zateplenie stien v mieste strešnej konštrukcie"(0,35*(24+1+8)+0,16*24+(0,35+0,16)/2*(7+5))*1,03</t>
  </si>
  <si>
    <t>143</t>
  </si>
  <si>
    <t>7623321-1</t>
  </si>
  <si>
    <t>Dodávka a montáž drevených prvkov horného plášťa prevetrávanej dvojvrstvovej plochej strechy nad modulovou nadstavbou - modulová nadstavba</t>
  </si>
  <si>
    <t>"Pomúrnica,  prierez 100x160 mm, dl. 24,3 m, počet 1 ks, celková dĺžka 24,3 m"</t>
  </si>
  <si>
    <t>"objem" 0,1*0,16*24,3*1,03</t>
  </si>
  <si>
    <t>"Pomúrnica,  prierez 100x160 mm, dl. 8,36 m, počet 1 ks, celková dĺžka 8,36 m"</t>
  </si>
  <si>
    <t>"objem" 0,1*0,16*8,36*1,03</t>
  </si>
  <si>
    <t>"Väznica, prierez 100x160 mm, dl. 24,3 m, počet 2 ks, celková dĺžka 48,6 m"</t>
  </si>
  <si>
    <t>"objem" 0,1*0,16*48,6*1,03</t>
  </si>
  <si>
    <t>"Väznica, prierez 100x160 mm, dl. 8,17 m, počet 2 ks, celková dĺžka 16,34 m"</t>
  </si>
  <si>
    <t>"objem"0,1*0,16*16,34*1,03</t>
  </si>
  <si>
    <t>" Krokva, prierez 80x160 mm, dl. 7,31 m, počet 26 ks, celková dĺžka 190,06 m"</t>
  </si>
  <si>
    <t>" objem" 0,08*0,16*190,06*1,03</t>
  </si>
  <si>
    <t>" Krokva, prierez 80x160 mm, dl. 5,1 m, počet 12 ks, celková dĺžka 61,2 m"</t>
  </si>
  <si>
    <t>" objem" 0,08*0,16*61,2*1,03</t>
  </si>
  <si>
    <t>"Kontralatovanie, prierez 50x50 mm, dl. 7,4 a 5,1 m, počet 26 a 12 ks, celková dĺžka 192,4+61,2 m"</t>
  </si>
  <si>
    <t>" objem" 0,05*0,05*(192,4+61,2)*1,03</t>
  </si>
  <si>
    <t>"Latovanie, prierez 80x30 mm, dl. 24,3 a 8,36 m, počet 25 a 17 ks, celková dĺžka 607,5+142,12"</t>
  </si>
  <si>
    <t>"objem"0,08*0,03*(607,5+142,12)*1,1</t>
  </si>
  <si>
    <t>"Drevené debnenie hr. 25 mm, plocha (7,365*24,24+4,94*8,36)=219,83 m2"</t>
  </si>
  <si>
    <t>"objem"219,83*0,025*1,05</t>
  </si>
  <si>
    <t>" pomocné drevené konštrukcie vnútorných záklopov štítových stien a pod., prierez 60x40 mm, dĺžka 160 m"</t>
  </si>
  <si>
    <t>"objem" 0,06*0,04*160</t>
  </si>
  <si>
    <t>"poznámka: dodávka drevených prvkov vrátane ošetrenia proti hnilobe a škodcom tlakovou hĺbkovou impregnáciou, vlhkosť dreva max. 20 %"</t>
  </si>
  <si>
    <t>144</t>
  </si>
  <si>
    <t>7623321-2</t>
  </si>
  <si>
    <t>Dodávka a montáž drevených prvkov horného plášťa prevetrávanej dvojvrstvovej plochej strechy nad murovanou stavbou s výnimkou drevených priehradových väzníkov - murovaná nadstavba</t>
  </si>
  <si>
    <t>"Pomúrnica, prierez 180x150 mm, dl. 11,24 m, počet 2 ks, celková dĺžka 22,48 m"</t>
  </si>
  <si>
    <t>"objem" 0,18*0,15*22,48*1,03</t>
  </si>
  <si>
    <t>"Pomúrnica, prierez 150x150 mm, dl. 11,24 m, počet 1 ks, celková dĺžka 11,24 m"</t>
  </si>
  <si>
    <t>"objem"0,15*0,15*11,24*1,03</t>
  </si>
  <si>
    <t>"Krokvy nad šikmými vencami, prierez 60x160 mm, dl. 5,4 a1,35 m, počet 2 a 1ks, celková dĺžka 10,8 a 1,35 m"</t>
  </si>
  <si>
    <t>"objem" 0,06*0,16*(10,8+1,35)*1,03</t>
  </si>
  <si>
    <t>"Kontrahranoly, prierez 60x150 mm, dl. 11,25, počet 13 ks, celková dĺžka 146,25 m"</t>
  </si>
  <si>
    <t>"Objem"0,06*0,15*146,25*1,03</t>
  </si>
  <si>
    <t>" Kontralatovanie, prierez 50x50 mm, dl. 4,55 a 1,35 m, počet 28 a 1 ks, celková dĺžka 127,4+1,35 m"</t>
  </si>
  <si>
    <t>"objem"0,05*0,05*(127,4+1,35)*1,03</t>
  </si>
  <si>
    <t>"Latovanie, prierez 60x30 mm, dl. 11,745 a 0,645 m, počet 30 a 5 ks, celková dĺžka 352,35+3,225 m"</t>
  </si>
  <si>
    <t>"objem" 0,06*0,03*(352,35+3,225)*1,1</t>
  </si>
  <si>
    <t>"Drevené debnenie hr. 25 mm, plocha (4,53*2*11,745+1,315*0,645)=107,26 m2"</t>
  </si>
  <si>
    <t>"objem"107,26*0,025*1,05</t>
  </si>
  <si>
    <t>"Zavetrenie drevených priehradových väzníkov, prierez 120x40 mm, dl. 1,2 a 1,4 m, počet 48 a 23 ks, celková dĺžka 57,6+32,2 m"</t>
  </si>
  <si>
    <t>" objem" 0,12*0,04*(57,6+32,2)*1,03</t>
  </si>
  <si>
    <t>"pomocné drevené konštrukcie vnútorných záklopov štítových stien a pod., prierez 60x40 mm, dĺžka 190 m"</t>
  </si>
  <si>
    <t>"objem"0,06*0,04*190</t>
  </si>
  <si>
    <t>"poznámka: dodávka drevených prvkov vrátane ošetrenia proti hnilobe a škodcom tlakovou hĺbkovou impregnáciou, vlhkosť dreva max. 20 %."</t>
  </si>
  <si>
    <t>145</t>
  </si>
  <si>
    <t>7623321-3</t>
  </si>
  <si>
    <t>Dodávka a montáž drevených priehradových väzníkov so styčníkovými spojmi, celkový počet väzníkov 13 ks - murovaná nadstavba</t>
  </si>
  <si>
    <t>"Objem dreva na 1 ks väzníka"</t>
  </si>
  <si>
    <t>"spodná pásnica, prierez 60x120 mm, dl. 8,24 m, počet 1 ks, celková dĺžka 8,24 m"</t>
  </si>
  <si>
    <t>"objem"0,06*0,12*8,24*13</t>
  </si>
  <si>
    <t>"krajný zvislý profil, prierez 60x220 mm, dl. 0,355 m, počet 2 ks, celková dĺžka 0,71 m"</t>
  </si>
  <si>
    <t>"objem"0,06*0,22*0,71*13</t>
  </si>
  <si>
    <t>" výplet, prierez 60x80 mm, dl. 1,64 m, počet 2 ks, celková dĺžka 3,28 m"</t>
  </si>
  <si>
    <t>"objem"0,06*0,08*3,28*13</t>
  </si>
  <si>
    <t>"výplet, prierez 60x80 mm, dl. 0,491m, počet 2 ks, celková dĺžka 0,982 m"</t>
  </si>
  <si>
    <t>"objem" 0,06*0,08*0,982*13</t>
  </si>
  <si>
    <t>"výplet, prierez 60x80 mm, dl. 1,795 m, počet 2 ks, celková dĺžka 3,59 m"</t>
  </si>
  <si>
    <t>"objem"0,06*0,08*3,59*13</t>
  </si>
  <si>
    <t>"výplet, prierez 60x100 mm, dl. 0,88 m, počet 2 ks, celková dĺžka 1,76 m"</t>
  </si>
  <si>
    <t>"objem"0,06*0,1*1,76*13</t>
  </si>
  <si>
    <t>"poznámka: dodávka a montáž komplet väzníkov vrátane styšníkových dosiek, dodávka drevených prvkov vrátane ošetrenia proti hnilobe a škodcom tlakov"</t>
  </si>
  <si>
    <t>146</t>
  </si>
  <si>
    <t>76242133-1</t>
  </si>
  <si>
    <t>Dodávka a montáž podlahových vrstiev podlahy 2.NP bez nášľapnej vrstvy z PVC alebo linolea / celková hrúbka podlahy vrátane nášlapnej vrstvy je 60 mm - murovaná nadstavba</t>
  </si>
  <si>
    <t>Poznámka k položke:_x000D_
Skladba:_x000D_
uvažuje sa nášľapná vrstva hr. 6 mm, protišmyková podlaha PVC alebo linoleum hr. 4 mm + lepidlo hr. 2 mm - nášľapná vrstva nie je súčasťou skladby, je vykázaná samostatne_x000D_
- sádrovláknité podlahové dosky hr. 20 mm, 2x 10 mm, napr. podlahové dosky Fermacell, realizácia na základe technologických predpisov a postupov zvoleného výrobcu_x000D_
- kročajová izolácia, podlahové dosky z minerálnej vlny hr. 30 mm, napr. Isover T-P, súčiniteľ tepelnej vodivosti 0,039 W/m.K, krajná hodnota zaťaženia je 5kN/m2, t.j. 500 kg/m2_x000D_
- samonivelačný poter hr. 4 mm_x000D_
- horná hrana nosnej časti podlahy, nový samonosný oceľobetónový strop</t>
  </si>
  <si>
    <t>147</t>
  </si>
  <si>
    <t>762111-1</t>
  </si>
  <si>
    <t>Dodávka a montáž vnútorných vyrovnávajúcich schodov, nosná konštrukcia z drevených hranolov prierezu 80x40 mm v celkovej dĺžke 25 m</t>
  </si>
  <si>
    <t>Poznámka k položke:_x000D_
objem 0,08*0,04*25=0,08 m3, opláštená dvojitou vrstvou cementovláknitých dosiek hr. 12 mm o celkovej ploche 2*2,8 m2=5,6 m2 ako podkladu pre aplikáciu protišmykovej nášľapnej vrstvy z PVC alebo linolea. Hrany opatriť ochrannými kovovými L-profilmi</t>
  </si>
  <si>
    <t>148</t>
  </si>
  <si>
    <t>998762202</t>
  </si>
  <si>
    <t>Presun hmôt pre konštrukcie tesárske v objektoch výšky do 12 m</t>
  </si>
  <si>
    <t>763</t>
  </si>
  <si>
    <t>Konštrukcie - drevostavby</t>
  </si>
  <si>
    <t>149</t>
  </si>
  <si>
    <t>76313953-1</t>
  </si>
  <si>
    <t>Demontáž a odstránenie vnútorných sadrokartónových podhľadov a obkladov vrátane jednosmerného oceľového roštu - murovaná stavba</t>
  </si>
  <si>
    <t>5,6*11,55+15,4*2+(2,05+1,24)*2*4+(2,2+4,23+0,4+0,4)*0,4*4-0,6*1,2*6+0,4*2*6+0,4*0,7*6-0,9*2,02</t>
  </si>
  <si>
    <t>150</t>
  </si>
  <si>
    <t>76315952-1</t>
  </si>
  <si>
    <t>Demontáž a odstránenie podlahových vrstiev herne v podkroví - murovaná stavba</t>
  </si>
  <si>
    <t>Poznámka k položke:_x000D_
Skladba podlahy:_x000D_
- sádrovláknitá doska podlahová hr. 10 mm celoplošne prelepená a prešroubovaná_x000D_
- sádrovláknitá doska podkladná hr. 2x 10 mm (roznášacia vrstva podlahy)_x000D_
- drevovláknitá doska hr. 20 mm, kročajová izolácia podlahy_x000D_
- vyrovnávajúci podsyp priemernej hr. 50 mm_x000D_
- podkladná separačná tkanina_x000D_
- horná hrana pôvodnej konštrukcie stropu s vrchným škvárovým zásypom</t>
  </si>
  <si>
    <t>151</t>
  </si>
  <si>
    <t>76311-1-1</t>
  </si>
  <si>
    <t>Dodávka a montáž obvodovej steny, konštrukcia modulárneho systému hr. 157,5 mm</t>
  </si>
  <si>
    <t>Poznámka k položke:_x000D_
Skladba: Konštrukcia modulárneho systému hr. 157,5 mm_x000D_
- SD doska 12,5 mm _x000D_
- parozábrana_x000D_
- tepelná izolácia minerálna vlna hr. 130 mm, súčiniteľ tepelnej vodivosti 0,040 W.m-1.K-1 vkladaná do roštu_x000D_
- kovový rošt celkovej šírky 130 mm_x000D_
- perforovaný pozinkovaný profilovaný plech ako nosný materiál pre vonkajší systém fasády s vhodnou protikoróznou úpravou zinkovaním</t>
  </si>
  <si>
    <t>"celková plocha stien vrátane otvorov" (24+24+7)*3,5</t>
  </si>
  <si>
    <t>"plocha otvorov"-( 1,3*0,9*4+2,6*0,9*6+1,11*2,9*1+2,6*2,1*5+1,54*0,9*1)</t>
  </si>
  <si>
    <t>152</t>
  </si>
  <si>
    <t>76311-2</t>
  </si>
  <si>
    <t>Dodávka a montáž vnútornej systémovej priečky hr. 100 mm - modulová nadstavba</t>
  </si>
  <si>
    <t>Poznámka k položke:_x000D_
Skladba:_x000D_
- sadrokartónová doska hr. 12,5 mm (v zmysle požiadaviek projektu protipožiarnej bezpečnosti stavby a požiadaviek prevádzky jednotlivých priestorov)_x000D_
- tepelná a akustická izolácia minerálna vlna hr. 60 mm, súčiniteľ tepelnej vodivosti 0,035 W.m-1.K-1 _x000D_
- kovový rošt profil š. 75 mm_x000D_
- vzduchová vrstva hr. 15 mm_x000D_
- sadrokartónová doska hr. 12,5 mm (v zmysle požiadaviek projektu protipožiarnej bezpečnosti stavby a požiadaviek prevádzky jednotlivých priestorov)_x000D_
_x000D_
poznámka: dodávka a montáž vrátane prepáskovania, pretmelenia a vybrúsenia spojov, realizácia sadrokartónových povrchov v prevedení štandardné tmelenie Q2, rovnosť povrchu so zvýšenými nárokmi a to s odchylkou, medznou toleranciou, max. 8 mm na 4m.</t>
  </si>
  <si>
    <t>(2,935*3,05-0,9*2,02)*1,03</t>
  </si>
  <si>
    <t>153</t>
  </si>
  <si>
    <t>76311-2-4</t>
  </si>
  <si>
    <t>Dodávka a montáž vnútornej systémovej priečky hr. 125 mm - modulová nadstavba</t>
  </si>
  <si>
    <t xml:space="preserve">Poznámka k položke:_x000D_
Skladba:_x000D_
- sadrokartónová doska hr. 12,5 mm (v zmysle požiadaviek projektu protipožiarnej bezpečnosti stavby a požiadaviek prevádzky jednotlivých priestorov)_x000D_
- tepelná a akustická izolácia minerálna vlna hr. 80 mm, súčiniteľ tepelnej vodivosti 0,035 W.m-1.K-1 _x000D_
- kovový rošt profil š. 100 mm_x000D_
- vzduchová vrstva hr. 20 mm_x000D_
- sadrokartónová doska hr. 12,5 mm (v zmysle požiadaviek projektu protipožiarnej bezpečnosti stavby a požiadaviek prevádzky jednotlivých priestorov)_x000D_
_x000D_
poznámka: dodávka a montáž vrátane prepáskovania, pretmelenia a vybrúsenia spojov, realizácia sadrokartónových povrchov v prevedení štandardné tmelenie Q2, rovnosť povrchu so zvýšenými nárokmi a to s odchylkou, medznou toleranciou, max. 8 mm na 4m._x000D_
_x000D_
</t>
  </si>
  <si>
    <t>(29,9*3,05-(0,8*2,02*1+0,9*2,02*4+1*2,02*3))*1,03</t>
  </si>
  <si>
    <t>154</t>
  </si>
  <si>
    <t>76311214-1</t>
  </si>
  <si>
    <t>Dodávka a montáž požiarnej deliacej sadrokartónovej priečky hr. 105 mm s min. požiarnou odolnosťou 45 min, EI 45 - murovaná nadstavba</t>
  </si>
  <si>
    <t>Poznámka k položke:_x000D_
Skladba:_x000D_
- protipožiarna sadrokartónová doska, napr. Rigips RF (GKF), hr. 15 mm_x000D_
- oceľová nosná konštrukcia priečky z R-CW a R-UW profilov š. 75 mm + izolácia z minerálnej vlny hr. 75 mm objemovej hmotnosti min. 15 kg/m3 (napr. Isover Piano, Isover Akuplat, Isover Orset, Isover Unirol Plus a pod.)_x000D_
- protipožiarna sadrokartónová doska, napr. Rigips RF (GKF), hr. 15 mm_x000D_
_x000D_
poznámka: dodávka a montáž vrátane prepáskovania, pretmelenia a vybrúsenia spojov, realizácia sadrokartónových povrchov v prevedení štandardné tmelenie Q2, rovnosť povrchu so zvýšenými nárokmi a to s odchylkou, medznou toleranciou, max. 8 mm na 4m.</t>
  </si>
  <si>
    <t>(2,25*2,7-0,9*2,02+0,42*2,5*2)*1,03</t>
  </si>
  <si>
    <t>155</t>
  </si>
  <si>
    <t>76311-3-5</t>
  </si>
  <si>
    <t>Dodávka a montáž systémovej inštalačnej predsteny  - modulová nadstavba</t>
  </si>
  <si>
    <t>Poznámka k položke:_x000D_
Skladba:_x000D_
- sadrokartónová doska hr. 12,5 mm (v zmysle požiadaviek projektu protipožiarnej bezpečnosti stavby a požiadaviek prevádzky jednotlivých priestorov)_x000D_
- tepelná a akustická izolácia minerálna vlna hr. 50 mm, súčiniteľ tepelnej vodivosti 0,035 W.m-1.K-1 _x000D_
- kovový rošt profil š. 50 mm_x000D_
- inštalačný medzipriestor širky v závislosti od celkovej šírky inštalačnej predsteny_x000D_
_x000D_
poznámka: dodávka a montáž vrátane prepáskovania, pretmelenia a vybrúsenia spojov, realizácia sadrokartónových povrchov v prevedení štandardné tmelenie Q2, rovnosť povrchu so zvýšenými nárokmi a to s odchylkou, medznou toleranciou, max. 8 mm na 4m.</t>
  </si>
  <si>
    <t>"plocha predstien šírky 140 mm"((3+0,14)*1,815+5,22*1,185+0,14*4,8)*1,03</t>
  </si>
  <si>
    <t>"plocha predstien šírky 200 mm"((0,2+0,2+0,2+0,2)*1,815+9,98*1,185+(0,21+0,2+0,2+0,83+0,2)*1,815+2,94*3+(0,9+0,97+0,97+2,49+3,23)*0,2)*1,03</t>
  </si>
  <si>
    <t>156</t>
  </si>
  <si>
    <t>76311-3-6</t>
  </si>
  <si>
    <t>Dodávka a montáž vnútorných povrchov inštalačných predstien zo sadrokartónu na 1.NP - oprava rozoberaných častí v rámci potrebných inštalaćných úprav - modulová nadstavba</t>
  </si>
  <si>
    <t xml:space="preserve">Poznámka k položke:_x000D_
Skladba:_x000D_
- sadrokartónová doska hr. 12,5 mm (v zmysle požiadaviek projektu protipožiarnej bezpečnosti stavby a požiadaviek prevádzky jednotlivých priestorov)_x000D_
_x000D_
poznámka: dodávka a montáž vrátane prepáskovania, pretmelenia a vybrúsenia spojov, realizácia sadrokartónových povrchov v prevedení štandardné tmelenie Q2, rovnosť povrchu so zvýšenými nárokmi a to s odchylkou, medznou toleranciou, max. 8 mm na 4m._x000D_
_x000D_
</t>
  </si>
  <si>
    <t>157</t>
  </si>
  <si>
    <t>76311-3-7</t>
  </si>
  <si>
    <t>Dodávka a montáž vnútorných povrchov stien zo sadrokartónu na 2.NP - v mieste napojenia nadstavby na pôvodnú dvojpodlažnú časť modulovej materskej školy (miesto odstráneného kontaktného tepelnoizolačného systému) - modulová nadstavba</t>
  </si>
  <si>
    <t xml:space="preserve">Poznámka k položke:_x000D_
Skladba:_x000D_
- sadrokartónová doska hr. 12,5 mm (v zmysle požiadaviek projektu protipožiarnej bezpečnosti stavby a požiadaviek prevádzky jednotlivých priestorov)_x000D_
- kovový rošt profil v. 27 mm prípadne lepidlo_x000D_
_x000D_
poznámka: dodávka a montáž vrátane prepáskovania, pretmelenia a vybrúsenia spojov, realizácia sadrokartónových povrchov v prevedení štandardné tmelenie Q2, rovnosť povrchu so zvýšenými nárokmi a to s odchylkou, medznou toleranciou, max. 8 mm na 4m._x000D_
</t>
  </si>
  <si>
    <t>158</t>
  </si>
  <si>
    <t>76311-3-8</t>
  </si>
  <si>
    <t>Dodávka a montáž protipožiarneho obkladu vnútorných oceľových stĺpov s požadovanou požiarmou odolnosťou min. R15D1 - modulová a murovaná nadstavba</t>
  </si>
  <si>
    <t xml:space="preserve">Poznámka k položke:_x000D_
Skladba:_x000D_
- protipožiarna sadrokartónová doska hr. 15 mm ( napr. Rigips RF(DF)) v zmysle požiadaviek projektu protipožiarnej bezpečnosti stavby_x000D_
- montážne uholníky z plechu 50x50/0,6mm, dosky sa upevnia pomocou montážnych uholníkov so zachovaním dilatačnej medzeri min. 5 mm medzi lícom obkladaného prvku a vnútorným lícom opláštenia_x000D_
_x000D_
poznámka: dodávka a montáž vrátane prepáskovania, pretmelenia a vybrúsenia spojov, realizácia sadrokartónových povrchov v prevedení štandardné tmelenie Q2, rovnosť povrchu so zvýšenými nárokmi a to s odchylkou, medznou toleranciou, max. 8 mm na 4m._x000D_
_x000D_
_x000D_
</t>
  </si>
  <si>
    <t>((0,14*4)*2,65*6+(0,14*2+0,44*2)*2,2*1)*1,05</t>
  </si>
  <si>
    <t>159</t>
  </si>
  <si>
    <t>76311-6-1</t>
  </si>
  <si>
    <t>Dodávka a montáž systémového stropu - strechy modulárneho systému nad 2.NP (hr. 300 mm) - svetlá výška miestností je 3000 mm - modulová nadstavba</t>
  </si>
  <si>
    <t>Poznámka k položke:_x000D_
Skladba systémového stropu modulárneho systému:_x000D_
- sadrokartónová doska hr. 15 mm za predpokladu preukázania požadovanej požiarnej odolnosti zo strany dodávateľa modulárneho systému (príp. 15 mm GKF (RF) v zmysle požiadaviek projektu protipožiarnej bezpečnosti stavby a požiadaviek prevádzky jednotlivých priestorov) kotvená na rošt modulárneho systému pomocou nosných CD profilov_x000D_
- parozábrana_x000D_
- CD profily_x000D_
- stropný rošt kotvený  medzi nosníky modulárneho systému_x000D_
- tepelná izolácia z minerálnej vlny hr. 200mm, súčiniteľ tepelnej vodivosti 0,039 W.m-1.K-1 vkladaná medzi prvky stropného roštu_x000D_
- perforovaný trapézový plech 828x35x0,75 mm ako súčasť systémového riešenia modulárneho systému s vhodnou protikoróznou úpravou zinkovaním _x000D_
_x000D_
poznámka: dodávka a montáž vrátane prepáskovania, pretmelenia a vybrúsenia spojov, realizácia sadrokartónových povrchov v prevedení štandardné tmelenie Q2, rovnosť povrchu so zvýšenými nárokmi a to s odchylkou, medznou toleranciou, max. 8 mm na 4m.</t>
  </si>
  <si>
    <t>168-0,75*0,75</t>
  </si>
  <si>
    <t>160</t>
  </si>
  <si>
    <t>76311-6-2</t>
  </si>
  <si>
    <t>Dodávka a montáž zníženého sadrokartónového podhľadu, inštalačných podstropných kastlíkov na 1.NP - svetlá výška miestností je 2650 a 2700 mm - modulová nadstavba</t>
  </si>
  <si>
    <t>Poznámka k položke:_x000D_
Skladba sadrokartónových kastlíkov:_x000D_
- sadrokartónová doska hr. 12,5 mm (v zmysle požiadaviek projektu protipožiarnej bezpečnosti stavby a požiadaviek prevádzky jednotlivých priestorov) kotvená na kovový rošt z profilov š. 50 mm_x000D_
- tepelná a akustická izolácia minerálna vlna hr. 50 mm, súčiniteľ tepelnej vodivosti 0,035 W.m-1.K-1 _x000D_
- kovový rošt z profilov šírky 50 mm_x000D_
- inštalačný medzipriestor _x000D_
_x000D_
 poznámka: kastlíky sú montované na spodnú hranu systémového stropu modulárneho systému_x000D_
_x000D_
poznámka: dodávka a montáž vrátane prepáskovania, pretmelenia a vybrúsenia spojov, realizácia sadrokartónových povrchov v prevedení štandardné tmelenie Q2, rovnosť povrchu so zvýšenými nárokmi a to s odchylkou, medznou toleranciou, max. 8 mm na 4 m.</t>
  </si>
  <si>
    <t xml:space="preserve">" celková plocha podhľadu"(6,685*(0,2+0,35)+1,175*(0,14+0,3))*1,05 </t>
  </si>
  <si>
    <t>161</t>
  </si>
  <si>
    <t>76311-6-3</t>
  </si>
  <si>
    <t>Dodávka a montáž zníženého protipožiarneho sadrokartónového podhľadu EI 45 D1 nad pôvodnym vnútorným schodiskom pod novým oceľobetónovým stropom - murovaná nadstavba</t>
  </si>
  <si>
    <t>Poznámka k položke:_x000D_
Skladba zníženého protipožiarneho sadrokartónového podhľadu: _x000D_
- medzipriestor výšky 40 mm_x000D_
- tepelná izolácia z mineralnej vlny hr. 60 mm _x000D_
- krížový oceľový dvojúrovňový rošt z profilov výšky 27 mm, celkovej výšky 54 mm zavesený k spodnej hrane oceľobetónového stropu prostredníctvom noniusových závesov_x000D_
- protipožiarna sadrokartónová doska hr. 2x 12,5 mm napr. Rigips RD (DF) (v zmysle požiadaviek projektu protipožiarnej bezpečnosti stavby) kotvená na krížový oceľový dvojúrovňový rošt _x000D_
_x000D_
poznámka: podhľad je zavesený na spodnú hranu oceľobetónového stropu</t>
  </si>
  <si>
    <t>162</t>
  </si>
  <si>
    <t>76311-6-4</t>
  </si>
  <si>
    <t>Dodávka a montáž zaveseného sadrokartónového podhľadu - svetlá výška miestností je 2550 mm - murovaná nadstavba</t>
  </si>
  <si>
    <t>Poznámka k položke:_x000D_
Skladba zaveseného sadrokartónového podhľadu:_x000D_
- parozábrana, napr. inteligentná parotesná membrána Isover Vario, vďaka svojmu zloženiu mení klimamebrána svoju nasiakavosť so zmenou prostredia a umožňuje tak prestup vlhkosti smerom do vonkajšieho alebo vnútorného prostredia v závislosti od množstva vlhkosti v blízkosti fólie, faktor difúzneho odporu 0,3 m - 5,0 m, maximálna ťahová sila min. 110 n, hrúbka fólie 0,4 mm     _x000D_
- zavesený oceľový krížový dvojúrovňový rošt výšky 54 mm (2x 27 mm) kotvený prostredníctvom priamych závesov do zavesených drevených kontrahranolov cez parozábranu s dôkladným preizolovaním závesných prvkov v mieste ich montáže, nad roštom je vzduchová medzera výšky 31 mm_x000D_
- sadrokartónová doska hr. 1x15 mm protipožiarna, napr. Rigips Rf, s presieťkovaním, pretmelením a vybrúsením spojov_x000D_
_x000D_
poznámka: dodávka a montáž vrátane prepáskovania, pretmelenia a vybrúsenia spojov, realizácia sadrokartónových povrchov v prevedení štandardné tmelenie Q2, rovnosť povrchu so zvýšenými nárokmi a to s odchylkou, medznou toleranciou, max. 8 mm na 4 m.</t>
  </si>
  <si>
    <t>163</t>
  </si>
  <si>
    <t>76311-6-5</t>
  </si>
  <si>
    <t>Dodávka a montáž parozábrany v skladbe pohľadu v murovanej nadstavbe materskej školy - rezerva na vyvedenie na obvodovú stenu - murovaná nadstavba</t>
  </si>
  <si>
    <t xml:space="preserve">Poznámka k položke:_x000D_
parozábrana, napr. inteligentná parotesná membrána Isover Vario, vďaka svojmu zloženiu mení klimamebrána svoju nasiakavosť so zmenou prostredia a umožňuje tak prestup vlhkosti smerom do vonkajšieho alebo vnútorného prostredia v závislosti od množstva vlhkosti v blízkosti fólie, faktor difúzneho odporu 0,3 m - 5,0 m, maximálna ťahová sila min. 110 n, hrúbka fólie 0,4 mm  </t>
  </si>
  <si>
    <t>42,5*0,15*1,05</t>
  </si>
  <si>
    <t>164</t>
  </si>
  <si>
    <t>76311-7-1</t>
  </si>
  <si>
    <t>Dodávka a montáž sanitárnej priečky , medzi záchodovými misami z dosiek HPL hr. 13 mm,  600x1200 mm, IO1</t>
  </si>
  <si>
    <t>Poznámka k položke:_x000D_
Viď. Výpis: vnútorné dvere, vnútorné protipožiarne dvere a vnútorné zasklené steny</t>
  </si>
  <si>
    <t>165</t>
  </si>
  <si>
    <t>76311-7-2</t>
  </si>
  <si>
    <t>Dodávka a montáž vešiakovej steny na uteráky a odkladanie hygienic. potrieb a ptrieb na čistenie zubov, IO2</t>
  </si>
  <si>
    <t>Poznámka k položke:_x000D_
Viď. Výpis : vnútorné dvere, vnútorné protipožiarne dvere a vnútorné zasklené steny</t>
  </si>
  <si>
    <t>166</t>
  </si>
  <si>
    <t>998763201</t>
  </si>
  <si>
    <t>Presun hmôt pre drevostavby v objektoch výšky do 12 m</t>
  </si>
  <si>
    <t>764</t>
  </si>
  <si>
    <t>Konštrukcie klampiarske</t>
  </si>
  <si>
    <t>167</t>
  </si>
  <si>
    <t xml:space="preserve">76431182-1 </t>
  </si>
  <si>
    <t>Demontáž a odstránenie strešnej krytiny z trapézového plechu s výškou trapézu do 50 mm, demontáž vrátane krajových lemov, hrebeňového profilu s prevetrávacím pásom, všetkých oplechovaní prestupov strešnou konštrukciou a pod. komplet demontáž a odstránenie</t>
  </si>
  <si>
    <t>168</t>
  </si>
  <si>
    <t>7673928-1</t>
  </si>
  <si>
    <t>Demontáž a odstránenie okrajového lemu plochej strechy výšky do 1m, profil rozvinutej šírky do 1,25 m - modulová prístavba</t>
  </si>
  <si>
    <t>83,8*1,25</t>
  </si>
  <si>
    <t>169</t>
  </si>
  <si>
    <t>7643528-1</t>
  </si>
  <si>
    <t>Demontáž polkruhových dažďových žľabov priemeru 150 mm vrátane závesných hákov a príslušenstva - uvažuje sa spätná montáž v rozsahu cca. 70 % - modulová prístavba</t>
  </si>
  <si>
    <t>170</t>
  </si>
  <si>
    <t>76432182-1</t>
  </si>
  <si>
    <t>Demontáž a odstránenie okapového plechu nad žľabom rozvinutej šírky do 250 mm  - modulová prístavba</t>
  </si>
  <si>
    <t>171</t>
  </si>
  <si>
    <t>7644548-1</t>
  </si>
  <si>
    <t>Demontáž daždových zvodov priemeru 100 mm vrátane dažďových kotlíkov - uvažuje sa spätná montáž v rozsahu 70 % z dôvodu dĺžkových korekcií  - modulová prístavba</t>
  </si>
  <si>
    <t>3,65*2+2+0,5</t>
  </si>
  <si>
    <t>172</t>
  </si>
  <si>
    <t>76442185-1</t>
  </si>
  <si>
    <t>Demontáž a odstránenie perforovaného plechu pri okape na prevetrávanie podstrešného priestoru rozvinutej širky do 200 mm  - modulová prístavba</t>
  </si>
  <si>
    <t>173</t>
  </si>
  <si>
    <t>7643528-1-1</t>
  </si>
  <si>
    <t>Demontáž a odstránenie dažďových žľabov šikmej strechy priemeru 150 mm vrátane závesných hákov a príslušenstva - murovaná stavba</t>
  </si>
  <si>
    <t>7,5+12,5+1,5</t>
  </si>
  <si>
    <t>174</t>
  </si>
  <si>
    <t>7644548-1-1</t>
  </si>
  <si>
    <t>Demontáž a odstránenie dažďových zvodov šikmej strechy priemeru 100 mm vrátane dažďových kotlíkov, montážnych objímok a príslušenstva  - murovaná stavba</t>
  </si>
  <si>
    <t>5+3+0,65+2,5</t>
  </si>
  <si>
    <t>175</t>
  </si>
  <si>
    <t>76417571-1</t>
  </si>
  <si>
    <t>Dodávka a montáž strešnej krytiny, trapézový plech 1075x35x0,75 mm - lakoplastový plech je oceľový, obojstranne žiarovo pozinkovaný plech, s vrstvou zinku minimálne 200 g/m2, s pasiváciou ochranným lakom hrúbky min. 7 µm</t>
  </si>
  <si>
    <t>Poznámka k položke:_x000D_
finálnu vrstvu tvorí lakoplastová povrchová úprava na polyesterovej báze hrúbky min. 25 mik., farebné riešenie šedohnedá_x000D_
_x000D_
 poznámka 1: 330,25 m2 predstavuje čistú výmeru strešnej krytiny bez uváženia prekrytia spojov, plochy na prekrytia je potrebné zohľadniť v cene_x000D_
_x000D_
poznámka 2: dodávka a montáž strešnej krytiny vrátane tesniacich hmôt a pások v spojoch a montážnych prvkov, systémových prechodiek pre odvetrávacie potrubia a potrubia VZT, hrebeňového porfilu s prevetrávacím pásom, záveterných profilov v mieste štítových stien a lemovacích profilov v mieste napojenia na vyššie strechy, prechodiek pre rozvody solárnych zariadení, atď., komplet dodávka</t>
  </si>
  <si>
    <t>"plocha modulová nadstavba" 24,08*7,48+8,36*4,98</t>
  </si>
  <si>
    <t>"plocha murovaná nadstavba"4,575*2*11,76+1,36*0,66</t>
  </si>
  <si>
    <t>176</t>
  </si>
  <si>
    <t>76435231-1</t>
  </si>
  <si>
    <t>Spätná montáž dažďového žľabu polkruhového prierezu priemeru 150 mm, materiálové prevedenie farebný pozink alebo lakoplastovaná oceľ, odtieň hnedošedá - jadro z pozinkovanej ocele hr. min. 0,6 mm - spätná montáž vrátane nových závesných hákov</t>
  </si>
  <si>
    <t>Poznámka k položke:_x000D_
modulová stavba</t>
  </si>
  <si>
    <t>" dĺžka modulová nadstavba"32,5*0,7</t>
  </si>
  <si>
    <t>177</t>
  </si>
  <si>
    <t>76435230-1</t>
  </si>
  <si>
    <t>Dodávka a montáž dažďového žľabu polkruhového prierezu priemeru 150 mm, materiálové prevedenie farebný pozink alebo lakoplastovaná oceľ, odtieň svetlošedá</t>
  </si>
  <si>
    <t xml:space="preserve">Poznámka k položke:_x000D_
jadro z pozinkovanej ocele hr. min. 0,6 mm, dodávka a montáž vrátane príslušných komponentov (závesné háky, tvarovky pre napojenie na zvislé zvody, tavrovky pre zmenu smeru, spojovacie prvky, tesniace prvky a materiály a pod., ...) </t>
  </si>
  <si>
    <t>"dĺžka modulová nadstvba" 33,6-22,75</t>
  </si>
  <si>
    <t>"dĺžka murovaná nadstavba" 12,41+11,75</t>
  </si>
  <si>
    <t>178</t>
  </si>
  <si>
    <t>76445422-1</t>
  </si>
  <si>
    <t>Spätná montáž dažďových zvodov priemeru 100 mm - materiálové prevedenie farebný pozink alebo lakoplastovaná oceľ, odtieň hnedošedá - jadro z pozinkovanej ocele hr. min. 0,6 mm</t>
  </si>
  <si>
    <t xml:space="preserve">Poznámka k položke:_x000D_
uvažuje sa spätná montáž do existujúcich objímok v rozsahu cca. 70 % pôvodnej dĺžky zvodov z dôvodu dĺžkových korekcií </t>
  </si>
  <si>
    <t>"dĺžka modulová nadstavba" 9,8*0,7</t>
  </si>
  <si>
    <t>179</t>
  </si>
  <si>
    <t>764454212</t>
  </si>
  <si>
    <t>Dodávka a montáž dažďových zvodov kruhového priemeru 100 mm, materiálové prevedenie farebný pozink alebo lakoplastovaná oceľ (napr. produkty KJG alebo Swept), odtieň hnedošedá - jadro z pozinkovanej ocele hr. min. 0,6 mm</t>
  </si>
  <si>
    <t xml:space="preserve">Poznámka k položke:_x000D_
dodávka a montáž vrátane príslušných komponentov (kotevné objímky, montážne prvky, spojovacie prvky, tvarovky pre zmenu smeru, spojovacie prvky, tesniace prvky a materiály a pod., ...) </t>
  </si>
  <si>
    <t>" dĺžka modulová nadstavba" 7,5*3-9,8*0,7</t>
  </si>
  <si>
    <t>"dĺžka murovaná nadstavba" 8,1+0,55+2,75</t>
  </si>
  <si>
    <t>180</t>
  </si>
  <si>
    <t>76422232-1</t>
  </si>
  <si>
    <t>Dodávka a montáž odkvapového oplechovania nad dažďovým žľabom, rozvinutá širka 240 mm,  materiálové prevedenie farebný pozink alebo lakoplastovaná oceľ (napr. produkty KJG alebo Swept), odtieň svetlošedá</t>
  </si>
  <si>
    <t xml:space="preserve">Poznámka k položke:_x000D_
 jadro z pozinkovanej ocele hr. min. 0,6 mm, dodávka a montáž vrátane príslušných komponentov (montážne prvky, spojovacie prvky, tesniace prvky a materiály a pod., ...) </t>
  </si>
  <si>
    <t xml:space="preserve">"dĺžka modulová nadstavba" 33,6 </t>
  </si>
  <si>
    <t xml:space="preserve">"dĺžka murovaná nadstavba:"24,2 </t>
  </si>
  <si>
    <t>181</t>
  </si>
  <si>
    <t>76432222-1</t>
  </si>
  <si>
    <t>Dodávka a montáž perforovaného plechu pri okape na prevetrávanie podstrešného priestoru rozvinutej širky do 150 mm</t>
  </si>
  <si>
    <t>Poznámka k položke:_x000D_
 poznámka: perforovaný pás v dvoch úrovniach, nad poistnou hydroizoláciou na prevetrávanie medzery medzi krytinou a poistnou hydroizoláciou a pod ňou na prevetrávanie podstrešného priestoru</t>
  </si>
  <si>
    <t>"dĺžka modulová nadstavba"33,6*2</t>
  </si>
  <si>
    <t>"dĺžka murovaná nadstvba"24,2*2</t>
  </si>
  <si>
    <t>182</t>
  </si>
  <si>
    <t>76443041-1</t>
  </si>
  <si>
    <t>Oplechovanie hornej hrany železobetónovej komínovej hlavice, pôdorysný rozmer 660x960 mm, výška okapovej hrany po obvode min. 40 mm,  materiálové prevedenie farebný pozink alebo lakoplastovaná oceľ (napr. produkty KJG alebo Swept), odtieň hnedošedá</t>
  </si>
  <si>
    <t>Poznámka k položke:_x000D_
jadro z pozinkovanej ocele hr. min. 0,6 mm</t>
  </si>
  <si>
    <t>183</t>
  </si>
  <si>
    <t>76417571-2</t>
  </si>
  <si>
    <t>Dodávka a montáž oplechovania prieniku komínového telsa trapézovou strešnou krytinou, materiálové prevedenie farebný pozink alebo lakoplastovaná oceľ (napr. produkty KJG alebo Swept), odtieň hnedošedá - jadro z pozinkovanej ocele hr. min. 0,6 mm</t>
  </si>
  <si>
    <t>184</t>
  </si>
  <si>
    <t>76443049-1</t>
  </si>
  <si>
    <t xml:space="preserve">Oplechovanie atík plech hr.1 mm, materiálové prevedenie farebný pozink alebo lakoplastovaná oceľ (napr. produkty KJG alebo Swept), odtieň hnedo šedá - jadro z pozinkovanej ocele hr. min. 1,0 mm  - modulová nadstavba </t>
  </si>
  <si>
    <t>"obvodový lem rozvinutej šírky 1250 mm, plocha"(1,25*70,77)*1,02</t>
  </si>
  <si>
    <t>" vnútorný lem rozvinutej šírky 150 mm, plocha" (0,15*24)*1,02</t>
  </si>
  <si>
    <t>"vnútorný lem rozvinutej šírky 300 mm, plocha" (0,30*33,24)*1,02</t>
  </si>
  <si>
    <t>"vnútorný lem premenlivej výšky rozvinutej šírky 300 -150 mm, plocha" (0,30+0,15)/2*12,32*1,02</t>
  </si>
  <si>
    <t>" poznámka: dodávka a montáž vrátane spojovacích a montážnych prvkov, tesniacich hmôt a pások, komplet dodávka"</t>
  </si>
  <si>
    <t>185</t>
  </si>
  <si>
    <t>998764201</t>
  </si>
  <si>
    <t>Presun hmôt pre konštrukcie klampiarske v objektoch výšky do 6 m</t>
  </si>
  <si>
    <t>765</t>
  </si>
  <si>
    <t>Konštrukcie - krytiny tvrdé</t>
  </si>
  <si>
    <t>186</t>
  </si>
  <si>
    <t>76533281-1</t>
  </si>
  <si>
    <t>Demontáž a odstránenie betónovej strešnej krytiny šikmej strechy vrátane príslušného oplechovania stykov a prestupov - murovaná stavba</t>
  </si>
  <si>
    <t>5,85*12*2+1,78*0,45-0,45*0,75-0,6*1,2*6</t>
  </si>
  <si>
    <t>187</t>
  </si>
  <si>
    <t>998765202</t>
  </si>
  <si>
    <t>Presun hmôt pre tvrdé krytiny v objektoch výšky nad 6 do 12 m</t>
  </si>
  <si>
    <t>766</t>
  </si>
  <si>
    <t>Konštrukcie stolárske</t>
  </si>
  <si>
    <t>188</t>
  </si>
  <si>
    <t>76611-1</t>
  </si>
  <si>
    <t>Dodávka a montáž plastového okna s izolačným trojsklom 2600x2100 mm,OO1, vr. vnútorného plastového parapetu a vonkajšieho oplechovania parapetu</t>
  </si>
  <si>
    <t>Poznámka k položke:_x000D_
Viď Výpis:okná, zasklené steny a exteriérové dvere</t>
  </si>
  <si>
    <t>189</t>
  </si>
  <si>
    <t>76611-2</t>
  </si>
  <si>
    <t>Dodávka a montáž plastového okna s izolačným trojsklom 2600x900  mm,OO2, vr. vnútorného plastového parapetu a vonkajšieho oplechovania parapetu, vnút. žalúzie farba šedá</t>
  </si>
  <si>
    <t>190</t>
  </si>
  <si>
    <t>76611-2-1</t>
  </si>
  <si>
    <t>Dodávka a montáž plastového okna s izolačným trojsklom 1300x900 mm,OO3, vr. vnútorného plastového parapetu a vonkajšieho oplechovania parapetu, vnút. žalúzie farba šedá</t>
  </si>
  <si>
    <t>191</t>
  </si>
  <si>
    <t>76611-2-2</t>
  </si>
  <si>
    <t>Dodávka a montáž plastového okna s izolačným trojsklom 1125x1650 mm,OO5, vr. vnútorného plastového parapetu a vonkajšieho oplechovania parapetu</t>
  </si>
  <si>
    <t>Poznámka k položke:_x000D_
Viď Výpis: okná, zasklené steny a exteriérové dvere</t>
  </si>
  <si>
    <t>192</t>
  </si>
  <si>
    <t>76611-2-3</t>
  </si>
  <si>
    <t>Dodávka a montáž plastového okna s izolačným trojsklom 2250x1650 mm,OO6, vr. vnútorného plastového parapetu a vonkajšieho oplechovania parapetu</t>
  </si>
  <si>
    <t>193</t>
  </si>
  <si>
    <t>76611-2-4</t>
  </si>
  <si>
    <t>Dodávka a montáž plastového okna s izolačným trojsklom 1250x900 mm,OO7, vr. vnútorného plastového parapetu a vonkajšieho oplechovania parapetu, vnút. žalúzie farba šedá</t>
  </si>
  <si>
    <t>194</t>
  </si>
  <si>
    <t>76611-3</t>
  </si>
  <si>
    <t>Dodávka a montáž plastových vstupných dverí, jednokrídlové, dverný otvor, 1100x2900 mm, dverné krídlo 900x2100 mm, izolačné trojsklo, VD1</t>
  </si>
  <si>
    <t>Poznámka k položke:_x000D_
Viď Výpis: okná, zasklené steny a exteriérové dvere_x000D_
_x000D_
Riešenie dverí v zmysle požiadaviek vyhlášky MŽPSR 532/2002 Z.z.</t>
  </si>
  <si>
    <t>195</t>
  </si>
  <si>
    <t>76611-3-1</t>
  </si>
  <si>
    <t>Dodávka a montáž plastových vstupných dverí, jednokrídlové, dverný otvor, 1125x2450 mm, dverné krídlo 900x2340 mm, izolačné trojsklo, VD2</t>
  </si>
  <si>
    <t>196</t>
  </si>
  <si>
    <t>76611-4</t>
  </si>
  <si>
    <t>Dodávka a montáž drevených interiérových dverí, drevená obložková zárubeň, 700x1970 mm, mechanicky kotvená prechod. elox. hliníková prahová lišta, D01</t>
  </si>
  <si>
    <t>Poznámka k položke:_x000D_
Viď Výpis: vnútorné dvere, vnútorné protipožiarne dvere a vnútorné zasklené steny</t>
  </si>
  <si>
    <t>197</t>
  </si>
  <si>
    <t>76611-5</t>
  </si>
  <si>
    <t>Dodávka a montáž drevených interiérových dverí, drevená obložková zárubeň, 800x1970 mm, mechanicky kotvená prechod. elox. hliníková prahová lišta, D02</t>
  </si>
  <si>
    <t>198</t>
  </si>
  <si>
    <t>76611-5-1</t>
  </si>
  <si>
    <t>Dodávka a montáž drevených interiérových dverí, drevená obložková zárubeň, 900x1970 mm, mechanicky kotvená prechod. elox. hliníková prahová lišta, D03</t>
  </si>
  <si>
    <t>199</t>
  </si>
  <si>
    <t>76611-6</t>
  </si>
  <si>
    <t>Dodávka a montáž drevených interiérových dverí, drevená obložková PO zárubeň, 800x1970 mm, PO EW30 C3-D3, D04</t>
  </si>
  <si>
    <t>200</t>
  </si>
  <si>
    <t>76611-6-1</t>
  </si>
  <si>
    <t>Dodávka a montáž drevených interiérových dverí, drevená obložková PO zárubeň, 800x1970 mm, PO EW30 C3-D1, D05</t>
  </si>
  <si>
    <t>201</t>
  </si>
  <si>
    <t>76611-6-2</t>
  </si>
  <si>
    <t>Dodávka a montáž drevených interiérových dverí, drevená obložková PO zárubeň, 800x1970 mm, PO EW30 C3-D1, D06</t>
  </si>
  <si>
    <t>202</t>
  </si>
  <si>
    <t>76611-7-1</t>
  </si>
  <si>
    <t>Dodávka a montáž drevených interiérových posuvných dverí, drevená obložková zárubeň, 800x1970 mm, otvor 1721x2060 mm, D07</t>
  </si>
  <si>
    <t>203</t>
  </si>
  <si>
    <t>998766202</t>
  </si>
  <si>
    <t>Presun hmot pre konštrukcie stolárske v objektoch výšky nad 6 do 12 m</t>
  </si>
  <si>
    <t>767</t>
  </si>
  <si>
    <t>Konštrukcie doplnkové kovové</t>
  </si>
  <si>
    <t>204</t>
  </si>
  <si>
    <t>767111-1</t>
  </si>
  <si>
    <t>Demontáž a odstránenie nosnej konštrukcie okrajového lemu plochej strechy z tenkostenných oceľových profilov, hmotnosť do 1750 kg - modulová prístavba</t>
  </si>
  <si>
    <t>205</t>
  </si>
  <si>
    <t>767111-2</t>
  </si>
  <si>
    <t>Demontáž a odstránenie podpornej a spádovej konštrukcie strešnej krytiny z trapézového plechu hmotonosti do 1750 kg, konštrukcia pozostáva zo zvislých podporných oceľových profilov a vodorovných tenkostenných oceľových profilov - modulová prístavba</t>
  </si>
  <si>
    <t>206</t>
  </si>
  <si>
    <t>767111-3</t>
  </si>
  <si>
    <t>Demontáž a odstránenie komínovej hlavice - murovaná stavba</t>
  </si>
  <si>
    <t>207</t>
  </si>
  <si>
    <t>96205221-1</t>
  </si>
  <si>
    <t>Demontáž a odstránenie degraadovanej železobetónovej krycej dosky komínového telesa pôdorysných rozmerov do 900x600 mm, hr. do 70 mm - murovaná stavba</t>
  </si>
  <si>
    <t>208</t>
  </si>
  <si>
    <t>767111-4</t>
  </si>
  <si>
    <t>Demontáž a odstránenie oceľových spojovacích prvkov prerušených väzných trámov - murovaná stavba</t>
  </si>
  <si>
    <t>(2,35*2*4*19,7+0,5*0,38*0,012*7850*2*2*4)*1,1</t>
  </si>
  <si>
    <t>209</t>
  </si>
  <si>
    <t>767111-5</t>
  </si>
  <si>
    <t>Dodávka a montáž vonkajšieho oceľového schodiska SCH1</t>
  </si>
  <si>
    <t xml:space="preserve">Poznámka k položke:_x000D_
 poznámka: nosná konštrukcia schodiska z pozinkovaných oceľových profilov sa opatrí reaktívnou farbou na pozink a vrchným ochranným nástrekom syntetickou farbou, v prípade potreby sa časť schodiska v zmysle požiadaviek projektu protipožiarnej bezpečnosti stavby opatrí protipožiarnym náterom ako súčasťou náterového systému nosnej konštrukcie v zmysle technologického predpisu zvoleného výrobcu protipožiarneho náteru </t>
  </si>
  <si>
    <t>"stĺp, JAKL 120x120/5mm, celk dl. 3,55*4=14,2m, 17,8kg/m"14,2*17,8/1000</t>
  </si>
  <si>
    <t>"stĺp, JAKL 120x120/5mm, celk. dl. 1,66*2=3,32m, 17,8 kg/m"3,32*17,8/1000</t>
  </si>
  <si>
    <t>"Bočná schodnica, UPE 220, celk dl 7,78*2=15,56m, 26,6kg/m"15,56*26,6/1000</t>
  </si>
  <si>
    <t>"Rám podesta profil 1, UPE 220, celk dl 1,952*2=3,904m, 26,6kg/m"3,904*26,6/1000</t>
  </si>
  <si>
    <t>"Rám podesta profil 2, UPE 220, celk dl 1,164*1=1,164m, 26,6kg/m"1,164*26,6/1000</t>
  </si>
  <si>
    <t>"Podesta, priečny nosník, IPE 140, celk dl 1*2=2m, 12,9kg/m"2*12,9/1000</t>
  </si>
  <si>
    <t>"Medzipodesta, priečny nosník, IPE 140, celk dl 1*2=2m, 12,9kg/m"2*12,9/1000</t>
  </si>
  <si>
    <t>"Konzola 1, Plochá tyč 80-40x15, celk dl 0,237*4=0,948m, 7,065kg/m"0,948*7,065/1000</t>
  </si>
  <si>
    <t>"Krajový profil konzól, Plochá tyč 40x15, celk dl 0,98*1=0,98m, 4,71kg/m"0,98*4,71/1000</t>
  </si>
  <si>
    <t>"Podporný profil, uloženie pororoštov na podeste, L 50x30x5, celk dl 1*1=1m, 2,97kg/m"1*2,97/1000</t>
  </si>
  <si>
    <t>"Podporný profil, uloženie pororoštov na medzipodeste, L 50x30x5, celk dl 0,9*2=1,8m, 2,97kg/m"1,8*2,97/1000</t>
  </si>
  <si>
    <t>"Zavetrenie stĺpov, TRUBKA priemer 32mm, t=4mm, celk dl 0,42*20=8,4m, 2,76kg/m"8,4*2,76/1000</t>
  </si>
  <si>
    <t>"Podpora pri nástupnom stupni, kotevná podpora, TRUBKA priemer 42,4mm, t=4mm, celk dl 0,12*2=0,24m, 3,79kg/m"0,24*2,79/1000</t>
  </si>
  <si>
    <t>"Podpora stĺpov, kotevná podpora, 106x106/5mm, celk dl 0,37*6=2,22m, 15,86kg/m"2,22*15,86/1000</t>
  </si>
  <si>
    <t>"Platnička zavetrenia, osadenie na stĺpoch p1, 110x170x10, celk m3 0,000187*20=0,00374m3, 7850kg/m3"0,00374*7850/1000</t>
  </si>
  <si>
    <t>"Platnička zavetrenia, stred p2, 200x200x10, celk m3 0,0004*5=0,002m3, 7850kg/m3"0,002*7850/1000</t>
  </si>
  <si>
    <t>"Platnička zavetrenia, konce tiahiel, 60x240x10, celk m3 0,000144*20=0,00288m3, 7850kg/m3"0,00288*7850/1000</t>
  </si>
  <si>
    <t>"Stĺp, spodná kotevná platnička, 280x280x10, celk m3 0,000784*6=0,004704m3, 7850kg/m3"0,004704*7850/1000</t>
  </si>
  <si>
    <t>"Kotevná platnička pod schodnicami pri prvom nástupnom stupni, 200x200x10, celk m3 0,0004*2=0,0008m3, 7850kg/m3"0,0008*7850/1000</t>
  </si>
  <si>
    <t>"Platnička ukončenia profilu bočnej schodnice pri prvom nástupnom stupni, 392x82x10, celk m3 0,00032144*2=0,00064m3, 7850kg/m3"0,00064*7850/1000</t>
  </si>
  <si>
    <t>"Pomocné konštrukcie a montážne prvky, 10%"110,71/1000</t>
  </si>
  <si>
    <t>210</t>
  </si>
  <si>
    <t>767111-6</t>
  </si>
  <si>
    <t>Dodávka a montáž - oceľové schodiskové stupne SCH1, schodiskové nášľapy pororoštové rozm. 270x1000 mm, 21 ks - oká 33x33 mm, nosná páska 30x2 mm, zaťaženie min. 500 kg/m2, pozinkovaný s faktorom pozinku R11 - viď. výkresová časť PD</t>
  </si>
  <si>
    <t>211</t>
  </si>
  <si>
    <t>767111-7</t>
  </si>
  <si>
    <t>Atypický oceľový pororošt medzipodesty SCH1, rozm. 900x1000 mm, nosný pásik 30x2 mm, rozmer oka 33x33 mm, nosný smer 1000 mm, povrch žiarový pozink s faktorom pozinku R11 - dodávka a montáž vrátane montážneho a kotevného materiálu - viď. výkresová časť PD</t>
  </si>
  <si>
    <t>212</t>
  </si>
  <si>
    <t>767111-8</t>
  </si>
  <si>
    <t>Dodávka a montáž atypický oceľový pororošt podesty SCH1, rozm. 800x1000 mm, nosný pásik 30x2 mm, rozmer oka 30x32 mm, nosný smer 800 mm, povrch žiarový pozink s faktorom pozinku R11 - dodávka a montáž vrátane montážneho a kotevného materiálu</t>
  </si>
  <si>
    <t>Poznámka k položke:_x000D_
viď. výkresová časť PD</t>
  </si>
  <si>
    <t>213</t>
  </si>
  <si>
    <t>767111-9</t>
  </si>
  <si>
    <t xml:space="preserve">Protišmykový plech SCH1 rozm. 980x257 mm, povrch slzy, hr. plechu 2 mm, zliatina hliníka - dodávka a montáž vrátane montážneho a kotevného materiálu  </t>
  </si>
  <si>
    <t>214</t>
  </si>
  <si>
    <t>767111-10</t>
  </si>
  <si>
    <t>Dodávka a montáž zábradlia pre vonkajšie oceľové schodisko SCH1 vrátane podesty a medzipodesty sa opatrí oceľovým tyčovým zábradlím, výška zábradlia 1000 mm, výplň zvislá s max. svetlou vzdialenosťou prvkov výpne do 80 mm</t>
  </si>
  <si>
    <t xml:space="preserve">Poznámka k položke:_x000D_
 poznámka: typ zábradlia a jeho členenie viď. výkresová časť pohľady, zábradlie z pozinkovaných oceľových profilov sa povrchovo opatrí reaktívnou farbou na pozink a vrchným ochranným nástrekom syntetickou farbou v požadovanom odtieni_x000D_
_x000D_
popis zábradlia: výška zábradlia 1000 mm, výplň zvislá s max. svetlou vzdialenosťou prvkov výplne do 80 mm, celková dĺžka zábradlia 18,42 m - madlo z oceľovej trubky priemeru 42,4 mm so stenou hr. 3,2 mm, stĺpiky z pásovej ocele prierezu 50x20 mm, rámy výplne z pásovej ocele prierezu 40x8 mm, zvislá výplň z pásovej ocele prierezu 30x8 mm, kotvenie prostredníctvom kotevných platní z oceľových plátov hr. 8 mm z hornej strany schodníc a krajových profilov podesty a medzipodesty z profilov UPE 220 </t>
  </si>
  <si>
    <t>215</t>
  </si>
  <si>
    <t>767111-5-1</t>
  </si>
  <si>
    <t>Dodávka a montáž vonkajšieho oceľového schodiska SCH2</t>
  </si>
  <si>
    <t xml:space="preserve">Poznámka k položke:_x000D_
poznámka: nosná konštrukcia schodiska z pozinkovaných oceľových profilov sa opatrí reaktívnou farbou na pozink a vrchným ochranným nástrekom syntetickou farbou, v prípade potreby sa časť schodiska v zmysle požiadaviek projektu protipožiarnej bezpečnosti stavby opatrí protipožiarnym náterom ako súčasťou náterového systému nosnej konštrukcie v zmysle technologického predpisu zvoleného výrobcu protipožiarneho náteru </t>
  </si>
  <si>
    <t>"stĺp, JAKL 120x120/5mm, celk dl. 4,17*4=16,68m, 17,8kg/m"16,68*17,8/1000</t>
  </si>
  <si>
    <t>"stĺp, JAKL 120x120/5mm, celk. dl. 1,97*2=3,94m, 17,8 kg/m"3,94*17,8/1000</t>
  </si>
  <si>
    <t>"Bočná schodnica, UPE 220, celk dl 8,565*2=17,13m, 26,6kg/m"17,13*26,6/1000</t>
  </si>
  <si>
    <t>"Rám podesta profil 1, UPE 220, celk dl 2,752*2=5,504m, 26,6kg/m"5,504*26,6/1000</t>
  </si>
  <si>
    <t>"Podesta, priečny nosník, IPE 140, celk dl 1,0*3=3m, 12,9kg/m"3*12,9/1000</t>
  </si>
  <si>
    <t>"Krajový profil konzól, Plochá tyč 40x15, celk dl 0,995*1=0,995m, 4,71kg/m"0,995*4,71/1000</t>
  </si>
  <si>
    <t>"Podpora pri nástupnom stupni, kotevná podpora, TRUBKA priemer 42,4mm, t=4mm, celk dl 0,1*2=0,2m, 3,79kg/m"0,2*2,79/1000</t>
  </si>
  <si>
    <t>"Podpora stĺpov, kotevná podpora, 106x106/5mm, celk dl 0,35*6=2,1m, 15,86kg/m"2,1*15,86/1000</t>
  </si>
  <si>
    <t>"Pomocné konštrukcie a montážne prvky, 10%"125,75/1000</t>
  </si>
  <si>
    <t>216</t>
  </si>
  <si>
    <t>767111-6-1</t>
  </si>
  <si>
    <t>Dodávka a montáž - oceľové schodiskové stupne SCH2, schodiskové nášľapy pororoštové rozm. 270x1000 mm, 23 ks - oká 33x33 mm, nosná páska 30x2 mm, zaťaženie min. 500 kg/m2, pozinkovaný s faktorom pozinku R11 - viď. výkresová časť PD</t>
  </si>
  <si>
    <t>217</t>
  </si>
  <si>
    <t>767111-7-1</t>
  </si>
  <si>
    <t>Atypický oceľový pororošt medzipodesty SCH2, rozm. 900x1000 mm, nosný pásik 30x2 mm, rozmer oka 33x33 mm, nosný smer 1000 mm, povrch žiarový pozink s faktorom pozinku R11 - dodávka a montáž vrátane montážneho a kotevného materiálu - viď. výkresová časť PD</t>
  </si>
  <si>
    <t>218</t>
  </si>
  <si>
    <t>767111-8-1</t>
  </si>
  <si>
    <t>Dodávka a montáž atypický oceľový pororošt podesty SCH2, rozm. 800x1000 mm, nosný pásik 30x2 mm, rozmer oka 30x32 mm, nosný smer 800 mm, povrch žiarový pozink s faktorom pozinku R11 - dodávka a montáž vrátane montážneho a kotevného materiálu</t>
  </si>
  <si>
    <t>219</t>
  </si>
  <si>
    <t>767111-11</t>
  </si>
  <si>
    <t xml:space="preserve">Protišmykový plech SCH2 rozm. 995x257 mm, povrch slzy, hr. plechu 2 mm, zliatina hliníka - dodávka a montáž vrátane montážneho a kotevného materiálu  </t>
  </si>
  <si>
    <t>220</t>
  </si>
  <si>
    <t>767111-10-1</t>
  </si>
  <si>
    <t>Dodávka a montáž zábradlia pre vonkajšie oceľové schodisko SCH2 vrátane podesty a medzipodesty sa opatrí oceľovým tyčovým zábradlím, výška zábradlia 1000 mm, výplň zvislá s max. svetlou vzdialenosťou prvkov výpne do 80 mm</t>
  </si>
  <si>
    <t xml:space="preserve">Poznámka k položke:_x000D_
poznámka: typ zábradlia a jeho členenie viď. výkresová časť pohľady, zábradlie z pozinkovaných oceľových profilov sa povrchovo opatrí reaktívnou farbou na pozink a vrchným ochranným nástrekom syntetickou farbou v požadovanom odtieni_x000D_
_x000D_
popis zábradlia: výška zábradlia 1000 mm, výplň zvislá s max. svetlou vzdialenosťou prvkov výplne do 80 mm, celková dĺžka zábradlia 20,85 m - madlo z oceľovej trubky priemeru 42,4 mm so stenou hr. 3,2 mm, stĺpiky z pásovej ocele prierezu 50x20 mm, rámy výplne z pásovej ocele prierezu 40x8 mm, zvislá výplň z pásovej ocele prierezu 30x8 mm, kotvenie prostredníctvom kotevných platní z oceľových plátov hr. 8 mm z hornej strany schodníc a krajových profilov podesty a medzipodesty z profilov UPE 220 </t>
  </si>
  <si>
    <t>221</t>
  </si>
  <si>
    <t>767-2</t>
  </si>
  <si>
    <t xml:space="preserve">Dodávka a montáž kontajnerových modulov </t>
  </si>
  <si>
    <t xml:space="preserve">Poznámka k položke:_x000D_
kontajnerové moduly 3,0x7,0x3,500m              8ks_x000D_
</t>
  </si>
  <si>
    <t>3*7*8</t>
  </si>
  <si>
    <t>222</t>
  </si>
  <si>
    <t>767111-12</t>
  </si>
  <si>
    <t>Dodávka a montáž nosnej konštrukcie samonosnej stropnej konštrukcie - murovaná nadstavba</t>
  </si>
  <si>
    <t>Poznámka k položke:_x000D_
poznámka: nosné oceľové konštrukcie stropu opatriť vhodnou protikoróznou povrchovou úpravou pre zabezpečenie dlhodobej životnosti a odolnosti proti korózii, zbavenie povrchu nečistôt, korózie a mastnoty ostryskaním a opatrenie povrchu žiarovým zinkovaním, použiť pozinkované spojovacie a kotevné prvky</t>
  </si>
  <si>
    <t xml:space="preserve">"oceľové stropné nosníky IPE 180 dl. 4080 mm, počet 10 ks, hmotnosť 18,8 kg/mb, celková hmotnosť" 4,08*10*18,8 </t>
  </si>
  <si>
    <t>"oceľové stropné nosníky IPE 160 dl. 3080 mm, počet 9 ks, hmotnosť 15,8 kg/mb, celková hmotnosť" 3,08*9*15,8</t>
  </si>
  <si>
    <t>"kotevné oceľové platne rozm. 220x220 mm, hr. 10 mm, počet 38 ks, hmotnosť 7850 kg/m3, celková hmotnosť" 0,22*0,22*0,01*38*7850</t>
  </si>
  <si>
    <t>"oceľový L60/6 mm profil na uchytenie trapézového plechu, dl. 4080 mm, počet 18 ks, hmotnosť 5,423 kg/mb, celková hmotnosť "4,08*18*5,423</t>
  </si>
  <si>
    <t>"oceľový L60/6 mm profil na uchytenie trapézového plechu, dl. 3080 mm, počet 16 ks, hmotnosť 5,423 kg/mb, celková hmotnosť "3,08*16*5,423</t>
  </si>
  <si>
    <t>" trapézový plech TR 50/260, t = 0,88 mm, S 250 GD, poloha pozitív, plocha 77,4 m2, hmotnosť 8,31 kg/m2, celková hmotnosť "77,4*8,31</t>
  </si>
  <si>
    <t>"spoje a spojovací materiál 6%"(767,04+437,98+144,38+398,27+267,25+643,19)/100*6</t>
  </si>
  <si>
    <t>223</t>
  </si>
  <si>
    <t>767111-13</t>
  </si>
  <si>
    <t>Dodávka a montáž stužujúcej a podpornej oceľovej konštrukcie na.2.NP - murovaná nadstavba</t>
  </si>
  <si>
    <t>Poznámka k položke:_x000D_
 poznámka: oceľové prvky stužujúcej a podpornej konštruckie opatriť vhodnou protikoróznou povrchovou úpravou pre zabezpečenie dlhodobej životnosti a odolnosti proti korózii, zbavenie povrchu nečistôt, korózie a mastnoty ostryskaním a opatrenie povrchu žiarovým zinkovaním, použiť pozinkované spojovacie a kotevné prvky</t>
  </si>
  <si>
    <t xml:space="preserve">"oceľové stĺpiky QRO 100x100/5 mm, dl. 2800 mm, počet 6 ks, hmotnosť 14,7 kg/mb, celková hmotnosť "2,800*6*14,7 </t>
  </si>
  <si>
    <t xml:space="preserve">"oceľový nosník SHS 200x150/6,3 mm, dl. 5625 mm, počet 1 ks, hmotnosť 33 kg/mb, celková hmotnosť" 5,625*1*33 </t>
  </si>
  <si>
    <t xml:space="preserve">"oceľový nosník SHS 200x150/6,3 mm, dl. 4850 mm, počet 1 ks, hmotnosť 33 kg/mb, celková hmotnosť" 4,850*1*33 </t>
  </si>
  <si>
    <t xml:space="preserve">"oceľový nosník QRO 140x140/5 mm, dl. 4325 mm, počet 2 ks, hmotnosť 21 kg/mb, celková hmotnosť" 4,325*2*21 </t>
  </si>
  <si>
    <t xml:space="preserve">"oceľový nosník QRO 140x140/5 mm, dl. 3325 mm, počet 2 ks, hmotnosť 21 kg/mb, celková hmotnosť "3,325*2*21 </t>
  </si>
  <si>
    <t>"oceľová výmena UPE 200, dl. 652 mm, počet 1 ks, hmotnosť 22,8 kg/mb, celková hmotnosť" 0,652*1*22,8</t>
  </si>
  <si>
    <t xml:space="preserve">"oceľová výmena UPE 200, dl. 1016 mm, počet 2 ks, hmotnosť 22,8 kg/mb, celková hmotnosť" 1,016*2*22,8 </t>
  </si>
  <si>
    <t>"kotevné oceľové platne k vencom rozm. 270x200 mm, hr. 10 mm, počet 6 ks, hmotnosť 7850 kg/m3, celková hmotnosť "0,27*0,20*0,01*6*7850</t>
  </si>
  <si>
    <t>"kotevné oceľové platne stĺpikov k podlahe rozm. 260x260 mm, hr. 10 mm, počet 6 ks, hmotnosť 7850 kg/m3, celková hmotnosť "0,26*0,26*0,01*6*7850</t>
  </si>
  <si>
    <t>"spoje a spojovací materiál 6%"61,94</t>
  </si>
  <si>
    <t>224</t>
  </si>
  <si>
    <t>767111-14</t>
  </si>
  <si>
    <t>Dodávka a montáž podpornej oceľovej konštrukcie v 1.PP - murovaná nadstavba</t>
  </si>
  <si>
    <t>Poznámka k položke:_x000D_
poznámka: oceľové prvky stužujúcej a podpornej konštruckie opatriť vhodnou protikoróznou povrchovou úpravou pre zabezpečenie dlhodobej životnosti a odolnosti proti korózii, zbavenie povrchu nečistôt, korózie a mastnoty ostryskaním a opatrenie povrchu žiarovým zinkovaním, použiť pozinkované spojovacie a kotevné prvky</t>
  </si>
  <si>
    <t xml:space="preserve">"oceľové stĺpiky QRO 100x100/5 mm, dl. 2200 mm, počet 2 ks, hmotnosť 14,7 kg/mb, celková hmotnosť "2,200*2*14,7 </t>
  </si>
  <si>
    <t>"kotevné oceľové platne k podlahe 250x250 mm, hr. 10 mm, počet 2 ks, hmotnosť 7850 kg/m3, celková hmotnosť "0,25*0,25*0,01*2*7850</t>
  </si>
  <si>
    <t>"kotevná oceľová platňa k stropu 450x250 mm, hr. 10 mm, počet 1 ks, hmotnosť 7850 kg/m3, celková hmotnosť "0,45*0,25*0,01*1*7850</t>
  </si>
  <si>
    <t>"spoje a spojovací materiál 6%"5</t>
  </si>
  <si>
    <t>225</t>
  </si>
  <si>
    <t>767111-15</t>
  </si>
  <si>
    <t>Dodávka a montáž oceľových prvkov spádovej konštrukcie horného plášťa prevetrávanej dvojvrstvovej plochej strechy modulovej nadstavby - modulová nadstavba</t>
  </si>
  <si>
    <t>Poznámka k položke:_x000D_
 jedná sa o oceľové prvky z oceľového plechu hr 5 mm, ohýbaného do tvaru U so šírkou základne 100 mm a príslušnou dĺžkou, časť podpier je na stĺpiku z jaklového profila 80x80/5 mm, bližšie viď. výkres strešnej konštrukcie, kotvenie k modulovým prvkom určí výrobca modulového systému na základe svojho systémového riešenia_x000D_
_x000D_
poznámka: podporné oceľové prvky spádovej konštruckie opatriť vhodnou protikoróznou povrchovou úpravou pre zabezpečenie dlhodobej životnosti a odolnosti proti korózii, zbavenie povrchu nečistôt, korózie a mastnoty ostryskaním a opatrenie povrchu žiarovým zinkovaním, použiť pozinkované spojovacie a kotevné prvky</t>
  </si>
  <si>
    <t>"podpera pa hmotnosť"(0,0016*0,25*7850)*24</t>
  </si>
  <si>
    <t>"podpera pb hmotnosť" (0,0016*0,486*7850+0,07*0,07/2*0,015*7850+0,081*11,6)*1</t>
  </si>
  <si>
    <t>"podpera pc hmotnosť" (0,0016*1*7850+0,07*0,07/2*0,015*7850*2+0,081*11,6)*7</t>
  </si>
  <si>
    <t>"podpera pd hmotnosť"(0,0016*0,486*7850+0,07*0,07/2*0,015*7850+0,081*11,6)*1</t>
  </si>
  <si>
    <t>"podpera pe hmotnosť"(0,0016*0,486*7850+0,07*0,07/2*0,015*7850+0,167*11,6)*1</t>
  </si>
  <si>
    <t>"podpera pf hmotnosť"(0,0016*1*7850+0,07*0,07/2*0,015*7850*2+0,167*11,6)*7</t>
  </si>
  <si>
    <t>"podpera pg hmotnosť" (0,0016*0,486*7850+0,07*0,07/2*0,015*7850+0,167*11,6)*1</t>
  </si>
  <si>
    <t>"podpera ph hmotnosť"(0,0016*0,486*7850+0,04*0,04/2*0,015*7850+0,043*11,6)*1</t>
  </si>
  <si>
    <t>"podpera pi hmotnosť"(0,0016*1*7850+0,04*0,04/2*0,015*7850*2+0,043*11,6)*2</t>
  </si>
  <si>
    <t>"podpera pj hmotnosť"(0,0016*0,486*7850+0,04*0,04/2*0,015*7850+0,043*11,6)*1</t>
  </si>
  <si>
    <t>"podpera pk hmotnosť" (0,0016*0,486*7850+0,07*0,07/2*0,015*7850+0,092*11,6)*1</t>
  </si>
  <si>
    <t>"podpera pl hmotnosť"(0,0016*1*7850+0,07*0,07/2*0,015*7850*2+0,092*11,6)*2</t>
  </si>
  <si>
    <t>" podpera pm hmotnosť" (0,0016*0,486*7850+0,07*0,07/2*0,015*7850+0,092*11,6)*1</t>
  </si>
  <si>
    <t>"spoje a spojovací materiál 6%"23,637</t>
  </si>
  <si>
    <t>226</t>
  </si>
  <si>
    <t>76711-3</t>
  </si>
  <si>
    <t xml:space="preserve">Dodávka a montáž protipožiarneho okna hliníkového, EI 30 C3-D1, 1540x900 mm, O04, vr. plast. parapetnej dosky a oplechovania parapetu, vnút. žalúzie farba šedá </t>
  </si>
  <si>
    <t>227</t>
  </si>
  <si>
    <t>767111-31</t>
  </si>
  <si>
    <t>Spätná montáž strešného výlezu so svetlou širkou prielezu do 700x700 mm vrátane nových príslušných oplechovaní  (výlez demontovaný v rámci búracích prác) - strešná konštrukcia nad dvojpodlažnou časťou modulovej prístavby materskej školy</t>
  </si>
  <si>
    <t>Poznámka k položke:_x000D_
modulová nadstavba</t>
  </si>
  <si>
    <t>228</t>
  </si>
  <si>
    <t>767111-31-1</t>
  </si>
  <si>
    <t>Dodávka príslušných oplechovaní pre montáž strešného výlezu so svetlou šírkou prielezu do 700x700 mm do strešnej krytiny z trapézového plechu (výlez demontovaný v rámci búracích prác) - modulová stavba</t>
  </si>
  <si>
    <t>229</t>
  </si>
  <si>
    <t>767111-32</t>
  </si>
  <si>
    <t>Spätná montáž stropného výlezu so svetlou širkou prielezu do 700x700 mm vrátane príslušných pomocných konštrukcií (výlez demontovaný v rámci búracích prác) - modulová prístavba</t>
  </si>
  <si>
    <t>230</t>
  </si>
  <si>
    <t>767111-16</t>
  </si>
  <si>
    <t>Dodávka a montáž nosných prvkov obvodovej atiky v závislosti od výrobcu modulového systému hmotnosti do 1850 kg - systém montáže s prerušením tepelného mosta v zmysle systémového riešenia zvoleného výrobcu modulových systémov - modulová nadstavba</t>
  </si>
  <si>
    <t>231</t>
  </si>
  <si>
    <t>767-17</t>
  </si>
  <si>
    <t>Dodávka a montáž hasiacich prístrojov práškových 6 kg</t>
  </si>
  <si>
    <t>Poznámka k položke:_x000D_
Hasiace prístroje v súlade s STN 92 0202-1 práškové PHP Pr6. Hasiaci prístroj bude označený návodom na použitie a stanovište piktogramom podľa NV č. 387/2006 Z. z. a STN 92 0202-1. Prednostne sa hasiace prístroje umiestnia k hadicovému navijaku. Navrhujú sa hasiace prístroje práškové 6 kg, ABC.</t>
  </si>
  <si>
    <t>232</t>
  </si>
  <si>
    <t>998767201</t>
  </si>
  <si>
    <t>Presun hmôt pre kovové stavebné doplnkové konštrukcie v objektoch výšky do 6 m</t>
  </si>
  <si>
    <t>771</t>
  </si>
  <si>
    <t>Podlahy z dlaždíc</t>
  </si>
  <si>
    <t>233</t>
  </si>
  <si>
    <t>771415014</t>
  </si>
  <si>
    <t>Montáž soklíkov z obkladačiek porovinových ,výška 100 mm, vr. lepidla a škárovacie hmoty</t>
  </si>
  <si>
    <t>" pre podlahu P4" 19,5</t>
  </si>
  <si>
    <t>234</t>
  </si>
  <si>
    <t>5976398000</t>
  </si>
  <si>
    <t>Dlaždice keramické hr. 8 mm, vr. lepidla a škárovacie hmoty</t>
  </si>
  <si>
    <t>1,95*1,02 'Přepočítané koeficientom množstva</t>
  </si>
  <si>
    <t>235</t>
  </si>
  <si>
    <t>771575208</t>
  </si>
  <si>
    <t>Montáž podláh z dlaždíc keram. protišmykových hr. 8 mm, vr. trvalopružné lepidlo pre lepenie dlažieb v interiéry hr. 5 mm, dodávka vrátane škárovacích hmôt</t>
  </si>
  <si>
    <t>"nášľapnej vrstvy podlahy P4"43,2</t>
  </si>
  <si>
    <t>236</t>
  </si>
  <si>
    <t>5976448100-1</t>
  </si>
  <si>
    <t>Dlaždice keramické s protišmykovým povrchom hr. 8 mm, vr. trvalopružné lepidlo pre lepenie dlažieb v interiéry hr.5 mm, dodávka vrátane škárovacích hmôt</t>
  </si>
  <si>
    <t>43,2*1,02 'Přepočítané koeficientom množstva</t>
  </si>
  <si>
    <t>237</t>
  </si>
  <si>
    <t>7715752-1</t>
  </si>
  <si>
    <t>Oprava nášľapných vrstiev z keramickej dlažby v existujúcej časti objektu dotknutých stavebnými úpravami vrátane úpravy podkladu</t>
  </si>
  <si>
    <t>238</t>
  </si>
  <si>
    <t>998771201</t>
  </si>
  <si>
    <t>Presun hmôt pre podlahy z dlaždíc v objektoch výšky do 6m</t>
  </si>
  <si>
    <t>776</t>
  </si>
  <si>
    <t>Podlahy povlakové</t>
  </si>
  <si>
    <t>239</t>
  </si>
  <si>
    <t>776411000</t>
  </si>
  <si>
    <t>Lepenie podlahových soklíkov alebo líšt gumových, PVC, vr. lepidla, výška 100 mm, alt. keramický sokel</t>
  </si>
  <si>
    <t>" pre podlahu P5" 52</t>
  </si>
  <si>
    <t>"pre podlahu P6"38</t>
  </si>
  <si>
    <t>240</t>
  </si>
  <si>
    <t>2841291500</t>
  </si>
  <si>
    <t>Podlahovina z PVC vr. lepidla alt. keramický sokel</t>
  </si>
  <si>
    <t>"pre podlahu P5" 52*0,1</t>
  </si>
  <si>
    <t>" pre podlahu P6"38*0,1</t>
  </si>
  <si>
    <t>9*1,02 'Přepočítané koeficientom množstva</t>
  </si>
  <si>
    <t>241</t>
  </si>
  <si>
    <t>776521100</t>
  </si>
  <si>
    <t>Lepenie povlakových podláh  napr. PVC, alebo LINOLEUM hr. 6 mm + lepidlo hr. 2 mm (pri PVC a LINOLEUM), protišmyková podlaha</t>
  </si>
  <si>
    <t>"nášľapnej vrstvy podlahy P5"110,44</t>
  </si>
  <si>
    <t>242</t>
  </si>
  <si>
    <t>2841291500-1</t>
  </si>
  <si>
    <t>Podlahovina  napr. PVC, alebo LINOLEUM hr. 6 mm+ lepidlo hr. 2 mm (pri PVC a LINOLEUM), protišmyková podlaha</t>
  </si>
  <si>
    <t>110,44*1,03 'Přepočítané koeficientom množstva</t>
  </si>
  <si>
    <t>243</t>
  </si>
  <si>
    <t>77652110-2</t>
  </si>
  <si>
    <t>Lepenie povlakových podláh  napr. PVC, alebo LINOLEUM hr. 4 mm + lepidlo hr. 2 mm (pri PVC a LINOLEUM), protišmyková podlaha</t>
  </si>
  <si>
    <t>"nášľapnej vrstvy podlahy P6"87,7</t>
  </si>
  <si>
    <t>244</t>
  </si>
  <si>
    <t>2841291500-2</t>
  </si>
  <si>
    <t>Podlahovina  napr. PVC, alebo LINOLEUM hr. 4 mm+ lepidlo hr. 2 mm (pri PVC a LINOLEUM), protišmyková podlaha</t>
  </si>
  <si>
    <t>87,7*1,03 'Přepočítané koeficientom množstva</t>
  </si>
  <si>
    <t>245</t>
  </si>
  <si>
    <t>77652110-3</t>
  </si>
  <si>
    <t>Oprava nášľapných vrstiev z linolea alebo PVC v existujúcej časti objektu dotknutých stavebnými úpravami vrátane úpravy podkladu</t>
  </si>
  <si>
    <t>246</t>
  </si>
  <si>
    <t>998776201</t>
  </si>
  <si>
    <t>Presun hmôt pre podlahy povlakové v objektoch výšky do 6 m</t>
  </si>
  <si>
    <t>781</t>
  </si>
  <si>
    <t>Obklady</t>
  </si>
  <si>
    <t>247</t>
  </si>
  <si>
    <t>781415018</t>
  </si>
  <si>
    <t>Montáž obkladov vnútor. stien, keramický obklad hrúbky 8 mm, flexibilné lepidlo pre lepenie interérových obkladov hr. 5 mm - vrátane škárovacích a tesniacich hmôt</t>
  </si>
  <si>
    <t>"plocha 1.NP: 10 - obnova keramických obkladov dotknutých stavebnými úpravami v 1.05, 1.06"10</t>
  </si>
  <si>
    <t>"plocha 2.05" ((8,025-1)*2+0,9*0,2)*1,5*1,03</t>
  </si>
  <si>
    <t>"plocha 2.08" (19,57*2-0,9*2*4+(2,49+3,305)*0,2+(0,2+0,2)*0,8+(2,43+2,43)*0,14)*1,03</t>
  </si>
  <si>
    <t>"plocha 2.09"(7,41*2-0,9*2+0,97*0,2)*1,03</t>
  </si>
  <si>
    <t>"plocha 2.10" (7,805*2-0,8*2+0,97*0,2)*1,03</t>
  </si>
  <si>
    <t>248</t>
  </si>
  <si>
    <t>5978290000</t>
  </si>
  <si>
    <t>Obkladačky keramické hrúbky 8 mm, flexibilné lepidlo pre lepenie interérových obkladov hr. 5 mm - vrátane škárovacích a tesniacich hmôt</t>
  </si>
  <si>
    <t>95,347*1,02 'Přepočítané koeficientom množstva</t>
  </si>
  <si>
    <t>249</t>
  </si>
  <si>
    <t>781953-2</t>
  </si>
  <si>
    <t>Dodávka a montáž ukončovacích rohových profilov keramických obkladov hrúbky 8 mm, eloxovaný hliník, profil so zaoblenou hranou (zvislé a vodorovné hrany obkladov)</t>
  </si>
  <si>
    <t>(6,91+1,2+0,2+0,9+7,01+0,97+6,51+0,97+19,57-0,9*4+0,8*3+1,2*3+0,14*3+2,43*2+2,32+2,49)*1,02</t>
  </si>
  <si>
    <t>250</t>
  </si>
  <si>
    <t>998781201</t>
  </si>
  <si>
    <t>Presun hmôt pre obklady keramické v objektoch výšky do 6 m</t>
  </si>
  <si>
    <t>783</t>
  </si>
  <si>
    <t>Nátery</t>
  </si>
  <si>
    <t>251</t>
  </si>
  <si>
    <t>7831800-1</t>
  </si>
  <si>
    <t>Protipožiarny náter nosnej oceľovej konštrukcie vonkajšieho schodiska SCH2 v zmysle projektu protipožiarnej bezpečnosti stavby - realizácia v zmysle technologického predpisu zvoleného výrobcu protipožiarného náteru</t>
  </si>
  <si>
    <t>Poznámka k položke:_x000D_
 ako súčasť viacvrstvového náterového systému</t>
  </si>
  <si>
    <t>((0,12*4)*(4,17*4+1,97*2)+0,75*(8,565*2+2,752*2+1,164*1)+0,551*5*1+(0,06*0,237*2*4)+(0,06*2+0,237*2)*0,015*4+(0,04*0,995*2*1))*1,03</t>
  </si>
  <si>
    <t>((0,04*2+0,995*2)*0,015*1+(0,11*1*1)+(0,11*0,9*2)+(0,1*0,42*20))*1,03</t>
  </si>
  <si>
    <t>252</t>
  </si>
  <si>
    <t>78389461-1</t>
  </si>
  <si>
    <t>Úprava povrchov stropov a podhľadov  - interiérový náter, vnútorná farba 2x+penetrácia podkladu, D+M</t>
  </si>
  <si>
    <t>"plocha podhľadov 1.NP: 30 m2 - obnova maľby podhľadov dotknutých stavebnými úpravami v 1.05, 1.06 a v časti 1,07"30</t>
  </si>
  <si>
    <t>"plocha podhľadov 2.NP"(242,7)*1,03</t>
  </si>
  <si>
    <t>784</t>
  </si>
  <si>
    <t>Maľby</t>
  </si>
  <si>
    <t>253</t>
  </si>
  <si>
    <t>78445237-1</t>
  </si>
  <si>
    <t>Maľby z maliarskych zmesí tekutých , jednofarebné dvojnásobné v miestn. výšky do 3,80 m, vr.  penetrácia podkladu - materiál+práca</t>
  </si>
  <si>
    <t xml:space="preserve">"plocha 1.NP- obnova maľby v 1.05, 1.06 a v č"(5,325*1,5-1*0,52+10,97*1,2-1,3*0,9+0,9*2*0,1+1,3*2*0,1+14,22*1,2-2,6*0,9+0,9*2*0,1+2,6*2*0,1)*1,03 </t>
  </si>
  <si>
    <t>" plocha 2.03" (6,625*1,5-0,9*0,52)*1,03</t>
  </si>
  <si>
    <t>" plocha 2.04" (13,10*1,5-(0,8+0,9*2+1*2)*0,52)*1,03</t>
  </si>
  <si>
    <t>"plocha 2.05" (8,025*1-1,3*0,9+(0,9*2+1,3*2)*0,1)*1,03</t>
  </si>
  <si>
    <t>"plocha 2.06" (10,2*1,5-0,9*0,52-1,3*0,9+(0,9*2+1,3*2)*0,10)*1,03</t>
  </si>
  <si>
    <t>"plocha 2.07"(12,35*1,5-(0,9+1*2)*0,52-1,3*0,9+(0,9*2+1,3*2)*0,1)*1,03</t>
  </si>
  <si>
    <t>"plocha 2.08"(19,57*1-2,6*0,9*1-1,3*0,9*1+0,9*2*2*0,1+1,3*2*0,1+2,6*2*0,1)*1,03</t>
  </si>
  <si>
    <t>" plocha 2.09" (7,41*1-0,72*0,9+0,9*2*0,1+0,72*2*0,1)*1,03</t>
  </si>
  <si>
    <t>" plocha 2.10"(7,805*1-0,72*0,9+0,9*2*0,1+0,72*2*0,1)*1,03</t>
  </si>
  <si>
    <t>"plocha 2.11"(44,96*1,5-(0,9+1)*0,52-(1,11*1,4*1+2,6*1,4*5)+(1,4*2*0,1*6+1,11*0,1*1+2,6*0,1*5))*1,03</t>
  </si>
  <si>
    <t>"plocha 2.12"(38,52*1,05-0,9*0,52-(1,125*2+2,25*3)*0,95)*1,03</t>
  </si>
  <si>
    <t>(-(1,25*0,9*2)+0,95*2*0,22*5+1,125*0,22*2+2,25*0,22*3+0,9*2*0,22*2+1,25*2*0,22*2+(0,75*2+0,45*2)*2,65+(0,14*4)*2,65*6)*1,03</t>
  </si>
  <si>
    <t>2 - Vonkajšie žalúzie</t>
  </si>
  <si>
    <t>767111-33</t>
  </si>
  <si>
    <t xml:space="preserve">Exteriérová hliníková žalúzia pre okno rozmeru 2600x2100 mm, </t>
  </si>
  <si>
    <t>Poznámka k položke:_x000D_
popis: exteriérová hliníková žalúzia s profilom lamiel Z70 s elektromotorickým ovládaním s bočnými vodiacimi lištami osadenými do zateplenia ostenia okna, horný kastlík pre montáž žalúzie je priznaný, jedná sa o hliníkový krycí plech v odtieni fasádnej omietky (vo farbe fasádnej omietky), ovládanie žalúzie elektrické tlačidlom vedľa vypínača svetla pri vstupe do miestnosti - komplet dodávka a montáž vrátane príslušných komponentov, stavebných úprav a pripojenia na predpripravenú kabeláž , pripojovacia kabeláž a tlačidlá sú súčasťou projektu elektroinštalácie -  realizácia na základe zamerania rozmerov priamo na stavbe a spresnenie na základe požiadaviek stavebníka</t>
  </si>
  <si>
    <t>767111-34</t>
  </si>
  <si>
    <t xml:space="preserve">Exteriérová hliníková žalúzia pre oko rozmeru 1125x1650 mm, </t>
  </si>
  <si>
    <t>767111-35</t>
  </si>
  <si>
    <t xml:space="preserve">Exteriérová hliníková žalúzia pre oko rozmeru 2250x1650 mm, </t>
  </si>
  <si>
    <t>767111-36</t>
  </si>
  <si>
    <t xml:space="preserve">Exteriérová hliníková žalúzia pre dverný otvor rozmeru 1125x2450 mm, </t>
  </si>
  <si>
    <t>Poznámka k položke:_x000D_
popis: exteriérová hliníková žalúzia s profilom lamiel Z70 s elektromotorickým ovládaním s bočnými vodiacimi lištami osadenými do zateplenia ostenia dverného otvoru, horný kastlík pre montáž žalúzie je priznaný, jedná sa o hliníkový krycí plech v odtieni fasádnej omietky (vo farbe fasádnej omietky), ovládanie žalúzie elektrické tlačidlom vedľa vypínača svetla pri vstupe do miestnosti - komplet dodávka a montáž vrátane príslušných komponentov, stavebných úprav a pripojenia na predpripravenú kabeláž , pripojovacia kabeláž a tlačidlá sú súčasťou projektu elektroinštalácie -  realizácia na základe zamerania rozmerov priamo na stavbe a spresnenie na základe požiadaviek stavebníka_x000D_
_x000D_
poznámka: možnosť posuvu len po plnú spodnú výplň dverí</t>
  </si>
  <si>
    <t>998767202</t>
  </si>
  <si>
    <t>Presun hmôt pre kovové stavebné doplnkové konštrukcie v objektoch výšky nad 6 do 12 m</t>
  </si>
  <si>
    <t>3 - Vzduchotechnika</t>
  </si>
  <si>
    <t>D1 - M Práce a dodávky M</t>
  </si>
  <si>
    <t xml:space="preserve">    D2 - 24-M Montáže vzduchotechnických zariad.</t>
  </si>
  <si>
    <t>D1</t>
  </si>
  <si>
    <t>M Práce a dodávky M</t>
  </si>
  <si>
    <t>D2</t>
  </si>
  <si>
    <t>24-M Montáže vzduchotechnických zariad.</t>
  </si>
  <si>
    <t>24111-1</t>
  </si>
  <si>
    <t>Školská rekuperačná jednotka typ: HRClass-Unit 1000, Nástenné vnútorné prevedenie (kompakt), návrh jednotky v zmysle novej smernice EN 1253/2014 (ekodizajn ErP 2016 aj 2018), programovateľný káblový ovládač typ: RC, priestorové čidlo kvality vzduchu CO2</t>
  </si>
  <si>
    <t>24111-2</t>
  </si>
  <si>
    <t>Uzatváracia klapka s prípravou pre servopohon UK-S-560x315</t>
  </si>
  <si>
    <t>24111-3</t>
  </si>
  <si>
    <t>Protidažďová žalúzia hliníková so sitom PŽ Al 560x315 S</t>
  </si>
  <si>
    <t>24111-4</t>
  </si>
  <si>
    <t>Štvorhranné potrubie do obvodu 1750mm / 30% tvaroviek</t>
  </si>
  <si>
    <t>bm</t>
  </si>
  <si>
    <t>24111-5</t>
  </si>
  <si>
    <t>VZT potrubie spiro do priemeru DN 315 / 0% tvaroviek</t>
  </si>
  <si>
    <t>24111-6</t>
  </si>
  <si>
    <t>Tepelná izolácia hr=32mm s Al. fóliou</t>
  </si>
  <si>
    <t>24111-7</t>
  </si>
  <si>
    <t>Tepelná izolácia hr=20mm s Al. fóliou</t>
  </si>
  <si>
    <t>24111-8</t>
  </si>
  <si>
    <t>Montáž VZT</t>
  </si>
  <si>
    <t>24111-9</t>
  </si>
  <si>
    <t>Elektroinštalačný materiál</t>
  </si>
  <si>
    <t>24111-10</t>
  </si>
  <si>
    <t>Montážny, spojovací, závesný, kotviací a tesniaci materiál</t>
  </si>
  <si>
    <t>24111-11</t>
  </si>
  <si>
    <t>Funkčné skúšky a zaregulovanie VZT</t>
  </si>
  <si>
    <t>24111-12</t>
  </si>
  <si>
    <t>Lešenie</t>
  </si>
  <si>
    <t>24111-13</t>
  </si>
  <si>
    <t>Doprava</t>
  </si>
  <si>
    <t>24111-14</t>
  </si>
  <si>
    <t>Elektrorevízia napojenia el. zariadenií + rev. správa</t>
  </si>
  <si>
    <t>4 - Plynoinštalácia</t>
  </si>
  <si>
    <t xml:space="preserve">    723 - Zdravotechnika - plynovod</t>
  </si>
  <si>
    <t xml:space="preserve">    783 - Dokončovacie práce - nátery</t>
  </si>
  <si>
    <t>M - Práce a dodávky M</t>
  </si>
  <si>
    <t xml:space="preserve">    23-M - Montáže potrubia</t>
  </si>
  <si>
    <t>HZS - Hodinové zúčtovacie sadzby</t>
  </si>
  <si>
    <t>999281111</t>
  </si>
  <si>
    <t>Presun hmôt pre opravy a údržbu objektov vrátane vonkajších plášťov výšky do 25 m</t>
  </si>
  <si>
    <t>CS CENEKON 2016 02</t>
  </si>
  <si>
    <t>723</t>
  </si>
  <si>
    <t>Zdravotechnika - plynovod</t>
  </si>
  <si>
    <t>723150303</t>
  </si>
  <si>
    <t>Potrubie z oceľových rúrok hladkých čiernych spájaných zvarov. akosť 11 353.0 D 25/2, 6</t>
  </si>
  <si>
    <t>CS CENEKON 2018 02</t>
  </si>
  <si>
    <t>723190203</t>
  </si>
  <si>
    <t>Prípojka plynovodná z oceľových rúrok závitových čiernych spájaných na závit DN 20</t>
  </si>
  <si>
    <t>723190907</t>
  </si>
  <si>
    <t>Oprava plynovodného potrubia odvzdušnenie a napustenie potrubia</t>
  </si>
  <si>
    <t>723190909</t>
  </si>
  <si>
    <t>Oprava plynovodného potrubia neúradná tlaková skúška doterajšieho potrubia</t>
  </si>
  <si>
    <t>723190913</t>
  </si>
  <si>
    <t>Oprava plynovodného potrubia navarenie odbočky na potrubie DN 20</t>
  </si>
  <si>
    <t>723239202</t>
  </si>
  <si>
    <t>Montáž armatúr plynových s dvoma závitmi G 3/4 ostatné typy</t>
  </si>
  <si>
    <t>5518000029</t>
  </si>
  <si>
    <t>Guľový uzáver plyn, 3/4", FF, páčka, niklovaná mosadz OT 58, obj.č. 3802015030 IVAR</t>
  </si>
  <si>
    <t>998723102</t>
  </si>
  <si>
    <t>Presun hmôt pre vnútorný plynovod v objektoch výšky nad 6 do 12 m</t>
  </si>
  <si>
    <t>CS CENEKON 2018 01</t>
  </si>
  <si>
    <t>230050031</t>
  </si>
  <si>
    <t>Montáž doplnkových konštrukcií - z profilov. materiálov</t>
  </si>
  <si>
    <t>01</t>
  </si>
  <si>
    <t>Kotviace príslušenstvo HILTI nosník, podložka, závitová tyč, potrubná objímka, ...</t>
  </si>
  <si>
    <t>998767102.1</t>
  </si>
  <si>
    <t>Dokončovacie práce - nátery</t>
  </si>
  <si>
    <t>783421310</t>
  </si>
  <si>
    <t>Nátery kov.potr.a armatúr syntetické farby bielej armatúr do DN 100 mm dvojnás. 1x s emailovaním - 105µm</t>
  </si>
  <si>
    <t>Práce a dodávky M</t>
  </si>
  <si>
    <t>23-M</t>
  </si>
  <si>
    <t>Montáže potrubia</t>
  </si>
  <si>
    <t>230230002</t>
  </si>
  <si>
    <t>Predbežná tlaková skúška vodou DN 80</t>
  </si>
  <si>
    <t>230230017</t>
  </si>
  <si>
    <t>Hlavná tlaková skúška vzduchom 0, 6 MPa - STN 38 6413 DN 80</t>
  </si>
  <si>
    <t>230230121</t>
  </si>
  <si>
    <t>Príprava na tlakovú skúšku vzduchom a vodou do 0,6 MPa</t>
  </si>
  <si>
    <t>úsek</t>
  </si>
  <si>
    <t>230230201</t>
  </si>
  <si>
    <t>Príprava na odstránenie plynu z potrubia dusíkom</t>
  </si>
  <si>
    <t>230230212</t>
  </si>
  <si>
    <t>Odstránenie plynu z potrubia dusíkom   DN 80</t>
  </si>
  <si>
    <t>230230292</t>
  </si>
  <si>
    <t>Napustenie potrubia  OPZ</t>
  </si>
  <si>
    <t>HZS</t>
  </si>
  <si>
    <t>Hodinové zúčtovacie sadzby</t>
  </si>
  <si>
    <t>HZS000113</t>
  </si>
  <si>
    <t>Stavebno montážne práce náročné ucelené - odborné, tvorivé remeselné (Tr 3) v rozsahu viac ako 8 hodín, systémová skúška</t>
  </si>
  <si>
    <t>hod</t>
  </si>
  <si>
    <t>HZS000114</t>
  </si>
  <si>
    <t>Stavebno montážne práce najnáročnejšie na odbornosť - prehliadky pracoviska a revízie (Tr 4) tlaková skúška</t>
  </si>
  <si>
    <t>sub</t>
  </si>
  <si>
    <t>CS CENEKON 2017 01</t>
  </si>
  <si>
    <t>HZS000115</t>
  </si>
  <si>
    <t>Odborné práce, revízna správa</t>
  </si>
  <si>
    <t>5 - Zdravotechnika</t>
  </si>
  <si>
    <t xml:space="preserve">    721 - Zdravotech. vnútorná kanalizácia</t>
  </si>
  <si>
    <t xml:space="preserve">    722 - Zdravotechnika - vnútorný vodovod</t>
  </si>
  <si>
    <t xml:space="preserve">    724 - Zdravotechnika - strojné vybavenie</t>
  </si>
  <si>
    <t>952902110</t>
  </si>
  <si>
    <t>Čistenie budov zametaním v miestnostiach, chodbách, na schodišti a na povalách</t>
  </si>
  <si>
    <t>713482121</t>
  </si>
  <si>
    <t>Montáž trubíc z PE, hr.15-20 mm,vnút.priemer do 38 mm</t>
  </si>
  <si>
    <t>283310002800</t>
  </si>
  <si>
    <t>Izolačná PE trubica TUBOLIT DG 20x13 mm (d potrubia x hr. izolácie), nadrezaná, AZ FLEX</t>
  </si>
  <si>
    <t>283310003000</t>
  </si>
  <si>
    <t>Izolačná PE trubica TUBOLIT DG 25x13 mm (d potrubia x hr. izolácie), nadrezaná, AZ FLEX</t>
  </si>
  <si>
    <t>283310003200</t>
  </si>
  <si>
    <t>Izolačná PE trubica TUBOLIT DG 32x13 mm (d potrubia x hr. izolácie), nadrezaná, AZ FLEX</t>
  </si>
  <si>
    <t>283310004700</t>
  </si>
  <si>
    <t>Izolačná PE trubica TUBOLIT DG 22x20 mm (d potrubia x hr. izolácie), nadrezaná, AZ FLEX</t>
  </si>
  <si>
    <t>283310004800</t>
  </si>
  <si>
    <t>Izolačná PE trubica TUBOLIT DG 28x20 mm (d potrubia x hr. izolácie), nadrezaná, AZ FLEX</t>
  </si>
  <si>
    <t>283310004900</t>
  </si>
  <si>
    <t>Izolačná PE trubica TUBOLIT DG 35x20 mm (d potrubia x hr. izolácie), nadrezaná, AZ FLEX</t>
  </si>
  <si>
    <t>998713101</t>
  </si>
  <si>
    <t>Presun hmôt pre izolácie tepelné v objektoch výšky do 6 m</t>
  </si>
  <si>
    <t>721</t>
  </si>
  <si>
    <t>Zdravotech. vnútorná kanalizácia</t>
  </si>
  <si>
    <t>721171808</t>
  </si>
  <si>
    <t>Demontáž potrubia z novodurových rúr odpadového alebo pripojovacieho nad 75 do D114,  -0,00198 t</t>
  </si>
  <si>
    <t>721172200</t>
  </si>
  <si>
    <t>Montáž odpadového HT potrubia vodorovného DN 32</t>
  </si>
  <si>
    <t>286140036200</t>
  </si>
  <si>
    <t>HT rúra hrdlová DN 32 dĺ. 1 m PP systém pre rozvod vnútorného odpadu, PIPELIFE</t>
  </si>
  <si>
    <t>721172203</t>
  </si>
  <si>
    <t>Montáž odpadového HT potrubia vodorovného DN 40</t>
  </si>
  <si>
    <t>286140036800</t>
  </si>
  <si>
    <t>HT rúra hrdlová DN 40 dĺ. 1 m PP systém pre rozvod vnútorného odpadu, PIPELIFE</t>
  </si>
  <si>
    <t>721172206</t>
  </si>
  <si>
    <t>Montáž odpadového HT potrubia vodorovného DN 50</t>
  </si>
  <si>
    <t>286140037400</t>
  </si>
  <si>
    <t>HT rúra hrdlová DN 50 dĺ. 1 m PP systém pre rozvod vnútorného odpadu, PIPELIFE</t>
  </si>
  <si>
    <t>721172209</t>
  </si>
  <si>
    <t>Montáž odpadového HT potrubia vodorovného DN 70</t>
  </si>
  <si>
    <t>721172230</t>
  </si>
  <si>
    <t>Montáž odpadového HT potrubia zvislého DN 70</t>
  </si>
  <si>
    <t>286140038000</t>
  </si>
  <si>
    <t>HT rúra hrdlová DN 70 dĺ. 1 m PP systém pre rozvod vnútorného odpadu, PIPELIFE</t>
  </si>
  <si>
    <t>721172212</t>
  </si>
  <si>
    <t>Montáž odpadového HT potrubia vodorovného DN 100</t>
  </si>
  <si>
    <t>721172233</t>
  </si>
  <si>
    <t>Montáž odpadového HT potrubia zvislého DN 100</t>
  </si>
  <si>
    <t>286140038600</t>
  </si>
  <si>
    <t>HT rúra hrdlová DN 100 dĺ. 1 m PP systém pre rozvod vnútorného odpadu, PIPELIFE</t>
  </si>
  <si>
    <t>721172357</t>
  </si>
  <si>
    <t>Montáž čistiaceho kusu HT potrubia DN 100</t>
  </si>
  <si>
    <t>286540019100</t>
  </si>
  <si>
    <t>Čistiaci kus HT DN 100, PP systém pre beztlakový rozvod vnútorného odpadu, PIPELIFE</t>
  </si>
  <si>
    <t>721274112</t>
  </si>
  <si>
    <t>Montáž ventilačných hlavíc - iných typov DN 100</t>
  </si>
  <si>
    <t>CS CENEKON 2017 02</t>
  </si>
  <si>
    <t>429720000300</t>
  </si>
  <si>
    <t>Súprava vetracej hlavice HL810, DN 110, materiál PP</t>
  </si>
  <si>
    <t>721290012</t>
  </si>
  <si>
    <t>Montáž privzdušňovacieho ventilu pre odpadové potrubia DN 110</t>
  </si>
  <si>
    <t>551610001100</t>
  </si>
  <si>
    <t>Privzdušňovacia hlavica podomietková HL905, DN 50/75, (13 l/s), 0°až + 60°C, tr. A I, s krytkou, vnútorná kanalizácia, ABS</t>
  </si>
  <si>
    <t>721290123</t>
  </si>
  <si>
    <t>Ostatné - skúška tesnosti kanalizácie v objektoch dymom do DN 300</t>
  </si>
  <si>
    <t>998721101</t>
  </si>
  <si>
    <t>Presun hmôt pre vnútornú kanalizáciu v objektoch výšky do 6 m</t>
  </si>
  <si>
    <t>722</t>
  </si>
  <si>
    <t>Zdravotechnika - vnútorný vodovod</t>
  </si>
  <si>
    <t>722131914</t>
  </si>
  <si>
    <t>Oprava vodovodného potrubia závitového vsadenie odbočky do potrubia DN 32</t>
  </si>
  <si>
    <t>722160402</t>
  </si>
  <si>
    <t>Potrubie vodovodné z medených rúrok Cu 99,5 tvrdých spájaných mäkkou spájkou D 15/1,0 mm</t>
  </si>
  <si>
    <t>722172602</t>
  </si>
  <si>
    <t>Potrubie z rúr REHAU, rúrka univerzálna RAUTITAN stabil DN 20,0x2,9 v kotúčoch</t>
  </si>
  <si>
    <t>722172603</t>
  </si>
  <si>
    <t>Potrubie z rúr REHAU, rúrka univerzálna RAUTITAN stabil DN 25,0x3,7 v kotúčoch</t>
  </si>
  <si>
    <t>722172611</t>
  </si>
  <si>
    <t>Potrubie z rúr REHAU, rúrka univerzálna RAUTITAN stabil DN 32,0x4,7 v tyčiach</t>
  </si>
  <si>
    <t>722172622</t>
  </si>
  <si>
    <t>Potrubie z rúr REHAU, rúrka univerzálna RAUTITAN flex DN 20,0x2,8 v kotúčoch</t>
  </si>
  <si>
    <t>722172623</t>
  </si>
  <si>
    <t>Potrubie z rúr REHAU, rúrka univerzálna RAUTITAN flex DN 25,0x3,5 v kotúčoch</t>
  </si>
  <si>
    <t>722172624</t>
  </si>
  <si>
    <t>Potrubie z rúr REHAU, rúrka univerzálna RAUTITAN flex DN 32,0x4,4 v kotúčoch</t>
  </si>
  <si>
    <t>722221010</t>
  </si>
  <si>
    <t>Montáž guľového kohúta závitového priameho pre vodu G 1/2</t>
  </si>
  <si>
    <t>551110013700</t>
  </si>
  <si>
    <t>Guľový uzáver pre vodu Perfecta, 1/2" FF, páčka, niklovaná mosadz, IVAR</t>
  </si>
  <si>
    <t>722221015</t>
  </si>
  <si>
    <t>Montáž guľového kohúta závitového priameho pre vodu G 3/4</t>
  </si>
  <si>
    <t>551110013800</t>
  </si>
  <si>
    <t>Guľový uzáver pre vodu Perfecta, 3/4" FF, páčka, niklovaná mosadz, IVAR</t>
  </si>
  <si>
    <t>722221020</t>
  </si>
  <si>
    <t>Montáž guľového kohúta závitového priameho pre vodu G 1</t>
  </si>
  <si>
    <t>551110013900</t>
  </si>
  <si>
    <t>Guľový uzáver pre vodu Perfecta, 1" FF, páčka, niklovaná mosadz, IVAR</t>
  </si>
  <si>
    <t>722221082</t>
  </si>
  <si>
    <t>Montáž guľového kohúta vypúšťacieho závitového G 1/2</t>
  </si>
  <si>
    <t>551110011200</t>
  </si>
  <si>
    <t>Guľový uzáver vypúšťací s páčkou, 1/2" M, mosadz, IVAR</t>
  </si>
  <si>
    <t>722221175</t>
  </si>
  <si>
    <t>Montáž poistného ventilu závitového pre vodu G 3/4</t>
  </si>
  <si>
    <t>551210021600</t>
  </si>
  <si>
    <t>Ventil poistný, 3/4”x2,5 bar, armatúry pre uzavreté systémy, GIACOMINI</t>
  </si>
  <si>
    <t>722221195</t>
  </si>
  <si>
    <t>Montáž tlakového redukčného závitového ventilu bez manometru G 3/4</t>
  </si>
  <si>
    <t>551210034500</t>
  </si>
  <si>
    <t>Ventil termostatický zmiešavací pre TV, Brawa - mix - 97, + 30-65 °C, PN 14, niklovaná mosadz, IVAR</t>
  </si>
  <si>
    <t>722221270</t>
  </si>
  <si>
    <t>Montáž spätného ventilu závitového G 3/4</t>
  </si>
  <si>
    <t>551110016600</t>
  </si>
  <si>
    <t>Spätný ventil kontrolovateľný, 3/4" FF, PN 16, mosadz, disk plast IVAR</t>
  </si>
  <si>
    <t>722221365</t>
  </si>
  <si>
    <t>Montáž vodovodného filtra závitového G 3/4</t>
  </si>
  <si>
    <t>422010003000</t>
  </si>
  <si>
    <t>Filter závitový, 3/4", PN 20, mosadz OT 58, IVAR</t>
  </si>
  <si>
    <t>722290226</t>
  </si>
  <si>
    <t>Tlaková skúška vodovodného potrubia závitového do DN 50</t>
  </si>
  <si>
    <t>722290234</t>
  </si>
  <si>
    <t>Prepláchnutie a dezinfekcia vodovodného potrubia do DN 80</t>
  </si>
  <si>
    <t>998722101</t>
  </si>
  <si>
    <t>Presun hmôt pre vnútorný vodovod v objektoch výšky do 6 m</t>
  </si>
  <si>
    <t>724</t>
  </si>
  <si>
    <t>Zdravotechnika - strojné vybavenie</t>
  </si>
  <si>
    <t>724312105</t>
  </si>
  <si>
    <t>Montáž tlakovej nádoby pre pitnú vodu, objem 8 l</t>
  </si>
  <si>
    <t>484620000100</t>
  </si>
  <si>
    <t>Nádoba expanzná typ Refix DD s vakom 8 l, D 206 mm, v 345 mm, pripojenie G 3/4", 10 bar, biela, REFLEX</t>
  </si>
  <si>
    <t>732219205</t>
  </si>
  <si>
    <t>Montáž zásobníkového ohrievača vody pre ohrev pitnej vody v spojení s kotlami objem do 150 l</t>
  </si>
  <si>
    <t>732460040</t>
  </si>
  <si>
    <t>Montáž tepelného čerpadla kompaktného vonkajšie prevedenie 25 kW (vzduch-voda)</t>
  </si>
  <si>
    <t>484730002500</t>
  </si>
  <si>
    <t>Tepelné čerpadlo vzduch-voda ELIZ EURO 120 CA++ pre vonkajšiu inštaláciu</t>
  </si>
  <si>
    <t>998724102</t>
  </si>
  <si>
    <t>Presun hmôt pre strojné vybavenie v objektoch výšky nad 6 do 12 m</t>
  </si>
  <si>
    <t>725119109</t>
  </si>
  <si>
    <t>Montáž tlakového tlačidlového splachovača</t>
  </si>
  <si>
    <t>552380000900</t>
  </si>
  <si>
    <t>Ovládacie tlačidlo podomietkové pre dvojité splachovanie Sigma30, 246x164 mm, lesklý/matný/lesklý chróm, GEBERIT</t>
  </si>
  <si>
    <t>725119711</t>
  </si>
  <si>
    <t>Montáž predstenového systému záchodov do kombinovaných stien (napr.GEBERIT, AlcaPlast)</t>
  </si>
  <si>
    <t>5513005457</t>
  </si>
  <si>
    <t>DuoFix pre WC Sigma UP320, 1120 mm, 7,5 l, 1138x187x452 mm, s variabilnou výškou, plast, GEBERIT</t>
  </si>
  <si>
    <t>725119730</t>
  </si>
  <si>
    <t>Montáž záchodu do predstenového systému</t>
  </si>
  <si>
    <t>6420141340</t>
  </si>
  <si>
    <t>Klozet závesný CUBITO biela,360x560x400mm,keramika</t>
  </si>
  <si>
    <t>6420144610</t>
  </si>
  <si>
    <t>Sedátko s poklopom MIO, 378x448 mm, duroplast, biela</t>
  </si>
  <si>
    <t>642360000100</t>
  </si>
  <si>
    <t>Misa záchodová keramická závesná detská KERAMAG KIND, rozmer 330x535x250 mm, s hlbokým splachovaním, 6l, KOLO</t>
  </si>
  <si>
    <t>554330000800</t>
  </si>
  <si>
    <t>Záchodové sedadlo s poklopom detské KIND, biele, KOLO</t>
  </si>
  <si>
    <t>M33520000</t>
  </si>
  <si>
    <t>KOLO Nova Pro bezbarierové WC závesné, 70cm,pre telesne postihnutých, Rimfree</t>
  </si>
  <si>
    <t>M30102000</t>
  </si>
  <si>
    <t>KOLO Nova Pro bezbarierové WC sedadlo pre telesne postihnutých</t>
  </si>
  <si>
    <t>725219711</t>
  </si>
  <si>
    <t>Montáž predstenového systému umývadiel do kombinovaných stien (napr.GEBERIT, AlcaPlast)</t>
  </si>
  <si>
    <t>552280002100</t>
  </si>
  <si>
    <t>Súprava DuoFix pre umývadlo 400x86x86 mm, oceľ, sanitárny systém, GEBERIT</t>
  </si>
  <si>
    <t>725219730</t>
  </si>
  <si>
    <t>Montáž umývadla do predstenového systému</t>
  </si>
  <si>
    <t>642110002800</t>
  </si>
  <si>
    <t>Umývadlo keramické QUATTRO, rozmer 400x230x115 mm, s otvorom pre batériu vľavo, bez prepadu s povrchom Reflex, KOLO</t>
  </si>
  <si>
    <t>642110000200</t>
  </si>
  <si>
    <t>Umývadlo keramické CUBITO, rozmer 600x450x170 mm, biela, JIKA</t>
  </si>
  <si>
    <t>128557600</t>
  </si>
  <si>
    <t>KERAMAG Renova umývadlo 55x52cm,pre telesne postihnutých,otvorpre bat,bez prepad,Keratect</t>
  </si>
  <si>
    <t>725332320</t>
  </si>
  <si>
    <t>Montáž výlevky keramickej závesnej bez výtokovej armatúry</t>
  </si>
  <si>
    <t>6420137930</t>
  </si>
  <si>
    <t>Závesná výlevka MIRA NEW, 425x500x450 mm, keramika, plastová mreža biela</t>
  </si>
  <si>
    <t>725829201</t>
  </si>
  <si>
    <t>Montáž batérie umývadlovej a drezovej nástennej pákovej, alebo klasickej</t>
  </si>
  <si>
    <t>551450000200</t>
  </si>
  <si>
    <t>Batéria drezová nástenná Logo Neo DN 15, jednopáková, chróm, KLUDI</t>
  </si>
  <si>
    <t>725829206</t>
  </si>
  <si>
    <t>Montáž batérie umývadlovej a drezovej stojankovej s mechanickým ovládaním odpadového ventilu</t>
  </si>
  <si>
    <t>5513006090</t>
  </si>
  <si>
    <t>Umývadlová stojanková páková batéria CUBITO, s click-clack odpadom, 226x136 mm, chróm</t>
  </si>
  <si>
    <t>GRO 36333000</t>
  </si>
  <si>
    <t>GROHE Eurosmart Cosmopolitan E Infračervená elektronická batéria s termostatom,chróm 36333</t>
  </si>
  <si>
    <t>725869380</t>
  </si>
  <si>
    <t>Montáž zápachovej uzávierky pre zariaďovacie predmety, ostatných typov do D 32</t>
  </si>
  <si>
    <t>551620027100</t>
  </si>
  <si>
    <t>Vtokový lievik HL21, DN 32, (0,17 l/s), s protizápachovým uzáverom, vetranie a klimatizácia, PP</t>
  </si>
  <si>
    <t>551620015600</t>
  </si>
  <si>
    <t>Zápachová uzávierka podomietková UP HL138, DN32, krytka 100x100 mm, prídavná zápachová uzávierka, vetranie a klimatizácia, PP/ABS</t>
  </si>
  <si>
    <t>998725101</t>
  </si>
  <si>
    <t>Presun hmôt pre zariaďovacie predmety v objektoch výšky do 6 m</t>
  </si>
  <si>
    <t>230050033</t>
  </si>
  <si>
    <t>Montáž doplnkových konštrukcií - z rúrkových materiálov</t>
  </si>
  <si>
    <t>286710007600</t>
  </si>
  <si>
    <t>Potrubná objímka MP-PI pozinkovaná, rozsah upínania D 54-58 mm, M8, EPDM izolant, HILTI</t>
  </si>
  <si>
    <t>286710008200</t>
  </si>
  <si>
    <t>Potrubná objímka MP-PI pozinkovaná, rozsah upínania D 99-105 mm, DN potrubia 3 1/2", M8/M10, EPDM izolant, HILTI</t>
  </si>
  <si>
    <t>725989101</t>
  </si>
  <si>
    <t>Montáž dvierok kovových lakovaných</t>
  </si>
  <si>
    <t>173132.3</t>
  </si>
  <si>
    <t>Revízne dvierka - Plechové, biele 200 × 300 mm</t>
  </si>
  <si>
    <t>173132.2</t>
  </si>
  <si>
    <t>Revízne dvierka - Plechové, biele 150 × 300 mm</t>
  </si>
  <si>
    <t>998767101</t>
  </si>
  <si>
    <t>6 - Vykurovanie</t>
  </si>
  <si>
    <t xml:space="preserve">    733 - Ústredné kúrenie, rozvodné potrubie</t>
  </si>
  <si>
    <t xml:space="preserve">    734 - Ústredné kúrenie, armatúry.</t>
  </si>
  <si>
    <t xml:space="preserve">    731 - Ústredné kúrenie - kotolne</t>
  </si>
  <si>
    <t xml:space="preserve">    735 - Ústredné kúrenie, vykurov. telesá</t>
  </si>
  <si>
    <t>998276101</t>
  </si>
  <si>
    <t>Presun hmôt pre rúrové vedenie hĺbené z rúr z plast., hmôt alebo sklolamin. v otvorenom výkope</t>
  </si>
  <si>
    <t>713482141</t>
  </si>
  <si>
    <t>Montáž trubíc z EPDM, hr.25-32,vnút.priemer do 38 mm</t>
  </si>
  <si>
    <t>283310004600</t>
  </si>
  <si>
    <t>Izolačná PE trubica TUBOLIT DG 18x20 mm (d potrubia x hr. izolácie), nadrezaná, AZ FLEX</t>
  </si>
  <si>
    <t>733</t>
  </si>
  <si>
    <t>Ústredné kúrenie, rozvodné potrubie</t>
  </si>
  <si>
    <t>230120043</t>
  </si>
  <si>
    <t>Čistenie potrubia prefúkavaním alebo preplachovaním DN 50</t>
  </si>
  <si>
    <t>733111105</t>
  </si>
  <si>
    <t>Potrubie z rúrok závitových oceľových bezšvových bežných nízkotlakových DN 25</t>
  </si>
  <si>
    <t>733167100</t>
  </si>
  <si>
    <t>Montáž plasthliníkového potrubia RAUTITAN stabil lisovaním D 16,2x2,6</t>
  </si>
  <si>
    <t>286210005600</t>
  </si>
  <si>
    <t>Rúra univerzálna RAUTITAN stabil D 16,2x2,6, mm, 100 m kotúč, materiál: plasthliník, REHAU</t>
  </si>
  <si>
    <t>286220042400</t>
  </si>
  <si>
    <t>Spojka RAUTITAN PX obojstranne rovnaká D 16 mm , materiál: PPSU, REHAU</t>
  </si>
  <si>
    <t>733167103</t>
  </si>
  <si>
    <t>Montáž plasthliníkového potrubia RAUTITAN stabil lisovaním D 20,2x2,9</t>
  </si>
  <si>
    <t>286210005800</t>
  </si>
  <si>
    <t>Rúra univerzálna RAUTITAN stabil D 20,2x2,9 mm, 100 m kotúč, materiál: plasthliník, REHAU</t>
  </si>
  <si>
    <t>286220042500</t>
  </si>
  <si>
    <t>Spojka RAUTITAN PX obojstranne rovnaká D 20 mm , materiál: PPSU, REHAU</t>
  </si>
  <si>
    <t>733167106</t>
  </si>
  <si>
    <t>Montáž plasthliníkového potrubia RAUTITAN stabil lisovaním D 25x3,7</t>
  </si>
  <si>
    <t>286210006000</t>
  </si>
  <si>
    <t>Rúra univerzálna RAUTITAN stabil D 25x3,7 mm, 5 m tyč, materiál: plasthliník, REHAU</t>
  </si>
  <si>
    <t>286220042600</t>
  </si>
  <si>
    <t>Spojka RAUTITAN PX obojstranne rovnaká D 25 mm , materiál: PPSU, REHAU</t>
  </si>
  <si>
    <t>733167109</t>
  </si>
  <si>
    <t>Montáž plasthliníkového potrubia RAUTITAN stabil lisovaním D 32x4,7</t>
  </si>
  <si>
    <t>286210006200</t>
  </si>
  <si>
    <t>Rúra univerzálna RAUTITAN stabil D 32x4,7 mm, 5 m tyč, materiál: plasthliník, REHAU</t>
  </si>
  <si>
    <t>286220042700</t>
  </si>
  <si>
    <t>Spojka RAUTITAN PX obojstranne rovnaká D 32 mm , materiál: PPSU, REHAU</t>
  </si>
  <si>
    <t>733191302</t>
  </si>
  <si>
    <t>Tlaková skúška plastového potrubia nad 32 do 63 mm</t>
  </si>
  <si>
    <t>998733101</t>
  </si>
  <si>
    <t>Presun hmôt pre rozvody potrubia v objektoch výšky do 6 m</t>
  </si>
  <si>
    <t>734</t>
  </si>
  <si>
    <t>Ústredné kúrenie, armatúry.</t>
  </si>
  <si>
    <t>734213230</t>
  </si>
  <si>
    <t>Montáž ventilu odvzdušňovacieho závitového automatického G 1/4</t>
  </si>
  <si>
    <t>551210011200</t>
  </si>
  <si>
    <t>Ventil odvzdušňovací automatický hygroskopický, 1/4", PN 10, niklovaná mosadz, plast, IVAR</t>
  </si>
  <si>
    <t>734213240</t>
  </si>
  <si>
    <t>Montáž ventilu odvzdušňovacieho závitového automatického G 3/8</t>
  </si>
  <si>
    <t>551210009100</t>
  </si>
  <si>
    <t>Ventil odvzdušňovací automatický 3/8”, armatúry pre uzavreté systémy, GIACOMINI</t>
  </si>
  <si>
    <t>734223120</t>
  </si>
  <si>
    <t>Montáž ventilu závitového termostatického rohového jednoregulačného G 1/2</t>
  </si>
  <si>
    <t>1346602</t>
  </si>
  <si>
    <t>HERZ 3000 Diel pripájací, Rp 1/2"x G 3/4" priamy, pre 2-rúrkové sústavy, obojstranné vypúšťanie a napúšťanie, uzatvárateľné, pripojenie vykurovacie telesa Rp 1/2", pripojenie na rúru vonkajším závitom G 3/4" s kužeľ. tesnením</t>
  </si>
  <si>
    <t>734223208</t>
  </si>
  <si>
    <t>Montáž termostatickej hlavice kvapalinovej jednoduchej</t>
  </si>
  <si>
    <t>1910298</t>
  </si>
  <si>
    <t>TERMOSTATICKÁ HLAVICA -Design „H“  BIELA</t>
  </si>
  <si>
    <t>734251125</t>
  </si>
  <si>
    <t>Ventil poistný závitový nízkozdvižný pružinový P 10-237-606, PN 1,6/120st. C ON 13 7031 G 3/4</t>
  </si>
  <si>
    <t>734291113</t>
  </si>
  <si>
    <t>Ostané armatúry, kohútik plniaci a vypúšťací normy 13 7061, PN 1,0/100st. C G 1/2</t>
  </si>
  <si>
    <t>5511130110</t>
  </si>
  <si>
    <t>Vypúšťací guľový ventil, 1/2”, komplet, GIACOMINI</t>
  </si>
  <si>
    <t>734291340</t>
  </si>
  <si>
    <t>Montáž filtra závitového G 1</t>
  </si>
  <si>
    <t>422010002300</t>
  </si>
  <si>
    <t>Filter závitový nerez, 1", dĺ. 90 mm, nerez oceľ ASTM A351 CF8M, nerez oceľ AISI 316, IVAR</t>
  </si>
  <si>
    <t>734315010</t>
  </si>
  <si>
    <t>Montáž oceľového guľového kohúta na horúcu vodu obojstranne závitového DN 25</t>
  </si>
  <si>
    <t>551240001900</t>
  </si>
  <si>
    <t>Guľový kohút DN 25, obojstranne závitový na horúcu vodu, PN 40, vnútorný závit, oceľový, BALLOMAX</t>
  </si>
  <si>
    <t>734423131</t>
  </si>
  <si>
    <t>Tlakomer kontaktný č. 03395 priem. 160</t>
  </si>
  <si>
    <t>998734101</t>
  </si>
  <si>
    <t>Presun hmôt pre armatúry v objektoch výšky do 6 m</t>
  </si>
  <si>
    <t>731</t>
  </si>
  <si>
    <t>Ústredné kúrenie - kotolne</t>
  </si>
  <si>
    <t>7001506</t>
  </si>
  <si>
    <t>Obhliadka pred UDP</t>
  </si>
  <si>
    <t>731161000</t>
  </si>
  <si>
    <t>Montáž plynového kotla násteneho kondenzačného do 24 kW</t>
  </si>
  <si>
    <t>732331009</t>
  </si>
  <si>
    <t>Montáž expanznej nádoby tlak 3 bary s membránou 25 l</t>
  </si>
  <si>
    <t>7-736-701-311</t>
  </si>
  <si>
    <t>Logamax plus GB192-15i, biely</t>
  </si>
  <si>
    <t>7-738-112-317</t>
  </si>
  <si>
    <t>Logamatic RC300, biely s FA snímačom</t>
  </si>
  <si>
    <t>8-709-432-4</t>
  </si>
  <si>
    <t>GAF-K SADA DN 80/125</t>
  </si>
  <si>
    <t>8-709-463-6</t>
  </si>
  <si>
    <t>RÚRA KONC DN 80/125, 2000 MM, PP/NEREZ</t>
  </si>
  <si>
    <t>8-709-462-6</t>
  </si>
  <si>
    <t>DRŽIAK DN 125 - DO 46MM, NEREZ</t>
  </si>
  <si>
    <t>8-709-456-0</t>
  </si>
  <si>
    <t>RÚRA KONC. DN 80/125, 1000 MM, PP/OCEĽ</t>
  </si>
  <si>
    <t>8-730-830-086</t>
  </si>
  <si>
    <t>REFLEX EX. NÁDOBA NG 25/3 W</t>
  </si>
  <si>
    <t>731360109</t>
  </si>
  <si>
    <t>Príplatok k cene za 1 m nerezového komína KAMINODUR ERS DN 150, výšky do 18 m</t>
  </si>
  <si>
    <t>731360101</t>
  </si>
  <si>
    <t>Montáž PP komín DN 80 do výšky 8 m</t>
  </si>
  <si>
    <t>87094592</t>
  </si>
  <si>
    <t>Rúra odvodu spalín DN 80 1000 mm</t>
  </si>
  <si>
    <t>159978</t>
  </si>
  <si>
    <t>Koncovka koaxiálna strešná 125/80/2000 pre odvod spalín,PP tehlová</t>
  </si>
  <si>
    <t>38365</t>
  </si>
  <si>
    <t>Predĺženie dymovodu 1m 200mm</t>
  </si>
  <si>
    <t>86580</t>
  </si>
  <si>
    <t>/Ryra odvodu spalin DN80/2000m</t>
  </si>
  <si>
    <t>998731101</t>
  </si>
  <si>
    <t>Presun hmôt pre kotolne umiestnené vo výške (hĺbke) do 6 m</t>
  </si>
  <si>
    <t>735</t>
  </si>
  <si>
    <t>Ústredné kúrenie, vykurov. telesá</t>
  </si>
  <si>
    <t>735153300</t>
  </si>
  <si>
    <t>Príplatok k cene za odvzdušňovací ventil telies U. S. Steel Košice s príplatkom 8 %</t>
  </si>
  <si>
    <t>735154150</t>
  </si>
  <si>
    <t>Montáž vykurovacieho telesa panelového dvojradového do výšky 900 mm/ dĺžky 400-600 mm</t>
  </si>
  <si>
    <t>11360420130P</t>
  </si>
  <si>
    <t>Oceľové panelové radiátory KORAD 11VK 600x400, s pripojením vpravo/vľavo, s 1 panelom a 1 konvektorom, PLAN</t>
  </si>
  <si>
    <t>22360820130P</t>
  </si>
  <si>
    <t>Oceľové panelové radiátory KORAD 11VK 600x600, s pripojením vpravo/vľavo, s 1 panelmi a 1 konvektormi, PLAN</t>
  </si>
  <si>
    <t>22390620130P</t>
  </si>
  <si>
    <t>Oceľové panelové radiátory KORAD 11VK 600x1200, s pripojením vpravo/vľavo, s 1 panelmi a 1 konvektormi, PLAN</t>
  </si>
  <si>
    <t>22390620133P</t>
  </si>
  <si>
    <t>Oceľové panelové radiátory KORAD 21VK 600x1000, s pripojením vpravo/vľavo, s 2 panelmi a 1 konvektormi, PLAN</t>
  </si>
  <si>
    <t>22390620131P</t>
  </si>
  <si>
    <t>Oceľové panelové radiátory KORAD 22VK 600x800, s pripojením vpravo/vľavo, s 2 panelmi a 2 konvektormi, PLAN</t>
  </si>
  <si>
    <t>735191904</t>
  </si>
  <si>
    <t>Vyčistenie vykurovacích telies prepláchnutím vodou oceľových alebo liatinových</t>
  </si>
  <si>
    <t>735191905</t>
  </si>
  <si>
    <t>Ostatné opravy vykurovacích telies, odvzdušnenie telesa</t>
  </si>
  <si>
    <t>735191910</t>
  </si>
  <si>
    <t>Napustenie vody do vykurovacieho systému vrátane potrubia o v. pl. vykurovacích telies</t>
  </si>
  <si>
    <t>735494811</t>
  </si>
  <si>
    <t>Vypúšťanie vody z vykurovacích sústav o v. pl. vykurovacích telies</t>
  </si>
  <si>
    <t>998735101</t>
  </si>
  <si>
    <t>Presun hmôt pre vykurovacie telesá v objektoch výšky do 6 m</t>
  </si>
  <si>
    <t>Stavebno montážne práce náročné ucelené - odborné, tvorivé remeselné (Tr 3) v rozsahu viac ako 8 hodín, vykurovacia skúška</t>
  </si>
  <si>
    <t>Stavebno montážne práce najnáročnejšie na odbornosť - prehliadky pracoviska a revízie (Tr 4) vyregulovanie systému</t>
  </si>
  <si>
    <t>7 - Elektroinštalácia</t>
  </si>
  <si>
    <t>D1 - D1 - Rozvádzač R01 - úprava</t>
  </si>
  <si>
    <t xml:space="preserve">    D2 - D1-2 - Rozvádzač R01-výzbroj</t>
  </si>
  <si>
    <t xml:space="preserve">    21-M1 - Elektromontáže - rozvádzač R01</t>
  </si>
  <si>
    <t>D3 - D2 - Rozvádzač RMS1</t>
  </si>
  <si>
    <t xml:space="preserve">    D4 - D2-2 - Rozvádzač RMS1-výzbroj</t>
  </si>
  <si>
    <t xml:space="preserve">    21-M2 - Elektromontáže - rozvádzač RMS1</t>
  </si>
  <si>
    <t>D5 - D5 - Svetelné obvody</t>
  </si>
  <si>
    <t xml:space="preserve">    D6 - 21-M5 - Elektromontáže - svetelné obvody</t>
  </si>
  <si>
    <t>D7 - D6 - Zásuvkové obvody</t>
  </si>
  <si>
    <t xml:space="preserve">    D8 - 21-M6 - Elektromontáže - zásuvkové obvody</t>
  </si>
  <si>
    <t>D9 - D7 - Elektroinštalačný materiál</t>
  </si>
  <si>
    <t xml:space="preserve">    D10 - 21-M7 - Elektromontáže</t>
  </si>
  <si>
    <t>D11 - D8 - Bleskozvodný materiál</t>
  </si>
  <si>
    <t xml:space="preserve">    D12 - 21-M8 - Elektromontáže - bleskozvod</t>
  </si>
  <si>
    <t>D13 - D9 - Hlavná uzemňovacia sústava</t>
  </si>
  <si>
    <t xml:space="preserve">    D14 - 21-M15 - Zemné práce - hlavná uzemňovacia sústava</t>
  </si>
  <si>
    <t xml:space="preserve">    D15 - 9 - Ostatné konštrukcie a práce-búranie</t>
  </si>
  <si>
    <t xml:space="preserve">    D16 - D14 - Dokumentácia</t>
  </si>
  <si>
    <t xml:space="preserve">    D17 - 95-M - Revízie</t>
  </si>
  <si>
    <t>D1 - Rozvádzač R01 - úprava</t>
  </si>
  <si>
    <t>D1-2 - Rozvádzač R01-výzbroj</t>
  </si>
  <si>
    <t>OEZ:41634</t>
  </si>
  <si>
    <t>Istič LTN-2B-1</t>
  </si>
  <si>
    <t>Poznámka k položke:_x000D_
In 2 A, Ue AC 230 V / DC 72 V, charakteristika B, 1-pól, Icn 10 kA</t>
  </si>
  <si>
    <t>OEZ:41775</t>
  </si>
  <si>
    <t>Istič LTN-32B-3</t>
  </si>
  <si>
    <t>Poznámka k položke:_x000D_
In 32 A, Ue AC 230/400 V / DC 216 V, charakteristika B, 3-pól, Icn 10 kA</t>
  </si>
  <si>
    <t>OEZ:42313</t>
  </si>
  <si>
    <t>Napäťová spúšť SV-LT-X400</t>
  </si>
  <si>
    <t>Poznámka k položke:_x000D_
Uc AC 110 - 415 V / DC 110 V, pre LTE, LTN, LVN</t>
  </si>
  <si>
    <t>8595090535720</t>
  </si>
  <si>
    <t>Ochrana napájacieho vedenia 230 V/50 Hz  kombinované zvodiče SPD typ 1 a 2 (B+C)  pre sieť TN-C,TN-S, TT, IT  FLP-B+C MAXI VS/3+1</t>
  </si>
  <si>
    <t>Poznámka k položke:_x000D_
Saltek  FLP-B+C MAXI VS/3+1 100 kA (10/350)/4 póly, kombinovaný zvodič B+C 25 kA (10/350)/1 pól vyberateľný modul, optická signalizácia poruchy, možnosť blokácie modulu, diaľková signalizácia poruchy zostava trojpólového velmi výkonného kombinovaného zvodiča bleskových prúdov a uzatvoreného výkonného iskriska zapojených v móde 3+1, určený k inštalácii do rozvodov nn, na rozhraní zón LPZ 0 a LPZ 1, predovšetkým do hlavných rozvádzačov, k ochrane proti účinkom prepätia pri priamom i nepriamom údere blesku. Vhodný pre rodinné domy, administrativne a priemyselné objekty, popr. do podružných rozvádzačov rozľahlých objektov.</t>
  </si>
  <si>
    <t>GW42201</t>
  </si>
  <si>
    <t>Tlačidlo pre CENTRAL STOP GEWISS GW 42201</t>
  </si>
  <si>
    <t>Poznámka k položke:_x000D_
Požární tlačítko v krabici se sklem a dvěma kontaktními jednotkami v dodávce (1x NC + 1x NO)3A/240V. Tlačítko umožňuje instalaci s možností až 4 kontaktů dle potřeby najednou. Další kontaktní jednotky se objednávají zvlášť (GW74201 a GW74202). Náhradní sklo – GW42211.</t>
  </si>
  <si>
    <t>10002873.00</t>
  </si>
  <si>
    <t>Radová svornica SEZ DK RS 10/1 - modrá</t>
  </si>
  <si>
    <t>Poznámka k položke:_x000D_
Radová svornica SEZ DK RS 10/1 - modrá Prúd: 61 A Napätie: 800 V IP: 20 Max. prierez vodiča (mm2): 0,35 ÷ 10 mm2 pevný/0,5 ÷ 6 mm2 lanko</t>
  </si>
  <si>
    <t>10004223.00</t>
  </si>
  <si>
    <t>Radová svornica SEZ DK RS 10/2 - sivá</t>
  </si>
  <si>
    <t>Poznámka k položke:_x000D_
Radová svornica SEZ DK RS 10/2 - sivá Prúd: 61 A Napätie: 800 V IP: 20 Max. prierez vodiča (mm2): 0,35 ÷ 10 mm2 pevný/0,5 ÷ 6 mm2 lanko</t>
  </si>
  <si>
    <t>10007255.00</t>
  </si>
  <si>
    <t>Radová svornica SEZ DK RS 10/4 - zelená</t>
  </si>
  <si>
    <t>Poznámka k položke:_x000D_
Radová svornica SEZ DK RS 10/4 - zelená Prúd: 61 A Napätie: 800 V IP: 20 Max. prierez vodiča (mm2): 0,35 ÷ 10 mm2 pevný/0,5 ÷ 6 mm2 lanko</t>
  </si>
  <si>
    <t>10007256.00</t>
  </si>
  <si>
    <t>Radová svornica SEZ DK RS 25/4 - zelená</t>
  </si>
  <si>
    <t>Poznámka k položke:_x000D_
Radová svornica SEZ DK RS 25/4 - zelená Prúd: 101 A Napätie: 800 V Max. prierez vodiča (mm2): 1,5 ÷ 25 mm2 pevný/2,5 ÷ 16 mm2 lanko</t>
  </si>
  <si>
    <t>10007257.00</t>
  </si>
  <si>
    <t>Radová svornica SEZ DK RS 50/4 - zelená</t>
  </si>
  <si>
    <t>Poznámka k položke:_x000D_
Radová svornica SEZ DK RS 50/4 - zelená Prúd: 101 A Napätie: 800 V Max. prierez vodiča (mm2): 1,5 ÷ 70 mm2 pevný/2,5 ÷ 50 mm2 lanko</t>
  </si>
  <si>
    <t>10002759.00</t>
  </si>
  <si>
    <t>Príložka SEZ DK PRS/1 - modrá</t>
  </si>
  <si>
    <t>Poznámka k položke:_x000D_
PRÍLOŽKA PRE RADOVÉ SVORNICE RS 2,5 až RS10 Príložka SEZ DK PRS/1 - modrá</t>
  </si>
  <si>
    <t>10004230.00</t>
  </si>
  <si>
    <t>Príložka SEZ DK PRS/2 - sivá</t>
  </si>
  <si>
    <t>Poznámka k položke:_x000D_
PRÍLOŽKA PRE RADOVÉ SVORNICE RS 2,5 až RS10 Príložka SEZ DK PRS/2 - sivá</t>
  </si>
  <si>
    <t>10004231.00</t>
  </si>
  <si>
    <t>Príložka SEZ DK PRS/3 - žltá</t>
  </si>
  <si>
    <t>Poznámka k položke:_x000D_
PRÍLOŽKA PRE RADOVÉ SVORNICE RS 2,5 až RS10 Príložka SEZ DK PRS/3 - žltá</t>
  </si>
  <si>
    <t>10004233.00</t>
  </si>
  <si>
    <t>Príložka SEZ DK PRS 25/3 - žltá</t>
  </si>
  <si>
    <t>Poznámka k položke:_x000D_
PRÍLOŽKA PRE RADOVÉ SVORNICE RS25 Príložka SEZ DK PRS 25/3 - žltá</t>
  </si>
  <si>
    <t>10001477.00</t>
  </si>
  <si>
    <t>Koncová zvierka SEZ DK RSD-88</t>
  </si>
  <si>
    <t>Poznámka k položke:_x000D_
KONCOVÁ ZVIERKA PRE RADOVÉ SVORNICE RS25 SEZ DK RSD-88</t>
  </si>
  <si>
    <t>1557</t>
  </si>
  <si>
    <t>Lišta DIN 500mm, din35/0,5 PL 18,01</t>
  </si>
  <si>
    <t>21-M1</t>
  </si>
  <si>
    <t>Elektromontáže - rozvádzač R01</t>
  </si>
  <si>
    <t>210190003</t>
  </si>
  <si>
    <t>Úpravy rozvodnice</t>
  </si>
  <si>
    <t>Poznámka k položke:_x000D_
Vrátane demontáže a osadenia novej výzbroje, ukončenia a zapojenia kabeláže</t>
  </si>
  <si>
    <t>D3</t>
  </si>
  <si>
    <t>D2 - Rozvádzač RMS1</t>
  </si>
  <si>
    <t>OEZ:44453</t>
  </si>
  <si>
    <t>Rozvodnica pre zapustenú montáž RZB-Z-5S120</t>
  </si>
  <si>
    <t>Poznámka k položke:_x000D_
pre zapustenú montáž, nepriehľadné dvere, počet radov 5, počet modulov v rade 24, krytie IP30, PE+N, farba RAL9003, materiál : oceľ-plech</t>
  </si>
  <si>
    <t>OEZ:39352</t>
  </si>
  <si>
    <t>Schránka PD-RB-DVA4PS</t>
  </si>
  <si>
    <t>Poznámka k položke:_x000D_
plast, pripevnenie - samolepiaca páska, A4, pre RZB...,RNB...</t>
  </si>
  <si>
    <t>OEZ:39355</t>
  </si>
  <si>
    <t>Montážne úchyty PD-RB-4MU</t>
  </si>
  <si>
    <t>Poznámka k položke:_x000D_
súprava 4 ks, pre RZB...</t>
  </si>
  <si>
    <t>OEZ:44478</t>
  </si>
  <si>
    <t>Svorkový blok PD-RB-SB82</t>
  </si>
  <si>
    <t>Poznámka k položke:_x000D_
pre PE, 80 x 16 mm2, 2x 25 mm2, samolepiaca popisovacia páska PE, spojovací materiál 2x samorezná skrutka 1x M5 x 20, oceľová podložka 5,3 hrúbka 4 mm 3 ks</t>
  </si>
  <si>
    <t>OEZ:44480</t>
  </si>
  <si>
    <t>Držiak PD-RB-DSB33</t>
  </si>
  <si>
    <t>Poznámka k položke:_x000D_
pre RZB, počet modulov v rade 33, držiak pre ...-SB40, 4x PD-RB-SBN7, 2x samorezná skrutka 3,5 x 9</t>
  </si>
  <si>
    <t>OEZ:39354.1</t>
  </si>
  <si>
    <t>Zaslepenie PD-R-ZAS1000-S</t>
  </si>
  <si>
    <t>Poznámka k položke:_x000D_
Zaslepenie####-----####šírka 55 modulov, farba sivá, pre RZB...,RNB...</t>
  </si>
  <si>
    <t>D4</t>
  </si>
  <si>
    <t>D2-2 - Rozvádzač RMS1-výzbroj</t>
  </si>
  <si>
    <t>OEZ:41636</t>
  </si>
  <si>
    <t>Istič LTN-6B-1</t>
  </si>
  <si>
    <t>Poznámka k položke:_x000D_
Istič####-----####In 6 A, Ue AC 230 V / DC 72 V, charakteristika B, 1-pól, Icn 10 kA</t>
  </si>
  <si>
    <t>OEZ:41768</t>
  </si>
  <si>
    <t>Istič LTN-6B-3</t>
  </si>
  <si>
    <t>Poznámka k položke:_x000D_
In 6 A, Ue AC 230/400 V / DC 216 V, charakteristika B, 3-pól, Icn 10 kA</t>
  </si>
  <si>
    <t>OEZ:41638</t>
  </si>
  <si>
    <t>Istič LTN-10B-1</t>
  </si>
  <si>
    <t>Poznámka k položke:_x000D_
Istič####-----####In 10 A, Ue AC 230 V / DC 72 V, charakteristika B, 1-pól, Icn 10 kA</t>
  </si>
  <si>
    <t>OEZ:41640</t>
  </si>
  <si>
    <t>Istič LTN-16B-1</t>
  </si>
  <si>
    <t>Poznámka k položke:_x000D_
Istič####-----####In 16 A, Ue AC 230 V / DC 72 V, charakteristika B, 1-pól, Icn 10 kA</t>
  </si>
  <si>
    <t>OEZ:41674</t>
  </si>
  <si>
    <t>Istič LTN-16D-1</t>
  </si>
  <si>
    <t>Poznámka k položke:_x000D_
In 16 A, Ue AC 230 V / DC 72 V, charakteristika D, 1-pól, Icn 10 kA</t>
  </si>
  <si>
    <t>OEZ:41772</t>
  </si>
  <si>
    <t>Istič LTN-16B-3</t>
  </si>
  <si>
    <t>Poznámka k položke:_x000D_
In 16 A, Ue AC 230/400 V / DC 216 V, charakteristika B, 3-pól, Icn 10 kA</t>
  </si>
  <si>
    <t>OEZ:41675</t>
  </si>
  <si>
    <t>Istič LTN-20D-1</t>
  </si>
  <si>
    <t>Poznámka k položke:_x000D_
In 20 A, Ue AC 230 V / DC 72 V, charakteristika D, 1-pól, Icn 10 kA</t>
  </si>
  <si>
    <t>OEZ:41658</t>
  </si>
  <si>
    <t>Istič LTN-20C-1</t>
  </si>
  <si>
    <t>Poznámka k položke:_x000D_
In 20 A, Ue AC 230 V / DC 72 V, charakteristika C, 1-pól, Icn 10 kA</t>
  </si>
  <si>
    <t>OEZ:41793</t>
  </si>
  <si>
    <t>Istič LTN-40C-3</t>
  </si>
  <si>
    <t>Poznámka k položke:_x000D_
In 40 A, Ue AC 230/400 V / DC 216 V, charakteristika C, 3-pól, Icn 10 kA</t>
  </si>
  <si>
    <t>OEZ:42297</t>
  </si>
  <si>
    <t>Pomocný spínač PS-LT-1100</t>
  </si>
  <si>
    <t>Poznámka k položke:_x000D_
1x zapínací kontakt, 1x rozpínací kontakt, pre LTE, LTN, LVN, MSO</t>
  </si>
  <si>
    <t>OEZ:42452</t>
  </si>
  <si>
    <t>Prúdový chránič LFN-40-4-030A</t>
  </si>
  <si>
    <t>Poznámka k položke:_x000D_
In 40 A, Ue AC 230/400 V, Idn 30 mA, 4-pól, Inc 10 kA, typ A</t>
  </si>
  <si>
    <t>OEZ:42460</t>
  </si>
  <si>
    <t>Prúdový chránič LFN-63-4-300A</t>
  </si>
  <si>
    <t>Poznámka k položke:_x000D_
In 63 A, Ue AC 230/400 V, Idn 300 mA, 4-pól, Inc 10 kA, typ A</t>
  </si>
  <si>
    <t>OEZ:43244</t>
  </si>
  <si>
    <t>Fázové riadiace relé MMR-U3-001-A230</t>
  </si>
  <si>
    <t>Poznámka k položke:_x000D_
Monitorovacie relé####-----####sledovanie nadpätia, podpätia a výpadku fázy, Un AC 230 V, 1x prepínací kontakt 8 A</t>
  </si>
  <si>
    <t>OEZ:36610</t>
  </si>
  <si>
    <t>Inštalačný stýkač RSI-20-20-A230</t>
  </si>
  <si>
    <t>Poznámka k položke:_x000D_
Ith 20 A, Uc AC 230 V, 2x zapínací kontakt</t>
  </si>
  <si>
    <t>8595090520023</t>
  </si>
  <si>
    <t>Ochrana napájacieho vedenia 230 V/50 Hz  zvodič SPD typ 2 (C)  SLP-275 V/3S+1</t>
  </si>
  <si>
    <t>Poznámka k položke:_x000D_
Saltek  SLP-275 V/3S+1  vyberateľný modul, optická signalizácia poruchy, možnosť blokácie modulu, diaľková signalizácia poruchy zostava trojpólového varistorového zvodiča prepätia a uzatvoreného iskriska zapojených v móde 3+1, určený k inštalácii do rozvodov nn, predovšetkým pre siete TT do podružných rozvaděčů v objektech, lze použít i v sítích TN-S, k ochrane rozvodov a zariadenie proti účinkom indukovaného prepätia pri údere blesku a proti spinaciemu prepätiu</t>
  </si>
  <si>
    <t>10005806.00</t>
  </si>
  <si>
    <t>Prepojovací mostík - farba modrá SEZ DK 7/N</t>
  </si>
  <si>
    <t>Poznámka k položke:_x000D_
Prepojovací mostík - farba modrá SEZ DK 7/N Počet svoriek: 7 Prúd: 63 A Napätie: 660 V Max. prierez vodiča (mm2): 16 mm2 pevný/10 mm2 lanko Skrutky mostíkov: M5 Norma: STN EN 60947-7-1</t>
  </si>
  <si>
    <t>10005809.00</t>
  </si>
  <si>
    <t>Prepojovací mostík - farba modrá SEZ DK 12/N</t>
  </si>
  <si>
    <t>Poznámka k položke:_x000D_
Prepojovací mostík - farba modrá SEZ DK 12/N Počet svoriek: 12 Prúd: 63 A Napätie: 660 V Max. prierez vodiča (mm2): 16 mm2 pevný/10 mm2 lanko Skrutky mostíkov: M5 Norma: STN EN 60947-7-1</t>
  </si>
  <si>
    <t>21-M2</t>
  </si>
  <si>
    <t>Elektromontáže - rozvádzač RMS1</t>
  </si>
  <si>
    <t>210190002</t>
  </si>
  <si>
    <t>Montáž oceľoplechovej rozvodnice do váhy 100 kg</t>
  </si>
  <si>
    <t>Poznámka k položke:_x000D_
Vrátane osadenia výzbroje, ukončenia a zapojenia kabeláže</t>
  </si>
  <si>
    <t>D5</t>
  </si>
  <si>
    <t>D5 - Svetelné obvody</t>
  </si>
  <si>
    <t>33512</t>
  </si>
  <si>
    <t>LED SVIETIDLO NÁSTENNÉ/ STROPNÉ, FAGERHULT FGH ALLFIVE LED 21W 2995lm IP44 4000K MacAdam3 SDCM CRI80 L80B50 100.000h prisadené</t>
  </si>
  <si>
    <t>Poznámka k položke:_x000D_
Označenie: A číslo produktu: 33512</t>
  </si>
  <si>
    <t>33507</t>
  </si>
  <si>
    <t>LED SVIETIDLO NÁSTENNÉ/ STROPNÉ, FAGERHULT FGH ALLFIVE LED 30W 4724lm IP44 4000K MacAdam3 SDCM CRI80 L80B10 100.000h prisadené</t>
  </si>
  <si>
    <t>Poznámka k položke:_x000D_
Označenie: B číslo produktu: 33507</t>
  </si>
  <si>
    <t>57759</t>
  </si>
  <si>
    <t>LED SVIETIDLO NÁSTENNÉ/ STROPNÉ, FAGERHULT FGH DISCOVERY EVO LED 19W 2566lm IP44 IK07 4000K MacAdam3 SDCM CRI80 L90B50 60.000h prisadené</t>
  </si>
  <si>
    <t>Poznámka k položke:_x000D_
Označenie: C číslo produktu: 57759</t>
  </si>
  <si>
    <t>57759 - 92655</t>
  </si>
  <si>
    <t>LED SVIETIDLO NÁSTENNÉ/ STROPNÉ, FAGERHULT FGH DISCOVERY EVO LED 19W 2566lm IP44 IK07 4000K MacAdam3 SDCM CRI80 L90B50 60.000h prisadené + FAGERHULT FGH OUTDOOR CASING IP55 IK10 BLACK</t>
  </si>
  <si>
    <t>Poznámka k položke:_x000D_
Označenie: D číslo produktu: 57759 + 92655</t>
  </si>
  <si>
    <t>29467</t>
  </si>
  <si>
    <t>LED SVIETIDLO NÁSTENNÉ/ STROPNÉ, FAGERHULT FGH DTI TYPE1 BETA LED 24W 3060lm IP20 4000K MacAdam3 SDCM CRI80 L90B10 50.000h prisadené</t>
  </si>
  <si>
    <t>Poznámka k položke:_x000D_
Označenie: E číslo produktu: 29467</t>
  </si>
  <si>
    <t>Y8-2536</t>
  </si>
  <si>
    <t>Helios LED 1,2W IP65 1hod, svietidlo núdzoveho osvetlenia s akumulátorom</t>
  </si>
  <si>
    <t>Y12-4758</t>
  </si>
  <si>
    <t>Helios P LED 1,2W IP42 1hod, svietidlo núdzoveho osvetlenia s akumulátorom</t>
  </si>
  <si>
    <t>Poznámka k položke:_x000D_
označenie: N2</t>
  </si>
  <si>
    <t>5902448994413</t>
  </si>
  <si>
    <t>AXN, OZN/AXENU/1W/E/1/SE/X/WH 1W IP42 1hod, svietidlo núdzoveho osvetlenia s akumulátorom</t>
  </si>
  <si>
    <t>Poznámka k položke:_x000D_
Modus AXN OZN/AXENU/1W/E/1/SE/X/WH AXN univerzální optika,1W LED 130 lm BASIC IP42 1h , svítící při výpadku,  bílé</t>
  </si>
  <si>
    <t>OZN/ODB/3x1W/B/1/</t>
  </si>
  <si>
    <t>OUTDOOR LED, OZN/AXENU/1W/E/1/SE/X/WH 3W IP66 1hod, svietidlo núdzoveho osvetlenia s akumulátorom</t>
  </si>
  <si>
    <t>Poznámka k položke:_x000D_
MODUS OUTDOOR LED OZN/ODB/3x1W/B/1/SA/AT/WH OUTDOOR 3x1W LED  360 lm PREMIUM IP66 1h , stále svítící / svítící při výpadku, autotest, bílé</t>
  </si>
  <si>
    <t>3558A-A651 C</t>
  </si>
  <si>
    <t>Kryt spínača 1, 6, 7, 1/0, 6/0 3558A-A651 C slonová kosť</t>
  </si>
  <si>
    <t>3558A-A652 C</t>
  </si>
  <si>
    <t>Kryt spínača delený 5, 6+6, 1/0+1/0 3558A-A652 C slonová kosť</t>
  </si>
  <si>
    <t>3559-A01345</t>
  </si>
  <si>
    <t>Prístroj spínača 1, 1So 3559-A01345</t>
  </si>
  <si>
    <t>3559-A05345</t>
  </si>
  <si>
    <t>Prístroj prepínača 5 3559-A05345</t>
  </si>
  <si>
    <t>3559-A06345</t>
  </si>
  <si>
    <t>Prístroj prepínača 6, 6So 3559-A06345</t>
  </si>
  <si>
    <t>ESP000000287</t>
  </si>
  <si>
    <t>Prístroj prepínača 7, 3559-A07345(radenie: 7)</t>
  </si>
  <si>
    <t>3901A-B10 C</t>
  </si>
  <si>
    <t>Rámček jednonásobný 3901A-B10 C slonová kosť</t>
  </si>
  <si>
    <t>3901A-B30 C</t>
  </si>
  <si>
    <t>Rámček trojnásobný slonová kosť ABB Tango 3901A-B30 C</t>
  </si>
  <si>
    <t>SPS000000025</t>
  </si>
  <si>
    <t>Čidlo pohybu Massive - 87098/12/31 - max. 1200W - biele, resp.ekvivalent</t>
  </si>
  <si>
    <t>Poznámka k položke:_x000D_
140° Massive - 87098/12/31 - max. 1200W - biele</t>
  </si>
  <si>
    <t>SPS000000010</t>
  </si>
  <si>
    <t>Čidlo pohybu - 1030020 - Luxa 103-360 AP - 360° stropné - biele, resp.ekvivalent</t>
  </si>
  <si>
    <t>ESV000000020</t>
  </si>
  <si>
    <t>Svorka WAGO 224-112 - 24A/400V - lustrová</t>
  </si>
  <si>
    <t>ESV000001065</t>
  </si>
  <si>
    <t>Svorka WAGO 222-415 - 5x0,08-2,5mm2 drôt/0,08-4,0mm2 lanko - 32A/400V</t>
  </si>
  <si>
    <t>D6</t>
  </si>
  <si>
    <t>21-M5 - Elektromontáže - svetelné obvody</t>
  </si>
  <si>
    <t>210110001</t>
  </si>
  <si>
    <t>Jednopólový spínač - radenie 1, nástenný pre prostredie obyčajné alebo vlhké vrátane zapojenia</t>
  </si>
  <si>
    <t>210110003</t>
  </si>
  <si>
    <t>Sériový spínač (prepínač) -  radenie 5, nástenný pre prostredie obyčajné alebo vlhké vrátane zapojenia</t>
  </si>
  <si>
    <t>210110004</t>
  </si>
  <si>
    <t>Striedavý spínač (prepínač) - radenie 6, nástenný pre prostredie obyčajné alebo vlhké vrátane zapojenia</t>
  </si>
  <si>
    <t>210110005</t>
  </si>
  <si>
    <t>Krížový spínač (prepínač) - radenie 7, nástenný pre prostredie obyčajné alebo vlhké vrátane zapojenia</t>
  </si>
  <si>
    <t>210110095</t>
  </si>
  <si>
    <t>Spínače snímač pohybu - zapojenie a montáž</t>
  </si>
  <si>
    <t>210201240</t>
  </si>
  <si>
    <t>Zapojenie svietidla IP20, 1x svetelný zdroj</t>
  </si>
  <si>
    <t>210201250</t>
  </si>
  <si>
    <t>Zapojenie svietidla IP44, 1x svetelný zdroj</t>
  </si>
  <si>
    <t>210201500</t>
  </si>
  <si>
    <t>Zapojenie svietidla 1x svetelný zdroj, núdzového - núdzový režim</t>
  </si>
  <si>
    <t>210201911</t>
  </si>
  <si>
    <t>Montáž svietidla interiérového na strop do 1,0 kg</t>
  </si>
  <si>
    <t>210201912</t>
  </si>
  <si>
    <t>Montáž svietidla interiérového na strop do 2 kg</t>
  </si>
  <si>
    <t>210201913</t>
  </si>
  <si>
    <t>Montáž svietidla interiérového na strop do 5 kg</t>
  </si>
  <si>
    <t>210292041</t>
  </si>
  <si>
    <t>Preskúšanie svetelného alebo zásuvkového okruhu sprevádzkovaním</t>
  </si>
  <si>
    <t>D7</t>
  </si>
  <si>
    <t>D6 - Zásuvkové obvody</t>
  </si>
  <si>
    <t>5518A-2999 C</t>
  </si>
  <si>
    <t>Zásuvka IP44 kompletná ABB Tango 5518A-2999 C slonová kosť s clonkami a viečkom</t>
  </si>
  <si>
    <t>Poznámka k položke:_x000D_
Zásuvka obsahuje kovovú montážnu dosku, dodáva sa kompletná.  Radenie: 2P+PE s kolíkom s clonkami a viečkom Krytie: IP44 s viečkom Napätie: 250V Max prúd: 16A Montáž: pomocou skrutiek Montážna hĺbka: vhodná krabica KU68</t>
  </si>
  <si>
    <t>5513A-C02357 B.1</t>
  </si>
  <si>
    <t>Zásuvka dvojnásobná, clonky 5513A-C02357 C slonová kosť</t>
  </si>
  <si>
    <t>Poznámka k položke:_x000D_
Dvojzásuvka obsahuje kovovú montážnu dosku, dodáva sa kompletná s krytom aj rámikom. 2x2P+PE s kolíkom, clonkami a natočenou dutinou, bezskrutkové pripojenie vodičov</t>
  </si>
  <si>
    <t>3559-A88345</t>
  </si>
  <si>
    <t>Prístroj spínača žalúziového 1/0+1/0 3559-A88345</t>
  </si>
  <si>
    <t>3558A-A662 C</t>
  </si>
  <si>
    <t>Kryt spínača žalúziového, potlač ABB Tango 3558A-A662 C slonová kosť</t>
  </si>
  <si>
    <t>3938A-A106 B</t>
  </si>
  <si>
    <t>Svorkovnica päťpólová, kryt 3938A-A106 C slonová kosť</t>
  </si>
  <si>
    <t>Poznámka k položke:_x000D_
Dizajn ABB Tango, pre napojenie žalúzie, VZT</t>
  </si>
  <si>
    <t>EZA000000240</t>
  </si>
  <si>
    <t>Praktik - 5518-2069 B - 2-zásuvka priebežná - 16A/250V - biela</t>
  </si>
  <si>
    <t>EL740174</t>
  </si>
  <si>
    <t>Súprava pre invalidov do WC Schrack, zdroj na lištu, VISIO, biela</t>
  </si>
  <si>
    <t>Poznámka k položke:_x000D_
Schrack Súprava pre invalidov do WC, zdroj na lištu, VISIO, biela  Tlačidlo volania VISIO, biela  Potvrdzujúce tlačidlo VISIO, biela  Signálne svietidlo, akustický a optický alarm, 24 V AC/DC  Vrátane zdroja na DIN lištu -&gt; umiestniť do rozvádzača RMS1 Objednávacie číslo #: EL740174--</t>
  </si>
  <si>
    <t>EV105021</t>
  </si>
  <si>
    <t>Rámik 55mm, jednoduchý, biely pre vložky prístrojov 55x55mm</t>
  </si>
  <si>
    <t>Poznámka k položke:_x000D_
Schrack Rámik 55mm, jednoduchý, biely pre vložky prístrojov 55x55mm Objednávacie číslo #: EV105021--</t>
  </si>
  <si>
    <t>EV105022</t>
  </si>
  <si>
    <t>Rámik 55mm, dvojitý, biely pre vložky prístrojov 55x55mm</t>
  </si>
  <si>
    <t>Poznámka k položke:_x000D_
Schrack  Rámik 55mm, dvojitý, biely pre vložky prístrojov 55x55mm Objednávacie číslo #: EV105022--</t>
  </si>
  <si>
    <t>13183.0</t>
  </si>
  <si>
    <t>Servopohon Belimo LF 230-S</t>
  </si>
  <si>
    <t>Poznámka k položke:_x000D_
Havarijný servopohon Belimo LF 230-S. Napájanie 230V. Havarijný servopohon Belimo LF pre VZT klapky. Pohon je určený pre veľkosť klapiek do cca 0,8m2. Ovládanie pohonu je otvorené/zatvorené. Funkcie V prípade prerušenia napájania začne spätná pružina otáčať servopohon do východiskovej polohy. Napr. pri výpadku napájania uzatvorí klapku alebo guľový kohút. To isté možno docieliť aj obrátene, záleží len na východiskovej polohe klapky. Vlastnosti      Servopohon je istený proti preťaženiu, nie sú nutné žiadne koncové dorazy.     Jednoduchá montáž na hriadeľ klapky pomocou univerzálneho strmeňa.     Nastaviteľný pracovný uhol s mechanickým dorazom.     Súčasťou pohonu je jeden pomocný prepínací kontakt.</t>
  </si>
  <si>
    <t>310633</t>
  </si>
  <si>
    <t>Protipožiarny tmel HILTI CP 601S 310ML biel.</t>
  </si>
  <si>
    <t>Poznámka k položke:_x000D_
Obsah patróny/fóliového balenia 	310 ml</t>
  </si>
  <si>
    <t>D8</t>
  </si>
  <si>
    <t>21-M6 - Elektromontáže - zásuvkové obvody</t>
  </si>
  <si>
    <t>210111021</t>
  </si>
  <si>
    <t>Domová zásuvka v krabici obyč. alebo do vlhka, vrátane zapojenia 10/16 A 250 V 2P + Z</t>
  </si>
  <si>
    <t>210111022</t>
  </si>
  <si>
    <t>Domová zásuvka v krabici 10/16 A 250 V, 2P + Z 2 x zapojenie</t>
  </si>
  <si>
    <t>210290751</t>
  </si>
  <si>
    <t>Montáž motorického spotrebiča, ventilátora do 1.5 kW</t>
  </si>
  <si>
    <t>210290752</t>
  </si>
  <si>
    <t>Montáž motorického spotrebiča, ventilátora nad 1.5 kW, bez zapojenia</t>
  </si>
  <si>
    <t>210291780</t>
  </si>
  <si>
    <t>Montáž motora pre žalúzie do 30 Nm</t>
  </si>
  <si>
    <t>Poznámka k položke:_x000D_
Vratane zapojenia</t>
  </si>
  <si>
    <t>210451020</t>
  </si>
  <si>
    <t>Montáž a napojenie termostatu na stenu</t>
  </si>
  <si>
    <t>220711086</t>
  </si>
  <si>
    <t>Montáž a zapojenie CO2-plyn detektoru</t>
  </si>
  <si>
    <t>360430101</t>
  </si>
  <si>
    <t>Montáž servopohonu VZT-klapiek so spätnou pružinou - k.m.7 Nm</t>
  </si>
  <si>
    <t>D9</t>
  </si>
  <si>
    <t>D7 - Elektroinštalačný materiál</t>
  </si>
  <si>
    <t>341610013700</t>
  </si>
  <si>
    <t>Kábel medený bezhalogenový N2XH-O 2x1,5 mm2</t>
  </si>
  <si>
    <t>341610014300</t>
  </si>
  <si>
    <t>Kábel medený bezhalogenový N2XH-J 3x1,5 mm2</t>
  </si>
  <si>
    <t>341610014400</t>
  </si>
  <si>
    <t>Kábel medený bezhalogenový N2XH-J 3x2,5 mm2</t>
  </si>
  <si>
    <t>341610014500</t>
  </si>
  <si>
    <t>Kábel medený bezhalogenový N2XH-J 3x4 mm2</t>
  </si>
  <si>
    <t>341610014600</t>
  </si>
  <si>
    <t>Kábel medený bezhalogenový N2XH-J 3x6 mm2</t>
  </si>
  <si>
    <t>341610016800</t>
  </si>
  <si>
    <t>Kábel medený bezhalogenový N2XH-J 5x1,5 mm2</t>
  </si>
  <si>
    <t>341610017200</t>
  </si>
  <si>
    <t>Kábel medený bezhalogenový N2XH-J 5x10 mm2</t>
  </si>
  <si>
    <t>341610025000</t>
  </si>
  <si>
    <t>Kábel medený bezhalogenový NHXH FE180/E60 2x1,5 mm2</t>
  </si>
  <si>
    <t>341610012300</t>
  </si>
  <si>
    <t>Kábel medený bezhalogenový N2XH 4 mm2</t>
  </si>
  <si>
    <t>341610012400</t>
  </si>
  <si>
    <t>Kábel medený bezhalogenový N2XH 6 mm2</t>
  </si>
  <si>
    <t>341610012600</t>
  </si>
  <si>
    <t>Kábel medený bezhalogenový N2XH 16 mm2</t>
  </si>
  <si>
    <t>34139878</t>
  </si>
  <si>
    <t>Kábel J-H(St)H 2x2x0,8</t>
  </si>
  <si>
    <t>34139879</t>
  </si>
  <si>
    <t>Kábel J-H(St)H 4x2x0,8</t>
  </si>
  <si>
    <t>3410300730</t>
  </si>
  <si>
    <t>FTP 4x2x24 AWG, Cat.5e, LSOH Kábel na prenos dát</t>
  </si>
  <si>
    <t>Poznámka k položke:_x000D_
Pre napojenie termostatov a CO2 snímačov k rekuperačným jednotkám</t>
  </si>
  <si>
    <t>3412150420</t>
  </si>
  <si>
    <t>Signálny kábel JYTY 4x1</t>
  </si>
  <si>
    <t>Poznámka k položke:_x000D_
Ovládacie a signalizačné vedenie pre UK, VZT a ZTI</t>
  </si>
  <si>
    <t>038947</t>
  </si>
  <si>
    <t>Elektroinštalačná rúrka ohybná, bezhalogénová, HFX 320N D25 -25°C+105°C HF-biela</t>
  </si>
  <si>
    <t>080821</t>
  </si>
  <si>
    <t>Elektroinštalačná rúrka ohybná, bezhalogénová, HFX 320N D32 -25°C+105°C sv.šedá</t>
  </si>
  <si>
    <t>3411316050</t>
  </si>
  <si>
    <t>Rúrka dvojplášťová KOPOFLEX FA - čierna KF 09050 FA</t>
  </si>
  <si>
    <t>Poznámka k položke:_x000D_
Balenie: /50/1800 m</t>
  </si>
  <si>
    <t>2207036</t>
  </si>
  <si>
    <t>Upevňovací držiak - 2207036 - Grip 2031 M 30 FS - oceľový pozinkovaný</t>
  </si>
  <si>
    <t>Poznámka k položke:_x000D_
Upevňovací držiak - 2207036 - Grip 2031 M 30 FS - oceľový pozinkovaný Zväzkové držiaky sú vyrobené z pozinkovaného oceľového plechu a je možné ich bez problémov otvoriť a znovu zavrieť bez pomoci náradia. Pre jednoduché uloženie vedení a káblov môžu byť zväzkové držiaky počas ukladania káblov zostať otvorené. Až po dokončení inštalácie sa držiaky jednoducho zatvoria. Vďaka konštrukcii uzáveru a hmotnosti inštalovaných vedenie sa uzáver zabezpečuje sám proti nechcenému otvoreniu.  Do držiaka sa vôjde CYKY 3x1,5 - 30 ks káblov</t>
  </si>
  <si>
    <t>2207028</t>
  </si>
  <si>
    <t>Upevňovací držiak - 2207028 - Grip 2031 M 15 FS - oceľový pozinkovaný</t>
  </si>
  <si>
    <t>Poznámka k položke:_x000D_
Popis produktu Upevňovací držiak - 2207028 - Grip 2031 M 15 FS - oceľový pozinkovaný Zväzkové držiaky sú vyrobené z pozinkovaného oceľového plechu a je možné ich bez problémov otvoriť a znovu zavrieť bez pomoci náradia. Pre jednoduché uloženie vedení a káblov môžu byť zväzkové držiaky počas ukladania káblov zostať otvorené. Až po dokončení inštalácie sa držiaky jednoducho zatvoria. Vďaka konštrukcii uzáveru a hmotnosti inštalovaných vedenie sa uzáver zabezpečuje sám proti nechcenému otvoreniu.  Do držiaka sa vôjde CYKY 3x1,5 - 15 ks káblov</t>
  </si>
  <si>
    <t>EHM000000026</t>
  </si>
  <si>
    <t>Hmoždinka -  6x40mm - natĺkacia</t>
  </si>
  <si>
    <t>EHM000000025</t>
  </si>
  <si>
    <t>Hmoždinka -  8x45mm - natĺkacia</t>
  </si>
  <si>
    <t>1112</t>
  </si>
  <si>
    <t>Plastový popisný štítok s uchytením na označovanie káblov, zatváraci 30x8mm</t>
  </si>
  <si>
    <t>100ks</t>
  </si>
  <si>
    <t>KU 68-1901</t>
  </si>
  <si>
    <t>Univerzálna krabica pod omietku KU 68-1901</t>
  </si>
  <si>
    <t>Poznámka k položke:_x000D_
priemer 73mm hĺbka 42mm osová vzdialenosť pri spojení je 71mm</t>
  </si>
  <si>
    <t>6400-221/3</t>
  </si>
  <si>
    <t>Univerzálna krabica pod omietku 6400-221/3 s viečkom a svorkovnicou</t>
  </si>
  <si>
    <t>Poznámka k položke:_x000D_
materiál: polypropylén rozmery: priemer 71mm, hĺbka 43mm  príslušenstvo: viečko: V 082 (v balení) svorkovnica: 6303-13P1 (v balení) krytie: IP 20 (s viečkom) viečko: V 082 (v balení)</t>
  </si>
  <si>
    <t>EKR000000202</t>
  </si>
  <si>
    <t>Škatuľová rozvodka 6455-11P/2 - 5-pólová/400V - plastová - sivá</t>
  </si>
  <si>
    <t>EKR000000135</t>
  </si>
  <si>
    <t>Škatuľová rozvodka - 6455-27P - 5pólová - plastová</t>
  </si>
  <si>
    <t>EKR000000152</t>
  </si>
  <si>
    <t>Krabica rozbočovacia 680.001 - 4x23mm/PG16 - 65x35mm</t>
  </si>
  <si>
    <t>99017</t>
  </si>
  <si>
    <t>Krabica KSK 80</t>
  </si>
  <si>
    <t>Poznámka k položke:_x000D_
Montáž na materiály triedy horľavosti A1 - F Pro montáž do prostředí vyžadujících krytí IP 66.  Integrované těsnění v otvorech pro montáž na podkladový materiál. Určené pro přímou instalaci na povrch bez nutnosti podkládání izolační podložkou. Dokonalé utěsnění kabelů i trubek. Nerezové šrouby pro instalaci víka a krytky pro hlavy montážních šroubů součástí balení. Možnost instalace speciální řadové svorkovnice (S-KSK 1). Integrovaný O-kroužek pro možnost instalace kabelové průchodky. 8x průchody Ř 20 mm.</t>
  </si>
  <si>
    <t>919656</t>
  </si>
  <si>
    <t>Svorkovnica S-KSK 1 pre krabicu KSK</t>
  </si>
  <si>
    <t>Poznámka k položke:_x000D_
Montáž na materiály triedy horľavosti A1 - F Vhodná pro krabice KSK 80 a KSK 100. Odbočovací svorkovnice složená z pěti oddělených svorek. Jedna svorka je určena pro 4 vodiče o průřezu 1,5 - 2,5 mm2 nebo 3 vodiče o průřezu 4 mm2. Umožňuje snadnou montáž na dno krabic. Je určena pro max. napětí 500 V. Zkoušena dle ČSN EN 60998-1.</t>
  </si>
  <si>
    <t>D10</t>
  </si>
  <si>
    <t>21-M7 - Elektromontáže</t>
  </si>
  <si>
    <t>210010301</t>
  </si>
  <si>
    <t>Krabica prístrojová bez zapojenia</t>
  </si>
  <si>
    <t>210010321</t>
  </si>
  <si>
    <t>Krabica odbočná s viečkom, svorkovnicou vrátane zapojenia</t>
  </si>
  <si>
    <t>210881069</t>
  </si>
  <si>
    <t>Kábel bezhalogénový, medený uložený pevne N2XH 0,6/1,0 kV  2x1,5</t>
  </si>
  <si>
    <t>210881075</t>
  </si>
  <si>
    <t>Kábel bezhalogénový, medený uložený pevne N2XH 0,6/1,0 kV  3x1,5</t>
  </si>
  <si>
    <t>210881076</t>
  </si>
  <si>
    <t>Kábel bezhalogénový, medený uložený pevne N2XH 0,6/1,0 kV  3x2,5</t>
  </si>
  <si>
    <t>210881077</t>
  </si>
  <si>
    <t>Kábel bezhalogénový, medený uložený pevne N2XH 0,6/1,0 kV  3x4</t>
  </si>
  <si>
    <t>210881078</t>
  </si>
  <si>
    <t>Kábel bezhalogénový, medený uložený pevne N2XH 0,6/1,0 kV  3x6</t>
  </si>
  <si>
    <t>210881100</t>
  </si>
  <si>
    <t>Kábel bezhalogénový, medený uložený pevne N2XH 0,6/1,0 kV  5x1,5</t>
  </si>
  <si>
    <t>210881104</t>
  </si>
  <si>
    <t>Kábel bezhalogénový, medený uložený pevne N2XH 0,6/1,0 kV  5x10</t>
  </si>
  <si>
    <t>210881325</t>
  </si>
  <si>
    <t>Kábel bezhalogénový, medený uložený pevne NHXH-FE 180/E30 0,6/1,0 kV  2x1,5</t>
  </si>
  <si>
    <t>210881055</t>
  </si>
  <si>
    <t>Vodič bezhalogénový, medený uložený pevne N2XH 0,6/1,0 kV  4</t>
  </si>
  <si>
    <t>210881056</t>
  </si>
  <si>
    <t>Vodič bezhalogénový, medený uložený pevne N2XH 0,6/1,0 kV  6</t>
  </si>
  <si>
    <t>210881058</t>
  </si>
  <si>
    <t>Vodič bezhalogénový, medený uložený pevne N2XH 0,6/1,0 kV  16</t>
  </si>
  <si>
    <t>D11</t>
  </si>
  <si>
    <t>D8 - Bleskozvodný materiál</t>
  </si>
  <si>
    <t>459129</t>
  </si>
  <si>
    <t>Skúšobná svorka - DEHN SV-UNI+ Rd8-10/8-10 NIRO, resp.ekvivalent</t>
  </si>
  <si>
    <t>Poznámka k položke:_x000D_
Skúšobná svorka - SZ  Svorky UNI slúžia na spojenie zvodu a vývodu uzemnenia vo všetkých prevedeniach a z rôznych materiálov. • so stredovou doštičkou • nerezové skrutky M8x20/25 mm • pre 2 kruhové vodiče</t>
  </si>
  <si>
    <t>459139</t>
  </si>
  <si>
    <t>Svorka -  DEHN SV-UNI+ Rd8-10/FI30 NIRO, resp.ekvivalent</t>
  </si>
  <si>
    <t>Poznámka k položke:_x000D_
Svorka  • so stredovou doštičkou • pre kruhový a páskový vodič • nerezové skrutky M8x20/25 mm</t>
  </si>
  <si>
    <t>390259</t>
  </si>
  <si>
    <t>Spojovacia svorka - DEHN S-MMV Rd 6-8 PHNIRO, resp.ekvivalent</t>
  </si>
  <si>
    <t>Poznámka k položke:_x000D_
Spojovacia svorka - SS  • univerzálna svorka pre vodiče ? 6-8 mm • umožňuje krížové, paralelné spojenie vodičov • ochrana proti preklzu skrutky • štvorcový otvor v hornom diele; vratová skrutka M10 s plochou polgulatou hlavou a maticou</t>
  </si>
  <si>
    <t>390209</t>
  </si>
  <si>
    <t>Krížová svorka - SK - DEHN Svorka KV 200kA Rd8-10 NIRO, resp.ekvivalent</t>
  </si>
  <si>
    <t>Poznámka k položke:_x000D_
Krížová svorka - SK</t>
  </si>
  <si>
    <t>339059</t>
  </si>
  <si>
    <t>Pripojovacia svorka - SO - pre pripojenie odkvapových žľabov -  DEHN SV-O (B) Rd 8-10 NIRO, resp.ekvivalent</t>
  </si>
  <si>
    <t>Poznámka k položke:_x000D_
Pripojovacia svorka - SO - pre pripojenie odkvapových žľabov  DEHN SV-O (B) Rd 8-10 NIRO (DRK DUL 8.10 W16.22 V2A)	  • s dvojitou príchytkou • pripojenie 2 vodičov príchytkou v priečnom alebo pozdĺžnom smere • nerezová skrutka M8x20/25 mm Odkvapová svorka 2xRd 8-10mm rozsah uchytenia 16-22mm nerez V2A</t>
  </si>
  <si>
    <t>206289</t>
  </si>
  <si>
    <t>Podpera vedenia pod škridľovú strechu - DEHN PV-S Rd 8 UNIgrip 20 205 NIRO-2 s čeľusťou, resp.ekvivalent</t>
  </si>
  <si>
    <t>Poznámka k položke:_x000D_
DEHN PV-S Rd 8 UNIgrip 20 205 NIRO-2 s čeľusťou (DLH UG 8 H20 L205 KT V2A)	  • vzpera s prelisovanými ohybmi k zaháknutiu za late, vhodná pod taškovú krytinu • s prítlačnou čelusťou a držiakom DEHNgrip (kov) • voľné uloženie vodiča • výška podpery 20 mm</t>
  </si>
  <si>
    <t>204359</t>
  </si>
  <si>
    <t>Podpera vedenia na vrchol krovu -  DEHN PV-SZ Rd 8 snap 16S 169 NIRO-2, resp.ekvivalent</t>
  </si>
  <si>
    <t>Poznámka k položke:_x000D_
DEHN PV-SZ Rd 8 snap 16S 169 NIRO-2 Podpera vedenia Rd 8 pod krytinu snap, zahnutá vzpera, V 16mm, L 169mm, nerez-plast, sivá  • ? vodiča 8 mm • uloženie v ploche šikmej strechy pod kritinu • s držiakom DEHNsnap (plast) • voľné uloženie vodiča</t>
  </si>
  <si>
    <t>253050</t>
  </si>
  <si>
    <t>Podpera vedenia FB2 na ploché strechy, resp.ekvivalent</t>
  </si>
  <si>
    <t>Poznámka k položke:_x000D_
DEHN PV-FB2 Rd 8 V Máhrada PV02 Uloženie zachytávacieho a zvodového vedenia na plochej streche. • plastová podpera FB2 • dvojité uchytenie • záťaž z mrazuvzdorného betónu, hmotnosť betónovej záťaže 1kg</t>
  </si>
  <si>
    <t>123116</t>
  </si>
  <si>
    <t>Dvojitý hrebeňový držiak - pre tyče max. 1,5m, resp.ekvivalent</t>
  </si>
  <si>
    <t>Poznámka k položke:_x000D_
DEHN Držiak pre tyče Rd 10 a 16  • pre zachytávacie tyče s priemerom 10/16mm max.1,5m • pre distančné podpery GFK s priemerom 16mm • svorka pre pripojenie vodiča O 6-10 mm. • nastaviteľné rozmery držiaka 280 / 350 / 420 mm</t>
  </si>
  <si>
    <t>103410</t>
  </si>
  <si>
    <t>Zachytávacia tyč trubková DEHN Rd16/10 L 1500 AIMgSi, resp.ekvivalent</t>
  </si>
  <si>
    <t>Poznámka k položke:_x000D_
Zachytávacia tyč trubková do podstavcov s klinom a zúženým hrotom 1500mm  • priemer 16mm so zúžením na 10mm o dlžke 1000mm • uchytenie do betónových podstavcov pomocou klina</t>
  </si>
  <si>
    <t>104150</t>
  </si>
  <si>
    <t>DEHN Zachytávacia tyč Rd16 L 1500 AIMgSi, resp.ekvivalent</t>
  </si>
  <si>
    <t>102010</t>
  </si>
  <si>
    <t>DEHN Betónový podstavec 337 s klinom Rd16, resp.ekvivalent</t>
  </si>
  <si>
    <t>Poznámka k položke:_x000D_
• 17 kg podstavec s klinom pre tyče s priemerom 16mm • mrazuvzdorný betón</t>
  </si>
  <si>
    <t>106120</t>
  </si>
  <si>
    <t>DEHN výložník Rd 16 na stenu DEHNiso výložník Rd16 L 690 NIRO-2, resp.ekvivalent</t>
  </si>
  <si>
    <t>Poznámka k položke:_x000D_
• dilatačná tyč z vystuženého plastu GFK Rd 16 • odolné voči UV žiareniu, sivej farby • montáž na stenu</t>
  </si>
  <si>
    <t>102050</t>
  </si>
  <si>
    <t>DEHN Podložka pod betónový podstavec 337, resp.ekvivalent</t>
  </si>
  <si>
    <t>Poznámka k položke:_x000D_
• ochrana strešnej krytiny pod betónovým podstavcom chráni pred mechanickým poškodením • typ 337 pre betónové podstavce (102 010, 102002)</t>
  </si>
  <si>
    <t>392209</t>
  </si>
  <si>
    <t>Svorka MV - pre zachytávače - MV 200kA Rd 8-10/16 NIRO, resp. ekvivalent</t>
  </si>
  <si>
    <t>Poznámka k položke:_x000D_
náhrada SJ 01  DEHN Svorka MV 200kA Rd 8-10/16 NIRO</t>
  </si>
  <si>
    <t>274150</t>
  </si>
  <si>
    <t>Podpera vedenia do muriva - DEHN PV-F Rd 8-10 FI 20 hold 30 NIRO M8, resp.ekvivalent</t>
  </si>
  <si>
    <t>Poznámka k položke:_x000D_
DEHN PV-F Rd 8-10 FI 20 hold 30 NIRO M8 (LH ZS 8.10 FL20 M8 KS CU)	  • pevné uloženie vodiča • ? vodiča 8 - 10 mm / Fl 20 mm • s vnútorným závitom M8; pevne pripevnená príchytka, 2 skrutky M6 s podložkou • držiak DEHNhold, výška držiaka 30 mm</t>
  </si>
  <si>
    <t>EBL000000035</t>
  </si>
  <si>
    <t>Držiak ochranného uholníka do muriva - DUZ - 150mm - Fe/Zn - 0,24kg</t>
  </si>
  <si>
    <t>EBL000000096</t>
  </si>
  <si>
    <t>Ochranný uholník - OU 1,7m - 1700mm - Fe/Zn - 1,77kg</t>
  </si>
  <si>
    <t>481001</t>
  </si>
  <si>
    <t>Štítok orientačný - "1 až 9"</t>
  </si>
  <si>
    <t>Poznámka k položke:_x000D_
DEHN čiselný štítok č.1 až č.9 Rd7-10/FI30 Al (NS 7.10 FL30 MZ 1 AL)	 DEHN štítok s vyfrézovaným číslom 14 až 25 pre kruhové vodiče Rd7-10 a páskové vodiče FI30</t>
  </si>
  <si>
    <t>840008</t>
  </si>
  <si>
    <t>Gulatina - drôt 08mm - AL/Mg/Si - (1kg/7,40m) - 20kg/bal.</t>
  </si>
  <si>
    <t>Poznámka k položke:_x000D_
DEHN Kruhový vodič 8 AIMgSi polotvrdý (148m) (RD 8 ALMGSI HH R148M)	 Drôt AIMgSi Rd8 polotvrdý, bal.148m/20kg  • vedenie z Al a zliatiny AlMgSi nesmie byť uložený priamo na omietke, fasáde pod omietkou, v betóne a v zemi • drôty, vodiče s kruhovým prierezom, pre zachytávacie tyče, zvody, vyrovnanie potenciálu a uzemňovanie. Drôty vyhovujú požiadavkám ČSN EN 50164-2 alebo ČSN EN 62561-2.</t>
  </si>
  <si>
    <t>800010</t>
  </si>
  <si>
    <t>Gulatina - drôt 10 mm - Fe/Zn - (1kg/1,62 m)</t>
  </si>
  <si>
    <t>Poznámka k položke:_x000D_
DEHN Kruhový vodič 10 FeZn (81m) (RD 10 STTZN R81M)	 Drôt FeZn Rd10, bal.81m/50kg  • pre zachytávacie vedenia, zvody, vyrovnávanie potenciálu a uzemnenie • priemerná vrstva pozinkovania 50 mikronov</t>
  </si>
  <si>
    <t>D12</t>
  </si>
  <si>
    <t>21-M8 - Elektromontáže - bleskozvod</t>
  </si>
  <si>
    <t>210220241</t>
  </si>
  <si>
    <t>Svorka FeZn krížová SK a diagonálna krížová DKS</t>
  </si>
  <si>
    <t>210220246</t>
  </si>
  <si>
    <t>Svorka FeZn na odkvapový žľab SO</t>
  </si>
  <si>
    <t>210220247</t>
  </si>
  <si>
    <t>Svorka FeZn skúšobná SZ</t>
  </si>
  <si>
    <t>220730302</t>
  </si>
  <si>
    <t>Uzemnenie nosných častí a rúrok, svorka hromozvodná SS</t>
  </si>
  <si>
    <t>220730303</t>
  </si>
  <si>
    <t>Uzemnenie nosných častí a rúrok, svorka hromozvodná SJ 01</t>
  </si>
  <si>
    <t>210220810</t>
  </si>
  <si>
    <t>Podpery vedenia zliatina FeZn na plochú strechu</t>
  </si>
  <si>
    <t>210220831</t>
  </si>
  <si>
    <t>Zachytávacia tyč zliatina AlMgSi bez osadenia a s osadením</t>
  </si>
  <si>
    <t>210220880</t>
  </si>
  <si>
    <t>Ochranný uholník zliatina AlMgSi   OU</t>
  </si>
  <si>
    <t>210220881</t>
  </si>
  <si>
    <t>Držiak ochranného uholníka zliatina FeZn DU-Z,D a DOU</t>
  </si>
  <si>
    <t>210221060</t>
  </si>
  <si>
    <t>Tvarovanie ochranného vedenia na povrchu</t>
  </si>
  <si>
    <t>220730301.1</t>
  </si>
  <si>
    <t>Uzemnenie nosných častí a rúrok, uzemňovací drôt AlMgSi/ FeZn D 8mm na podperách</t>
  </si>
  <si>
    <t>D13</t>
  </si>
  <si>
    <t>D9 - Hlavná uzemňovacia sústava</t>
  </si>
  <si>
    <t>EBL000000696</t>
  </si>
  <si>
    <t>Prípojnica HUP 1809 - 5015073, resp. ekvivalent</t>
  </si>
  <si>
    <t>318209</t>
  </si>
  <si>
    <t>Uzemňovacia svorka -   DEHN S-K BD Rd 8-10 FI 30 NIRO-4, resp. ekvivalent</t>
  </si>
  <si>
    <t>Poznámka k položke:_x000D_
Uzemňovacia svorka - SR 03 B  DEHN S-K BD Rd 8-10 FI 30 NIRO-4 (KS 8.10 FL30 V4A)		  • umožňujú krížové a T spojenia vodičov • bez stredovej doštičky • pre kruhový a páskový vodič so šírkou do 30 mm</t>
  </si>
  <si>
    <t>318233</t>
  </si>
  <si>
    <t>Odbočovacia spojovacia svorka -  DEHN S-K BD FI 30 NIRO-4, resp. ekvivalent</t>
  </si>
  <si>
    <t>Poznámka k položke:_x000D_
Odbočovacia spojovacia svorka - SR 02 (M8)  DEHN S-K BD FI 30 NIRO-4 (KS FL30 V4A)	  • umožňujú krížové a T spojenia vodičov • bez stredovej doštičky • pre 2 páskové vodiče so šírkou do 30 mm</t>
  </si>
  <si>
    <t>zn_(Fe)SP 1</t>
  </si>
  <si>
    <t>Svorka pripojovacia pre spojenie kovových súčiastok D=8-10mm, SP1 mat. Fe-Zn, (z)</t>
  </si>
  <si>
    <t>810304</t>
  </si>
  <si>
    <t>Pásovina - páska 30/4mm - Fe/Zn - (1kg/1,06m)</t>
  </si>
  <si>
    <t>Poznámka k položke:_x000D_
DEHN Pásikový vodič 30x4 FeZn (52m) (BA 30X4 STTZN R52M)	 Pásovina FeZn FI30x4mm,120mm2, bal.52m/50kg  • pre pospojovanie a uzemnenie • priemerná vrstva pozinkovania 70 mikronov • páskové vodiče pre uzemňovanie a vyrovnanie potenciálu vyhovujú požiadavkám ČSN EN 50164-2 alebo ČSN EN 62561-2</t>
  </si>
  <si>
    <t>3410350192</t>
  </si>
  <si>
    <t>CY 4 zž   Kábel pre pevné uloženie, medený STN</t>
  </si>
  <si>
    <t>3410350193</t>
  </si>
  <si>
    <t>CY 6 zž    Kábel pre pevné uloženie, medený STN</t>
  </si>
  <si>
    <t>000000000A40EE121</t>
  </si>
  <si>
    <t>H07V-K 16 zž    Flexibilný kábel harmonizovaný</t>
  </si>
  <si>
    <t>Poznámka k položke:_x000D_
Ekvivalent CYA</t>
  </si>
  <si>
    <t>D14</t>
  </si>
  <si>
    <t>21-M15 - Zemné práce - hlavná uzemňovacia sústava</t>
  </si>
  <si>
    <t>220111771</t>
  </si>
  <si>
    <t>Vedenie uzeňovacie z FeZn drôtu do 120 mm2 na povrchu</t>
  </si>
  <si>
    <t>220111776</t>
  </si>
  <si>
    <t>Vedenie uzeňovacie z FeZn drôtu do 120 mm2 v zemi</t>
  </si>
  <si>
    <t>460200273</t>
  </si>
  <si>
    <t>Hĺbenie káblovej ryhy ručne 50 cm širokej a 90 cm hlbokej, v zemine triedy 3</t>
  </si>
  <si>
    <t>460120002</t>
  </si>
  <si>
    <t>Zásyp jamy so zhutnením a s úpravou povrchu, zemina triedy 3 - 4</t>
  </si>
  <si>
    <t>D15</t>
  </si>
  <si>
    <t>9 - Ostatné konštrukcie a práce-búranie</t>
  </si>
  <si>
    <t>971033431</t>
  </si>
  <si>
    <t>Vybúranie otvoru v murive tehl. plochy do 0, 25 m2 hr.do 150 mm,  -0,07300t</t>
  </si>
  <si>
    <t>971033441</t>
  </si>
  <si>
    <t>Vybúranie otvoru v murive tehl. plochy do 0, 25 m2 hr.do 300 mm,  -0,14600t</t>
  </si>
  <si>
    <t>974031221</t>
  </si>
  <si>
    <t>Vysekanie rýh v murive tehlovom na akúkoľvek maltu v priestore priľahlom k stropnej konštrukcii do hĺbky 30 mm a š. do 30 mm,  -0,00200 t</t>
  </si>
  <si>
    <t>974032122</t>
  </si>
  <si>
    <t>Vysekanie rýh v stenách a priečkach z dutých tehál a tvárnic do hĺbky 30 mm a š. do 70 mm,  -0,00200t</t>
  </si>
  <si>
    <t>974032134</t>
  </si>
  <si>
    <t>Vysekanie rýh v stenách a priečkach z dutých tehál a tvárnic do hĺbky 50 mm a š. do 150 mm,  -0,01100t</t>
  </si>
  <si>
    <t>974032144</t>
  </si>
  <si>
    <t>Vysekanie rýh v stenách a priečkach z dutých tehál a tvárnic do hĺbky 70 mm a š. do 150 mm,  -0,01600t</t>
  </si>
  <si>
    <t>D16</t>
  </si>
  <si>
    <t>D14 - Dokumentácia</t>
  </si>
  <si>
    <t>000400022</t>
  </si>
  <si>
    <t>Projektové práce - stavebná časť (stavebné objekty vrátane ich technického vybavenia). náklady na dokumentáciu skutočného zhotovenia stavby</t>
  </si>
  <si>
    <t>210251575</t>
  </si>
  <si>
    <t>Vystavenie revíznej správy, východisková revízia - Elektroinštalácia</t>
  </si>
  <si>
    <t>210251576</t>
  </si>
  <si>
    <t>Vystavenie revíznej správy, východisková revízia - NN Prípojka</t>
  </si>
  <si>
    <t>210251577</t>
  </si>
  <si>
    <t>Vystavenie revíznej správy, východisková revízia - Bleskozvod</t>
  </si>
  <si>
    <t>D17</t>
  </si>
  <si>
    <t>95-M - Revízie</t>
  </si>
  <si>
    <t>220111765</t>
  </si>
  <si>
    <t>Zmeranie a zhodnotenie zemného odporu vrátane záznamu do protokolu</t>
  </si>
  <si>
    <t>950106001</t>
  </si>
  <si>
    <t>Meranie pri revíziách meranie izol.odporov na prívode do prípojk.skrine rozvádzača alebo rozvodnice</t>
  </si>
  <si>
    <t>mer.</t>
  </si>
  <si>
    <t>950106003</t>
  </si>
  <si>
    <t>Meranie pri revíziách meranie izolačných odporov vnútorného zapojenia rozvádzača alebo rozvodnice</t>
  </si>
  <si>
    <t>950106006</t>
  </si>
  <si>
    <t>Meranie pri revíziách jednofázového alebo trojfáz. okruhu rozvádzača alebo rozvodnice nad 10 vývodov</t>
  </si>
  <si>
    <t>950106009</t>
  </si>
  <si>
    <t>Meranie pri revíziách impedancia slučky vypínača na rozv. zariadení spotrebičoch alebo prístrojoch</t>
  </si>
  <si>
    <t>950106010</t>
  </si>
  <si>
    <t>Meranie pri revíziách zemného prechodového odporu uzemnenia ochranného alebo pracovného</t>
  </si>
  <si>
    <t>950106012</t>
  </si>
  <si>
    <t>Meranie pri revíziách prechodového odporu ochranného spojenia alebo ochranného pospojovania</t>
  </si>
  <si>
    <t>950107001</t>
  </si>
  <si>
    <t>Pomocné práce pri revíziách vypnutie vedenia, preskúšanie a zaistenie vypnutého stavu,zapnutie</t>
  </si>
  <si>
    <t>950107004</t>
  </si>
  <si>
    <t>Pomocné práce pri revíziách demontáž a opätovná montáž krytu rozvádzača, rozvodnice</t>
  </si>
  <si>
    <t>950107008</t>
  </si>
  <si>
    <t>Pomocné práce pri revíziách demont.a opätovná mont.krytu el.prístroja, spotrebiča,inštal.krabice</t>
  </si>
  <si>
    <t>950107013</t>
  </si>
  <si>
    <t>Pomocné práce pri revíziách stanovenie výpočtového zaťaženia rozvádzača</t>
  </si>
  <si>
    <t>950107015</t>
  </si>
  <si>
    <t>Pomocné práce pri revíziách demontáž a opätovná montáž skušobnej svorky uzemnenia</t>
  </si>
  <si>
    <t xml:space="preserve">Poznámka: Projekt je spracovaný v stupni pre stavebné povolenie v zmysle čoho je spracovaný aj výkaz výmer. Podrobný výkaz výmer je potrebné spracovať na základe projektu pre realizáciu stavby, prípadne na základe vlastnej dielenskej dokumentácie, a výkaz aktualizovať. Pri naceňovaní diela v zmysle projektu pre stavebné povolenie je potrebné v jednotlivých skladbách uvažovať s cenami tak, aby zohľadňovali aj potrebu vyhotovenia rôznych priereazov a drážok pre rozvody projektovaných inštallácií, ako aj všetky neoddelitelné súčasti systémových riešení zvoleného dodávateľa modulárneho systému (rôzne kotevné prvky, rohové lišty, dilatačné lišty a pod.).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</si>
</sst>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numFmt numFmtId="165" formatCode="dd\.mm\.yyyy"/>
    <numFmt numFmtId="166" formatCode="#,##0.000"/>
  </numFmts>
  <fonts count="3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0"/>
      <name val="Arial CE"/>
    </font>
    <font>
      <b/>
      <sz val="10"/>
      <color rgb="FF969696"/>
      <name val="Arial CE"/>
    </font>
    <font>
      <b/>
      <sz val="10"/>
      <color rgb="FF464646"/>
      <name val="Arial CE"/>
    </font>
    <font>
      <sz val="8"/>
      <color rgb="FF969696"/>
      <name val="Arial CE"/>
    </font>
    <font>
      <sz val="9"/>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b/>
      <sz val="12"/>
      <color rgb="FF800000"/>
      <name val="Arial CE"/>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
      <sz val="10"/>
      <name val="Arial CE"/>
      <family val="2"/>
    </font>
    <font>
      <sz val="10"/>
      <color rgb="FF003366"/>
      <name val="Arial CE"/>
      <family val="2"/>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17">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top style="hair">
        <color rgb="FF969696"/>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0" fillId="0" borderId="0" applyNumberFormat="0" applyFill="0" applyBorder="0" applyAlignment="0" applyProtection="0"/>
  </cellStyleXfs>
  <cellXfs count="16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3" xfId="0" applyFont="1" applyBorder="1" applyAlignment="1">
      <alignment vertical="center"/>
    </xf>
    <xf numFmtId="0" fontId="15" fillId="0" borderId="5" xfId="0" applyFont="1" applyBorder="1" applyAlignment="1">
      <alignment horizontal="left" vertical="center"/>
    </xf>
    <xf numFmtId="0" fontId="0" fillId="0" borderId="5" xfId="0"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ont="1" applyFill="1" applyAlignment="1">
      <alignment vertical="center"/>
    </xf>
    <xf numFmtId="0" fontId="4" fillId="3" borderId="6" xfId="0" applyFont="1" applyFill="1" applyBorder="1" applyAlignment="1">
      <alignment horizontal="left" vertical="center"/>
    </xf>
    <xf numFmtId="0" fontId="0" fillId="3" borderId="7" xfId="0" applyFont="1" applyFill="1" applyBorder="1" applyAlignment="1">
      <alignment vertical="center"/>
    </xf>
    <xf numFmtId="0" fontId="4" fillId="3" borderId="7" xfId="0" applyFont="1" applyFill="1" applyBorder="1" applyAlignment="1">
      <alignment horizontal="center" vertical="center"/>
    </xf>
    <xf numFmtId="0" fontId="17" fillId="0" borderId="4" xfId="0" applyFont="1" applyBorder="1" applyAlignment="1">
      <alignment horizontal="left" vertical="center"/>
    </xf>
    <xf numFmtId="0" fontId="0" fillId="0" borderId="4" xfId="0" applyFont="1" applyBorder="1" applyAlignment="1">
      <alignment vertical="center"/>
    </xf>
    <xf numFmtId="0" fontId="1" fillId="0" borderId="5" xfId="0" applyFont="1" applyBorder="1" applyAlignment="1">
      <alignment horizontal="lef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1" xfId="0" applyFont="1" applyBorder="1" applyAlignment="1">
      <alignment vertical="center"/>
    </xf>
    <xf numFmtId="0" fontId="0" fillId="4" borderId="7" xfId="0" applyFont="1" applyFill="1" applyBorder="1" applyAlignment="1">
      <alignment vertical="center"/>
    </xf>
    <xf numFmtId="0" fontId="19" fillId="4" borderId="0" xfId="0" applyFont="1" applyFill="1" applyAlignment="1">
      <alignment horizontal="center" vertical="center"/>
    </xf>
    <xf numFmtId="0" fontId="4" fillId="0" borderId="3" xfId="0" applyFont="1" applyBorder="1" applyAlignment="1">
      <alignment vertical="center"/>
    </xf>
    <xf numFmtId="0" fontId="20" fillId="0" borderId="0" xfId="0" applyFont="1" applyAlignment="1">
      <alignment horizontal="left" vertical="center"/>
    </xf>
    <xf numFmtId="0" fontId="20" fillId="0" borderId="0" xfId="0" applyFont="1" applyAlignment="1">
      <alignment vertical="center"/>
    </xf>
    <xf numFmtId="4" fontId="20" fillId="0" borderId="0" xfId="0" applyNumberFormat="1" applyFont="1" applyAlignment="1">
      <alignment vertical="center"/>
    </xf>
    <xf numFmtId="0" fontId="4" fillId="0" borderId="0" xfId="0" applyFont="1" applyAlignment="1">
      <alignment horizontal="center" vertical="center"/>
    </xf>
    <xf numFmtId="0" fontId="4" fillId="0" borderId="0" xfId="0" applyFont="1" applyAlignment="1">
      <alignment horizontal="left" vertical="center"/>
    </xf>
    <xf numFmtId="0" fontId="21" fillId="0" borderId="0" xfId="0" applyFont="1" applyAlignment="1">
      <alignment horizontal="left" vertical="center"/>
    </xf>
    <xf numFmtId="0" fontId="22" fillId="0" borderId="0" xfId="1" applyFont="1" applyAlignment="1">
      <alignment horizontal="center" vertical="center"/>
    </xf>
    <xf numFmtId="0" fontId="5" fillId="0" borderId="3" xfId="0" applyFont="1" applyBorder="1" applyAlignment="1">
      <alignment vertical="center"/>
    </xf>
    <xf numFmtId="0" fontId="23" fillId="0" borderId="0" xfId="0" applyFont="1" applyAlignment="1">
      <alignment vertical="center"/>
    </xf>
    <xf numFmtId="0" fontId="24" fillId="0" borderId="0" xfId="0" applyFont="1" applyAlignment="1">
      <alignment vertical="center"/>
    </xf>
    <xf numFmtId="0" fontId="3" fillId="0" borderId="0" xfId="0" applyFont="1" applyAlignment="1">
      <alignment horizontal="center" vertical="center"/>
    </xf>
    <xf numFmtId="0" fontId="5" fillId="0" borderId="0" xfId="0" applyFont="1" applyAlignment="1">
      <alignment horizontal="left" vertical="center"/>
    </xf>
    <xf numFmtId="0" fontId="0" fillId="0" borderId="0" xfId="0" applyProtection="1"/>
    <xf numFmtId="0" fontId="0" fillId="0" borderId="3" xfId="0" applyFont="1" applyBorder="1" applyAlignment="1">
      <alignment vertical="center" wrapText="1"/>
    </xf>
    <xf numFmtId="0" fontId="15"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4" borderId="0" xfId="0" applyFont="1" applyFill="1" applyAlignment="1">
      <alignment horizontal="left" vertical="center"/>
    </xf>
    <xf numFmtId="0" fontId="19" fillId="4" borderId="0" xfId="0" applyFont="1" applyFill="1" applyAlignment="1">
      <alignment horizontal="right" vertical="center"/>
    </xf>
    <xf numFmtId="0" fontId="25" fillId="0" borderId="0" xfId="0" applyFont="1" applyAlignment="1">
      <alignment horizontal="left" vertical="center"/>
    </xf>
    <xf numFmtId="0" fontId="6" fillId="0" borderId="3" xfId="0" applyFont="1" applyBorder="1" applyAlignment="1">
      <alignment vertical="center"/>
    </xf>
    <xf numFmtId="0" fontId="6" fillId="0" borderId="15" xfId="0" applyFont="1" applyBorder="1" applyAlignment="1">
      <alignment horizontal="left" vertical="center"/>
    </xf>
    <xf numFmtId="0" fontId="6" fillId="0" borderId="15" xfId="0" applyFont="1" applyBorder="1" applyAlignment="1">
      <alignment vertical="center"/>
    </xf>
    <xf numFmtId="4" fontId="6" fillId="0" borderId="15" xfId="0" applyNumberFormat="1" applyFont="1" applyBorder="1" applyAlignment="1">
      <alignment vertical="center"/>
    </xf>
    <xf numFmtId="0" fontId="7" fillId="0" borderId="3" xfId="0" applyFont="1" applyBorder="1" applyAlignment="1">
      <alignment vertical="center"/>
    </xf>
    <xf numFmtId="0" fontId="7" fillId="0" borderId="15" xfId="0" applyFont="1" applyBorder="1" applyAlignment="1">
      <alignment horizontal="left" vertical="center"/>
    </xf>
    <xf numFmtId="0" fontId="7" fillId="0" borderId="15" xfId="0" applyFont="1" applyBorder="1" applyAlignment="1">
      <alignment vertical="center"/>
    </xf>
    <xf numFmtId="4" fontId="7" fillId="0" borderId="15" xfId="0" applyNumberFormat="1" applyFont="1" applyBorder="1" applyAlignment="1">
      <alignment vertical="center"/>
    </xf>
    <xf numFmtId="0" fontId="0" fillId="0" borderId="3" xfId="0" applyFont="1" applyBorder="1" applyAlignment="1">
      <alignment horizontal="center" vertical="center" wrapText="1"/>
    </xf>
    <xf numFmtId="0" fontId="19" fillId="4" borderId="12"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0" xfId="0" applyFont="1" applyFill="1" applyAlignment="1">
      <alignment horizontal="center" vertical="center" wrapText="1"/>
    </xf>
    <xf numFmtId="4" fontId="20" fillId="0" borderId="0" xfId="0" applyNumberFormat="1" applyFont="1" applyAlignment="1"/>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16" xfId="0" applyFont="1" applyBorder="1" applyAlignment="1" applyProtection="1">
      <alignment horizontal="center" vertical="center"/>
      <protection locked="0"/>
    </xf>
    <xf numFmtId="49" fontId="19" fillId="0" borderId="16" xfId="0" applyNumberFormat="1" applyFont="1" applyBorder="1" applyAlignment="1" applyProtection="1">
      <alignment horizontal="left" vertical="center" wrapText="1"/>
      <protection locked="0"/>
    </xf>
    <xf numFmtId="0" fontId="19" fillId="0" borderId="16" xfId="0" applyFont="1" applyBorder="1" applyAlignment="1" applyProtection="1">
      <alignment horizontal="left" vertical="center" wrapText="1"/>
      <protection locked="0"/>
    </xf>
    <xf numFmtId="0" fontId="19" fillId="0" borderId="16" xfId="0" applyFont="1" applyBorder="1" applyAlignment="1" applyProtection="1">
      <alignment horizontal="center" vertical="center" wrapText="1"/>
      <protection locked="0"/>
    </xf>
    <xf numFmtId="166" fontId="19" fillId="0" borderId="16" xfId="0" applyNumberFormat="1" applyFont="1" applyBorder="1" applyAlignment="1" applyProtection="1">
      <alignment vertical="center"/>
      <protection locked="0"/>
    </xf>
    <xf numFmtId="4" fontId="19" fillId="0" borderId="16" xfId="0" applyNumberFormat="1" applyFont="1" applyBorder="1" applyAlignment="1" applyProtection="1">
      <alignment vertical="center"/>
      <protection locked="0"/>
    </xf>
    <xf numFmtId="0" fontId="9" fillId="0" borderId="3" xfId="0" applyFont="1" applyBorder="1" applyAlignment="1">
      <alignment vertical="center"/>
    </xf>
    <xf numFmtId="0" fontId="2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6" fontId="9" fillId="0" borderId="0" xfId="0" applyNumberFormat="1" applyFont="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6" fontId="11" fillId="0" borderId="0" xfId="0" applyNumberFormat="1" applyFont="1" applyAlignment="1">
      <alignment vertical="center"/>
    </xf>
    <xf numFmtId="0" fontId="27" fillId="0" borderId="16" xfId="0" applyFont="1" applyBorder="1" applyAlignment="1" applyProtection="1">
      <alignment horizontal="center" vertical="center"/>
      <protection locked="0"/>
    </xf>
    <xf numFmtId="49" fontId="27" fillId="0" borderId="16" xfId="0" applyNumberFormat="1" applyFont="1" applyBorder="1" applyAlignment="1" applyProtection="1">
      <alignment horizontal="left" vertical="center" wrapText="1"/>
      <protection locked="0"/>
    </xf>
    <xf numFmtId="0" fontId="27" fillId="0" borderId="16" xfId="0" applyFont="1" applyBorder="1" applyAlignment="1" applyProtection="1">
      <alignment horizontal="left" vertical="center" wrapText="1"/>
      <protection locked="0"/>
    </xf>
    <xf numFmtId="0" fontId="27" fillId="0" borderId="16" xfId="0" applyFont="1" applyBorder="1" applyAlignment="1" applyProtection="1">
      <alignment horizontal="center" vertical="center" wrapText="1"/>
      <protection locked="0"/>
    </xf>
    <xf numFmtId="166" fontId="27" fillId="0" borderId="16" xfId="0" applyNumberFormat="1" applyFont="1" applyBorder="1" applyAlignment="1" applyProtection="1">
      <alignment vertical="center"/>
      <protection locked="0"/>
    </xf>
    <xf numFmtId="4" fontId="27" fillId="0" borderId="16" xfId="0" applyNumberFormat="1" applyFont="1" applyBorder="1" applyAlignment="1" applyProtection="1">
      <alignment vertical="center"/>
      <protection locked="0"/>
    </xf>
    <xf numFmtId="0" fontId="28" fillId="0" borderId="3" xfId="0" applyFont="1" applyBorder="1" applyAlignment="1">
      <alignment vertical="center"/>
    </xf>
    <xf numFmtId="0" fontId="29" fillId="0" borderId="0" xfId="0" applyFont="1" applyAlignment="1">
      <alignment vertical="center" wrapText="1"/>
    </xf>
    <xf numFmtId="0" fontId="0" fillId="0" borderId="0" xfId="0" applyFont="1" applyAlignment="1">
      <alignment vertical="center"/>
    </xf>
    <xf numFmtId="0" fontId="13" fillId="2" borderId="0" xfId="0" applyFont="1" applyFill="1" applyAlignment="1">
      <alignment horizontal="center" vertical="center"/>
    </xf>
    <xf numFmtId="4" fontId="32" fillId="0" borderId="0" xfId="0" applyNumberFormat="1" applyFont="1" applyAlignment="1"/>
    <xf numFmtId="4" fontId="24" fillId="0" borderId="0" xfId="0" applyNumberFormat="1" applyFont="1" applyAlignment="1">
      <alignment vertical="center"/>
    </xf>
    <xf numFmtId="0" fontId="24" fillId="0" borderId="0" xfId="0" applyFont="1" applyAlignment="1">
      <alignment vertical="center"/>
    </xf>
    <xf numFmtId="4" fontId="20" fillId="0" borderId="0" xfId="0" applyNumberFormat="1" applyFont="1" applyAlignment="1">
      <alignmen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13" fillId="2" borderId="0" xfId="0" applyFont="1" applyFill="1" applyAlignment="1">
      <alignment horizontal="center" vertical="center"/>
    </xf>
    <xf numFmtId="0" fontId="2" fillId="0" borderId="0" xfId="0" applyFont="1" applyAlignment="1">
      <alignment horizontal="left" vertical="center" wrapText="1"/>
    </xf>
    <xf numFmtId="4" fontId="15" fillId="0" borderId="5" xfId="0" applyNumberFormat="1" applyFont="1" applyBorder="1" applyAlignment="1">
      <alignment vertical="center"/>
    </xf>
    <xf numFmtId="0" fontId="0" fillId="0" borderId="5" xfId="0" applyFont="1" applyBorder="1" applyAlignment="1">
      <alignment vertical="center"/>
    </xf>
    <xf numFmtId="0" fontId="1" fillId="0" borderId="0" xfId="0" applyFont="1" applyAlignment="1">
      <alignment horizontal="right" vertical="center"/>
    </xf>
    <xf numFmtId="4" fontId="16"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7" xfId="0" applyNumberFormat="1" applyFont="1" applyFill="1" applyBorder="1" applyAlignment="1">
      <alignment vertical="center"/>
    </xf>
    <xf numFmtId="0" fontId="0" fillId="3" borderId="7" xfId="0" applyFont="1" applyFill="1" applyBorder="1" applyAlignment="1">
      <alignment vertical="center"/>
    </xf>
    <xf numFmtId="0" fontId="0" fillId="3" borderId="8" xfId="0" applyFont="1" applyFill="1" applyBorder="1" applyAlignment="1">
      <alignment vertical="center"/>
    </xf>
    <xf numFmtId="0" fontId="23" fillId="0" borderId="0" xfId="0" applyFont="1" applyAlignment="1">
      <alignment horizontal="left" vertical="center" wrapText="1"/>
    </xf>
    <xf numFmtId="0" fontId="19" fillId="4" borderId="7" xfId="0" applyFont="1" applyFill="1" applyBorder="1" applyAlignment="1">
      <alignment horizontal="center" vertical="center"/>
    </xf>
    <xf numFmtId="0" fontId="19" fillId="4" borderId="7" xfId="0" applyFont="1" applyFill="1" applyBorder="1" applyAlignment="1">
      <alignment horizontal="left" vertical="center"/>
    </xf>
    <xf numFmtId="0" fontId="19" fillId="4" borderId="8" xfId="0" applyFont="1" applyFill="1" applyBorder="1" applyAlignment="1">
      <alignment horizontal="left" vertical="center"/>
    </xf>
    <xf numFmtId="0" fontId="4" fillId="3" borderId="7" xfId="0" applyFont="1" applyFill="1" applyBorder="1" applyAlignment="1">
      <alignment horizontal="left" vertical="center"/>
    </xf>
    <xf numFmtId="0" fontId="19" fillId="4" borderId="6"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31" fillId="0" borderId="0" xfId="0" applyFont="1" applyAlignment="1">
      <alignment wrapText="1"/>
    </xf>
    <xf numFmtId="0" fontId="2" fillId="0" borderId="0" xfId="0" applyFont="1" applyAlignment="1">
      <alignment vertical="center" wrapText="1"/>
    </xf>
    <xf numFmtId="0" fontId="2" fillId="0" borderId="0" xfId="0" applyFont="1" applyAlignment="1">
      <alignment vertical="center"/>
    </xf>
    <xf numFmtId="4" fontId="20" fillId="0" borderId="0" xfId="0" applyNumberFormat="1" applyFont="1" applyAlignment="1">
      <alignment horizontal="right" vertical="center"/>
    </xf>
    <xf numFmtId="0" fontId="19" fillId="4" borderId="7" xfId="0" applyFont="1" applyFill="1" applyBorder="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105"/>
  <sheetViews>
    <sheetView showGridLines="0" tabSelected="1" topLeftCell="B64" zoomScale="85" zoomScaleNormal="85" workbookViewId="0">
      <selection activeCell="AI41" sqref="AI41"/>
    </sheetView>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5" width="66.5" customWidth="1"/>
    <col min="59" max="79" width="9.33203125" hidden="1"/>
  </cols>
  <sheetData>
    <row r="1" spans="1:62">
      <c r="A1" s="15" t="s">
        <v>0</v>
      </c>
      <c r="BH1" s="15" t="s">
        <v>2</v>
      </c>
      <c r="BI1" s="15" t="s">
        <v>2</v>
      </c>
      <c r="BJ1" s="15" t="s">
        <v>3</v>
      </c>
    </row>
    <row r="2" spans="1:62" ht="36.950000000000003" customHeight="1">
      <c r="AR2" s="137" t="s">
        <v>4</v>
      </c>
      <c r="AS2" s="135"/>
      <c r="BG2" s="16" t="s">
        <v>5</v>
      </c>
      <c r="BH2" s="16" t="s">
        <v>6</v>
      </c>
    </row>
    <row r="3" spans="1:62"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G3" s="16" t="s">
        <v>5</v>
      </c>
      <c r="BH3" s="16" t="s">
        <v>6</v>
      </c>
    </row>
    <row r="4" spans="1:62" ht="24.95" customHeight="1">
      <c r="B4" s="19"/>
      <c r="D4" s="20" t="s">
        <v>7</v>
      </c>
      <c r="AR4" s="19"/>
      <c r="BG4" s="16" t="s">
        <v>8</v>
      </c>
    </row>
    <row r="5" spans="1:62" ht="12" customHeight="1">
      <c r="B5" s="19"/>
      <c r="D5" s="21" t="s">
        <v>9</v>
      </c>
      <c r="K5" s="134"/>
      <c r="L5" s="135"/>
      <c r="M5" s="135"/>
      <c r="N5" s="135"/>
      <c r="O5" s="135"/>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R5" s="19"/>
      <c r="BG5" s="16" t="s">
        <v>5</v>
      </c>
    </row>
    <row r="6" spans="1:62" ht="36.950000000000003" customHeight="1">
      <c r="B6" s="19"/>
      <c r="D6" s="23" t="s">
        <v>10</v>
      </c>
      <c r="K6" s="136" t="s">
        <v>11</v>
      </c>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R6" s="19"/>
      <c r="BG6" s="16" t="s">
        <v>5</v>
      </c>
    </row>
    <row r="7" spans="1:62" ht="12" customHeight="1">
      <c r="B7" s="19"/>
      <c r="D7" s="24" t="s">
        <v>12</v>
      </c>
      <c r="K7" s="22" t="s">
        <v>1</v>
      </c>
      <c r="AK7" s="24" t="s">
        <v>13</v>
      </c>
      <c r="AN7" s="22" t="s">
        <v>1</v>
      </c>
      <c r="AR7" s="19"/>
      <c r="BG7" s="16" t="s">
        <v>5</v>
      </c>
    </row>
    <row r="8" spans="1:62" ht="12" customHeight="1">
      <c r="B8" s="19"/>
      <c r="D8" s="24" t="s">
        <v>14</v>
      </c>
      <c r="K8" s="22" t="s">
        <v>15</v>
      </c>
      <c r="AK8" s="24" t="s">
        <v>16</v>
      </c>
      <c r="AN8" s="22"/>
      <c r="AR8" s="19"/>
      <c r="BG8" s="16" t="s">
        <v>5</v>
      </c>
    </row>
    <row r="9" spans="1:62" ht="14.45" customHeight="1">
      <c r="B9" s="19"/>
      <c r="AR9" s="19"/>
      <c r="BG9" s="16" t="s">
        <v>5</v>
      </c>
    </row>
    <row r="10" spans="1:62" ht="12" customHeight="1">
      <c r="B10" s="19"/>
      <c r="D10" s="24" t="s">
        <v>17</v>
      </c>
      <c r="AK10" s="24" t="s">
        <v>18</v>
      </c>
      <c r="AN10" s="22" t="s">
        <v>1</v>
      </c>
      <c r="AR10" s="19"/>
      <c r="BG10" s="16" t="s">
        <v>5</v>
      </c>
    </row>
    <row r="11" spans="1:62" ht="18.399999999999999" customHeight="1">
      <c r="B11" s="19"/>
      <c r="E11" s="22" t="s">
        <v>15</v>
      </c>
      <c r="AK11" s="24" t="s">
        <v>19</v>
      </c>
      <c r="AN11" s="22" t="s">
        <v>1</v>
      </c>
      <c r="AR11" s="19"/>
      <c r="BG11" s="16" t="s">
        <v>5</v>
      </c>
    </row>
    <row r="12" spans="1:62" ht="6.95" customHeight="1">
      <c r="B12" s="19"/>
      <c r="AR12" s="19"/>
      <c r="BG12" s="16" t="s">
        <v>5</v>
      </c>
    </row>
    <row r="13" spans="1:62" ht="12" customHeight="1">
      <c r="B13" s="19"/>
      <c r="D13" s="24" t="s">
        <v>20</v>
      </c>
      <c r="AK13" s="24" t="s">
        <v>18</v>
      </c>
      <c r="AN13" s="22" t="s">
        <v>1</v>
      </c>
      <c r="AR13" s="19"/>
      <c r="BG13" s="16" t="s">
        <v>5</v>
      </c>
    </row>
    <row r="14" spans="1:62" ht="12.75">
      <c r="B14" s="19"/>
      <c r="E14" s="22" t="s">
        <v>15</v>
      </c>
      <c r="AK14" s="24" t="s">
        <v>19</v>
      </c>
      <c r="AN14" s="22" t="s">
        <v>1</v>
      </c>
      <c r="AR14" s="19"/>
      <c r="BG14" s="16" t="s">
        <v>5</v>
      </c>
    </row>
    <row r="15" spans="1:62" ht="6.95" customHeight="1">
      <c r="B15" s="19"/>
      <c r="AR15" s="19"/>
      <c r="BG15" s="16" t="s">
        <v>2</v>
      </c>
    </row>
    <row r="16" spans="1:62" ht="12" customHeight="1">
      <c r="B16" s="19"/>
      <c r="D16" s="24" t="s">
        <v>21</v>
      </c>
      <c r="AK16" s="24" t="s">
        <v>18</v>
      </c>
      <c r="AN16" s="22" t="s">
        <v>1</v>
      </c>
      <c r="AR16" s="19"/>
      <c r="BG16" s="16" t="s">
        <v>2</v>
      </c>
    </row>
    <row r="17" spans="2:59" ht="18.399999999999999" customHeight="1">
      <c r="B17" s="19"/>
      <c r="E17" s="22" t="s">
        <v>15</v>
      </c>
      <c r="AK17" s="24" t="s">
        <v>19</v>
      </c>
      <c r="AN17" s="22" t="s">
        <v>1</v>
      </c>
      <c r="AR17" s="19"/>
      <c r="BG17" s="16" t="s">
        <v>22</v>
      </c>
    </row>
    <row r="18" spans="2:59" ht="6.95" customHeight="1">
      <c r="B18" s="19"/>
      <c r="AR18" s="19"/>
      <c r="BG18" s="16" t="s">
        <v>5</v>
      </c>
    </row>
    <row r="19" spans="2:59" ht="12" customHeight="1">
      <c r="B19" s="19"/>
      <c r="D19" s="24" t="s">
        <v>23</v>
      </c>
      <c r="AK19" s="24" t="s">
        <v>18</v>
      </c>
      <c r="AN19" s="22" t="s">
        <v>1</v>
      </c>
      <c r="AR19" s="19"/>
      <c r="BG19" s="16" t="s">
        <v>5</v>
      </c>
    </row>
    <row r="20" spans="2:59" ht="18.399999999999999" customHeight="1">
      <c r="B20" s="19"/>
      <c r="E20" s="22" t="s">
        <v>15</v>
      </c>
      <c r="AK20" s="24" t="s">
        <v>19</v>
      </c>
      <c r="AN20" s="22" t="s">
        <v>1</v>
      </c>
      <c r="AR20" s="19"/>
      <c r="BG20" s="16" t="s">
        <v>22</v>
      </c>
    </row>
    <row r="21" spans="2:59" ht="6.95" customHeight="1">
      <c r="B21" s="19"/>
      <c r="AR21" s="19"/>
    </row>
    <row r="22" spans="2:59" ht="12" customHeight="1">
      <c r="B22" s="19"/>
      <c r="D22" s="24" t="s">
        <v>24</v>
      </c>
      <c r="AR22" s="19"/>
    </row>
    <row r="23" spans="2:59" ht="16.5" customHeight="1">
      <c r="B23" s="19"/>
      <c r="E23" s="138" t="s">
        <v>1</v>
      </c>
      <c r="F23" s="138"/>
      <c r="G23" s="138"/>
      <c r="H23" s="138"/>
      <c r="I23" s="138"/>
      <c r="J23" s="138"/>
      <c r="K23" s="138"/>
      <c r="L23" s="138"/>
      <c r="M23" s="138"/>
      <c r="N23" s="138"/>
      <c r="O23" s="138"/>
      <c r="P23" s="138"/>
      <c r="Q23" s="138"/>
      <c r="R23" s="138"/>
      <c r="S23" s="138"/>
      <c r="T23" s="138"/>
      <c r="U23" s="138"/>
      <c r="V23" s="138"/>
      <c r="W23" s="138"/>
      <c r="X23" s="138"/>
      <c r="Y23" s="138"/>
      <c r="Z23" s="138"/>
      <c r="AA23" s="138"/>
      <c r="AB23" s="138"/>
      <c r="AC23" s="138"/>
      <c r="AD23" s="138"/>
      <c r="AE23" s="138"/>
      <c r="AF23" s="138"/>
      <c r="AG23" s="138"/>
      <c r="AH23" s="138"/>
      <c r="AI23" s="138"/>
      <c r="AJ23" s="138"/>
      <c r="AK23" s="138"/>
      <c r="AL23" s="138"/>
      <c r="AM23" s="138"/>
      <c r="AN23" s="138"/>
      <c r="AR23" s="19"/>
    </row>
    <row r="24" spans="2:59" ht="6.95" customHeight="1">
      <c r="B24" s="19"/>
      <c r="AR24" s="19"/>
    </row>
    <row r="25" spans="2:59" ht="6.95" customHeight="1">
      <c r="B25" s="19"/>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R25" s="19"/>
    </row>
    <row r="26" spans="2:59" s="1" customFormat="1" ht="25.9" customHeight="1">
      <c r="B26" s="27"/>
      <c r="D26" s="28" t="s">
        <v>25</v>
      </c>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139">
        <f>ROUND(AG94,2)</f>
        <v>0</v>
      </c>
      <c r="AL26" s="140"/>
      <c r="AM26" s="140"/>
      <c r="AN26" s="140"/>
      <c r="AO26" s="140"/>
      <c r="AR26" s="27"/>
    </row>
    <row r="27" spans="2:59" s="1" customFormat="1" ht="6.95" customHeight="1">
      <c r="B27" s="27"/>
      <c r="AR27" s="27"/>
    </row>
    <row r="28" spans="2:59" s="1" customFormat="1" ht="12.75">
      <c r="B28" s="27"/>
      <c r="L28" s="141" t="s">
        <v>26</v>
      </c>
      <c r="M28" s="141"/>
      <c r="N28" s="141"/>
      <c r="O28" s="141"/>
      <c r="P28" s="141"/>
      <c r="W28" s="141" t="s">
        <v>27</v>
      </c>
      <c r="X28" s="141"/>
      <c r="Y28" s="141"/>
      <c r="Z28" s="141"/>
      <c r="AA28" s="141"/>
      <c r="AB28" s="141"/>
      <c r="AC28" s="141"/>
      <c r="AD28" s="141"/>
      <c r="AE28" s="141"/>
      <c r="AK28" s="141" t="s">
        <v>28</v>
      </c>
      <c r="AL28" s="141"/>
      <c r="AM28" s="141"/>
      <c r="AN28" s="141"/>
      <c r="AO28" s="141"/>
      <c r="AR28" s="27"/>
    </row>
    <row r="29" spans="2:59" s="2" customFormat="1" ht="14.45" customHeight="1">
      <c r="B29" s="31"/>
      <c r="D29" s="24" t="s">
        <v>29</v>
      </c>
      <c r="F29" s="24" t="s">
        <v>30</v>
      </c>
      <c r="L29" s="144">
        <v>0.2</v>
      </c>
      <c r="M29" s="143"/>
      <c r="N29" s="143"/>
      <c r="O29" s="143"/>
      <c r="P29" s="143"/>
      <c r="W29" s="142">
        <f>ROUND(AK26*0.2,2)</f>
        <v>0</v>
      </c>
      <c r="X29" s="143"/>
      <c r="Y29" s="143"/>
      <c r="Z29" s="143"/>
      <c r="AA29" s="143"/>
      <c r="AB29" s="143"/>
      <c r="AC29" s="143"/>
      <c r="AD29" s="143"/>
      <c r="AE29" s="143"/>
      <c r="AK29" s="142">
        <f>W29</f>
        <v>0</v>
      </c>
      <c r="AL29" s="143"/>
      <c r="AM29" s="143"/>
      <c r="AN29" s="143"/>
      <c r="AO29" s="143"/>
      <c r="AR29" s="31"/>
    </row>
    <row r="30" spans="2:59" s="2" customFormat="1" ht="14.45" customHeight="1">
      <c r="B30" s="31"/>
      <c r="F30" s="24" t="s">
        <v>31</v>
      </c>
      <c r="L30" s="144">
        <v>0.2</v>
      </c>
      <c r="M30" s="143"/>
      <c r="N30" s="143"/>
      <c r="O30" s="143"/>
      <c r="P30" s="143"/>
      <c r="W30" s="142"/>
      <c r="X30" s="143"/>
      <c r="Y30" s="143"/>
      <c r="Z30" s="143"/>
      <c r="AA30" s="143"/>
      <c r="AB30" s="143"/>
      <c r="AC30" s="143"/>
      <c r="AD30" s="143"/>
      <c r="AE30" s="143"/>
      <c r="AK30" s="142"/>
      <c r="AL30" s="143"/>
      <c r="AM30" s="143"/>
      <c r="AN30" s="143"/>
      <c r="AO30" s="143"/>
      <c r="AR30" s="31"/>
    </row>
    <row r="31" spans="2:59" s="2" customFormat="1" ht="14.45" hidden="1" customHeight="1">
      <c r="B31" s="31"/>
      <c r="F31" s="24" t="s">
        <v>32</v>
      </c>
      <c r="L31" s="144">
        <v>0.2</v>
      </c>
      <c r="M31" s="143"/>
      <c r="N31" s="143"/>
      <c r="O31" s="143"/>
      <c r="P31" s="143"/>
      <c r="W31" s="142" t="e">
        <f>ROUND(#REF!, 2)</f>
        <v>#REF!</v>
      </c>
      <c r="X31" s="143"/>
      <c r="Y31" s="143"/>
      <c r="Z31" s="143"/>
      <c r="AA31" s="143"/>
      <c r="AB31" s="143"/>
      <c r="AC31" s="143"/>
      <c r="AD31" s="143"/>
      <c r="AE31" s="143"/>
      <c r="AK31" s="142">
        <v>0</v>
      </c>
      <c r="AL31" s="143"/>
      <c r="AM31" s="143"/>
      <c r="AN31" s="143"/>
      <c r="AO31" s="143"/>
      <c r="AR31" s="31"/>
    </row>
    <row r="32" spans="2:59" s="2" customFormat="1" ht="14.45" hidden="1" customHeight="1">
      <c r="B32" s="31"/>
      <c r="F32" s="24" t="s">
        <v>33</v>
      </c>
      <c r="L32" s="144">
        <v>0.2</v>
      </c>
      <c r="M32" s="143"/>
      <c r="N32" s="143"/>
      <c r="O32" s="143"/>
      <c r="P32" s="143"/>
      <c r="W32" s="142" t="e">
        <f>ROUND(#REF!, 2)</f>
        <v>#REF!</v>
      </c>
      <c r="X32" s="143"/>
      <c r="Y32" s="143"/>
      <c r="Z32" s="143"/>
      <c r="AA32" s="143"/>
      <c r="AB32" s="143"/>
      <c r="AC32" s="143"/>
      <c r="AD32" s="143"/>
      <c r="AE32" s="143"/>
      <c r="AK32" s="142">
        <v>0</v>
      </c>
      <c r="AL32" s="143"/>
      <c r="AM32" s="143"/>
      <c r="AN32" s="143"/>
      <c r="AO32" s="143"/>
      <c r="AR32" s="31"/>
    </row>
    <row r="33" spans="2:44" s="2" customFormat="1" ht="14.45" hidden="1" customHeight="1">
      <c r="B33" s="31"/>
      <c r="F33" s="24" t="s">
        <v>34</v>
      </c>
      <c r="L33" s="144">
        <v>0</v>
      </c>
      <c r="M33" s="143"/>
      <c r="N33" s="143"/>
      <c r="O33" s="143"/>
      <c r="P33" s="143"/>
      <c r="W33" s="142" t="e">
        <f>ROUND(#REF!, 2)</f>
        <v>#REF!</v>
      </c>
      <c r="X33" s="143"/>
      <c r="Y33" s="143"/>
      <c r="Z33" s="143"/>
      <c r="AA33" s="143"/>
      <c r="AB33" s="143"/>
      <c r="AC33" s="143"/>
      <c r="AD33" s="143"/>
      <c r="AE33" s="143"/>
      <c r="AK33" s="142">
        <v>0</v>
      </c>
      <c r="AL33" s="143"/>
      <c r="AM33" s="143"/>
      <c r="AN33" s="143"/>
      <c r="AO33" s="143"/>
      <c r="AR33" s="31"/>
    </row>
    <row r="34" spans="2:44" s="1" customFormat="1" ht="6.95" customHeight="1">
      <c r="B34" s="27"/>
      <c r="AR34" s="27"/>
    </row>
    <row r="35" spans="2:44" s="1" customFormat="1" ht="25.9" customHeight="1">
      <c r="B35" s="27"/>
      <c r="C35" s="32"/>
      <c r="D35" s="33" t="s">
        <v>35</v>
      </c>
      <c r="E35" s="34"/>
      <c r="F35" s="34"/>
      <c r="G35" s="34"/>
      <c r="H35" s="34"/>
      <c r="I35" s="34"/>
      <c r="J35" s="34"/>
      <c r="K35" s="34"/>
      <c r="L35" s="34"/>
      <c r="M35" s="34"/>
      <c r="N35" s="34"/>
      <c r="O35" s="34"/>
      <c r="P35" s="34"/>
      <c r="Q35" s="34"/>
      <c r="R35" s="34"/>
      <c r="S35" s="34"/>
      <c r="T35" s="35" t="s">
        <v>36</v>
      </c>
      <c r="U35" s="34"/>
      <c r="V35" s="34"/>
      <c r="W35" s="34"/>
      <c r="X35" s="152" t="s">
        <v>37</v>
      </c>
      <c r="Y35" s="146"/>
      <c r="Z35" s="146"/>
      <c r="AA35" s="146"/>
      <c r="AB35" s="146"/>
      <c r="AC35" s="34"/>
      <c r="AD35" s="34"/>
      <c r="AE35" s="34"/>
      <c r="AF35" s="34"/>
      <c r="AG35" s="34"/>
      <c r="AH35" s="34"/>
      <c r="AI35" s="34"/>
      <c r="AJ35" s="34"/>
      <c r="AK35" s="145">
        <f>SUM(AK26:AK33)</f>
        <v>0</v>
      </c>
      <c r="AL35" s="146"/>
      <c r="AM35" s="146"/>
      <c r="AN35" s="146"/>
      <c r="AO35" s="147"/>
      <c r="AP35" s="32"/>
      <c r="AQ35" s="32"/>
      <c r="AR35" s="27"/>
    </row>
    <row r="36" spans="2:44" s="1" customFormat="1" ht="6.95" customHeight="1">
      <c r="B36" s="27"/>
      <c r="AR36" s="27"/>
    </row>
    <row r="37" spans="2:44" s="1" customFormat="1" ht="14.45" customHeight="1">
      <c r="B37" s="27"/>
      <c r="AR37" s="27"/>
    </row>
    <row r="38" spans="2:44" ht="14.45" customHeight="1">
      <c r="B38" s="19"/>
      <c r="AR38" s="19"/>
    </row>
    <row r="39" spans="2:44" ht="14.45" customHeight="1">
      <c r="B39" s="19"/>
      <c r="AR39" s="19"/>
    </row>
    <row r="40" spans="2:44" ht="14.45" customHeight="1">
      <c r="B40" s="19"/>
      <c r="AR40" s="19"/>
    </row>
    <row r="41" spans="2:44" ht="14.45" customHeight="1">
      <c r="B41" s="19"/>
      <c r="AR41" s="19"/>
    </row>
    <row r="42" spans="2:44" ht="14.45" customHeight="1">
      <c r="B42" s="19"/>
      <c r="AR42" s="19"/>
    </row>
    <row r="43" spans="2:44" ht="14.45" customHeight="1">
      <c r="B43" s="19"/>
      <c r="AR43" s="19"/>
    </row>
    <row r="44" spans="2:44" ht="14.45" customHeight="1">
      <c r="B44" s="19"/>
      <c r="AR44" s="19"/>
    </row>
    <row r="45" spans="2:44" ht="14.45" customHeight="1">
      <c r="B45" s="19"/>
      <c r="AR45" s="19"/>
    </row>
    <row r="46" spans="2:44" ht="14.45" customHeight="1">
      <c r="B46" s="19"/>
      <c r="AR46" s="19"/>
    </row>
    <row r="47" spans="2:44" ht="14.45" customHeight="1">
      <c r="B47" s="19"/>
      <c r="AR47" s="19"/>
    </row>
    <row r="48" spans="2:44" ht="14.45" customHeight="1">
      <c r="B48" s="19"/>
      <c r="AR48" s="19"/>
    </row>
    <row r="49" spans="2:44" s="1" customFormat="1" ht="14.45" customHeight="1">
      <c r="B49" s="27"/>
      <c r="D49" s="36" t="s">
        <v>38</v>
      </c>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6" t="s">
        <v>39</v>
      </c>
      <c r="AI49" s="37"/>
      <c r="AJ49" s="37"/>
      <c r="AK49" s="37"/>
      <c r="AL49" s="37"/>
      <c r="AM49" s="37"/>
      <c r="AN49" s="37"/>
      <c r="AO49" s="37"/>
      <c r="AR49" s="27"/>
    </row>
    <row r="50" spans="2:44">
      <c r="B50" s="19"/>
      <c r="AR50" s="19"/>
    </row>
    <row r="51" spans="2:44">
      <c r="B51" s="19"/>
      <c r="AR51" s="19"/>
    </row>
    <row r="52" spans="2:44">
      <c r="B52" s="19"/>
      <c r="AR52" s="19"/>
    </row>
    <row r="53" spans="2:44">
      <c r="B53" s="19"/>
      <c r="AR53" s="19"/>
    </row>
    <row r="54" spans="2:44">
      <c r="B54" s="19"/>
      <c r="AR54" s="19"/>
    </row>
    <row r="55" spans="2:44">
      <c r="B55" s="19"/>
      <c r="AR55" s="19"/>
    </row>
    <row r="56" spans="2:44">
      <c r="B56" s="19"/>
      <c r="AR56" s="19"/>
    </row>
    <row r="57" spans="2:44">
      <c r="B57" s="19"/>
      <c r="AR57" s="19"/>
    </row>
    <row r="58" spans="2:44">
      <c r="B58" s="19"/>
      <c r="AR58" s="19"/>
    </row>
    <row r="59" spans="2:44">
      <c r="B59" s="19"/>
      <c r="AR59" s="19"/>
    </row>
    <row r="60" spans="2:44" s="1" customFormat="1" ht="12.75">
      <c r="B60" s="27"/>
      <c r="D60" s="38" t="s">
        <v>40</v>
      </c>
      <c r="E60" s="29"/>
      <c r="F60" s="29"/>
      <c r="G60" s="29"/>
      <c r="H60" s="29"/>
      <c r="I60" s="29"/>
      <c r="J60" s="29"/>
      <c r="K60" s="29"/>
      <c r="L60" s="29"/>
      <c r="M60" s="29"/>
      <c r="N60" s="29"/>
      <c r="O60" s="29"/>
      <c r="P60" s="29"/>
      <c r="Q60" s="29"/>
      <c r="R60" s="29"/>
      <c r="S60" s="29"/>
      <c r="T60" s="29"/>
      <c r="U60" s="29"/>
      <c r="V60" s="38" t="s">
        <v>41</v>
      </c>
      <c r="W60" s="29"/>
      <c r="X60" s="29"/>
      <c r="Y60" s="29"/>
      <c r="Z60" s="29"/>
      <c r="AA60" s="29"/>
      <c r="AB60" s="29"/>
      <c r="AC60" s="29"/>
      <c r="AD60" s="29"/>
      <c r="AE60" s="29"/>
      <c r="AF60" s="29"/>
      <c r="AG60" s="29"/>
      <c r="AH60" s="38" t="s">
        <v>40</v>
      </c>
      <c r="AI60" s="29"/>
      <c r="AJ60" s="29"/>
      <c r="AK60" s="29"/>
      <c r="AL60" s="29"/>
      <c r="AM60" s="38" t="s">
        <v>41</v>
      </c>
      <c r="AN60" s="29"/>
      <c r="AO60" s="29"/>
      <c r="AR60" s="27"/>
    </row>
    <row r="61" spans="2:44">
      <c r="B61" s="19"/>
      <c r="AR61" s="19"/>
    </row>
    <row r="62" spans="2:44">
      <c r="B62" s="19"/>
      <c r="AR62" s="19"/>
    </row>
    <row r="63" spans="2:44">
      <c r="B63" s="19"/>
      <c r="AR63" s="19"/>
    </row>
    <row r="64" spans="2:44" s="1" customFormat="1" ht="12.75">
      <c r="B64" s="27"/>
      <c r="D64" s="36" t="s">
        <v>42</v>
      </c>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6" t="s">
        <v>43</v>
      </c>
      <c r="AI64" s="37"/>
      <c r="AJ64" s="37"/>
      <c r="AK64" s="37"/>
      <c r="AL64" s="37"/>
      <c r="AM64" s="37"/>
      <c r="AN64" s="37"/>
      <c r="AO64" s="37"/>
      <c r="AR64" s="27"/>
    </row>
    <row r="65" spans="2:44">
      <c r="B65" s="19"/>
      <c r="AR65" s="19"/>
    </row>
    <row r="66" spans="2:44">
      <c r="B66" s="19"/>
      <c r="AR66" s="19"/>
    </row>
    <row r="67" spans="2:44">
      <c r="B67" s="19"/>
      <c r="AR67" s="19"/>
    </row>
    <row r="68" spans="2:44">
      <c r="B68" s="19"/>
      <c r="AR68" s="19"/>
    </row>
    <row r="69" spans="2:44">
      <c r="B69" s="19"/>
      <c r="AR69" s="19"/>
    </row>
    <row r="70" spans="2:44">
      <c r="B70" s="19"/>
      <c r="AR70" s="19"/>
    </row>
    <row r="71" spans="2:44">
      <c r="B71" s="19"/>
      <c r="AR71" s="19"/>
    </row>
    <row r="72" spans="2:44">
      <c r="B72" s="19"/>
      <c r="AR72" s="19"/>
    </row>
    <row r="73" spans="2:44">
      <c r="B73" s="19"/>
      <c r="AR73" s="19"/>
    </row>
    <row r="74" spans="2:44">
      <c r="B74" s="19"/>
      <c r="AR74" s="19"/>
    </row>
    <row r="75" spans="2:44" s="1" customFormat="1" ht="12.75">
      <c r="B75" s="27"/>
      <c r="D75" s="38" t="s">
        <v>40</v>
      </c>
      <c r="E75" s="29"/>
      <c r="F75" s="29"/>
      <c r="G75" s="29"/>
      <c r="H75" s="29"/>
      <c r="I75" s="29"/>
      <c r="J75" s="29"/>
      <c r="K75" s="29"/>
      <c r="L75" s="29"/>
      <c r="M75" s="29"/>
      <c r="N75" s="29"/>
      <c r="O75" s="29"/>
      <c r="P75" s="29"/>
      <c r="Q75" s="29"/>
      <c r="R75" s="29"/>
      <c r="S75" s="29"/>
      <c r="T75" s="29"/>
      <c r="U75" s="29"/>
      <c r="V75" s="38" t="s">
        <v>41</v>
      </c>
      <c r="W75" s="29"/>
      <c r="X75" s="29"/>
      <c r="Y75" s="29"/>
      <c r="Z75" s="29"/>
      <c r="AA75" s="29"/>
      <c r="AB75" s="29"/>
      <c r="AC75" s="29"/>
      <c r="AD75" s="29"/>
      <c r="AE75" s="29"/>
      <c r="AF75" s="29"/>
      <c r="AG75" s="29"/>
      <c r="AH75" s="38" t="s">
        <v>40</v>
      </c>
      <c r="AI75" s="29"/>
      <c r="AJ75" s="29"/>
      <c r="AK75" s="29"/>
      <c r="AL75" s="29"/>
      <c r="AM75" s="38" t="s">
        <v>41</v>
      </c>
      <c r="AN75" s="29"/>
      <c r="AO75" s="29"/>
      <c r="AR75" s="27"/>
    </row>
    <row r="76" spans="2:44" s="1" customFormat="1">
      <c r="B76" s="27"/>
      <c r="AR76" s="27"/>
    </row>
    <row r="77" spans="2:44" s="1" customFormat="1" ht="6.95" customHeight="1">
      <c r="B77" s="39"/>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27"/>
    </row>
    <row r="81" spans="1:79" s="1" customFormat="1" ht="6.95" customHeight="1">
      <c r="B81" s="41"/>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C81" s="42"/>
      <c r="AD81" s="42"/>
      <c r="AE81" s="42"/>
      <c r="AF81" s="42"/>
      <c r="AG81" s="42"/>
      <c r="AH81" s="42"/>
      <c r="AI81" s="42"/>
      <c r="AJ81" s="42"/>
      <c r="AK81" s="42"/>
      <c r="AL81" s="42"/>
      <c r="AM81" s="42"/>
      <c r="AN81" s="42"/>
      <c r="AO81" s="42"/>
      <c r="AP81" s="42"/>
      <c r="AQ81" s="42"/>
      <c r="AR81" s="27"/>
    </row>
    <row r="82" spans="1:79" s="1" customFormat="1" ht="24.95" customHeight="1">
      <c r="B82" s="27"/>
      <c r="C82" s="20" t="s">
        <v>44</v>
      </c>
      <c r="AR82" s="27"/>
    </row>
    <row r="83" spans="1:79" s="1" customFormat="1" ht="6.95" customHeight="1">
      <c r="B83" s="27"/>
      <c r="AR83" s="27"/>
    </row>
    <row r="84" spans="1:79" s="3" customFormat="1" ht="12" customHeight="1">
      <c r="B84" s="43"/>
      <c r="C84" s="24" t="s">
        <v>9</v>
      </c>
      <c r="AR84" s="43"/>
    </row>
    <row r="85" spans="1:79" s="4" customFormat="1" ht="36.950000000000003" customHeight="1">
      <c r="B85" s="44"/>
      <c r="C85" s="45" t="s">
        <v>10</v>
      </c>
      <c r="L85" s="154" t="str">
        <f>K6</f>
        <v>Obnova a nadstavba Materskej školy Hrubá Borša</v>
      </c>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5"/>
      <c r="AL85" s="155"/>
      <c r="AM85" s="155"/>
      <c r="AN85" s="155"/>
      <c r="AO85" s="155"/>
      <c r="AR85" s="44"/>
    </row>
    <row r="86" spans="1:79" s="1" customFormat="1" ht="6.95" customHeight="1">
      <c r="B86" s="27"/>
      <c r="AR86" s="27"/>
    </row>
    <row r="87" spans="1:79" s="1" customFormat="1" ht="12" customHeight="1">
      <c r="B87" s="27"/>
      <c r="C87" s="24" t="s">
        <v>14</v>
      </c>
      <c r="L87" s="46" t="str">
        <f>IF(K8="","",K8)</f>
        <v xml:space="preserve"> </v>
      </c>
      <c r="AI87" s="24" t="s">
        <v>16</v>
      </c>
      <c r="AM87" s="156" t="str">
        <f>IF(AN8= "","",AN8)</f>
        <v/>
      </c>
      <c r="AN87" s="156"/>
      <c r="AR87" s="27"/>
    </row>
    <row r="88" spans="1:79" s="1" customFormat="1" ht="6.95" customHeight="1">
      <c r="B88" s="27"/>
      <c r="AR88" s="27"/>
    </row>
    <row r="89" spans="1:79" s="1" customFormat="1" ht="15.2" customHeight="1">
      <c r="B89" s="27"/>
      <c r="C89" s="24" t="s">
        <v>17</v>
      </c>
      <c r="L89" s="3" t="str">
        <f>IF(E11= "","",E11)</f>
        <v xml:space="preserve"> </v>
      </c>
      <c r="AI89" s="24" t="s">
        <v>21</v>
      </c>
      <c r="AM89" s="158" t="str">
        <f>IF(E17="","",E17)</f>
        <v xml:space="preserve"> </v>
      </c>
      <c r="AN89" s="159"/>
      <c r="AO89" s="159"/>
      <c r="AP89" s="159"/>
      <c r="AR89" s="27"/>
    </row>
    <row r="90" spans="1:79" s="1" customFormat="1" ht="15.2" customHeight="1">
      <c r="B90" s="27"/>
      <c r="C90" s="24" t="s">
        <v>20</v>
      </c>
      <c r="L90" s="3" t="str">
        <f>IF(E14="","",E14)</f>
        <v xml:space="preserve"> </v>
      </c>
      <c r="AI90" s="24" t="s">
        <v>23</v>
      </c>
      <c r="AM90" s="158" t="str">
        <f>IF(E20="","",E20)</f>
        <v xml:space="preserve"> </v>
      </c>
      <c r="AN90" s="159"/>
      <c r="AO90" s="159"/>
      <c r="AP90" s="159"/>
      <c r="AR90" s="27"/>
    </row>
    <row r="91" spans="1:79" s="1" customFormat="1" ht="10.9" customHeight="1">
      <c r="B91" s="27"/>
      <c r="AR91" s="27"/>
    </row>
    <row r="92" spans="1:79" s="1" customFormat="1" ht="29.25" customHeight="1">
      <c r="B92" s="27"/>
      <c r="C92" s="153" t="s">
        <v>45</v>
      </c>
      <c r="D92" s="150"/>
      <c r="E92" s="150"/>
      <c r="F92" s="150"/>
      <c r="G92" s="150"/>
      <c r="H92" s="49"/>
      <c r="I92" s="149" t="s">
        <v>46</v>
      </c>
      <c r="J92" s="150"/>
      <c r="K92" s="150"/>
      <c r="L92" s="150"/>
      <c r="M92" s="150"/>
      <c r="N92" s="150"/>
      <c r="O92" s="150"/>
      <c r="P92" s="150"/>
      <c r="Q92" s="150"/>
      <c r="R92" s="150"/>
      <c r="S92" s="150"/>
      <c r="T92" s="150"/>
      <c r="U92" s="150"/>
      <c r="V92" s="150"/>
      <c r="W92" s="150"/>
      <c r="X92" s="150"/>
      <c r="Y92" s="150"/>
      <c r="Z92" s="150"/>
      <c r="AA92" s="150"/>
      <c r="AB92" s="150"/>
      <c r="AC92" s="150"/>
      <c r="AD92" s="150"/>
      <c r="AE92" s="150"/>
      <c r="AF92" s="150"/>
      <c r="AG92" s="161" t="s">
        <v>47</v>
      </c>
      <c r="AH92" s="150"/>
      <c r="AI92" s="150"/>
      <c r="AJ92" s="150"/>
      <c r="AK92" s="150"/>
      <c r="AL92" s="150"/>
      <c r="AM92" s="150"/>
      <c r="AN92" s="149" t="s">
        <v>48</v>
      </c>
      <c r="AO92" s="150"/>
      <c r="AP92" s="151"/>
      <c r="AQ92" s="50" t="s">
        <v>49</v>
      </c>
      <c r="AR92" s="27"/>
    </row>
    <row r="93" spans="1:79" s="1" customFormat="1" ht="10.9" customHeight="1">
      <c r="B93" s="27"/>
      <c r="AR93" s="27"/>
    </row>
    <row r="94" spans="1:79" s="5" customFormat="1" ht="32.450000000000003" customHeight="1">
      <c r="B94" s="51"/>
      <c r="C94" s="52" t="s">
        <v>50</v>
      </c>
      <c r="D94" s="53"/>
      <c r="E94" s="53"/>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c r="AG94" s="160">
        <f>ROUND(SUM(AG95:AG101),2)</f>
        <v>0</v>
      </c>
      <c r="AH94" s="160"/>
      <c r="AI94" s="160"/>
      <c r="AJ94" s="160"/>
      <c r="AK94" s="160"/>
      <c r="AL94" s="160"/>
      <c r="AM94" s="160"/>
      <c r="AN94" s="133">
        <f>SUM(AN95:AP101)</f>
        <v>0</v>
      </c>
      <c r="AO94" s="133"/>
      <c r="AP94" s="133"/>
      <c r="AQ94" s="55" t="s">
        <v>1</v>
      </c>
      <c r="AR94" s="51"/>
      <c r="BG94" s="56" t="s">
        <v>51</v>
      </c>
      <c r="BH94" s="56" t="s">
        <v>52</v>
      </c>
      <c r="BI94" s="57" t="s">
        <v>53</v>
      </c>
      <c r="BJ94" s="56" t="s">
        <v>54</v>
      </c>
      <c r="BK94" s="56" t="s">
        <v>3</v>
      </c>
      <c r="BL94" s="56" t="s">
        <v>55</v>
      </c>
      <c r="BZ94" s="56" t="s">
        <v>1</v>
      </c>
    </row>
    <row r="95" spans="1:79" s="6" customFormat="1" ht="16.5" customHeight="1">
      <c r="A95" s="58" t="s">
        <v>56</v>
      </c>
      <c r="B95" s="59"/>
      <c r="C95" s="60"/>
      <c r="D95" s="148" t="s">
        <v>57</v>
      </c>
      <c r="E95" s="148"/>
      <c r="F95" s="148"/>
      <c r="G95" s="148"/>
      <c r="H95" s="148"/>
      <c r="I95" s="61"/>
      <c r="J95" s="148" t="s">
        <v>58</v>
      </c>
      <c r="K95" s="148"/>
      <c r="L95" s="148"/>
      <c r="M95" s="148"/>
      <c r="N95" s="148"/>
      <c r="O95" s="148"/>
      <c r="P95" s="148"/>
      <c r="Q95" s="148"/>
      <c r="R95" s="148"/>
      <c r="S95" s="148"/>
      <c r="T95" s="148"/>
      <c r="U95" s="148"/>
      <c r="V95" s="148"/>
      <c r="W95" s="148"/>
      <c r="X95" s="148"/>
      <c r="Y95" s="148"/>
      <c r="Z95" s="148"/>
      <c r="AA95" s="148"/>
      <c r="AB95" s="148"/>
      <c r="AC95" s="148"/>
      <c r="AD95" s="148"/>
      <c r="AE95" s="148"/>
      <c r="AF95" s="148"/>
      <c r="AG95" s="131">
        <f>'1 - Stavebná časť'!J30</f>
        <v>0</v>
      </c>
      <c r="AH95" s="132"/>
      <c r="AI95" s="132"/>
      <c r="AJ95" s="132"/>
      <c r="AK95" s="132"/>
      <c r="AL95" s="132"/>
      <c r="AM95" s="132"/>
      <c r="AN95" s="131">
        <f>ROUND(AG95*1.2,2)</f>
        <v>0</v>
      </c>
      <c r="AO95" s="132"/>
      <c r="AP95" s="132"/>
      <c r="AQ95" s="62" t="s">
        <v>59</v>
      </c>
      <c r="AR95" s="59"/>
      <c r="BH95" s="63" t="s">
        <v>57</v>
      </c>
      <c r="BJ95" s="63" t="s">
        <v>54</v>
      </c>
      <c r="BK95" s="63" t="s">
        <v>60</v>
      </c>
      <c r="BL95" s="63" t="s">
        <v>3</v>
      </c>
      <c r="BZ95" s="63" t="s">
        <v>1</v>
      </c>
      <c r="CA95" s="63" t="s">
        <v>52</v>
      </c>
    </row>
    <row r="96" spans="1:79" s="6" customFormat="1" ht="16.5" customHeight="1">
      <c r="A96" s="58" t="s">
        <v>56</v>
      </c>
      <c r="B96" s="59"/>
      <c r="C96" s="60"/>
      <c r="D96" s="148" t="s">
        <v>61</v>
      </c>
      <c r="E96" s="148"/>
      <c r="F96" s="148"/>
      <c r="G96" s="148"/>
      <c r="H96" s="148"/>
      <c r="I96" s="61"/>
      <c r="J96" s="148" t="s">
        <v>62</v>
      </c>
      <c r="K96" s="148"/>
      <c r="L96" s="148"/>
      <c r="M96" s="148"/>
      <c r="N96" s="148"/>
      <c r="O96" s="148"/>
      <c r="P96" s="148"/>
      <c r="Q96" s="148"/>
      <c r="R96" s="148"/>
      <c r="S96" s="148"/>
      <c r="T96" s="148"/>
      <c r="U96" s="148"/>
      <c r="V96" s="148"/>
      <c r="W96" s="148"/>
      <c r="X96" s="148"/>
      <c r="Y96" s="148"/>
      <c r="Z96" s="148"/>
      <c r="AA96" s="148"/>
      <c r="AB96" s="148"/>
      <c r="AC96" s="148"/>
      <c r="AD96" s="148"/>
      <c r="AE96" s="148"/>
      <c r="AF96" s="148"/>
      <c r="AG96" s="131">
        <f>'2 - Vonkajšie žalúzie'!J30</f>
        <v>0</v>
      </c>
      <c r="AH96" s="132"/>
      <c r="AI96" s="132"/>
      <c r="AJ96" s="132"/>
      <c r="AK96" s="132"/>
      <c r="AL96" s="132"/>
      <c r="AM96" s="132"/>
      <c r="AN96" s="131">
        <f t="shared" ref="AN96:AN101" si="0">ROUND(AG96*1.2,2)</f>
        <v>0</v>
      </c>
      <c r="AO96" s="132"/>
      <c r="AP96" s="132"/>
      <c r="AQ96" s="62" t="s">
        <v>59</v>
      </c>
      <c r="AR96" s="59"/>
      <c r="BH96" s="63" t="s">
        <v>57</v>
      </c>
      <c r="BJ96" s="63" t="s">
        <v>54</v>
      </c>
      <c r="BK96" s="63" t="s">
        <v>63</v>
      </c>
      <c r="BL96" s="63" t="s">
        <v>3</v>
      </c>
      <c r="BZ96" s="63" t="s">
        <v>1</v>
      </c>
      <c r="CA96" s="63" t="s">
        <v>52</v>
      </c>
    </row>
    <row r="97" spans="1:79" s="6" customFormat="1" ht="16.5" customHeight="1">
      <c r="A97" s="58" t="s">
        <v>56</v>
      </c>
      <c r="B97" s="59"/>
      <c r="C97" s="60"/>
      <c r="D97" s="148" t="s">
        <v>64</v>
      </c>
      <c r="E97" s="148"/>
      <c r="F97" s="148"/>
      <c r="G97" s="148"/>
      <c r="H97" s="148"/>
      <c r="I97" s="61"/>
      <c r="J97" s="148" t="s">
        <v>65</v>
      </c>
      <c r="K97" s="148"/>
      <c r="L97" s="148"/>
      <c r="M97" s="148"/>
      <c r="N97" s="148"/>
      <c r="O97" s="148"/>
      <c r="P97" s="148"/>
      <c r="Q97" s="148"/>
      <c r="R97" s="148"/>
      <c r="S97" s="148"/>
      <c r="T97" s="148"/>
      <c r="U97" s="148"/>
      <c r="V97" s="148"/>
      <c r="W97" s="148"/>
      <c r="X97" s="148"/>
      <c r="Y97" s="148"/>
      <c r="Z97" s="148"/>
      <c r="AA97" s="148"/>
      <c r="AB97" s="148"/>
      <c r="AC97" s="148"/>
      <c r="AD97" s="148"/>
      <c r="AE97" s="148"/>
      <c r="AF97" s="148"/>
      <c r="AG97" s="131">
        <f>'3 - Vzduchotechnika'!J30</f>
        <v>0</v>
      </c>
      <c r="AH97" s="132"/>
      <c r="AI97" s="132"/>
      <c r="AJ97" s="132"/>
      <c r="AK97" s="132"/>
      <c r="AL97" s="132"/>
      <c r="AM97" s="132"/>
      <c r="AN97" s="131">
        <f t="shared" si="0"/>
        <v>0</v>
      </c>
      <c r="AO97" s="132"/>
      <c r="AP97" s="132"/>
      <c r="AQ97" s="62" t="s">
        <v>59</v>
      </c>
      <c r="AR97" s="59"/>
      <c r="BH97" s="63" t="s">
        <v>57</v>
      </c>
      <c r="BJ97" s="63" t="s">
        <v>54</v>
      </c>
      <c r="BK97" s="63" t="s">
        <v>66</v>
      </c>
      <c r="BL97" s="63" t="s">
        <v>3</v>
      </c>
      <c r="BZ97" s="63" t="s">
        <v>1</v>
      </c>
      <c r="CA97" s="63" t="s">
        <v>52</v>
      </c>
    </row>
    <row r="98" spans="1:79" s="6" customFormat="1" ht="16.5" customHeight="1">
      <c r="A98" s="58" t="s">
        <v>56</v>
      </c>
      <c r="B98" s="59"/>
      <c r="C98" s="60"/>
      <c r="D98" s="148" t="s">
        <v>67</v>
      </c>
      <c r="E98" s="148"/>
      <c r="F98" s="148"/>
      <c r="G98" s="148"/>
      <c r="H98" s="148"/>
      <c r="I98" s="61"/>
      <c r="J98" s="148" t="s">
        <v>68</v>
      </c>
      <c r="K98" s="148"/>
      <c r="L98" s="148"/>
      <c r="M98" s="148"/>
      <c r="N98" s="148"/>
      <c r="O98" s="148"/>
      <c r="P98" s="148"/>
      <c r="Q98" s="148"/>
      <c r="R98" s="148"/>
      <c r="S98" s="148"/>
      <c r="T98" s="148"/>
      <c r="U98" s="148"/>
      <c r="V98" s="148"/>
      <c r="W98" s="148"/>
      <c r="X98" s="148"/>
      <c r="Y98" s="148"/>
      <c r="Z98" s="148"/>
      <c r="AA98" s="148"/>
      <c r="AB98" s="148"/>
      <c r="AC98" s="148"/>
      <c r="AD98" s="148"/>
      <c r="AE98" s="148"/>
      <c r="AF98" s="148"/>
      <c r="AG98" s="131">
        <f>'4 - Plynoinštalácia'!J30</f>
        <v>0</v>
      </c>
      <c r="AH98" s="132"/>
      <c r="AI98" s="132"/>
      <c r="AJ98" s="132"/>
      <c r="AK98" s="132"/>
      <c r="AL98" s="132"/>
      <c r="AM98" s="132"/>
      <c r="AN98" s="131">
        <f t="shared" si="0"/>
        <v>0</v>
      </c>
      <c r="AO98" s="132"/>
      <c r="AP98" s="132"/>
      <c r="AQ98" s="62" t="s">
        <v>59</v>
      </c>
      <c r="AR98" s="59"/>
      <c r="BH98" s="63" t="s">
        <v>57</v>
      </c>
      <c r="BJ98" s="63" t="s">
        <v>54</v>
      </c>
      <c r="BK98" s="63" t="s">
        <v>69</v>
      </c>
      <c r="BL98" s="63" t="s">
        <v>3</v>
      </c>
      <c r="BZ98" s="63" t="s">
        <v>1</v>
      </c>
      <c r="CA98" s="63" t="s">
        <v>52</v>
      </c>
    </row>
    <row r="99" spans="1:79" s="6" customFormat="1" ht="16.5" customHeight="1">
      <c r="A99" s="58" t="s">
        <v>56</v>
      </c>
      <c r="B99" s="59"/>
      <c r="C99" s="60"/>
      <c r="D99" s="148" t="s">
        <v>70</v>
      </c>
      <c r="E99" s="148"/>
      <c r="F99" s="148"/>
      <c r="G99" s="148"/>
      <c r="H99" s="148"/>
      <c r="I99" s="61"/>
      <c r="J99" s="148" t="s">
        <v>71</v>
      </c>
      <c r="K99" s="148"/>
      <c r="L99" s="148"/>
      <c r="M99" s="148"/>
      <c r="N99" s="148"/>
      <c r="O99" s="148"/>
      <c r="P99" s="148"/>
      <c r="Q99" s="148"/>
      <c r="R99" s="148"/>
      <c r="S99" s="148"/>
      <c r="T99" s="148"/>
      <c r="U99" s="148"/>
      <c r="V99" s="148"/>
      <c r="W99" s="148"/>
      <c r="X99" s="148"/>
      <c r="Y99" s="148"/>
      <c r="Z99" s="148"/>
      <c r="AA99" s="148"/>
      <c r="AB99" s="148"/>
      <c r="AC99" s="148"/>
      <c r="AD99" s="148"/>
      <c r="AE99" s="148"/>
      <c r="AF99" s="148"/>
      <c r="AG99" s="131">
        <f>'5 - Zdravotechnika'!J30</f>
        <v>0</v>
      </c>
      <c r="AH99" s="132"/>
      <c r="AI99" s="132"/>
      <c r="AJ99" s="132"/>
      <c r="AK99" s="132"/>
      <c r="AL99" s="132"/>
      <c r="AM99" s="132"/>
      <c r="AN99" s="131">
        <f t="shared" si="0"/>
        <v>0</v>
      </c>
      <c r="AO99" s="132"/>
      <c r="AP99" s="132"/>
      <c r="AQ99" s="62" t="s">
        <v>59</v>
      </c>
      <c r="AR99" s="59"/>
      <c r="BH99" s="63" t="s">
        <v>57</v>
      </c>
      <c r="BJ99" s="63" t="s">
        <v>54</v>
      </c>
      <c r="BK99" s="63" t="s">
        <v>72</v>
      </c>
      <c r="BL99" s="63" t="s">
        <v>3</v>
      </c>
      <c r="BZ99" s="63" t="s">
        <v>1</v>
      </c>
      <c r="CA99" s="63" t="s">
        <v>52</v>
      </c>
    </row>
    <row r="100" spans="1:79" s="6" customFormat="1" ht="16.5" customHeight="1">
      <c r="A100" s="58" t="s">
        <v>56</v>
      </c>
      <c r="B100" s="59"/>
      <c r="C100" s="60"/>
      <c r="D100" s="148" t="s">
        <v>73</v>
      </c>
      <c r="E100" s="148"/>
      <c r="F100" s="148"/>
      <c r="G100" s="148"/>
      <c r="H100" s="148"/>
      <c r="I100" s="61"/>
      <c r="J100" s="148" t="s">
        <v>74</v>
      </c>
      <c r="K100" s="148"/>
      <c r="L100" s="148"/>
      <c r="M100" s="148"/>
      <c r="N100" s="148"/>
      <c r="O100" s="148"/>
      <c r="P100" s="148"/>
      <c r="Q100" s="148"/>
      <c r="R100" s="148"/>
      <c r="S100" s="148"/>
      <c r="T100" s="148"/>
      <c r="U100" s="148"/>
      <c r="V100" s="148"/>
      <c r="W100" s="148"/>
      <c r="X100" s="148"/>
      <c r="Y100" s="148"/>
      <c r="Z100" s="148"/>
      <c r="AA100" s="148"/>
      <c r="AB100" s="148"/>
      <c r="AC100" s="148"/>
      <c r="AD100" s="148"/>
      <c r="AE100" s="148"/>
      <c r="AF100" s="148"/>
      <c r="AG100" s="131">
        <f>'6 - Vykurovanie'!J30</f>
        <v>0</v>
      </c>
      <c r="AH100" s="132"/>
      <c r="AI100" s="132"/>
      <c r="AJ100" s="132"/>
      <c r="AK100" s="132"/>
      <c r="AL100" s="132"/>
      <c r="AM100" s="132"/>
      <c r="AN100" s="131">
        <f t="shared" si="0"/>
        <v>0</v>
      </c>
      <c r="AO100" s="132"/>
      <c r="AP100" s="132"/>
      <c r="AQ100" s="62" t="s">
        <v>59</v>
      </c>
      <c r="AR100" s="59"/>
      <c r="BH100" s="63" t="s">
        <v>57</v>
      </c>
      <c r="BJ100" s="63" t="s">
        <v>54</v>
      </c>
      <c r="BK100" s="63" t="s">
        <v>75</v>
      </c>
      <c r="BL100" s="63" t="s">
        <v>3</v>
      </c>
      <c r="BZ100" s="63" t="s">
        <v>1</v>
      </c>
      <c r="CA100" s="63" t="s">
        <v>52</v>
      </c>
    </row>
    <row r="101" spans="1:79" s="6" customFormat="1" ht="16.5" customHeight="1">
      <c r="A101" s="58" t="s">
        <v>56</v>
      </c>
      <c r="B101" s="59"/>
      <c r="C101" s="60"/>
      <c r="D101" s="148" t="s">
        <v>76</v>
      </c>
      <c r="E101" s="148"/>
      <c r="F101" s="148"/>
      <c r="G101" s="148"/>
      <c r="H101" s="148"/>
      <c r="I101" s="61"/>
      <c r="J101" s="148" t="s">
        <v>77</v>
      </c>
      <c r="K101" s="148"/>
      <c r="L101" s="148"/>
      <c r="M101" s="148"/>
      <c r="N101" s="148"/>
      <c r="O101" s="148"/>
      <c r="P101" s="148"/>
      <c r="Q101" s="148"/>
      <c r="R101" s="148"/>
      <c r="S101" s="148"/>
      <c r="T101" s="148"/>
      <c r="U101" s="148"/>
      <c r="V101" s="148"/>
      <c r="W101" s="148"/>
      <c r="X101" s="148"/>
      <c r="Y101" s="148"/>
      <c r="Z101" s="148"/>
      <c r="AA101" s="148"/>
      <c r="AB101" s="148"/>
      <c r="AC101" s="148"/>
      <c r="AD101" s="148"/>
      <c r="AE101" s="148"/>
      <c r="AF101" s="148"/>
      <c r="AG101" s="131">
        <f>'7 - Elektroinštalácia'!J30</f>
        <v>0</v>
      </c>
      <c r="AH101" s="132"/>
      <c r="AI101" s="132"/>
      <c r="AJ101" s="132"/>
      <c r="AK101" s="132"/>
      <c r="AL101" s="132"/>
      <c r="AM101" s="132"/>
      <c r="AN101" s="131">
        <f t="shared" si="0"/>
        <v>0</v>
      </c>
      <c r="AO101" s="132"/>
      <c r="AP101" s="132"/>
      <c r="AQ101" s="62" t="s">
        <v>59</v>
      </c>
      <c r="AR101" s="59"/>
      <c r="BH101" s="63" t="s">
        <v>57</v>
      </c>
      <c r="BJ101" s="63" t="s">
        <v>54</v>
      </c>
      <c r="BK101" s="63" t="s">
        <v>78</v>
      </c>
      <c r="BL101" s="63" t="s">
        <v>3</v>
      </c>
      <c r="BZ101" s="63" t="s">
        <v>1</v>
      </c>
      <c r="CA101" s="63" t="s">
        <v>52</v>
      </c>
    </row>
    <row r="102" spans="1:79" s="1" customFormat="1" ht="30" customHeight="1">
      <c r="B102" s="27"/>
      <c r="AR102" s="27"/>
    </row>
    <row r="103" spans="1:79" s="1" customFormat="1" ht="6.95" customHeight="1">
      <c r="B103" s="39"/>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c r="AC103" s="40"/>
      <c r="AD103" s="40"/>
      <c r="AE103" s="40"/>
      <c r="AF103" s="40"/>
      <c r="AG103" s="40"/>
      <c r="AH103" s="40"/>
      <c r="AI103" s="40"/>
      <c r="AJ103" s="40"/>
      <c r="AK103" s="40"/>
      <c r="AL103" s="40"/>
      <c r="AM103" s="40"/>
      <c r="AN103" s="40"/>
      <c r="AO103" s="40"/>
      <c r="AP103" s="40"/>
      <c r="AQ103" s="40"/>
      <c r="AR103" s="27"/>
    </row>
    <row r="105" spans="1:79" ht="81" customHeight="1">
      <c r="I105" s="157" t="s">
        <v>2359</v>
      </c>
      <c r="J105" s="157"/>
      <c r="K105" s="157"/>
      <c r="L105" s="157"/>
      <c r="M105" s="157"/>
      <c r="N105" s="157"/>
      <c r="O105" s="157"/>
      <c r="P105" s="157"/>
      <c r="Q105" s="157"/>
      <c r="R105" s="157"/>
      <c r="S105" s="157"/>
      <c r="T105" s="157"/>
      <c r="U105" s="157"/>
      <c r="V105" s="157"/>
      <c r="W105" s="157"/>
      <c r="X105" s="157"/>
      <c r="Y105" s="157"/>
      <c r="Z105" s="157"/>
      <c r="AA105" s="157"/>
      <c r="AB105" s="157"/>
      <c r="AC105" s="157"/>
      <c r="AD105" s="157"/>
      <c r="AE105" s="157"/>
      <c r="AF105" s="157"/>
      <c r="AG105" s="157"/>
      <c r="AH105" s="157"/>
      <c r="AI105" s="157"/>
      <c r="AJ105" s="157"/>
      <c r="AK105" s="157"/>
      <c r="AL105" s="157"/>
      <c r="AM105" s="157"/>
      <c r="AN105" s="157"/>
      <c r="AO105" s="157"/>
    </row>
  </sheetData>
  <mergeCells count="64">
    <mergeCell ref="J101:AF101"/>
    <mergeCell ref="I105:AO105"/>
    <mergeCell ref="D101:H101"/>
    <mergeCell ref="AM89:AP89"/>
    <mergeCell ref="AM90:AP90"/>
    <mergeCell ref="AG95:AM95"/>
    <mergeCell ref="AG96:AM96"/>
    <mergeCell ref="AG97:AM97"/>
    <mergeCell ref="AG98:AM98"/>
    <mergeCell ref="AG99:AM99"/>
    <mergeCell ref="AG100:AM100"/>
    <mergeCell ref="AG101:AM101"/>
    <mergeCell ref="AG94:AM94"/>
    <mergeCell ref="I92:AF92"/>
    <mergeCell ref="AG92:AM92"/>
    <mergeCell ref="D100:H100"/>
    <mergeCell ref="L85:AO85"/>
    <mergeCell ref="AM87:AN87"/>
    <mergeCell ref="J97:AF97"/>
    <mergeCell ref="J98:AF98"/>
    <mergeCell ref="J99:AF99"/>
    <mergeCell ref="C92:G92"/>
    <mergeCell ref="D95:H95"/>
    <mergeCell ref="D96:H96"/>
    <mergeCell ref="D97:H97"/>
    <mergeCell ref="D98:H98"/>
    <mergeCell ref="D99:H99"/>
    <mergeCell ref="J100:AF100"/>
    <mergeCell ref="AK32:AO32"/>
    <mergeCell ref="L32:P32"/>
    <mergeCell ref="AK33:AO33"/>
    <mergeCell ref="L33:P33"/>
    <mergeCell ref="AN100:AP100"/>
    <mergeCell ref="AN92:AP92"/>
    <mergeCell ref="AN95:AP95"/>
    <mergeCell ref="AN96:AP96"/>
    <mergeCell ref="AN97:AP97"/>
    <mergeCell ref="AN98:AP98"/>
    <mergeCell ref="AN99:AP99"/>
    <mergeCell ref="J95:AF95"/>
    <mergeCell ref="J96:AF96"/>
    <mergeCell ref="X35:AB35"/>
    <mergeCell ref="AK35:AO35"/>
    <mergeCell ref="W29:AE29"/>
    <mergeCell ref="W32:AE32"/>
    <mergeCell ref="W30:AE30"/>
    <mergeCell ref="W31:AE31"/>
    <mergeCell ref="W33:AE33"/>
    <mergeCell ref="AN101:AP101"/>
    <mergeCell ref="AN94:AP94"/>
    <mergeCell ref="K5:AO5"/>
    <mergeCell ref="K6:AO6"/>
    <mergeCell ref="AR2:AS2"/>
    <mergeCell ref="E23:AN23"/>
    <mergeCell ref="AK26:AO26"/>
    <mergeCell ref="L28:P28"/>
    <mergeCell ref="W28:AE28"/>
    <mergeCell ref="AK28:AO28"/>
    <mergeCell ref="AK29:AO29"/>
    <mergeCell ref="L29:P29"/>
    <mergeCell ref="AK30:AO30"/>
    <mergeCell ref="L30:P30"/>
    <mergeCell ref="AK31:AO31"/>
    <mergeCell ref="L31:P31"/>
  </mergeCells>
  <hyperlinks>
    <hyperlink ref="A95" location="'1 - Stavebná časť'!C2" display="/"/>
    <hyperlink ref="A96" location="'2 - Vonkajšie žalúzie'!C2" display="/"/>
    <hyperlink ref="A97" location="'3 - Vzduchotechnika'!C2" display="/"/>
    <hyperlink ref="A98" location="'4 - Plynoinštalácia'!C2" display="/"/>
    <hyperlink ref="A99" location="'5 - Zdravotechnika'!C2" display="/"/>
    <hyperlink ref="A100" location="'6 - Vykurovanie'!C2" display="/"/>
    <hyperlink ref="A101" location="'7 - Elektroinštalácia'!C2" display="/"/>
  </hyperlinks>
  <pageMargins left="0.39370078740157483" right="0.39370078740157483" top="0.39370078740157483" bottom="0.39370078740157483" header="0" footer="0"/>
  <pageSetup paperSize="9" scale="75" fitToHeight="10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53"/>
  <sheetViews>
    <sheetView showGridLines="0" topLeftCell="A935" workbookViewId="0">
      <selection activeCell="I940" sqref="I940"/>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customWidth="1"/>
    <col min="11" max="11" width="20.1640625" hidden="1" customWidth="1"/>
    <col min="12" max="12" width="9.33203125" customWidth="1"/>
    <col min="13" max="13" width="12.33203125" customWidth="1"/>
    <col min="14" max="14" width="15" customWidth="1"/>
    <col min="15" max="15" width="11" customWidth="1"/>
    <col min="16" max="16" width="15" customWidth="1"/>
    <col min="17" max="17" width="16.33203125" customWidth="1"/>
    <col min="18" max="18" width="11" customWidth="1"/>
    <col min="19" max="19" width="15" customWidth="1"/>
    <col min="20" max="20" width="16.33203125" customWidth="1"/>
  </cols>
  <sheetData>
    <row r="1" spans="1:12">
      <c r="A1" s="64"/>
    </row>
    <row r="2" spans="1:12" ht="36.950000000000003" customHeight="1">
      <c r="L2" s="129" t="s">
        <v>4</v>
      </c>
    </row>
    <row r="3" spans="1:12" ht="6.95" customHeight="1">
      <c r="B3" s="17"/>
      <c r="C3" s="18"/>
      <c r="D3" s="18"/>
      <c r="E3" s="18"/>
      <c r="F3" s="18"/>
      <c r="G3" s="18"/>
      <c r="H3" s="18"/>
      <c r="I3" s="18"/>
      <c r="J3" s="18"/>
      <c r="K3" s="18"/>
      <c r="L3" s="19"/>
    </row>
    <row r="4" spans="1:12" ht="24.95" customHeight="1">
      <c r="B4" s="19"/>
      <c r="D4" s="20" t="s">
        <v>79</v>
      </c>
      <c r="L4" s="19"/>
    </row>
    <row r="5" spans="1:12" ht="6.95" customHeight="1">
      <c r="B5" s="19"/>
      <c r="L5" s="19"/>
    </row>
    <row r="6" spans="1:12" ht="12" customHeight="1">
      <c r="B6" s="19"/>
      <c r="D6" s="24" t="s">
        <v>10</v>
      </c>
      <c r="L6" s="19"/>
    </row>
    <row r="7" spans="1:12" ht="16.5" customHeight="1">
      <c r="B7" s="19"/>
      <c r="E7" s="163" t="str">
        <f>'Rekapitulácia stavby'!K6</f>
        <v>Obnova a nadstavba Materskej školy Hrubá Borša</v>
      </c>
      <c r="F7" s="164"/>
      <c r="G7" s="164"/>
      <c r="H7" s="164"/>
      <c r="L7" s="19"/>
    </row>
    <row r="8" spans="1:12" s="1" customFormat="1" ht="12" customHeight="1">
      <c r="B8" s="27"/>
      <c r="D8" s="24" t="s">
        <v>80</v>
      </c>
      <c r="L8" s="27"/>
    </row>
    <row r="9" spans="1:12" s="1" customFormat="1" ht="36.950000000000003" customHeight="1">
      <c r="B9" s="27"/>
      <c r="E9" s="154" t="s">
        <v>81</v>
      </c>
      <c r="F9" s="162"/>
      <c r="G9" s="162"/>
      <c r="H9" s="162"/>
      <c r="L9" s="27"/>
    </row>
    <row r="10" spans="1:12" s="1" customFormat="1">
      <c r="B10" s="27"/>
      <c r="L10" s="27"/>
    </row>
    <row r="11" spans="1:12" s="1" customFormat="1" ht="12" customHeight="1">
      <c r="B11" s="27"/>
      <c r="D11" s="24" t="s">
        <v>12</v>
      </c>
      <c r="F11" s="22" t="s">
        <v>1</v>
      </c>
      <c r="I11" s="24" t="s">
        <v>13</v>
      </c>
      <c r="J11" s="22" t="s">
        <v>1</v>
      </c>
      <c r="L11" s="27"/>
    </row>
    <row r="12" spans="1:12" s="1" customFormat="1" ht="12" customHeight="1">
      <c r="B12" s="27"/>
      <c r="D12" s="24" t="s">
        <v>14</v>
      </c>
      <c r="F12" s="22" t="s">
        <v>15</v>
      </c>
      <c r="I12" s="24" t="s">
        <v>16</v>
      </c>
      <c r="J12" s="47"/>
      <c r="L12" s="27"/>
    </row>
    <row r="13" spans="1:12" s="1" customFormat="1" ht="10.9" customHeight="1">
      <c r="B13" s="27"/>
      <c r="L13" s="27"/>
    </row>
    <row r="14" spans="1:12" s="1" customFormat="1" ht="12" customHeight="1">
      <c r="B14" s="27"/>
      <c r="D14" s="24" t="s">
        <v>17</v>
      </c>
      <c r="I14" s="24" t="s">
        <v>18</v>
      </c>
      <c r="J14" s="22" t="str">
        <f>IF('Rekapitulácia stavby'!AN10="","",'Rekapitulácia stavby'!AN10)</f>
        <v/>
      </c>
      <c r="L14" s="27"/>
    </row>
    <row r="15" spans="1:12" s="1" customFormat="1" ht="18" customHeight="1">
      <c r="B15" s="27"/>
      <c r="E15" s="22" t="str">
        <f>IF('Rekapitulácia stavby'!E11="","",'Rekapitulácia stavby'!E11)</f>
        <v xml:space="preserve"> </v>
      </c>
      <c r="I15" s="24" t="s">
        <v>19</v>
      </c>
      <c r="J15" s="22" t="str">
        <f>IF('Rekapitulácia stavby'!AN11="","",'Rekapitulácia stavby'!AN11)</f>
        <v/>
      </c>
      <c r="L15" s="27"/>
    </row>
    <row r="16" spans="1:12" s="1" customFormat="1" ht="6.95" customHeight="1">
      <c r="B16" s="27"/>
      <c r="L16" s="27"/>
    </row>
    <row r="17" spans="2:12" s="1" customFormat="1" ht="12" customHeight="1">
      <c r="B17" s="27"/>
      <c r="D17" s="24" t="s">
        <v>20</v>
      </c>
      <c r="I17" s="24" t="s">
        <v>18</v>
      </c>
      <c r="J17" s="22" t="str">
        <f>'Rekapitulácia stavby'!AN13</f>
        <v/>
      </c>
      <c r="L17" s="27"/>
    </row>
    <row r="18" spans="2:12" s="1" customFormat="1" ht="18" customHeight="1">
      <c r="B18" s="27"/>
      <c r="E18" s="134" t="str">
        <f>'Rekapitulácia stavby'!E14</f>
        <v xml:space="preserve"> </v>
      </c>
      <c r="F18" s="134"/>
      <c r="G18" s="134"/>
      <c r="H18" s="134"/>
      <c r="I18" s="24" t="s">
        <v>19</v>
      </c>
      <c r="J18" s="22" t="str">
        <f>'Rekapitulácia stavby'!AN14</f>
        <v/>
      </c>
      <c r="L18" s="27"/>
    </row>
    <row r="19" spans="2:12" s="1" customFormat="1" ht="6.95" customHeight="1">
      <c r="B19" s="27"/>
      <c r="L19" s="27"/>
    </row>
    <row r="20" spans="2:12" s="1" customFormat="1" ht="12" customHeight="1">
      <c r="B20" s="27"/>
      <c r="D20" s="24" t="s">
        <v>21</v>
      </c>
      <c r="I20" s="24" t="s">
        <v>18</v>
      </c>
      <c r="J20" s="22" t="str">
        <f>IF('Rekapitulácia stavby'!AN16="","",'Rekapitulácia stavby'!AN16)</f>
        <v/>
      </c>
      <c r="L20" s="27"/>
    </row>
    <row r="21" spans="2:12" s="1" customFormat="1" ht="18" customHeight="1">
      <c r="B21" s="27"/>
      <c r="E21" s="22" t="str">
        <f>IF('Rekapitulácia stavby'!E17="","",'Rekapitulácia stavby'!E17)</f>
        <v xml:space="preserve"> </v>
      </c>
      <c r="I21" s="24" t="s">
        <v>19</v>
      </c>
      <c r="J21" s="22" t="str">
        <f>IF('Rekapitulácia stavby'!AN17="","",'Rekapitulácia stavby'!AN17)</f>
        <v/>
      </c>
      <c r="L21" s="27"/>
    </row>
    <row r="22" spans="2:12" s="1" customFormat="1" ht="6.95" customHeight="1">
      <c r="B22" s="27"/>
      <c r="L22" s="27"/>
    </row>
    <row r="23" spans="2:12" s="1" customFormat="1" ht="12" customHeight="1">
      <c r="B23" s="27"/>
      <c r="D23" s="24" t="s">
        <v>23</v>
      </c>
      <c r="I23" s="24" t="s">
        <v>18</v>
      </c>
      <c r="J23" s="22" t="str">
        <f>IF('Rekapitulácia stavby'!AN19="","",'Rekapitulácia stavby'!AN19)</f>
        <v/>
      </c>
      <c r="L23" s="27"/>
    </row>
    <row r="24" spans="2:12" s="1" customFormat="1" ht="18" customHeight="1">
      <c r="B24" s="27"/>
      <c r="E24" s="22" t="str">
        <f>IF('Rekapitulácia stavby'!E20="","",'Rekapitulácia stavby'!E20)</f>
        <v xml:space="preserve"> </v>
      </c>
      <c r="I24" s="24" t="s">
        <v>19</v>
      </c>
      <c r="J24" s="22" t="str">
        <f>IF('Rekapitulácia stavby'!AN20="","",'Rekapitulácia stavby'!AN20)</f>
        <v/>
      </c>
      <c r="L24" s="27"/>
    </row>
    <row r="25" spans="2:12" s="1" customFormat="1" ht="6.95" customHeight="1">
      <c r="B25" s="27"/>
      <c r="L25" s="27"/>
    </row>
    <row r="26" spans="2:12" s="1" customFormat="1" ht="12" customHeight="1">
      <c r="B26" s="27"/>
      <c r="D26" s="24" t="s">
        <v>24</v>
      </c>
      <c r="L26" s="27"/>
    </row>
    <row r="27" spans="2:12" s="7" customFormat="1" ht="16.5" customHeight="1">
      <c r="B27" s="65"/>
      <c r="E27" s="138" t="s">
        <v>1</v>
      </c>
      <c r="F27" s="138"/>
      <c r="G27" s="138"/>
      <c r="H27" s="138"/>
      <c r="L27" s="65"/>
    </row>
    <row r="28" spans="2:12" s="1" customFormat="1" ht="6.95" customHeight="1">
      <c r="B28" s="27"/>
      <c r="L28" s="27"/>
    </row>
    <row r="29" spans="2:12" s="1" customFormat="1" ht="6.95" customHeight="1">
      <c r="B29" s="27"/>
      <c r="D29" s="48"/>
      <c r="E29" s="48"/>
      <c r="F29" s="48"/>
      <c r="G29" s="48"/>
      <c r="H29" s="48"/>
      <c r="I29" s="48"/>
      <c r="J29" s="48"/>
      <c r="K29" s="48"/>
      <c r="L29" s="27"/>
    </row>
    <row r="30" spans="2:12" s="1" customFormat="1" ht="25.35" customHeight="1">
      <c r="B30" s="27"/>
      <c r="D30" s="66" t="s">
        <v>25</v>
      </c>
      <c r="J30" s="54">
        <f>ROUND(J141, 2)</f>
        <v>0</v>
      </c>
      <c r="L30" s="27"/>
    </row>
    <row r="31" spans="2:12" s="1" customFormat="1" ht="6.95" customHeight="1">
      <c r="B31" s="27"/>
      <c r="D31" s="48"/>
      <c r="E31" s="48"/>
      <c r="F31" s="48"/>
      <c r="G31" s="48"/>
      <c r="H31" s="48"/>
      <c r="I31" s="48"/>
      <c r="J31" s="48"/>
      <c r="K31" s="48"/>
      <c r="L31" s="27"/>
    </row>
    <row r="32" spans="2:12" s="1" customFormat="1" ht="14.45" customHeight="1">
      <c r="B32" s="27"/>
      <c r="F32" s="30" t="s">
        <v>27</v>
      </c>
      <c r="I32" s="30" t="s">
        <v>26</v>
      </c>
      <c r="J32" s="30" t="s">
        <v>28</v>
      </c>
      <c r="L32" s="27"/>
    </row>
    <row r="33" spans="2:12" s="1" customFormat="1" ht="14.45" customHeight="1">
      <c r="B33" s="27"/>
      <c r="D33" s="67" t="s">
        <v>29</v>
      </c>
      <c r="E33" s="24" t="s">
        <v>30</v>
      </c>
      <c r="F33" s="68">
        <f>ROUND(J30*0.2,2)</f>
        <v>0</v>
      </c>
      <c r="I33" s="69">
        <v>0.2</v>
      </c>
      <c r="J33" s="68">
        <f>F33</f>
        <v>0</v>
      </c>
      <c r="L33" s="27"/>
    </row>
    <row r="34" spans="2:12" s="1" customFormat="1" ht="14.45" customHeight="1">
      <c r="B34" s="27"/>
      <c r="E34" s="24" t="s">
        <v>31</v>
      </c>
      <c r="F34" s="68"/>
      <c r="I34" s="69">
        <v>0.2</v>
      </c>
      <c r="J34" s="68"/>
      <c r="L34" s="27"/>
    </row>
    <row r="35" spans="2:12" s="1" customFormat="1" ht="14.45" hidden="1" customHeight="1">
      <c r="B35" s="27"/>
      <c r="E35" s="24" t="s">
        <v>32</v>
      </c>
      <c r="F35" s="68" t="e">
        <f>ROUND((SUM(#REF!)),  2)</f>
        <v>#REF!</v>
      </c>
      <c r="I35" s="69">
        <v>0.2</v>
      </c>
      <c r="J35" s="68">
        <f>0</f>
        <v>0</v>
      </c>
      <c r="L35" s="27"/>
    </row>
    <row r="36" spans="2:12" s="1" customFormat="1" ht="14.45" hidden="1" customHeight="1">
      <c r="B36" s="27"/>
      <c r="E36" s="24" t="s">
        <v>33</v>
      </c>
      <c r="F36" s="68" t="e">
        <f>ROUND((SUM(#REF!)),  2)</f>
        <v>#REF!</v>
      </c>
      <c r="I36" s="69">
        <v>0.2</v>
      </c>
      <c r="J36" s="68">
        <f>0</f>
        <v>0</v>
      </c>
      <c r="L36" s="27"/>
    </row>
    <row r="37" spans="2:12" s="1" customFormat="1" ht="14.45" hidden="1" customHeight="1">
      <c r="B37" s="27"/>
      <c r="E37" s="24" t="s">
        <v>34</v>
      </c>
      <c r="F37" s="68" t="e">
        <f>ROUND((SUM(#REF!)),  2)</f>
        <v>#REF!</v>
      </c>
      <c r="I37" s="69">
        <v>0</v>
      </c>
      <c r="J37" s="68">
        <f>0</f>
        <v>0</v>
      </c>
      <c r="L37" s="27"/>
    </row>
    <row r="38" spans="2:12" s="1" customFormat="1" ht="6.95" customHeight="1">
      <c r="B38" s="27"/>
      <c r="L38" s="27"/>
    </row>
    <row r="39" spans="2:12" s="1" customFormat="1" ht="25.35" customHeight="1">
      <c r="B39" s="27"/>
      <c r="C39" s="70"/>
      <c r="D39" s="71" t="s">
        <v>35</v>
      </c>
      <c r="E39" s="49"/>
      <c r="F39" s="49"/>
      <c r="G39" s="72" t="s">
        <v>36</v>
      </c>
      <c r="H39" s="73" t="s">
        <v>37</v>
      </c>
      <c r="I39" s="49"/>
      <c r="J39" s="74">
        <f>SUM(J30:J37)</f>
        <v>0</v>
      </c>
      <c r="K39" s="75"/>
      <c r="L39" s="27"/>
    </row>
    <row r="40" spans="2:12" s="1" customFormat="1" ht="14.45" customHeight="1">
      <c r="B40" s="27"/>
      <c r="L40" s="27"/>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27"/>
      <c r="D50" s="36" t="s">
        <v>38</v>
      </c>
      <c r="E50" s="37"/>
      <c r="F50" s="37"/>
      <c r="G50" s="36" t="s">
        <v>39</v>
      </c>
      <c r="H50" s="37"/>
      <c r="I50" s="37"/>
      <c r="J50" s="37"/>
      <c r="K50" s="37"/>
      <c r="L50" s="27"/>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27"/>
      <c r="D61" s="38" t="s">
        <v>40</v>
      </c>
      <c r="E61" s="29"/>
      <c r="F61" s="76" t="s">
        <v>41</v>
      </c>
      <c r="G61" s="38" t="s">
        <v>40</v>
      </c>
      <c r="H61" s="29"/>
      <c r="I61" s="29"/>
      <c r="J61" s="77" t="s">
        <v>41</v>
      </c>
      <c r="K61" s="29"/>
      <c r="L61" s="27"/>
    </row>
    <row r="62" spans="2:12">
      <c r="B62" s="19"/>
      <c r="L62" s="19"/>
    </row>
    <row r="63" spans="2:12">
      <c r="B63" s="19"/>
      <c r="L63" s="19"/>
    </row>
    <row r="64" spans="2:12">
      <c r="B64" s="19"/>
      <c r="L64" s="19"/>
    </row>
    <row r="65" spans="2:12" s="1" customFormat="1" ht="12.75">
      <c r="B65" s="27"/>
      <c r="D65" s="36" t="s">
        <v>42</v>
      </c>
      <c r="E65" s="37"/>
      <c r="F65" s="37"/>
      <c r="G65" s="36" t="s">
        <v>43</v>
      </c>
      <c r="H65" s="37"/>
      <c r="I65" s="37"/>
      <c r="J65" s="37"/>
      <c r="K65" s="37"/>
      <c r="L65" s="27"/>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27"/>
      <c r="D76" s="38" t="s">
        <v>40</v>
      </c>
      <c r="E76" s="29"/>
      <c r="F76" s="76" t="s">
        <v>41</v>
      </c>
      <c r="G76" s="38" t="s">
        <v>40</v>
      </c>
      <c r="H76" s="29"/>
      <c r="I76" s="29"/>
      <c r="J76" s="77" t="s">
        <v>41</v>
      </c>
      <c r="K76" s="29"/>
      <c r="L76" s="27"/>
    </row>
    <row r="77" spans="2:12" s="1" customFormat="1" ht="14.45" customHeight="1">
      <c r="B77" s="39"/>
      <c r="C77" s="40"/>
      <c r="D77" s="40"/>
      <c r="E77" s="40"/>
      <c r="F77" s="40"/>
      <c r="G77" s="40"/>
      <c r="H77" s="40"/>
      <c r="I77" s="40"/>
      <c r="J77" s="40"/>
      <c r="K77" s="40"/>
      <c r="L77" s="27"/>
    </row>
    <row r="81" spans="2:12" s="1" customFormat="1" ht="6.95" customHeight="1">
      <c r="B81" s="41"/>
      <c r="C81" s="42"/>
      <c r="D81" s="42"/>
      <c r="E81" s="42"/>
      <c r="F81" s="42"/>
      <c r="G81" s="42"/>
      <c r="H81" s="42"/>
      <c r="I81" s="42"/>
      <c r="J81" s="42"/>
      <c r="K81" s="42"/>
      <c r="L81" s="27"/>
    </row>
    <row r="82" spans="2:12" s="1" customFormat="1" ht="24.95" customHeight="1">
      <c r="B82" s="27"/>
      <c r="C82" s="20" t="s">
        <v>82</v>
      </c>
      <c r="L82" s="27"/>
    </row>
    <row r="83" spans="2:12" s="1" customFormat="1" ht="6.95" customHeight="1">
      <c r="B83" s="27"/>
      <c r="L83" s="27"/>
    </row>
    <row r="84" spans="2:12" s="1" customFormat="1" ht="12" customHeight="1">
      <c r="B84" s="27"/>
      <c r="C84" s="24" t="s">
        <v>10</v>
      </c>
      <c r="L84" s="27"/>
    </row>
    <row r="85" spans="2:12" s="1" customFormat="1" ht="16.5" customHeight="1">
      <c r="B85" s="27"/>
      <c r="E85" s="163" t="str">
        <f>E7</f>
        <v>Obnova a nadstavba Materskej školy Hrubá Borša</v>
      </c>
      <c r="F85" s="164"/>
      <c r="G85" s="164"/>
      <c r="H85" s="164"/>
      <c r="L85" s="27"/>
    </row>
    <row r="86" spans="2:12" s="1" customFormat="1" ht="12" customHeight="1">
      <c r="B86" s="27"/>
      <c r="C86" s="24" t="s">
        <v>80</v>
      </c>
      <c r="L86" s="27"/>
    </row>
    <row r="87" spans="2:12" s="1" customFormat="1" ht="16.5" customHeight="1">
      <c r="B87" s="27"/>
      <c r="E87" s="154" t="str">
        <f>E9</f>
        <v>1 - Stavebná časť</v>
      </c>
      <c r="F87" s="162"/>
      <c r="G87" s="162"/>
      <c r="H87" s="162"/>
      <c r="L87" s="27"/>
    </row>
    <row r="88" spans="2:12" s="1" customFormat="1" ht="6.95" customHeight="1">
      <c r="B88" s="27"/>
      <c r="L88" s="27"/>
    </row>
    <row r="89" spans="2:12" s="1" customFormat="1" ht="12" customHeight="1">
      <c r="B89" s="27"/>
      <c r="C89" s="24" t="s">
        <v>14</v>
      </c>
      <c r="F89" s="22" t="str">
        <f>F12</f>
        <v xml:space="preserve"> </v>
      </c>
      <c r="I89" s="24" t="s">
        <v>16</v>
      </c>
      <c r="J89" s="47" t="str">
        <f>IF(J12="","",J12)</f>
        <v/>
      </c>
      <c r="L89" s="27"/>
    </row>
    <row r="90" spans="2:12" s="1" customFormat="1" ht="6.95" customHeight="1">
      <c r="B90" s="27"/>
      <c r="L90" s="27"/>
    </row>
    <row r="91" spans="2:12" s="1" customFormat="1" ht="15.2" customHeight="1">
      <c r="B91" s="27"/>
      <c r="C91" s="24" t="s">
        <v>17</v>
      </c>
      <c r="F91" s="22" t="str">
        <f>E15</f>
        <v xml:space="preserve"> </v>
      </c>
      <c r="I91" s="24" t="s">
        <v>21</v>
      </c>
      <c r="J91" s="25" t="str">
        <f>E21</f>
        <v xml:space="preserve"> </v>
      </c>
      <c r="L91" s="27"/>
    </row>
    <row r="92" spans="2:12" s="1" customFormat="1" ht="15.2" customHeight="1">
      <c r="B92" s="27"/>
      <c r="C92" s="24" t="s">
        <v>20</v>
      </c>
      <c r="F92" s="22" t="str">
        <f>IF(E18="","",E18)</f>
        <v xml:space="preserve"> </v>
      </c>
      <c r="I92" s="24" t="s">
        <v>23</v>
      </c>
      <c r="J92" s="25" t="str">
        <f>E24</f>
        <v xml:space="preserve"> </v>
      </c>
      <c r="L92" s="27"/>
    </row>
    <row r="93" spans="2:12" s="1" customFormat="1" ht="10.35" customHeight="1">
      <c r="B93" s="27"/>
      <c r="L93" s="27"/>
    </row>
    <row r="94" spans="2:12" s="1" customFormat="1" ht="29.25" customHeight="1">
      <c r="B94" s="27"/>
      <c r="C94" s="78" t="s">
        <v>83</v>
      </c>
      <c r="D94" s="70"/>
      <c r="E94" s="70"/>
      <c r="F94" s="70"/>
      <c r="G94" s="70"/>
      <c r="H94" s="70"/>
      <c r="I94" s="70"/>
      <c r="J94" s="79" t="s">
        <v>84</v>
      </c>
      <c r="K94" s="70"/>
      <c r="L94" s="27"/>
    </row>
    <row r="95" spans="2:12" s="1" customFormat="1" ht="10.35" customHeight="1">
      <c r="B95" s="27"/>
      <c r="L95" s="27"/>
    </row>
    <row r="96" spans="2:12" s="1" customFormat="1" ht="22.9" customHeight="1">
      <c r="B96" s="27"/>
      <c r="C96" s="80" t="s">
        <v>85</v>
      </c>
      <c r="J96" s="54">
        <f>J141</f>
        <v>0</v>
      </c>
      <c r="L96" s="27"/>
    </row>
    <row r="97" spans="2:12" s="8" customFormat="1" ht="24.95" customHeight="1">
      <c r="B97" s="81"/>
      <c r="D97" s="82" t="s">
        <v>86</v>
      </c>
      <c r="E97" s="83"/>
      <c r="F97" s="83"/>
      <c r="G97" s="83"/>
      <c r="H97" s="83"/>
      <c r="I97" s="83"/>
      <c r="J97" s="84">
        <f>J142</f>
        <v>0</v>
      </c>
      <c r="L97" s="81"/>
    </row>
    <row r="98" spans="2:12" s="9" customFormat="1" ht="19.899999999999999" customHeight="1">
      <c r="B98" s="85"/>
      <c r="D98" s="86" t="s">
        <v>87</v>
      </c>
      <c r="E98" s="87"/>
      <c r="F98" s="87"/>
      <c r="G98" s="87"/>
      <c r="H98" s="87"/>
      <c r="I98" s="87"/>
      <c r="J98" s="88">
        <f>J143</f>
        <v>0</v>
      </c>
      <c r="L98" s="85"/>
    </row>
    <row r="99" spans="2:12" s="9" customFormat="1" ht="19.899999999999999" customHeight="1">
      <c r="B99" s="85"/>
      <c r="D99" s="86" t="s">
        <v>88</v>
      </c>
      <c r="E99" s="87"/>
      <c r="F99" s="87"/>
      <c r="G99" s="87"/>
      <c r="H99" s="87"/>
      <c r="I99" s="87"/>
      <c r="J99" s="88">
        <f>J183</f>
        <v>0</v>
      </c>
      <c r="L99" s="85"/>
    </row>
    <row r="100" spans="2:12" s="9" customFormat="1" ht="19.899999999999999" customHeight="1">
      <c r="B100" s="85"/>
      <c r="D100" s="86" t="s">
        <v>89</v>
      </c>
      <c r="E100" s="87"/>
      <c r="F100" s="87"/>
      <c r="G100" s="87"/>
      <c r="H100" s="87"/>
      <c r="I100" s="87"/>
      <c r="J100" s="88">
        <f>J194</f>
        <v>0</v>
      </c>
      <c r="L100" s="85"/>
    </row>
    <row r="101" spans="2:12" s="9" customFormat="1" ht="19.899999999999999" customHeight="1">
      <c r="B101" s="85"/>
      <c r="D101" s="86" t="s">
        <v>90</v>
      </c>
      <c r="E101" s="87"/>
      <c r="F101" s="87"/>
      <c r="G101" s="87"/>
      <c r="H101" s="87"/>
      <c r="I101" s="87"/>
      <c r="J101" s="88">
        <f>J216</f>
        <v>0</v>
      </c>
      <c r="L101" s="85"/>
    </row>
    <row r="102" spans="2:12" s="9" customFormat="1" ht="19.899999999999999" customHeight="1">
      <c r="B102" s="85"/>
      <c r="D102" s="86" t="s">
        <v>91</v>
      </c>
      <c r="E102" s="87"/>
      <c r="F102" s="87"/>
      <c r="G102" s="87"/>
      <c r="H102" s="87"/>
      <c r="I102" s="87"/>
      <c r="J102" s="88">
        <f>J265</f>
        <v>0</v>
      </c>
      <c r="L102" s="85"/>
    </row>
    <row r="103" spans="2:12" s="9" customFormat="1" ht="19.899999999999999" customHeight="1">
      <c r="B103" s="85"/>
      <c r="D103" s="86" t="s">
        <v>92</v>
      </c>
      <c r="E103" s="87"/>
      <c r="F103" s="87"/>
      <c r="G103" s="87"/>
      <c r="H103" s="87"/>
      <c r="I103" s="87"/>
      <c r="J103" s="88">
        <f>J277</f>
        <v>0</v>
      </c>
      <c r="L103" s="85"/>
    </row>
    <row r="104" spans="2:12" s="9" customFormat="1" ht="19.899999999999999" customHeight="1">
      <c r="B104" s="85"/>
      <c r="D104" s="86" t="s">
        <v>93</v>
      </c>
      <c r="E104" s="87"/>
      <c r="F104" s="87"/>
      <c r="G104" s="87"/>
      <c r="H104" s="87"/>
      <c r="I104" s="87"/>
      <c r="J104" s="88">
        <f>J366</f>
        <v>0</v>
      </c>
      <c r="L104" s="85"/>
    </row>
    <row r="105" spans="2:12" s="9" customFormat="1" ht="19.899999999999999" customHeight="1">
      <c r="B105" s="85"/>
      <c r="D105" s="86" t="s">
        <v>94</v>
      </c>
      <c r="E105" s="87"/>
      <c r="F105" s="87"/>
      <c r="G105" s="87"/>
      <c r="H105" s="87"/>
      <c r="I105" s="87"/>
      <c r="J105" s="88">
        <f>J423</f>
        <v>0</v>
      </c>
      <c r="L105" s="85"/>
    </row>
    <row r="106" spans="2:12" s="8" customFormat="1" ht="24.95" customHeight="1">
      <c r="B106" s="81"/>
      <c r="D106" s="82" t="s">
        <v>95</v>
      </c>
      <c r="E106" s="83"/>
      <c r="F106" s="83"/>
      <c r="G106" s="83"/>
      <c r="H106" s="83"/>
      <c r="I106" s="83"/>
      <c r="J106" s="84">
        <f>J425</f>
        <v>0</v>
      </c>
      <c r="L106" s="81"/>
    </row>
    <row r="107" spans="2:12" s="9" customFormat="1" ht="19.899999999999999" customHeight="1">
      <c r="B107" s="85"/>
      <c r="D107" s="86" t="s">
        <v>96</v>
      </c>
      <c r="E107" s="87"/>
      <c r="F107" s="87"/>
      <c r="G107" s="87"/>
      <c r="H107" s="87"/>
      <c r="I107" s="87"/>
      <c r="J107" s="88">
        <f>J426</f>
        <v>0</v>
      </c>
      <c r="L107" s="85"/>
    </row>
    <row r="108" spans="2:12" s="9" customFormat="1" ht="19.899999999999999" customHeight="1">
      <c r="B108" s="85"/>
      <c r="D108" s="86" t="s">
        <v>97</v>
      </c>
      <c r="E108" s="87"/>
      <c r="F108" s="87"/>
      <c r="G108" s="87"/>
      <c r="H108" s="87"/>
      <c r="I108" s="87"/>
      <c r="J108" s="88">
        <f>J441</f>
        <v>0</v>
      </c>
      <c r="L108" s="85"/>
    </row>
    <row r="109" spans="2:12" s="9" customFormat="1" ht="19.899999999999999" customHeight="1">
      <c r="B109" s="85"/>
      <c r="D109" s="86" t="s">
        <v>98</v>
      </c>
      <c r="E109" s="87"/>
      <c r="F109" s="87"/>
      <c r="G109" s="87"/>
      <c r="H109" s="87"/>
      <c r="I109" s="87"/>
      <c r="J109" s="88">
        <f>J451</f>
        <v>0</v>
      </c>
      <c r="L109" s="85"/>
    </row>
    <row r="110" spans="2:12" s="9" customFormat="1" ht="19.899999999999999" customHeight="1">
      <c r="B110" s="85"/>
      <c r="D110" s="86" t="s">
        <v>99</v>
      </c>
      <c r="E110" s="87"/>
      <c r="F110" s="87"/>
      <c r="G110" s="87"/>
      <c r="H110" s="87"/>
      <c r="I110" s="87"/>
      <c r="J110" s="88">
        <f>J506</f>
        <v>0</v>
      </c>
      <c r="L110" s="85"/>
    </row>
    <row r="111" spans="2:12" s="9" customFormat="1" ht="19.899999999999999" customHeight="1">
      <c r="B111" s="85"/>
      <c r="D111" s="86" t="s">
        <v>100</v>
      </c>
      <c r="E111" s="87"/>
      <c r="F111" s="87"/>
      <c r="G111" s="87"/>
      <c r="H111" s="87"/>
      <c r="I111" s="87"/>
      <c r="J111" s="88">
        <f>J510</f>
        <v>0</v>
      </c>
      <c r="L111" s="85"/>
    </row>
    <row r="112" spans="2:12" s="9" customFormat="1" ht="19.899999999999999" customHeight="1">
      <c r="B112" s="85"/>
      <c r="D112" s="86" t="s">
        <v>101</v>
      </c>
      <c r="E112" s="87"/>
      <c r="F112" s="87"/>
      <c r="G112" s="87"/>
      <c r="H112" s="87"/>
      <c r="I112" s="87"/>
      <c r="J112" s="88">
        <f>J603</f>
        <v>0</v>
      </c>
      <c r="L112" s="85"/>
    </row>
    <row r="113" spans="2:12" s="9" customFormat="1" ht="19.899999999999999" customHeight="1">
      <c r="B113" s="85"/>
      <c r="D113" s="86" t="s">
        <v>102</v>
      </c>
      <c r="E113" s="87"/>
      <c r="F113" s="87"/>
      <c r="G113" s="87"/>
      <c r="H113" s="87"/>
      <c r="I113" s="87"/>
      <c r="J113" s="88">
        <f>J654</f>
        <v>0</v>
      </c>
      <c r="L113" s="85"/>
    </row>
    <row r="114" spans="2:12" s="9" customFormat="1" ht="19.899999999999999" customHeight="1">
      <c r="B114" s="85"/>
      <c r="D114" s="86" t="s">
        <v>103</v>
      </c>
      <c r="E114" s="87"/>
      <c r="F114" s="87"/>
      <c r="G114" s="87"/>
      <c r="H114" s="87"/>
      <c r="I114" s="87"/>
      <c r="J114" s="88">
        <f>J710</f>
        <v>0</v>
      </c>
      <c r="L114" s="85"/>
    </row>
    <row r="115" spans="2:12" s="9" customFormat="1" ht="19.899999999999999" customHeight="1">
      <c r="B115" s="85"/>
      <c r="D115" s="86" t="s">
        <v>104</v>
      </c>
      <c r="E115" s="87"/>
      <c r="F115" s="87"/>
      <c r="G115" s="87"/>
      <c r="H115" s="87"/>
      <c r="I115" s="87"/>
      <c r="J115" s="88">
        <f>J714</f>
        <v>0</v>
      </c>
      <c r="L115" s="85"/>
    </row>
    <row r="116" spans="2:12" s="9" customFormat="1" ht="19.899999999999999" customHeight="1">
      <c r="B116" s="85"/>
      <c r="D116" s="86" t="s">
        <v>105</v>
      </c>
      <c r="E116" s="87"/>
      <c r="F116" s="87"/>
      <c r="G116" s="87"/>
      <c r="H116" s="87"/>
      <c r="I116" s="87"/>
      <c r="J116" s="88">
        <f>J746</f>
        <v>0</v>
      </c>
      <c r="L116" s="85"/>
    </row>
    <row r="117" spans="2:12" s="9" customFormat="1" ht="19.899999999999999" customHeight="1">
      <c r="B117" s="85"/>
      <c r="D117" s="86" t="s">
        <v>106</v>
      </c>
      <c r="E117" s="87"/>
      <c r="F117" s="87"/>
      <c r="G117" s="87"/>
      <c r="H117" s="87"/>
      <c r="I117" s="87"/>
      <c r="J117" s="88">
        <f>J879</f>
        <v>0</v>
      </c>
      <c r="L117" s="85"/>
    </row>
    <row r="118" spans="2:12" s="9" customFormat="1" ht="19.899999999999999" customHeight="1">
      <c r="B118" s="85"/>
      <c r="D118" s="86" t="s">
        <v>107</v>
      </c>
      <c r="E118" s="87"/>
      <c r="F118" s="87"/>
      <c r="G118" s="87"/>
      <c r="H118" s="87"/>
      <c r="I118" s="87"/>
      <c r="J118" s="88">
        <f>J892</f>
        <v>0</v>
      </c>
      <c r="L118" s="85"/>
    </row>
    <row r="119" spans="2:12" s="9" customFormat="1" ht="19.899999999999999" customHeight="1">
      <c r="B119" s="85"/>
      <c r="D119" s="86" t="s">
        <v>108</v>
      </c>
      <c r="E119" s="87"/>
      <c r="F119" s="87"/>
      <c r="G119" s="87"/>
      <c r="H119" s="87"/>
      <c r="I119" s="87"/>
      <c r="J119" s="88">
        <f>J914</f>
        <v>0</v>
      </c>
      <c r="L119" s="85"/>
    </row>
    <row r="120" spans="2:12" s="9" customFormat="1" ht="19.899999999999999" customHeight="1">
      <c r="B120" s="85"/>
      <c r="D120" s="86" t="s">
        <v>109</v>
      </c>
      <c r="E120" s="87"/>
      <c r="F120" s="87"/>
      <c r="G120" s="87"/>
      <c r="H120" s="87"/>
      <c r="I120" s="87"/>
      <c r="J120" s="88">
        <f>J928</f>
        <v>0</v>
      </c>
      <c r="L120" s="85"/>
    </row>
    <row r="121" spans="2:12" s="9" customFormat="1" ht="19.899999999999999" customHeight="1">
      <c r="B121" s="85"/>
      <c r="D121" s="86" t="s">
        <v>110</v>
      </c>
      <c r="E121" s="87"/>
      <c r="F121" s="87"/>
      <c r="G121" s="87"/>
      <c r="H121" s="87"/>
      <c r="I121" s="87"/>
      <c r="J121" s="88">
        <f>J938</f>
        <v>0</v>
      </c>
      <c r="L121" s="85"/>
    </row>
    <row r="122" spans="2:12" s="1" customFormat="1" ht="21.75" customHeight="1">
      <c r="B122" s="27"/>
      <c r="L122" s="27"/>
    </row>
    <row r="123" spans="2:12" s="1" customFormat="1" ht="6.95" customHeight="1">
      <c r="B123" s="39"/>
      <c r="C123" s="40"/>
      <c r="D123" s="40"/>
      <c r="E123" s="40"/>
      <c r="F123" s="40"/>
      <c r="G123" s="40"/>
      <c r="H123" s="40"/>
      <c r="I123" s="40"/>
      <c r="J123" s="40"/>
      <c r="K123" s="40"/>
      <c r="L123" s="27"/>
    </row>
    <row r="127" spans="2:12" s="1" customFormat="1" ht="6.95" customHeight="1">
      <c r="B127" s="41"/>
      <c r="C127" s="42"/>
      <c r="D127" s="42"/>
      <c r="E127" s="42"/>
      <c r="F127" s="42"/>
      <c r="G127" s="42"/>
      <c r="H127" s="42"/>
      <c r="I127" s="42"/>
      <c r="J127" s="42"/>
      <c r="K127" s="42"/>
      <c r="L127" s="27"/>
    </row>
    <row r="128" spans="2:12" s="1" customFormat="1" ht="24.95" customHeight="1">
      <c r="B128" s="27"/>
      <c r="C128" s="20" t="s">
        <v>111</v>
      </c>
      <c r="L128" s="27"/>
    </row>
    <row r="129" spans="2:12" s="1" customFormat="1" ht="6.95" customHeight="1">
      <c r="B129" s="27"/>
      <c r="L129" s="27"/>
    </row>
    <row r="130" spans="2:12" s="1" customFormat="1" ht="12" customHeight="1">
      <c r="B130" s="27"/>
      <c r="C130" s="24" t="s">
        <v>10</v>
      </c>
      <c r="L130" s="27"/>
    </row>
    <row r="131" spans="2:12" s="1" customFormat="1" ht="16.5" customHeight="1">
      <c r="B131" s="27"/>
      <c r="E131" s="163" t="str">
        <f>E7</f>
        <v>Obnova a nadstavba Materskej školy Hrubá Borša</v>
      </c>
      <c r="F131" s="164"/>
      <c r="G131" s="164"/>
      <c r="H131" s="164"/>
      <c r="L131" s="27"/>
    </row>
    <row r="132" spans="2:12" s="1" customFormat="1" ht="12" customHeight="1">
      <c r="B132" s="27"/>
      <c r="C132" s="24" t="s">
        <v>80</v>
      </c>
      <c r="L132" s="27"/>
    </row>
    <row r="133" spans="2:12" s="1" customFormat="1" ht="16.5" customHeight="1">
      <c r="B133" s="27"/>
      <c r="E133" s="154" t="str">
        <f>E9</f>
        <v>1 - Stavebná časť</v>
      </c>
      <c r="F133" s="162"/>
      <c r="G133" s="162"/>
      <c r="H133" s="162"/>
      <c r="L133" s="27"/>
    </row>
    <row r="134" spans="2:12" s="1" customFormat="1" ht="6.95" customHeight="1">
      <c r="B134" s="27"/>
      <c r="L134" s="27"/>
    </row>
    <row r="135" spans="2:12" s="1" customFormat="1" ht="12" customHeight="1">
      <c r="B135" s="27"/>
      <c r="C135" s="24" t="s">
        <v>14</v>
      </c>
      <c r="F135" s="22" t="str">
        <f>F12</f>
        <v xml:space="preserve"> </v>
      </c>
      <c r="I135" s="24" t="s">
        <v>16</v>
      </c>
      <c r="J135" s="47" t="str">
        <f>IF(J12="","",J12)</f>
        <v/>
      </c>
      <c r="L135" s="27"/>
    </row>
    <row r="136" spans="2:12" s="1" customFormat="1" ht="6.95" customHeight="1">
      <c r="B136" s="27"/>
      <c r="L136" s="27"/>
    </row>
    <row r="137" spans="2:12" s="1" customFormat="1" ht="15.2" customHeight="1">
      <c r="B137" s="27"/>
      <c r="C137" s="24" t="s">
        <v>17</v>
      </c>
      <c r="F137" s="22" t="str">
        <f>E15</f>
        <v xml:space="preserve"> </v>
      </c>
      <c r="I137" s="24" t="s">
        <v>21</v>
      </c>
      <c r="J137" s="25" t="str">
        <f>E21</f>
        <v xml:space="preserve"> </v>
      </c>
      <c r="L137" s="27"/>
    </row>
    <row r="138" spans="2:12" s="1" customFormat="1" ht="15.2" customHeight="1">
      <c r="B138" s="27"/>
      <c r="C138" s="24" t="s">
        <v>20</v>
      </c>
      <c r="F138" s="22" t="str">
        <f>IF(E18="","",E18)</f>
        <v xml:space="preserve"> </v>
      </c>
      <c r="I138" s="24" t="s">
        <v>23</v>
      </c>
      <c r="J138" s="25" t="str">
        <f>E24</f>
        <v xml:space="preserve"> </v>
      </c>
      <c r="L138" s="27"/>
    </row>
    <row r="139" spans="2:12" s="1" customFormat="1" ht="10.35" customHeight="1">
      <c r="B139" s="27"/>
      <c r="L139" s="27"/>
    </row>
    <row r="140" spans="2:12" s="10" customFormat="1" ht="29.25" customHeight="1">
      <c r="B140" s="89"/>
      <c r="C140" s="90" t="s">
        <v>112</v>
      </c>
      <c r="D140" s="91" t="s">
        <v>49</v>
      </c>
      <c r="E140" s="91" t="s">
        <v>45</v>
      </c>
      <c r="F140" s="91" t="s">
        <v>46</v>
      </c>
      <c r="G140" s="91" t="s">
        <v>113</v>
      </c>
      <c r="H140" s="91" t="s">
        <v>114</v>
      </c>
      <c r="I140" s="91" t="s">
        <v>115</v>
      </c>
      <c r="J140" s="92" t="s">
        <v>84</v>
      </c>
      <c r="K140" s="93" t="s">
        <v>116</v>
      </c>
      <c r="L140" s="89"/>
    </row>
    <row r="141" spans="2:12" s="1" customFormat="1" ht="22.9" customHeight="1">
      <c r="B141" s="27"/>
      <c r="C141" s="52" t="s">
        <v>85</v>
      </c>
      <c r="J141" s="94">
        <f>J142+J425</f>
        <v>0</v>
      </c>
      <c r="L141" s="27"/>
    </row>
    <row r="142" spans="2:12" s="11" customFormat="1" ht="25.9" customHeight="1">
      <c r="B142" s="95"/>
      <c r="D142" s="96" t="s">
        <v>51</v>
      </c>
      <c r="E142" s="97" t="s">
        <v>117</v>
      </c>
      <c r="F142" s="97" t="s">
        <v>118</v>
      </c>
      <c r="J142" s="98">
        <f>J143+J183+J194+J216+J265+J277+J366+J423</f>
        <v>0</v>
      </c>
      <c r="L142" s="95"/>
    </row>
    <row r="143" spans="2:12" s="11" customFormat="1" ht="22.9" customHeight="1">
      <c r="B143" s="95"/>
      <c r="D143" s="96" t="s">
        <v>51</v>
      </c>
      <c r="E143" s="99" t="s">
        <v>57</v>
      </c>
      <c r="F143" s="99" t="s">
        <v>119</v>
      </c>
      <c r="J143" s="130">
        <f>SUM(J144:J181)</f>
        <v>0</v>
      </c>
      <c r="L143" s="95"/>
    </row>
    <row r="144" spans="2:12" s="1" customFormat="1" ht="36" customHeight="1">
      <c r="B144" s="101"/>
      <c r="C144" s="102" t="s">
        <v>57</v>
      </c>
      <c r="D144" s="102" t="s">
        <v>120</v>
      </c>
      <c r="E144" s="103" t="s">
        <v>121</v>
      </c>
      <c r="F144" s="104" t="s">
        <v>122</v>
      </c>
      <c r="G144" s="105" t="s">
        <v>123</v>
      </c>
      <c r="H144" s="106">
        <v>7.2</v>
      </c>
      <c r="I144" s="107">
        <v>0</v>
      </c>
      <c r="J144" s="107">
        <f>ROUND(I144*H144,2)</f>
        <v>0</v>
      </c>
      <c r="K144" s="104" t="s">
        <v>124</v>
      </c>
      <c r="L144" s="27"/>
    </row>
    <row r="145" spans="2:12" s="12" customFormat="1">
      <c r="B145" s="108"/>
      <c r="D145" s="109" t="s">
        <v>125</v>
      </c>
      <c r="E145" s="110" t="s">
        <v>1</v>
      </c>
      <c r="F145" s="111" t="s">
        <v>126</v>
      </c>
      <c r="H145" s="112">
        <v>7.2</v>
      </c>
      <c r="L145" s="108"/>
    </row>
    <row r="146" spans="2:12" s="1" customFormat="1" ht="36" customHeight="1">
      <c r="B146" s="101"/>
      <c r="C146" s="102" t="s">
        <v>61</v>
      </c>
      <c r="D146" s="102" t="s">
        <v>120</v>
      </c>
      <c r="E146" s="103" t="s">
        <v>127</v>
      </c>
      <c r="F146" s="104" t="s">
        <v>128</v>
      </c>
      <c r="G146" s="105" t="s">
        <v>123</v>
      </c>
      <c r="H146" s="106">
        <v>7.2</v>
      </c>
      <c r="I146" s="107">
        <v>0</v>
      </c>
      <c r="J146" s="107">
        <f>ROUND(I146*H146,2)</f>
        <v>0</v>
      </c>
      <c r="K146" s="104" t="s">
        <v>124</v>
      </c>
      <c r="L146" s="27"/>
    </row>
    <row r="147" spans="2:12" s="12" customFormat="1">
      <c r="B147" s="108"/>
      <c r="D147" s="109" t="s">
        <v>125</v>
      </c>
      <c r="E147" s="110" t="s">
        <v>1</v>
      </c>
      <c r="F147" s="111" t="s">
        <v>126</v>
      </c>
      <c r="H147" s="112">
        <v>7.2</v>
      </c>
      <c r="L147" s="108"/>
    </row>
    <row r="148" spans="2:12" s="1" customFormat="1" ht="60" customHeight="1">
      <c r="B148" s="101"/>
      <c r="C148" s="102" t="s">
        <v>64</v>
      </c>
      <c r="D148" s="102" t="s">
        <v>120</v>
      </c>
      <c r="E148" s="103" t="s">
        <v>129</v>
      </c>
      <c r="F148" s="104" t="s">
        <v>130</v>
      </c>
      <c r="G148" s="105" t="s">
        <v>131</v>
      </c>
      <c r="H148" s="106">
        <v>4</v>
      </c>
      <c r="I148" s="107">
        <v>0</v>
      </c>
      <c r="J148" s="107">
        <f>ROUND(I148*H148,2)</f>
        <v>0</v>
      </c>
      <c r="K148" s="104" t="s">
        <v>124</v>
      </c>
      <c r="L148" s="27"/>
    </row>
    <row r="149" spans="2:12" s="1" customFormat="1" ht="24" customHeight="1">
      <c r="B149" s="101"/>
      <c r="C149" s="102" t="s">
        <v>67</v>
      </c>
      <c r="D149" s="102" t="s">
        <v>120</v>
      </c>
      <c r="E149" s="103" t="s">
        <v>132</v>
      </c>
      <c r="F149" s="104" t="s">
        <v>133</v>
      </c>
      <c r="G149" s="105" t="s">
        <v>123</v>
      </c>
      <c r="H149" s="106">
        <v>4.4000000000000004</v>
      </c>
      <c r="I149" s="107">
        <v>0</v>
      </c>
      <c r="J149" s="107">
        <f>ROUND(I149*H149,2)</f>
        <v>0</v>
      </c>
      <c r="K149" s="104" t="s">
        <v>124</v>
      </c>
      <c r="L149" s="27"/>
    </row>
    <row r="150" spans="2:12" s="12" customFormat="1">
      <c r="B150" s="108"/>
      <c r="D150" s="109" t="s">
        <v>125</v>
      </c>
      <c r="E150" s="110" t="s">
        <v>1</v>
      </c>
      <c r="F150" s="111" t="s">
        <v>134</v>
      </c>
      <c r="H150" s="112">
        <v>4.4000000000000004</v>
      </c>
      <c r="L150" s="108"/>
    </row>
    <row r="151" spans="2:12" s="1" customFormat="1" ht="24" customHeight="1">
      <c r="B151" s="101"/>
      <c r="C151" s="102" t="s">
        <v>70</v>
      </c>
      <c r="D151" s="102" t="s">
        <v>120</v>
      </c>
      <c r="E151" s="103" t="s">
        <v>135</v>
      </c>
      <c r="F151" s="104" t="s">
        <v>136</v>
      </c>
      <c r="G151" s="105" t="s">
        <v>137</v>
      </c>
      <c r="H151" s="106">
        <v>9.0020000000000007</v>
      </c>
      <c r="I151" s="107">
        <v>0</v>
      </c>
      <c r="J151" s="107">
        <f>ROUND(I151*H151,2)</f>
        <v>0</v>
      </c>
      <c r="K151" s="104" t="s">
        <v>138</v>
      </c>
      <c r="L151" s="27"/>
    </row>
    <row r="152" spans="2:12" s="13" customFormat="1" ht="22.5">
      <c r="B152" s="113"/>
      <c r="D152" s="109" t="s">
        <v>125</v>
      </c>
      <c r="E152" s="114" t="s">
        <v>1</v>
      </c>
      <c r="F152" s="115" t="s">
        <v>139</v>
      </c>
      <c r="H152" s="114" t="s">
        <v>1</v>
      </c>
      <c r="L152" s="113"/>
    </row>
    <row r="153" spans="2:12" s="12" customFormat="1">
      <c r="B153" s="108"/>
      <c r="D153" s="109" t="s">
        <v>125</v>
      </c>
      <c r="E153" s="110" t="s">
        <v>1</v>
      </c>
      <c r="F153" s="111" t="s">
        <v>140</v>
      </c>
      <c r="H153" s="112">
        <v>2.3780000000000001</v>
      </c>
      <c r="L153" s="108"/>
    </row>
    <row r="154" spans="2:12" s="12" customFormat="1">
      <c r="B154" s="108"/>
      <c r="D154" s="109" t="s">
        <v>125</v>
      </c>
      <c r="E154" s="110" t="s">
        <v>1</v>
      </c>
      <c r="F154" s="111" t="s">
        <v>141</v>
      </c>
      <c r="H154" s="112">
        <v>6.6239999999999997</v>
      </c>
      <c r="L154" s="108"/>
    </row>
    <row r="155" spans="2:12" s="14" customFormat="1">
      <c r="B155" s="116"/>
      <c r="D155" s="109" t="s">
        <v>125</v>
      </c>
      <c r="E155" s="117" t="s">
        <v>1</v>
      </c>
      <c r="F155" s="118" t="s">
        <v>142</v>
      </c>
      <c r="H155" s="119">
        <v>9.0019999999999989</v>
      </c>
      <c r="L155" s="116"/>
    </row>
    <row r="156" spans="2:12" s="1" customFormat="1" ht="36" customHeight="1">
      <c r="B156" s="101"/>
      <c r="C156" s="102" t="s">
        <v>73</v>
      </c>
      <c r="D156" s="102" t="s">
        <v>120</v>
      </c>
      <c r="E156" s="103" t="s">
        <v>143</v>
      </c>
      <c r="F156" s="104" t="s">
        <v>144</v>
      </c>
      <c r="G156" s="105" t="s">
        <v>137</v>
      </c>
      <c r="H156" s="106">
        <v>9.0020000000000007</v>
      </c>
      <c r="I156" s="107">
        <v>0</v>
      </c>
      <c r="J156" s="107">
        <f>ROUND(I156*H156,2)</f>
        <v>0</v>
      </c>
      <c r="K156" s="104" t="s">
        <v>138</v>
      </c>
      <c r="L156" s="27"/>
    </row>
    <row r="157" spans="2:12" s="1" customFormat="1" ht="24" customHeight="1">
      <c r="B157" s="101"/>
      <c r="C157" s="102" t="s">
        <v>76</v>
      </c>
      <c r="D157" s="102" t="s">
        <v>120</v>
      </c>
      <c r="E157" s="103" t="s">
        <v>145</v>
      </c>
      <c r="F157" s="104" t="s">
        <v>146</v>
      </c>
      <c r="G157" s="105" t="s">
        <v>137</v>
      </c>
      <c r="H157" s="106">
        <v>1</v>
      </c>
      <c r="I157" s="107">
        <v>0</v>
      </c>
      <c r="J157" s="107">
        <f>ROUND(I157*H157,2)</f>
        <v>0</v>
      </c>
      <c r="K157" s="104" t="s">
        <v>138</v>
      </c>
      <c r="L157" s="27"/>
    </row>
    <row r="158" spans="2:12" s="12" customFormat="1" ht="22.5">
      <c r="B158" s="108"/>
      <c r="D158" s="109" t="s">
        <v>125</v>
      </c>
      <c r="E158" s="110" t="s">
        <v>1</v>
      </c>
      <c r="F158" s="111" t="s">
        <v>147</v>
      </c>
      <c r="H158" s="112">
        <v>1</v>
      </c>
      <c r="L158" s="108"/>
    </row>
    <row r="159" spans="2:12" s="14" customFormat="1">
      <c r="B159" s="116"/>
      <c r="D159" s="109" t="s">
        <v>125</v>
      </c>
      <c r="E159" s="117" t="s">
        <v>1</v>
      </c>
      <c r="F159" s="118" t="s">
        <v>142</v>
      </c>
      <c r="H159" s="119">
        <v>1</v>
      </c>
      <c r="L159" s="116"/>
    </row>
    <row r="160" spans="2:12" s="1" customFormat="1" ht="16.5" customHeight="1">
      <c r="B160" s="101"/>
      <c r="C160" s="102" t="s">
        <v>148</v>
      </c>
      <c r="D160" s="102" t="s">
        <v>120</v>
      </c>
      <c r="E160" s="103" t="s">
        <v>149</v>
      </c>
      <c r="F160" s="104" t="s">
        <v>150</v>
      </c>
      <c r="G160" s="105" t="s">
        <v>137</v>
      </c>
      <c r="H160" s="106">
        <v>11.25</v>
      </c>
      <c r="I160" s="107">
        <v>0</v>
      </c>
      <c r="J160" s="107">
        <f>ROUND(I160*H160,2)</f>
        <v>0</v>
      </c>
      <c r="K160" s="104" t="s">
        <v>1</v>
      </c>
      <c r="L160" s="27"/>
    </row>
    <row r="161" spans="2:12" s="13" customFormat="1" ht="33.75">
      <c r="B161" s="113"/>
      <c r="D161" s="109" t="s">
        <v>125</v>
      </c>
      <c r="E161" s="114" t="s">
        <v>1</v>
      </c>
      <c r="F161" s="115" t="s">
        <v>151</v>
      </c>
      <c r="H161" s="114" t="s">
        <v>1</v>
      </c>
      <c r="L161" s="113"/>
    </row>
    <row r="162" spans="2:12" s="12" customFormat="1">
      <c r="B162" s="108"/>
      <c r="D162" s="109" t="s">
        <v>125</v>
      </c>
      <c r="E162" s="110" t="s">
        <v>1</v>
      </c>
      <c r="F162" s="111" t="s">
        <v>152</v>
      </c>
      <c r="H162" s="112">
        <v>11.25</v>
      </c>
      <c r="L162" s="108"/>
    </row>
    <row r="163" spans="2:12" s="14" customFormat="1">
      <c r="B163" s="116"/>
      <c r="D163" s="109" t="s">
        <v>125</v>
      </c>
      <c r="E163" s="117" t="s">
        <v>1</v>
      </c>
      <c r="F163" s="118" t="s">
        <v>142</v>
      </c>
      <c r="H163" s="119">
        <v>11.25</v>
      </c>
      <c r="L163" s="116"/>
    </row>
    <row r="164" spans="2:12" s="1" customFormat="1" ht="24" customHeight="1">
      <c r="B164" s="101"/>
      <c r="C164" s="102" t="s">
        <v>153</v>
      </c>
      <c r="D164" s="102" t="s">
        <v>120</v>
      </c>
      <c r="E164" s="103" t="s">
        <v>154</v>
      </c>
      <c r="F164" s="104" t="s">
        <v>146</v>
      </c>
      <c r="G164" s="105" t="s">
        <v>137</v>
      </c>
      <c r="H164" s="106">
        <v>1.9139999999999999</v>
      </c>
      <c r="I164" s="107">
        <v>0</v>
      </c>
      <c r="J164" s="107">
        <f>ROUND(I164*H164,2)</f>
        <v>0</v>
      </c>
      <c r="K164" s="104" t="s">
        <v>1</v>
      </c>
      <c r="L164" s="27"/>
    </row>
    <row r="165" spans="2:12" s="13" customFormat="1" ht="33.75">
      <c r="B165" s="113"/>
      <c r="D165" s="109" t="s">
        <v>125</v>
      </c>
      <c r="E165" s="114" t="s">
        <v>1</v>
      </c>
      <c r="F165" s="115" t="s">
        <v>155</v>
      </c>
      <c r="H165" s="114" t="s">
        <v>1</v>
      </c>
      <c r="L165" s="113"/>
    </row>
    <row r="166" spans="2:12" s="12" customFormat="1">
      <c r="B166" s="108"/>
      <c r="D166" s="109" t="s">
        <v>125</v>
      </c>
      <c r="E166" s="110" t="s">
        <v>1</v>
      </c>
      <c r="F166" s="111" t="s">
        <v>156</v>
      </c>
      <c r="H166" s="112">
        <v>0.36099999999999999</v>
      </c>
      <c r="L166" s="108"/>
    </row>
    <row r="167" spans="2:12" s="12" customFormat="1" ht="22.5">
      <c r="B167" s="108"/>
      <c r="D167" s="109" t="s">
        <v>125</v>
      </c>
      <c r="E167" s="110" t="s">
        <v>1</v>
      </c>
      <c r="F167" s="111" t="s">
        <v>157</v>
      </c>
      <c r="H167" s="112">
        <v>1.1000000000000001</v>
      </c>
      <c r="L167" s="108"/>
    </row>
    <row r="168" spans="2:12" s="12" customFormat="1" ht="33.75">
      <c r="B168" s="108"/>
      <c r="D168" s="109" t="s">
        <v>125</v>
      </c>
      <c r="E168" s="110" t="s">
        <v>1</v>
      </c>
      <c r="F168" s="111" t="s">
        <v>158</v>
      </c>
      <c r="H168" s="112">
        <v>0.45300000000000001</v>
      </c>
      <c r="L168" s="108"/>
    </row>
    <row r="169" spans="2:12" s="14" customFormat="1">
      <c r="B169" s="116"/>
      <c r="D169" s="109" t="s">
        <v>125</v>
      </c>
      <c r="E169" s="117" t="s">
        <v>1</v>
      </c>
      <c r="F169" s="118" t="s">
        <v>142</v>
      </c>
      <c r="H169" s="119">
        <v>1.9140000000000001</v>
      </c>
      <c r="L169" s="116"/>
    </row>
    <row r="170" spans="2:12" s="1" customFormat="1" ht="36" customHeight="1">
      <c r="B170" s="101"/>
      <c r="C170" s="120" t="s">
        <v>159</v>
      </c>
      <c r="D170" s="120" t="s">
        <v>160</v>
      </c>
      <c r="E170" s="121" t="s">
        <v>161</v>
      </c>
      <c r="F170" s="122" t="s">
        <v>162</v>
      </c>
      <c r="G170" s="123" t="s">
        <v>163</v>
      </c>
      <c r="H170" s="124">
        <v>0.75700000000000001</v>
      </c>
      <c r="I170" s="125">
        <v>0</v>
      </c>
      <c r="J170" s="125">
        <f>ROUND(I170*H170,2)</f>
        <v>0</v>
      </c>
      <c r="K170" s="122" t="s">
        <v>124</v>
      </c>
      <c r="L170" s="126"/>
    </row>
    <row r="171" spans="2:12" s="12" customFormat="1">
      <c r="B171" s="108"/>
      <c r="D171" s="109" t="s">
        <v>125</v>
      </c>
      <c r="E171" s="110" t="s">
        <v>1</v>
      </c>
      <c r="F171" s="111" t="s">
        <v>164</v>
      </c>
      <c r="H171" s="112">
        <v>0.75700000000000001</v>
      </c>
      <c r="L171" s="108"/>
    </row>
    <row r="172" spans="2:12" s="1" customFormat="1" ht="36" customHeight="1">
      <c r="B172" s="101"/>
      <c r="C172" s="120" t="s">
        <v>165</v>
      </c>
      <c r="D172" s="120" t="s">
        <v>160</v>
      </c>
      <c r="E172" s="121" t="s">
        <v>166</v>
      </c>
      <c r="F172" s="122" t="s">
        <v>167</v>
      </c>
      <c r="G172" s="123" t="s">
        <v>163</v>
      </c>
      <c r="H172" s="124">
        <v>2.31</v>
      </c>
      <c r="I172" s="125">
        <v>0</v>
      </c>
      <c r="J172" s="125">
        <f>ROUND(I172*H172,2)</f>
        <v>0</v>
      </c>
      <c r="K172" s="122" t="s">
        <v>124</v>
      </c>
      <c r="L172" s="126"/>
    </row>
    <row r="173" spans="2:12" s="12" customFormat="1">
      <c r="B173" s="108"/>
      <c r="D173" s="109" t="s">
        <v>125</v>
      </c>
      <c r="E173" s="110" t="s">
        <v>1</v>
      </c>
      <c r="F173" s="111" t="s">
        <v>168</v>
      </c>
      <c r="H173" s="112">
        <v>2.31</v>
      </c>
      <c r="L173" s="108"/>
    </row>
    <row r="174" spans="2:12" s="1" customFormat="1" ht="36" customHeight="1">
      <c r="B174" s="101"/>
      <c r="C174" s="120" t="s">
        <v>169</v>
      </c>
      <c r="D174" s="120" t="s">
        <v>160</v>
      </c>
      <c r="E174" s="121" t="s">
        <v>170</v>
      </c>
      <c r="F174" s="122" t="s">
        <v>171</v>
      </c>
      <c r="G174" s="123" t="s">
        <v>163</v>
      </c>
      <c r="H174" s="124">
        <v>0.95199999999999996</v>
      </c>
      <c r="I174" s="125">
        <v>0</v>
      </c>
      <c r="J174" s="125">
        <f>ROUND(I174*H174,2)</f>
        <v>0</v>
      </c>
      <c r="K174" s="122" t="s">
        <v>124</v>
      </c>
      <c r="L174" s="126"/>
    </row>
    <row r="175" spans="2:12" s="12" customFormat="1">
      <c r="B175" s="108"/>
      <c r="D175" s="109" t="s">
        <v>125</v>
      </c>
      <c r="E175" s="110" t="s">
        <v>1</v>
      </c>
      <c r="F175" s="111" t="s">
        <v>172</v>
      </c>
      <c r="H175" s="112">
        <v>0.95199999999999996</v>
      </c>
      <c r="L175" s="108"/>
    </row>
    <row r="176" spans="2:12" s="1" customFormat="1" ht="36" customHeight="1">
      <c r="B176" s="101"/>
      <c r="C176" s="102" t="s">
        <v>173</v>
      </c>
      <c r="D176" s="102" t="s">
        <v>120</v>
      </c>
      <c r="E176" s="103" t="s">
        <v>174</v>
      </c>
      <c r="F176" s="104" t="s">
        <v>175</v>
      </c>
      <c r="G176" s="105" t="s">
        <v>137</v>
      </c>
      <c r="H176" s="106">
        <v>8.0020000000000007</v>
      </c>
      <c r="I176" s="107">
        <v>0</v>
      </c>
      <c r="J176" s="107">
        <f>ROUND(I176*H176,2)</f>
        <v>0</v>
      </c>
      <c r="K176" s="104" t="s">
        <v>138</v>
      </c>
      <c r="L176" s="27"/>
    </row>
    <row r="177" spans="2:12" s="12" customFormat="1">
      <c r="B177" s="108"/>
      <c r="D177" s="109" t="s">
        <v>125</v>
      </c>
      <c r="E177" s="110" t="s">
        <v>1</v>
      </c>
      <c r="F177" s="111" t="s">
        <v>176</v>
      </c>
      <c r="H177" s="112">
        <v>8.0020000000000007</v>
      </c>
      <c r="L177" s="108"/>
    </row>
    <row r="178" spans="2:12" s="1" customFormat="1" ht="36" customHeight="1">
      <c r="B178" s="101"/>
      <c r="C178" s="102" t="s">
        <v>177</v>
      </c>
      <c r="D178" s="102" t="s">
        <v>120</v>
      </c>
      <c r="E178" s="103" t="s">
        <v>178</v>
      </c>
      <c r="F178" s="104" t="s">
        <v>179</v>
      </c>
      <c r="G178" s="105" t="s">
        <v>137</v>
      </c>
      <c r="H178" s="106">
        <v>136.03399999999999</v>
      </c>
      <c r="I178" s="107">
        <v>0</v>
      </c>
      <c r="J178" s="107">
        <f>ROUND(I178*H178,2)</f>
        <v>0</v>
      </c>
      <c r="K178" s="104" t="s">
        <v>138</v>
      </c>
      <c r="L178" s="27"/>
    </row>
    <row r="179" spans="2:12" s="12" customFormat="1">
      <c r="B179" s="108"/>
      <c r="D179" s="109" t="s">
        <v>125</v>
      </c>
      <c r="E179" s="110" t="s">
        <v>1</v>
      </c>
      <c r="F179" s="111" t="s">
        <v>180</v>
      </c>
      <c r="H179" s="112">
        <v>136.03399999999999</v>
      </c>
      <c r="L179" s="108"/>
    </row>
    <row r="180" spans="2:12" s="1" customFormat="1" ht="16.5" customHeight="1">
      <c r="B180" s="101"/>
      <c r="C180" s="102" t="s">
        <v>181</v>
      </c>
      <c r="D180" s="102" t="s">
        <v>120</v>
      </c>
      <c r="E180" s="103" t="s">
        <v>182</v>
      </c>
      <c r="F180" s="104" t="s">
        <v>183</v>
      </c>
      <c r="G180" s="105" t="s">
        <v>137</v>
      </c>
      <c r="H180" s="106">
        <v>8.0020000000000007</v>
      </c>
      <c r="I180" s="107">
        <v>0</v>
      </c>
      <c r="J180" s="107">
        <f>ROUND(I180*H180,2)</f>
        <v>0</v>
      </c>
      <c r="K180" s="104" t="s">
        <v>138</v>
      </c>
      <c r="L180" s="27"/>
    </row>
    <row r="181" spans="2:12" s="1" customFormat="1" ht="24" customHeight="1">
      <c r="B181" s="101"/>
      <c r="C181" s="102" t="s">
        <v>184</v>
      </c>
      <c r="D181" s="102" t="s">
        <v>120</v>
      </c>
      <c r="E181" s="103" t="s">
        <v>185</v>
      </c>
      <c r="F181" s="104" t="s">
        <v>186</v>
      </c>
      <c r="G181" s="105" t="s">
        <v>163</v>
      </c>
      <c r="H181" s="106">
        <v>14.404</v>
      </c>
      <c r="I181" s="107">
        <v>0</v>
      </c>
      <c r="J181" s="107">
        <f>ROUND(I181*H181,2)</f>
        <v>0</v>
      </c>
      <c r="K181" s="104" t="s">
        <v>138</v>
      </c>
      <c r="L181" s="27"/>
    </row>
    <row r="182" spans="2:12" s="12" customFormat="1">
      <c r="B182" s="108"/>
      <c r="D182" s="109" t="s">
        <v>125</v>
      </c>
      <c r="E182" s="110" t="s">
        <v>1</v>
      </c>
      <c r="F182" s="111" t="s">
        <v>187</v>
      </c>
      <c r="H182" s="112">
        <v>14.404</v>
      </c>
      <c r="L182" s="108"/>
    </row>
    <row r="183" spans="2:12" s="11" customFormat="1" ht="22.9" customHeight="1">
      <c r="B183" s="95"/>
      <c r="D183" s="96" t="s">
        <v>51</v>
      </c>
      <c r="E183" s="99" t="s">
        <v>61</v>
      </c>
      <c r="F183" s="99" t="s">
        <v>188</v>
      </c>
      <c r="J183" s="100">
        <f>SUM(J184:J190)</f>
        <v>0</v>
      </c>
      <c r="L183" s="95"/>
    </row>
    <row r="184" spans="2:12" s="1" customFormat="1" ht="24" customHeight="1">
      <c r="B184" s="101"/>
      <c r="C184" s="102" t="s">
        <v>189</v>
      </c>
      <c r="D184" s="102" t="s">
        <v>120</v>
      </c>
      <c r="E184" s="103" t="s">
        <v>190</v>
      </c>
      <c r="F184" s="104" t="s">
        <v>191</v>
      </c>
      <c r="G184" s="105" t="s">
        <v>137</v>
      </c>
      <c r="H184" s="106">
        <v>8.6620000000000008</v>
      </c>
      <c r="I184" s="107">
        <v>0</v>
      </c>
      <c r="J184" s="107">
        <f>ROUND(I184*H184,2)</f>
        <v>0</v>
      </c>
      <c r="K184" s="104" t="s">
        <v>138</v>
      </c>
      <c r="L184" s="27"/>
    </row>
    <row r="185" spans="2:12" s="13" customFormat="1" ht="33.75">
      <c r="B185" s="113"/>
      <c r="D185" s="109" t="s">
        <v>125</v>
      </c>
      <c r="E185" s="114" t="s">
        <v>1</v>
      </c>
      <c r="F185" s="115" t="s">
        <v>192</v>
      </c>
      <c r="H185" s="114" t="s">
        <v>1</v>
      </c>
      <c r="L185" s="113"/>
    </row>
    <row r="186" spans="2:12" s="13" customFormat="1">
      <c r="B186" s="113"/>
      <c r="D186" s="109" t="s">
        <v>125</v>
      </c>
      <c r="E186" s="114" t="s">
        <v>1</v>
      </c>
      <c r="F186" s="115" t="s">
        <v>193</v>
      </c>
      <c r="H186" s="114" t="s">
        <v>1</v>
      </c>
      <c r="L186" s="113"/>
    </row>
    <row r="187" spans="2:12" s="12" customFormat="1">
      <c r="B187" s="108"/>
      <c r="D187" s="109" t="s">
        <v>125</v>
      </c>
      <c r="E187" s="110" t="s">
        <v>1</v>
      </c>
      <c r="F187" s="111" t="s">
        <v>194</v>
      </c>
      <c r="H187" s="112">
        <v>2.3780000000000001</v>
      </c>
      <c r="L187" s="108"/>
    </row>
    <row r="188" spans="2:12" s="12" customFormat="1">
      <c r="B188" s="108"/>
      <c r="D188" s="109" t="s">
        <v>125</v>
      </c>
      <c r="E188" s="110" t="s">
        <v>1</v>
      </c>
      <c r="F188" s="111" t="s">
        <v>195</v>
      </c>
      <c r="H188" s="112">
        <v>6.2839999999999998</v>
      </c>
      <c r="L188" s="108"/>
    </row>
    <row r="189" spans="2:12" s="14" customFormat="1">
      <c r="B189" s="116"/>
      <c r="D189" s="109" t="s">
        <v>125</v>
      </c>
      <c r="E189" s="117" t="s">
        <v>1</v>
      </c>
      <c r="F189" s="118" t="s">
        <v>142</v>
      </c>
      <c r="H189" s="119">
        <v>8.661999999999999</v>
      </c>
      <c r="L189" s="116"/>
    </row>
    <row r="190" spans="2:12" s="1" customFormat="1" ht="16.5" customHeight="1">
      <c r="B190" s="101"/>
      <c r="C190" s="102" t="s">
        <v>196</v>
      </c>
      <c r="D190" s="102" t="s">
        <v>120</v>
      </c>
      <c r="E190" s="103" t="s">
        <v>197</v>
      </c>
      <c r="F190" s="104" t="s">
        <v>198</v>
      </c>
      <c r="G190" s="105" t="s">
        <v>163</v>
      </c>
      <c r="H190" s="106">
        <v>0.26</v>
      </c>
      <c r="I190" s="107">
        <v>0</v>
      </c>
      <c r="J190" s="107">
        <f>ROUND(I190*H190,2)</f>
        <v>0</v>
      </c>
      <c r="K190" s="104" t="s">
        <v>138</v>
      </c>
      <c r="L190" s="27"/>
    </row>
    <row r="191" spans="2:12" s="13" customFormat="1" ht="33.75">
      <c r="B191" s="113"/>
      <c r="D191" s="109" t="s">
        <v>125</v>
      </c>
      <c r="E191" s="114" t="s">
        <v>1</v>
      </c>
      <c r="F191" s="115" t="s">
        <v>199</v>
      </c>
      <c r="H191" s="114" t="s">
        <v>1</v>
      </c>
      <c r="L191" s="113"/>
    </row>
    <row r="192" spans="2:12" s="12" customFormat="1">
      <c r="B192" s="108"/>
      <c r="D192" s="109" t="s">
        <v>125</v>
      </c>
      <c r="E192" s="110" t="s">
        <v>1</v>
      </c>
      <c r="F192" s="111" t="s">
        <v>200</v>
      </c>
      <c r="H192" s="112">
        <v>0.26</v>
      </c>
      <c r="L192" s="108"/>
    </row>
    <row r="193" spans="2:12" s="14" customFormat="1">
      <c r="B193" s="116"/>
      <c r="D193" s="109" t="s">
        <v>125</v>
      </c>
      <c r="E193" s="117" t="s">
        <v>1</v>
      </c>
      <c r="F193" s="118" t="s">
        <v>142</v>
      </c>
      <c r="H193" s="119">
        <v>0.26</v>
      </c>
      <c r="L193" s="116"/>
    </row>
    <row r="194" spans="2:12" s="11" customFormat="1" ht="22.9" customHeight="1">
      <c r="B194" s="95"/>
      <c r="D194" s="96" t="s">
        <v>51</v>
      </c>
      <c r="E194" s="99" t="s">
        <v>64</v>
      </c>
      <c r="F194" s="99" t="s">
        <v>201</v>
      </c>
      <c r="J194" s="100">
        <f>SUM(J195:J215)</f>
        <v>0</v>
      </c>
      <c r="L194" s="95"/>
    </row>
    <row r="195" spans="2:12" s="1" customFormat="1" ht="60" customHeight="1">
      <c r="B195" s="101"/>
      <c r="C195" s="102" t="s">
        <v>202</v>
      </c>
      <c r="D195" s="102" t="s">
        <v>120</v>
      </c>
      <c r="E195" s="103" t="s">
        <v>203</v>
      </c>
      <c r="F195" s="104" t="s">
        <v>204</v>
      </c>
      <c r="G195" s="105" t="s">
        <v>137</v>
      </c>
      <c r="H195" s="106">
        <v>21.013000000000002</v>
      </c>
      <c r="I195" s="107">
        <v>0</v>
      </c>
      <c r="J195" s="107">
        <f>ROUND(I195*H195,2)</f>
        <v>0</v>
      </c>
      <c r="K195" s="104" t="s">
        <v>124</v>
      </c>
      <c r="L195" s="27"/>
    </row>
    <row r="196" spans="2:12" s="12" customFormat="1" ht="22.5">
      <c r="B196" s="108"/>
      <c r="D196" s="109" t="s">
        <v>125</v>
      </c>
      <c r="E196" s="110" t="s">
        <v>1</v>
      </c>
      <c r="F196" s="111" t="s">
        <v>205</v>
      </c>
      <c r="H196" s="112">
        <v>29.445</v>
      </c>
      <c r="L196" s="108"/>
    </row>
    <row r="197" spans="2:12" s="12" customFormat="1" ht="33.75">
      <c r="B197" s="108"/>
      <c r="D197" s="109" t="s">
        <v>125</v>
      </c>
      <c r="E197" s="110" t="s">
        <v>1</v>
      </c>
      <c r="F197" s="111" t="s">
        <v>206</v>
      </c>
      <c r="H197" s="112">
        <v>-6.3620000000000001</v>
      </c>
      <c r="L197" s="108"/>
    </row>
    <row r="198" spans="2:12" s="12" customFormat="1" ht="22.5">
      <c r="B198" s="108"/>
      <c r="D198" s="109" t="s">
        <v>125</v>
      </c>
      <c r="E198" s="110" t="s">
        <v>1</v>
      </c>
      <c r="F198" s="111" t="s">
        <v>207</v>
      </c>
      <c r="H198" s="112">
        <v>-1.32</v>
      </c>
      <c r="L198" s="108"/>
    </row>
    <row r="199" spans="2:12" s="12" customFormat="1">
      <c r="B199" s="108"/>
      <c r="D199" s="109" t="s">
        <v>125</v>
      </c>
      <c r="E199" s="110" t="s">
        <v>1</v>
      </c>
      <c r="F199" s="111" t="s">
        <v>208</v>
      </c>
      <c r="H199" s="112">
        <v>-0.75</v>
      </c>
      <c r="L199" s="108"/>
    </row>
    <row r="200" spans="2:12" s="14" customFormat="1">
      <c r="B200" s="116"/>
      <c r="D200" s="109" t="s">
        <v>125</v>
      </c>
      <c r="E200" s="117" t="s">
        <v>1</v>
      </c>
      <c r="F200" s="118" t="s">
        <v>142</v>
      </c>
      <c r="H200" s="119">
        <v>21.012999999999998</v>
      </c>
      <c r="L200" s="116"/>
    </row>
    <row r="201" spans="2:12" s="1" customFormat="1" ht="36" customHeight="1">
      <c r="B201" s="101"/>
      <c r="C201" s="102" t="s">
        <v>6</v>
      </c>
      <c r="D201" s="102" t="s">
        <v>120</v>
      </c>
      <c r="E201" s="103" t="s">
        <v>209</v>
      </c>
      <c r="F201" s="104" t="s">
        <v>210</v>
      </c>
      <c r="G201" s="105" t="s">
        <v>211</v>
      </c>
      <c r="H201" s="106">
        <v>2</v>
      </c>
      <c r="I201" s="107">
        <v>0</v>
      </c>
      <c r="J201" s="107">
        <f>ROUND(I201*H201,2)</f>
        <v>0</v>
      </c>
      <c r="K201" s="104" t="s">
        <v>124</v>
      </c>
      <c r="L201" s="27"/>
    </row>
    <row r="202" spans="2:12" s="1" customFormat="1" ht="36" customHeight="1">
      <c r="B202" s="101"/>
      <c r="C202" s="102" t="s">
        <v>212</v>
      </c>
      <c r="D202" s="102" t="s">
        <v>120</v>
      </c>
      <c r="E202" s="103" t="s">
        <v>213</v>
      </c>
      <c r="F202" s="104" t="s">
        <v>214</v>
      </c>
      <c r="G202" s="105" t="s">
        <v>211</v>
      </c>
      <c r="H202" s="106">
        <v>3</v>
      </c>
      <c r="I202" s="107">
        <v>0</v>
      </c>
      <c r="J202" s="107">
        <f>ROUND(I202*H202,2)</f>
        <v>0</v>
      </c>
      <c r="K202" s="104" t="s">
        <v>124</v>
      </c>
      <c r="L202" s="27"/>
    </row>
    <row r="203" spans="2:12" s="1" customFormat="1" ht="60" customHeight="1">
      <c r="B203" s="101"/>
      <c r="C203" s="102" t="s">
        <v>215</v>
      </c>
      <c r="D203" s="102" t="s">
        <v>120</v>
      </c>
      <c r="E203" s="103" t="s">
        <v>216</v>
      </c>
      <c r="F203" s="104" t="s">
        <v>217</v>
      </c>
      <c r="G203" s="105" t="s">
        <v>123</v>
      </c>
      <c r="H203" s="106">
        <v>1.8029999999999999</v>
      </c>
      <c r="I203" s="107">
        <v>0</v>
      </c>
      <c r="J203" s="107">
        <f>ROUND(I203*H203,2)</f>
        <v>0</v>
      </c>
      <c r="K203" s="104" t="s">
        <v>124</v>
      </c>
      <c r="L203" s="27"/>
    </row>
    <row r="204" spans="2:12" s="12" customFormat="1">
      <c r="B204" s="108"/>
      <c r="D204" s="109" t="s">
        <v>125</v>
      </c>
      <c r="E204" s="110" t="s">
        <v>1</v>
      </c>
      <c r="F204" s="111" t="s">
        <v>218</v>
      </c>
      <c r="H204" s="112">
        <v>1.8029999999999999</v>
      </c>
      <c r="L204" s="108"/>
    </row>
    <row r="205" spans="2:12" s="1" customFormat="1" ht="36" customHeight="1">
      <c r="B205" s="101"/>
      <c r="C205" s="102" t="s">
        <v>219</v>
      </c>
      <c r="D205" s="102" t="s">
        <v>120</v>
      </c>
      <c r="E205" s="103" t="s">
        <v>220</v>
      </c>
      <c r="F205" s="104" t="s">
        <v>221</v>
      </c>
      <c r="G205" s="105" t="s">
        <v>137</v>
      </c>
      <c r="H205" s="106">
        <v>1.595</v>
      </c>
      <c r="I205" s="107">
        <v>0</v>
      </c>
      <c r="J205" s="107">
        <f>ROUND(I205*H205,2)</f>
        <v>0</v>
      </c>
      <c r="K205" s="104" t="s">
        <v>124</v>
      </c>
      <c r="L205" s="27"/>
    </row>
    <row r="206" spans="2:12" s="12" customFormat="1" ht="22.5">
      <c r="B206" s="108"/>
      <c r="D206" s="109" t="s">
        <v>125</v>
      </c>
      <c r="E206" s="110" t="s">
        <v>1</v>
      </c>
      <c r="F206" s="111" t="s">
        <v>222</v>
      </c>
      <c r="H206" s="112">
        <v>1.595</v>
      </c>
      <c r="L206" s="108"/>
    </row>
    <row r="207" spans="2:12" s="1" customFormat="1" ht="24" customHeight="1">
      <c r="B207" s="101"/>
      <c r="C207" s="102" t="s">
        <v>223</v>
      </c>
      <c r="D207" s="102" t="s">
        <v>120</v>
      </c>
      <c r="E207" s="103" t="s">
        <v>224</v>
      </c>
      <c r="F207" s="104" t="s">
        <v>225</v>
      </c>
      <c r="G207" s="105" t="s">
        <v>137</v>
      </c>
      <c r="H207" s="106">
        <v>0.64300000000000002</v>
      </c>
      <c r="I207" s="107">
        <v>0</v>
      </c>
      <c r="J207" s="107">
        <f>ROUND(I207*H207,2)</f>
        <v>0</v>
      </c>
      <c r="K207" s="104" t="s">
        <v>124</v>
      </c>
      <c r="L207" s="27"/>
    </row>
    <row r="208" spans="2:12" s="12" customFormat="1">
      <c r="B208" s="108"/>
      <c r="D208" s="109" t="s">
        <v>125</v>
      </c>
      <c r="E208" s="110" t="s">
        <v>1</v>
      </c>
      <c r="F208" s="111" t="s">
        <v>226</v>
      </c>
      <c r="H208" s="112">
        <v>0.64300000000000002</v>
      </c>
      <c r="L208" s="108"/>
    </row>
    <row r="209" spans="2:12" s="1" customFormat="1" ht="24" customHeight="1">
      <c r="B209" s="101"/>
      <c r="C209" s="102" t="s">
        <v>227</v>
      </c>
      <c r="D209" s="102" t="s">
        <v>120</v>
      </c>
      <c r="E209" s="103" t="s">
        <v>228</v>
      </c>
      <c r="F209" s="104" t="s">
        <v>229</v>
      </c>
      <c r="G209" s="105" t="s">
        <v>163</v>
      </c>
      <c r="H209" s="106">
        <v>5.8000000000000003E-2</v>
      </c>
      <c r="I209" s="107">
        <v>0</v>
      </c>
      <c r="J209" s="107">
        <f>ROUND(I209*H209,2)</f>
        <v>0</v>
      </c>
      <c r="K209" s="104" t="s">
        <v>124</v>
      </c>
      <c r="L209" s="27"/>
    </row>
    <row r="210" spans="2:12" s="12" customFormat="1" ht="22.5">
      <c r="B210" s="108"/>
      <c r="D210" s="109" t="s">
        <v>125</v>
      </c>
      <c r="E210" s="110" t="s">
        <v>1</v>
      </c>
      <c r="F210" s="111" t="s">
        <v>230</v>
      </c>
      <c r="H210" s="112">
        <v>5.8000000000000003E-2</v>
      </c>
      <c r="L210" s="108"/>
    </row>
    <row r="211" spans="2:12" s="1" customFormat="1" ht="24" customHeight="1">
      <c r="B211" s="101"/>
      <c r="C211" s="102" t="s">
        <v>231</v>
      </c>
      <c r="D211" s="102" t="s">
        <v>120</v>
      </c>
      <c r="E211" s="103" t="s">
        <v>232</v>
      </c>
      <c r="F211" s="104" t="s">
        <v>233</v>
      </c>
      <c r="G211" s="105" t="s">
        <v>123</v>
      </c>
      <c r="H211" s="106">
        <v>8.0640000000000001</v>
      </c>
      <c r="I211" s="107">
        <v>0</v>
      </c>
      <c r="J211" s="107">
        <f>ROUND(I211*H211,2)</f>
        <v>0</v>
      </c>
      <c r="K211" s="104" t="s">
        <v>124</v>
      </c>
      <c r="L211" s="27"/>
    </row>
    <row r="212" spans="2:12" s="12" customFormat="1">
      <c r="B212" s="108"/>
      <c r="D212" s="109" t="s">
        <v>125</v>
      </c>
      <c r="E212" s="110" t="s">
        <v>1</v>
      </c>
      <c r="F212" s="111" t="s">
        <v>234</v>
      </c>
      <c r="H212" s="112">
        <v>8.0640000000000001</v>
      </c>
      <c r="L212" s="108"/>
    </row>
    <row r="213" spans="2:12" s="1" customFormat="1" ht="24" customHeight="1">
      <c r="B213" s="101"/>
      <c r="C213" s="102" t="s">
        <v>235</v>
      </c>
      <c r="D213" s="102" t="s">
        <v>120</v>
      </c>
      <c r="E213" s="103" t="s">
        <v>236</v>
      </c>
      <c r="F213" s="104" t="s">
        <v>237</v>
      </c>
      <c r="G213" s="105" t="s">
        <v>123</v>
      </c>
      <c r="H213" s="106">
        <v>8.0640000000000001</v>
      </c>
      <c r="I213" s="107">
        <v>0</v>
      </c>
      <c r="J213" s="107">
        <f>ROUND(I213*H213,2)</f>
        <v>0</v>
      </c>
      <c r="K213" s="104" t="s">
        <v>124</v>
      </c>
      <c r="L213" s="27"/>
    </row>
    <row r="214" spans="2:12" s="1" customFormat="1" ht="60" customHeight="1">
      <c r="B214" s="101"/>
      <c r="C214" s="102" t="s">
        <v>238</v>
      </c>
      <c r="D214" s="102" t="s">
        <v>120</v>
      </c>
      <c r="E214" s="103" t="s">
        <v>239</v>
      </c>
      <c r="F214" s="104" t="s">
        <v>240</v>
      </c>
      <c r="G214" s="105" t="s">
        <v>211</v>
      </c>
      <c r="H214" s="106">
        <v>1</v>
      </c>
      <c r="I214" s="107">
        <v>0</v>
      </c>
      <c r="J214" s="107">
        <f>ROUND(I214*H214,2)</f>
        <v>0</v>
      </c>
      <c r="K214" s="104" t="s">
        <v>124</v>
      </c>
      <c r="L214" s="27"/>
    </row>
    <row r="215" spans="2:12" s="1" customFormat="1" ht="36" customHeight="1">
      <c r="B215" s="101"/>
      <c r="C215" s="102" t="s">
        <v>241</v>
      </c>
      <c r="D215" s="102" t="s">
        <v>120</v>
      </c>
      <c r="E215" s="103" t="s">
        <v>242</v>
      </c>
      <c r="F215" s="104" t="s">
        <v>243</v>
      </c>
      <c r="G215" s="105" t="s">
        <v>211</v>
      </c>
      <c r="H215" s="106">
        <v>1</v>
      </c>
      <c r="I215" s="107">
        <v>0</v>
      </c>
      <c r="J215" s="107">
        <f>ROUND(I215*H215,2)</f>
        <v>0</v>
      </c>
      <c r="K215" s="104" t="s">
        <v>124</v>
      </c>
      <c r="L215" s="27"/>
    </row>
    <row r="216" spans="2:12" s="11" customFormat="1" ht="22.9" customHeight="1">
      <c r="B216" s="95"/>
      <c r="D216" s="96" t="s">
        <v>51</v>
      </c>
      <c r="E216" s="99" t="s">
        <v>67</v>
      </c>
      <c r="F216" s="99" t="s">
        <v>244</v>
      </c>
      <c r="J216" s="100">
        <f>SUM(J217:J264)</f>
        <v>0</v>
      </c>
      <c r="L216" s="95"/>
    </row>
    <row r="217" spans="2:12" s="1" customFormat="1" ht="24" customHeight="1">
      <c r="B217" s="101"/>
      <c r="C217" s="102" t="s">
        <v>245</v>
      </c>
      <c r="D217" s="102" t="s">
        <v>120</v>
      </c>
      <c r="E217" s="103" t="s">
        <v>246</v>
      </c>
      <c r="F217" s="104" t="s">
        <v>247</v>
      </c>
      <c r="G217" s="105" t="s">
        <v>123</v>
      </c>
      <c r="H217" s="106">
        <v>1.8</v>
      </c>
      <c r="I217" s="107">
        <v>0</v>
      </c>
      <c r="J217" s="107">
        <f>ROUND(I217*H217,2)</f>
        <v>0</v>
      </c>
      <c r="K217" s="104" t="s">
        <v>124</v>
      </c>
      <c r="L217" s="27"/>
    </row>
    <row r="218" spans="2:12" s="13" customFormat="1" ht="22.5">
      <c r="B218" s="113"/>
      <c r="D218" s="109" t="s">
        <v>125</v>
      </c>
      <c r="E218" s="114" t="s">
        <v>1</v>
      </c>
      <c r="F218" s="115" t="s">
        <v>248</v>
      </c>
      <c r="H218" s="114" t="s">
        <v>1</v>
      </c>
      <c r="L218" s="113"/>
    </row>
    <row r="219" spans="2:12" s="12" customFormat="1" ht="22.5">
      <c r="B219" s="108"/>
      <c r="D219" s="109" t="s">
        <v>125</v>
      </c>
      <c r="E219" s="110" t="s">
        <v>1</v>
      </c>
      <c r="F219" s="111" t="s">
        <v>249</v>
      </c>
      <c r="H219" s="112">
        <v>1.8</v>
      </c>
      <c r="L219" s="108"/>
    </row>
    <row r="220" spans="2:12" s="1" customFormat="1" ht="48" customHeight="1">
      <c r="B220" s="101"/>
      <c r="C220" s="102" t="s">
        <v>250</v>
      </c>
      <c r="D220" s="102" t="s">
        <v>120</v>
      </c>
      <c r="E220" s="103" t="s">
        <v>251</v>
      </c>
      <c r="F220" s="104" t="s">
        <v>252</v>
      </c>
      <c r="G220" s="105" t="s">
        <v>137</v>
      </c>
      <c r="H220" s="106">
        <v>7.032</v>
      </c>
      <c r="I220" s="107">
        <v>0</v>
      </c>
      <c r="J220" s="107">
        <f>ROUND(I220*H220,2)</f>
        <v>0</v>
      </c>
      <c r="K220" s="104" t="s">
        <v>124</v>
      </c>
      <c r="L220" s="27"/>
    </row>
    <row r="221" spans="2:12" s="12" customFormat="1" ht="33.75">
      <c r="B221" s="108"/>
      <c r="D221" s="109" t="s">
        <v>125</v>
      </c>
      <c r="E221" s="110" t="s">
        <v>1</v>
      </c>
      <c r="F221" s="111" t="s">
        <v>253</v>
      </c>
      <c r="H221" s="112">
        <v>7.032</v>
      </c>
      <c r="L221" s="108"/>
    </row>
    <row r="222" spans="2:12" s="1" customFormat="1" ht="24" customHeight="1">
      <c r="B222" s="101"/>
      <c r="C222" s="102" t="s">
        <v>254</v>
      </c>
      <c r="D222" s="102" t="s">
        <v>120</v>
      </c>
      <c r="E222" s="103" t="s">
        <v>255</v>
      </c>
      <c r="F222" s="104" t="s">
        <v>256</v>
      </c>
      <c r="G222" s="105" t="s">
        <v>257</v>
      </c>
      <c r="H222" s="106">
        <v>676.02599999999995</v>
      </c>
      <c r="I222" s="107">
        <v>0</v>
      </c>
      <c r="J222" s="107">
        <f>ROUND(I222*H222,2)</f>
        <v>0</v>
      </c>
      <c r="K222" s="104" t="s">
        <v>124</v>
      </c>
      <c r="L222" s="27"/>
    </row>
    <row r="223" spans="2:12" s="13" customFormat="1" ht="22.5">
      <c r="B223" s="113"/>
      <c r="D223" s="109" t="s">
        <v>125</v>
      </c>
      <c r="E223" s="114" t="s">
        <v>1</v>
      </c>
      <c r="F223" s="115" t="s">
        <v>258</v>
      </c>
      <c r="H223" s="114" t="s">
        <v>1</v>
      </c>
      <c r="L223" s="113"/>
    </row>
    <row r="224" spans="2:12" s="12" customFormat="1" ht="22.5">
      <c r="B224" s="108"/>
      <c r="D224" s="109" t="s">
        <v>125</v>
      </c>
      <c r="E224" s="110" t="s">
        <v>1</v>
      </c>
      <c r="F224" s="111" t="s">
        <v>259</v>
      </c>
      <c r="H224" s="112">
        <v>676.02599999999995</v>
      </c>
      <c r="L224" s="108"/>
    </row>
    <row r="225" spans="2:12" s="14" customFormat="1">
      <c r="B225" s="116"/>
      <c r="D225" s="109" t="s">
        <v>125</v>
      </c>
      <c r="E225" s="117" t="s">
        <v>1</v>
      </c>
      <c r="F225" s="118" t="s">
        <v>142</v>
      </c>
      <c r="H225" s="119">
        <v>676.02599999999995</v>
      </c>
      <c r="L225" s="116"/>
    </row>
    <row r="226" spans="2:12" s="1" customFormat="1" ht="16.5" customHeight="1">
      <c r="B226" s="101"/>
      <c r="C226" s="102" t="s">
        <v>260</v>
      </c>
      <c r="D226" s="102" t="s">
        <v>120</v>
      </c>
      <c r="E226" s="103" t="s">
        <v>261</v>
      </c>
      <c r="F226" s="104" t="s">
        <v>262</v>
      </c>
      <c r="G226" s="105" t="s">
        <v>123</v>
      </c>
      <c r="H226" s="106">
        <v>1.901</v>
      </c>
      <c r="I226" s="107">
        <v>0</v>
      </c>
      <c r="J226" s="107">
        <f>ROUND(I226*H226,2)</f>
        <v>0</v>
      </c>
      <c r="K226" s="104" t="s">
        <v>124</v>
      </c>
      <c r="L226" s="27"/>
    </row>
    <row r="227" spans="2:12" s="12" customFormat="1" ht="33.75">
      <c r="B227" s="108"/>
      <c r="D227" s="109" t="s">
        <v>125</v>
      </c>
      <c r="E227" s="110" t="s">
        <v>1</v>
      </c>
      <c r="F227" s="111" t="s">
        <v>263</v>
      </c>
      <c r="H227" s="112">
        <v>1.901</v>
      </c>
      <c r="L227" s="108"/>
    </row>
    <row r="228" spans="2:12" s="1" customFormat="1" ht="16.5" customHeight="1">
      <c r="B228" s="101"/>
      <c r="C228" s="102" t="s">
        <v>264</v>
      </c>
      <c r="D228" s="102" t="s">
        <v>120</v>
      </c>
      <c r="E228" s="103" t="s">
        <v>265</v>
      </c>
      <c r="F228" s="104" t="s">
        <v>266</v>
      </c>
      <c r="G228" s="105" t="s">
        <v>123</v>
      </c>
      <c r="H228" s="106">
        <v>1.901</v>
      </c>
      <c r="I228" s="107">
        <v>0</v>
      </c>
      <c r="J228" s="107">
        <f>ROUND(I228*H228,2)</f>
        <v>0</v>
      </c>
      <c r="K228" s="104" t="s">
        <v>124</v>
      </c>
      <c r="L228" s="27"/>
    </row>
    <row r="229" spans="2:12" s="12" customFormat="1" ht="33.75">
      <c r="B229" s="108"/>
      <c r="D229" s="109" t="s">
        <v>125</v>
      </c>
      <c r="E229" s="110" t="s">
        <v>1</v>
      </c>
      <c r="F229" s="111" t="s">
        <v>267</v>
      </c>
      <c r="H229" s="112">
        <v>1.901</v>
      </c>
      <c r="L229" s="108"/>
    </row>
    <row r="230" spans="2:12" s="1" customFormat="1" ht="48" customHeight="1">
      <c r="B230" s="101"/>
      <c r="C230" s="102" t="s">
        <v>268</v>
      </c>
      <c r="D230" s="102" t="s">
        <v>120</v>
      </c>
      <c r="E230" s="103" t="s">
        <v>269</v>
      </c>
      <c r="F230" s="104" t="s">
        <v>270</v>
      </c>
      <c r="G230" s="105" t="s">
        <v>123</v>
      </c>
      <c r="H230" s="106">
        <v>2.54</v>
      </c>
      <c r="I230" s="107">
        <v>0</v>
      </c>
      <c r="J230" s="107">
        <f>ROUND(I230*H230,2)</f>
        <v>0</v>
      </c>
      <c r="K230" s="104" t="s">
        <v>124</v>
      </c>
      <c r="L230" s="27"/>
    </row>
    <row r="231" spans="2:12" s="1" customFormat="1" ht="48" customHeight="1">
      <c r="B231" s="101"/>
      <c r="C231" s="102" t="s">
        <v>271</v>
      </c>
      <c r="D231" s="102" t="s">
        <v>120</v>
      </c>
      <c r="E231" s="103" t="s">
        <v>272</v>
      </c>
      <c r="F231" s="104" t="s">
        <v>273</v>
      </c>
      <c r="G231" s="105" t="s">
        <v>137</v>
      </c>
      <c r="H231" s="106">
        <v>6.5970000000000004</v>
      </c>
      <c r="I231" s="107">
        <v>0</v>
      </c>
      <c r="J231" s="107">
        <f>ROUND(I231*H231,2)</f>
        <v>0</v>
      </c>
      <c r="K231" s="104" t="s">
        <v>124</v>
      </c>
      <c r="L231" s="27"/>
    </row>
    <row r="232" spans="2:12" s="12" customFormat="1">
      <c r="B232" s="108"/>
      <c r="D232" s="109" t="s">
        <v>125</v>
      </c>
      <c r="E232" s="110" t="s">
        <v>1</v>
      </c>
      <c r="F232" s="111" t="s">
        <v>274</v>
      </c>
      <c r="H232" s="112">
        <v>4.0339999999999998</v>
      </c>
      <c r="L232" s="108"/>
    </row>
    <row r="233" spans="2:12" s="12" customFormat="1">
      <c r="B233" s="108"/>
      <c r="D233" s="109" t="s">
        <v>125</v>
      </c>
      <c r="E233" s="110" t="s">
        <v>1</v>
      </c>
      <c r="F233" s="111" t="s">
        <v>275</v>
      </c>
      <c r="H233" s="112">
        <v>2.5630000000000002</v>
      </c>
      <c r="L233" s="108"/>
    </row>
    <row r="234" spans="2:12" s="14" customFormat="1">
      <c r="B234" s="116"/>
      <c r="D234" s="109" t="s">
        <v>125</v>
      </c>
      <c r="E234" s="117" t="s">
        <v>1</v>
      </c>
      <c r="F234" s="118" t="s">
        <v>142</v>
      </c>
      <c r="H234" s="119">
        <v>6.5969999999999995</v>
      </c>
      <c r="L234" s="116"/>
    </row>
    <row r="235" spans="2:12" s="1" customFormat="1" ht="36" customHeight="1">
      <c r="B235" s="101"/>
      <c r="C235" s="102" t="s">
        <v>276</v>
      </c>
      <c r="D235" s="102" t="s">
        <v>120</v>
      </c>
      <c r="E235" s="103" t="s">
        <v>277</v>
      </c>
      <c r="F235" s="104" t="s">
        <v>278</v>
      </c>
      <c r="G235" s="105" t="s">
        <v>257</v>
      </c>
      <c r="H235" s="106">
        <v>779.98</v>
      </c>
      <c r="I235" s="107">
        <v>0</v>
      </c>
      <c r="J235" s="107">
        <f>ROUND(I235*H235,2)</f>
        <v>0</v>
      </c>
      <c r="K235" s="104" t="s">
        <v>124</v>
      </c>
      <c r="L235" s="27"/>
    </row>
    <row r="236" spans="2:12" s="13" customFormat="1">
      <c r="B236" s="113"/>
      <c r="D236" s="109" t="s">
        <v>125</v>
      </c>
      <c r="E236" s="114" t="s">
        <v>1</v>
      </c>
      <c r="F236" s="115" t="s">
        <v>279</v>
      </c>
      <c r="H236" s="114" t="s">
        <v>1</v>
      </c>
      <c r="L236" s="113"/>
    </row>
    <row r="237" spans="2:12" s="12" customFormat="1">
      <c r="B237" s="108"/>
      <c r="D237" s="109" t="s">
        <v>125</v>
      </c>
      <c r="E237" s="110" t="s">
        <v>1</v>
      </c>
      <c r="F237" s="111" t="s">
        <v>280</v>
      </c>
      <c r="H237" s="112">
        <v>78.977000000000004</v>
      </c>
      <c r="L237" s="108"/>
    </row>
    <row r="238" spans="2:12" s="12" customFormat="1">
      <c r="B238" s="108"/>
      <c r="D238" s="109" t="s">
        <v>125</v>
      </c>
      <c r="E238" s="110" t="s">
        <v>1</v>
      </c>
      <c r="F238" s="111" t="s">
        <v>281</v>
      </c>
      <c r="H238" s="112">
        <v>78.313999999999993</v>
      </c>
      <c r="L238" s="108"/>
    </row>
    <row r="239" spans="2:12" s="12" customFormat="1">
      <c r="B239" s="108"/>
      <c r="D239" s="109" t="s">
        <v>125</v>
      </c>
      <c r="E239" s="110" t="s">
        <v>1</v>
      </c>
      <c r="F239" s="111" t="s">
        <v>282</v>
      </c>
      <c r="H239" s="112">
        <v>9.4160000000000004</v>
      </c>
      <c r="L239" s="108"/>
    </row>
    <row r="240" spans="2:12" s="12" customFormat="1">
      <c r="B240" s="108"/>
      <c r="D240" s="109" t="s">
        <v>125</v>
      </c>
      <c r="E240" s="110" t="s">
        <v>1</v>
      </c>
      <c r="F240" s="111" t="s">
        <v>283</v>
      </c>
      <c r="H240" s="112">
        <v>55.085000000000001</v>
      </c>
      <c r="L240" s="108"/>
    </row>
    <row r="241" spans="2:12" s="12" customFormat="1">
      <c r="B241" s="108"/>
      <c r="D241" s="109" t="s">
        <v>125</v>
      </c>
      <c r="E241" s="110" t="s">
        <v>1</v>
      </c>
      <c r="F241" s="111" t="s">
        <v>284</v>
      </c>
      <c r="H241" s="112">
        <v>41.548999999999999</v>
      </c>
      <c r="L241" s="108"/>
    </row>
    <row r="242" spans="2:12" s="12" customFormat="1" ht="33.75">
      <c r="B242" s="108"/>
      <c r="D242" s="109" t="s">
        <v>125</v>
      </c>
      <c r="E242" s="110" t="s">
        <v>1</v>
      </c>
      <c r="F242" s="111" t="s">
        <v>285</v>
      </c>
      <c r="H242" s="112">
        <v>87.738</v>
      </c>
      <c r="L242" s="108"/>
    </row>
    <row r="243" spans="2:12" s="13" customFormat="1">
      <c r="B243" s="113"/>
      <c r="D243" s="109" t="s">
        <v>125</v>
      </c>
      <c r="E243" s="114" t="s">
        <v>1</v>
      </c>
      <c r="F243" s="115" t="s">
        <v>286</v>
      </c>
      <c r="H243" s="114" t="s">
        <v>1</v>
      </c>
      <c r="L243" s="113"/>
    </row>
    <row r="244" spans="2:12" s="12" customFormat="1">
      <c r="B244" s="108"/>
      <c r="D244" s="109" t="s">
        <v>125</v>
      </c>
      <c r="E244" s="110" t="s">
        <v>1</v>
      </c>
      <c r="F244" s="111" t="s">
        <v>287</v>
      </c>
      <c r="H244" s="112">
        <v>102.98099999999999</v>
      </c>
      <c r="L244" s="108"/>
    </row>
    <row r="245" spans="2:12" s="12" customFormat="1">
      <c r="B245" s="108"/>
      <c r="D245" s="109" t="s">
        <v>125</v>
      </c>
      <c r="E245" s="110" t="s">
        <v>1</v>
      </c>
      <c r="F245" s="111" t="s">
        <v>288</v>
      </c>
      <c r="H245" s="112">
        <v>96.781999999999996</v>
      </c>
      <c r="L245" s="108"/>
    </row>
    <row r="246" spans="2:12" s="12" customFormat="1">
      <c r="B246" s="108"/>
      <c r="D246" s="109" t="s">
        <v>125</v>
      </c>
      <c r="E246" s="110" t="s">
        <v>1</v>
      </c>
      <c r="F246" s="111" t="s">
        <v>289</v>
      </c>
      <c r="H246" s="112">
        <v>102.03100000000001</v>
      </c>
      <c r="L246" s="108"/>
    </row>
    <row r="247" spans="2:12" s="12" customFormat="1">
      <c r="B247" s="108"/>
      <c r="D247" s="109" t="s">
        <v>125</v>
      </c>
      <c r="E247" s="110" t="s">
        <v>1</v>
      </c>
      <c r="F247" s="111" t="s">
        <v>290</v>
      </c>
      <c r="H247" s="112">
        <v>9.4309999999999992</v>
      </c>
      <c r="L247" s="108"/>
    </row>
    <row r="248" spans="2:12" s="12" customFormat="1">
      <c r="B248" s="108"/>
      <c r="D248" s="109" t="s">
        <v>125</v>
      </c>
      <c r="E248" s="110" t="s">
        <v>1</v>
      </c>
      <c r="F248" s="111" t="s">
        <v>291</v>
      </c>
      <c r="H248" s="112">
        <v>62.277000000000001</v>
      </c>
      <c r="L248" s="108"/>
    </row>
    <row r="249" spans="2:12" s="12" customFormat="1">
      <c r="B249" s="108"/>
      <c r="D249" s="109" t="s">
        <v>125</v>
      </c>
      <c r="E249" s="110" t="s">
        <v>1</v>
      </c>
      <c r="F249" s="111" t="s">
        <v>292</v>
      </c>
      <c r="H249" s="112">
        <v>55.399000000000001</v>
      </c>
      <c r="L249" s="108"/>
    </row>
    <row r="250" spans="2:12" s="14" customFormat="1">
      <c r="B250" s="116"/>
      <c r="D250" s="109" t="s">
        <v>125</v>
      </c>
      <c r="E250" s="117" t="s">
        <v>1</v>
      </c>
      <c r="F250" s="118" t="s">
        <v>142</v>
      </c>
      <c r="H250" s="119">
        <v>779.98000000000013</v>
      </c>
      <c r="L250" s="116"/>
    </row>
    <row r="251" spans="2:12" s="1" customFormat="1" ht="36" customHeight="1">
      <c r="B251" s="101"/>
      <c r="C251" s="102" t="s">
        <v>293</v>
      </c>
      <c r="D251" s="102" t="s">
        <v>120</v>
      </c>
      <c r="E251" s="103" t="s">
        <v>294</v>
      </c>
      <c r="F251" s="104" t="s">
        <v>295</v>
      </c>
      <c r="G251" s="105" t="s">
        <v>123</v>
      </c>
      <c r="H251" s="106">
        <v>42.423999999999999</v>
      </c>
      <c r="I251" s="107">
        <v>0</v>
      </c>
      <c r="J251" s="107">
        <f>ROUND(I251*H251,2)</f>
        <v>0</v>
      </c>
      <c r="K251" s="104" t="s">
        <v>124</v>
      </c>
      <c r="L251" s="27"/>
    </row>
    <row r="252" spans="2:12" s="12" customFormat="1" ht="33.75">
      <c r="B252" s="108"/>
      <c r="D252" s="109" t="s">
        <v>125</v>
      </c>
      <c r="E252" s="110" t="s">
        <v>1</v>
      </c>
      <c r="F252" s="111" t="s">
        <v>296</v>
      </c>
      <c r="H252" s="112">
        <v>20.433</v>
      </c>
      <c r="L252" s="108"/>
    </row>
    <row r="253" spans="2:12" s="12" customFormat="1" ht="22.5">
      <c r="B253" s="108"/>
      <c r="D253" s="109" t="s">
        <v>125</v>
      </c>
      <c r="E253" s="110" t="s">
        <v>1</v>
      </c>
      <c r="F253" s="111" t="s">
        <v>297</v>
      </c>
      <c r="H253" s="112">
        <v>21.991</v>
      </c>
      <c r="L253" s="108"/>
    </row>
    <row r="254" spans="2:12" s="14" customFormat="1">
      <c r="B254" s="116"/>
      <c r="D254" s="109" t="s">
        <v>125</v>
      </c>
      <c r="E254" s="117" t="s">
        <v>1</v>
      </c>
      <c r="F254" s="118" t="s">
        <v>142</v>
      </c>
      <c r="H254" s="119">
        <v>42.423999999999999</v>
      </c>
      <c r="L254" s="116"/>
    </row>
    <row r="255" spans="2:12" s="1" customFormat="1" ht="36" customHeight="1">
      <c r="B255" s="101"/>
      <c r="C255" s="102" t="s">
        <v>298</v>
      </c>
      <c r="D255" s="102" t="s">
        <v>120</v>
      </c>
      <c r="E255" s="103" t="s">
        <v>299</v>
      </c>
      <c r="F255" s="104" t="s">
        <v>300</v>
      </c>
      <c r="G255" s="105" t="s">
        <v>123</v>
      </c>
      <c r="H255" s="106">
        <v>42.423999999999999</v>
      </c>
      <c r="I255" s="107">
        <v>0</v>
      </c>
      <c r="J255" s="107">
        <f>ROUND(I255*H255,2)</f>
        <v>0</v>
      </c>
      <c r="K255" s="104" t="s">
        <v>124</v>
      </c>
      <c r="L255" s="27"/>
    </row>
    <row r="256" spans="2:12" s="1" customFormat="1" ht="36" customHeight="1">
      <c r="B256" s="101"/>
      <c r="C256" s="102" t="s">
        <v>301</v>
      </c>
      <c r="D256" s="102" t="s">
        <v>120</v>
      </c>
      <c r="E256" s="103" t="s">
        <v>302</v>
      </c>
      <c r="F256" s="104" t="s">
        <v>303</v>
      </c>
      <c r="G256" s="105" t="s">
        <v>137</v>
      </c>
      <c r="H256" s="106">
        <v>0.73299999999999998</v>
      </c>
      <c r="I256" s="107">
        <v>0</v>
      </c>
      <c r="J256" s="107">
        <f>ROUND(I256*H256,2)</f>
        <v>0</v>
      </c>
      <c r="K256" s="104" t="s">
        <v>124</v>
      </c>
      <c r="L256" s="27"/>
    </row>
    <row r="257" spans="2:12" s="12" customFormat="1">
      <c r="B257" s="108"/>
      <c r="D257" s="109" t="s">
        <v>125</v>
      </c>
      <c r="E257" s="110" t="s">
        <v>1</v>
      </c>
      <c r="F257" s="111" t="s">
        <v>304</v>
      </c>
      <c r="H257" s="112">
        <v>0.73299999999999998</v>
      </c>
      <c r="L257" s="108"/>
    </row>
    <row r="258" spans="2:12" s="1" customFormat="1" ht="36" customHeight="1">
      <c r="B258" s="101"/>
      <c r="C258" s="102" t="s">
        <v>305</v>
      </c>
      <c r="D258" s="102" t="s">
        <v>120</v>
      </c>
      <c r="E258" s="103" t="s">
        <v>306</v>
      </c>
      <c r="F258" s="104" t="s">
        <v>307</v>
      </c>
      <c r="G258" s="105" t="s">
        <v>257</v>
      </c>
      <c r="H258" s="106">
        <v>61.576000000000001</v>
      </c>
      <c r="I258" s="107">
        <v>0</v>
      </c>
      <c r="J258" s="107">
        <f>ROUND(I258*H258,2)</f>
        <v>0</v>
      </c>
      <c r="K258" s="104" t="s">
        <v>124</v>
      </c>
      <c r="L258" s="27"/>
    </row>
    <row r="259" spans="2:12" s="12" customFormat="1">
      <c r="B259" s="108"/>
      <c r="D259" s="109" t="s">
        <v>125</v>
      </c>
      <c r="E259" s="110" t="s">
        <v>1</v>
      </c>
      <c r="F259" s="111" t="s">
        <v>308</v>
      </c>
      <c r="H259" s="112">
        <v>61.576000000000001</v>
      </c>
      <c r="L259" s="108"/>
    </row>
    <row r="260" spans="2:12" s="1" customFormat="1" ht="24" customHeight="1">
      <c r="B260" s="101"/>
      <c r="C260" s="102" t="s">
        <v>309</v>
      </c>
      <c r="D260" s="102" t="s">
        <v>120</v>
      </c>
      <c r="E260" s="103" t="s">
        <v>310</v>
      </c>
      <c r="F260" s="104" t="s">
        <v>311</v>
      </c>
      <c r="G260" s="105" t="s">
        <v>123</v>
      </c>
      <c r="H260" s="106">
        <v>8.6189999999999998</v>
      </c>
      <c r="I260" s="107">
        <v>0</v>
      </c>
      <c r="J260" s="107">
        <f>ROUND(I260*H260,2)</f>
        <v>0</v>
      </c>
      <c r="K260" s="104" t="s">
        <v>124</v>
      </c>
      <c r="L260" s="27"/>
    </row>
    <row r="261" spans="2:12" s="12" customFormat="1" ht="33.75">
      <c r="B261" s="108"/>
      <c r="D261" s="109" t="s">
        <v>125</v>
      </c>
      <c r="E261" s="110" t="s">
        <v>1</v>
      </c>
      <c r="F261" s="111" t="s">
        <v>312</v>
      </c>
      <c r="H261" s="112">
        <v>5.8650000000000002</v>
      </c>
      <c r="L261" s="108"/>
    </row>
    <row r="262" spans="2:12" s="12" customFormat="1" ht="33.75">
      <c r="B262" s="108"/>
      <c r="D262" s="109" t="s">
        <v>125</v>
      </c>
      <c r="E262" s="110" t="s">
        <v>1</v>
      </c>
      <c r="F262" s="111" t="s">
        <v>313</v>
      </c>
      <c r="H262" s="112">
        <v>2.754</v>
      </c>
      <c r="L262" s="108"/>
    </row>
    <row r="263" spans="2:12" s="14" customFormat="1">
      <c r="B263" s="116"/>
      <c r="D263" s="109" t="s">
        <v>125</v>
      </c>
      <c r="E263" s="117" t="s">
        <v>1</v>
      </c>
      <c r="F263" s="118" t="s">
        <v>142</v>
      </c>
      <c r="H263" s="119">
        <v>8.6189999999999998</v>
      </c>
      <c r="L263" s="116"/>
    </row>
    <row r="264" spans="2:12" s="1" customFormat="1" ht="24" customHeight="1">
      <c r="B264" s="101"/>
      <c r="C264" s="102" t="s">
        <v>314</v>
      </c>
      <c r="D264" s="102" t="s">
        <v>120</v>
      </c>
      <c r="E264" s="103" t="s">
        <v>315</v>
      </c>
      <c r="F264" s="104" t="s">
        <v>316</v>
      </c>
      <c r="G264" s="105" t="s">
        <v>123</v>
      </c>
      <c r="H264" s="106">
        <v>8.6189999999999998</v>
      </c>
      <c r="I264" s="107">
        <v>0</v>
      </c>
      <c r="J264" s="107">
        <f>ROUND(I264*H264,2)</f>
        <v>0</v>
      </c>
      <c r="K264" s="104" t="s">
        <v>124</v>
      </c>
      <c r="L264" s="27"/>
    </row>
    <row r="265" spans="2:12" s="11" customFormat="1" ht="22.9" customHeight="1">
      <c r="B265" s="95"/>
      <c r="D265" s="96" t="s">
        <v>51</v>
      </c>
      <c r="E265" s="99" t="s">
        <v>70</v>
      </c>
      <c r="F265" s="99" t="s">
        <v>317</v>
      </c>
      <c r="J265" s="100">
        <f>SUM(J266:J275)</f>
        <v>0</v>
      </c>
      <c r="L265" s="95"/>
    </row>
    <row r="266" spans="2:12" s="1" customFormat="1" ht="24" customHeight="1">
      <c r="B266" s="101"/>
      <c r="C266" s="102" t="s">
        <v>318</v>
      </c>
      <c r="D266" s="102" t="s">
        <v>120</v>
      </c>
      <c r="E266" s="103" t="s">
        <v>319</v>
      </c>
      <c r="F266" s="104" t="s">
        <v>320</v>
      </c>
      <c r="G266" s="105" t="s">
        <v>123</v>
      </c>
      <c r="H266" s="106">
        <v>1.8</v>
      </c>
      <c r="I266" s="107">
        <v>0</v>
      </c>
      <c r="J266" s="107">
        <f>ROUND(I266*H266,2)</f>
        <v>0</v>
      </c>
      <c r="K266" s="104" t="s">
        <v>124</v>
      </c>
      <c r="L266" s="27"/>
    </row>
    <row r="267" spans="2:12" s="13" customFormat="1" ht="22.5">
      <c r="B267" s="113"/>
      <c r="D267" s="109" t="s">
        <v>125</v>
      </c>
      <c r="E267" s="114" t="s">
        <v>1</v>
      </c>
      <c r="F267" s="115" t="s">
        <v>321</v>
      </c>
      <c r="H267" s="114" t="s">
        <v>1</v>
      </c>
      <c r="L267" s="113"/>
    </row>
    <row r="268" spans="2:12" s="12" customFormat="1" ht="22.5">
      <c r="B268" s="108"/>
      <c r="D268" s="109" t="s">
        <v>125</v>
      </c>
      <c r="E268" s="110" t="s">
        <v>1</v>
      </c>
      <c r="F268" s="111" t="s">
        <v>249</v>
      </c>
      <c r="H268" s="112">
        <v>1.8</v>
      </c>
      <c r="L268" s="108"/>
    </row>
    <row r="269" spans="2:12" s="1" customFormat="1" ht="24" customHeight="1">
      <c r="B269" s="101"/>
      <c r="C269" s="102" t="s">
        <v>322</v>
      </c>
      <c r="D269" s="102" t="s">
        <v>120</v>
      </c>
      <c r="E269" s="103" t="s">
        <v>323</v>
      </c>
      <c r="F269" s="104" t="s">
        <v>324</v>
      </c>
      <c r="G269" s="105" t="s">
        <v>123</v>
      </c>
      <c r="H269" s="106">
        <v>1.8</v>
      </c>
      <c r="I269" s="107">
        <v>0</v>
      </c>
      <c r="J269" s="107">
        <f>ROUND(I269*H269,2)</f>
        <v>0</v>
      </c>
      <c r="K269" s="104" t="s">
        <v>124</v>
      </c>
      <c r="L269" s="27"/>
    </row>
    <row r="270" spans="2:12" s="13" customFormat="1" ht="22.5">
      <c r="B270" s="113"/>
      <c r="D270" s="109" t="s">
        <v>125</v>
      </c>
      <c r="E270" s="114" t="s">
        <v>1</v>
      </c>
      <c r="F270" s="115" t="s">
        <v>325</v>
      </c>
      <c r="H270" s="114" t="s">
        <v>1</v>
      </c>
      <c r="L270" s="113"/>
    </row>
    <row r="271" spans="2:12" s="12" customFormat="1" ht="22.5">
      <c r="B271" s="108"/>
      <c r="D271" s="109" t="s">
        <v>125</v>
      </c>
      <c r="E271" s="110" t="s">
        <v>1</v>
      </c>
      <c r="F271" s="111" t="s">
        <v>326</v>
      </c>
      <c r="H271" s="112">
        <v>1.8</v>
      </c>
      <c r="L271" s="108"/>
    </row>
    <row r="272" spans="2:12" s="1" customFormat="1" ht="24" customHeight="1">
      <c r="B272" s="101"/>
      <c r="C272" s="102" t="s">
        <v>327</v>
      </c>
      <c r="D272" s="102" t="s">
        <v>120</v>
      </c>
      <c r="E272" s="103" t="s">
        <v>328</v>
      </c>
      <c r="F272" s="104" t="s">
        <v>329</v>
      </c>
      <c r="G272" s="105" t="s">
        <v>123</v>
      </c>
      <c r="H272" s="106">
        <v>7.4160000000000004</v>
      </c>
      <c r="I272" s="107">
        <v>0</v>
      </c>
      <c r="J272" s="107">
        <f>ROUND(I272*H272,2)</f>
        <v>0</v>
      </c>
      <c r="K272" s="104" t="s">
        <v>124</v>
      </c>
      <c r="L272" s="27"/>
    </row>
    <row r="273" spans="2:12" s="13" customFormat="1" ht="33.75">
      <c r="B273" s="113"/>
      <c r="D273" s="109" t="s">
        <v>125</v>
      </c>
      <c r="E273" s="114" t="s">
        <v>1</v>
      </c>
      <c r="F273" s="115" t="s">
        <v>330</v>
      </c>
      <c r="H273" s="114" t="s">
        <v>1</v>
      </c>
      <c r="L273" s="113"/>
    </row>
    <row r="274" spans="2:12" s="12" customFormat="1">
      <c r="B274" s="108"/>
      <c r="D274" s="109" t="s">
        <v>125</v>
      </c>
      <c r="E274" s="110" t="s">
        <v>1</v>
      </c>
      <c r="F274" s="111" t="s">
        <v>331</v>
      </c>
      <c r="H274" s="112">
        <v>7.4160000000000004</v>
      </c>
      <c r="L274" s="108"/>
    </row>
    <row r="275" spans="2:12" s="1" customFormat="1" ht="48" customHeight="1">
      <c r="B275" s="101"/>
      <c r="C275" s="102" t="s">
        <v>332</v>
      </c>
      <c r="D275" s="102" t="s">
        <v>120</v>
      </c>
      <c r="E275" s="103" t="s">
        <v>333</v>
      </c>
      <c r="F275" s="104" t="s">
        <v>334</v>
      </c>
      <c r="G275" s="105" t="s">
        <v>123</v>
      </c>
      <c r="H275" s="106">
        <v>7.4160000000000004</v>
      </c>
      <c r="I275" s="107">
        <v>0</v>
      </c>
      <c r="J275" s="107">
        <f>ROUND(I275*H275,2)</f>
        <v>0</v>
      </c>
      <c r="K275" s="104" t="s">
        <v>124</v>
      </c>
      <c r="L275" s="27"/>
    </row>
    <row r="276" spans="2:12" s="12" customFormat="1">
      <c r="B276" s="108"/>
      <c r="D276" s="109" t="s">
        <v>125</v>
      </c>
      <c r="E276" s="110" t="s">
        <v>1</v>
      </c>
      <c r="F276" s="111" t="s">
        <v>331</v>
      </c>
      <c r="H276" s="112">
        <v>7.4160000000000004</v>
      </c>
      <c r="L276" s="108"/>
    </row>
    <row r="277" spans="2:12" s="11" customFormat="1" ht="22.9" customHeight="1">
      <c r="B277" s="95"/>
      <c r="D277" s="96" t="s">
        <v>51</v>
      </c>
      <c r="E277" s="99" t="s">
        <v>73</v>
      </c>
      <c r="F277" s="99" t="s">
        <v>335</v>
      </c>
      <c r="J277" s="100">
        <f>SUM(J278:J361)</f>
        <v>0</v>
      </c>
      <c r="L277" s="95"/>
    </row>
    <row r="278" spans="2:12" s="1" customFormat="1" ht="24" customHeight="1">
      <c r="B278" s="101"/>
      <c r="C278" s="102" t="s">
        <v>336</v>
      </c>
      <c r="D278" s="102" t="s">
        <v>120</v>
      </c>
      <c r="E278" s="103" t="s">
        <v>337</v>
      </c>
      <c r="F278" s="104" t="s">
        <v>338</v>
      </c>
      <c r="G278" s="105" t="s">
        <v>123</v>
      </c>
      <c r="H278" s="106">
        <v>1.8</v>
      </c>
      <c r="I278" s="107">
        <v>0</v>
      </c>
      <c r="J278" s="107">
        <f>ROUND(I278*H278,2)</f>
        <v>0</v>
      </c>
      <c r="K278" s="104" t="s">
        <v>124</v>
      </c>
      <c r="L278" s="27"/>
    </row>
    <row r="279" spans="2:12" s="12" customFormat="1" ht="22.5">
      <c r="B279" s="108"/>
      <c r="D279" s="109" t="s">
        <v>125</v>
      </c>
      <c r="E279" s="110" t="s">
        <v>1</v>
      </c>
      <c r="F279" s="111" t="s">
        <v>339</v>
      </c>
      <c r="H279" s="112">
        <v>1.8</v>
      </c>
      <c r="L279" s="108"/>
    </row>
    <row r="280" spans="2:12" s="1" customFormat="1" ht="24" customHeight="1">
      <c r="B280" s="101"/>
      <c r="C280" s="120" t="s">
        <v>340</v>
      </c>
      <c r="D280" s="120" t="s">
        <v>160</v>
      </c>
      <c r="E280" s="121" t="s">
        <v>341</v>
      </c>
      <c r="F280" s="122" t="s">
        <v>342</v>
      </c>
      <c r="G280" s="123" t="s">
        <v>123</v>
      </c>
      <c r="H280" s="124">
        <v>1.8</v>
      </c>
      <c r="I280" s="125">
        <v>0</v>
      </c>
      <c r="J280" s="125">
        <f>ROUND(I280*H280,2)</f>
        <v>0</v>
      </c>
      <c r="K280" s="122" t="s">
        <v>124</v>
      </c>
      <c r="L280" s="126"/>
    </row>
    <row r="281" spans="2:12" s="1" customFormat="1" ht="48" customHeight="1">
      <c r="B281" s="101"/>
      <c r="C281" s="102" t="s">
        <v>343</v>
      </c>
      <c r="D281" s="102" t="s">
        <v>120</v>
      </c>
      <c r="E281" s="103" t="s">
        <v>344</v>
      </c>
      <c r="F281" s="104" t="s">
        <v>345</v>
      </c>
      <c r="G281" s="105" t="s">
        <v>123</v>
      </c>
      <c r="H281" s="106">
        <v>175.66200000000001</v>
      </c>
      <c r="I281" s="107">
        <v>0</v>
      </c>
      <c r="J281" s="107">
        <f>ROUND(I281*H281,2)</f>
        <v>0</v>
      </c>
      <c r="K281" s="104" t="s">
        <v>124</v>
      </c>
      <c r="L281" s="27"/>
    </row>
    <row r="282" spans="2:12" s="1" customFormat="1" ht="146.25">
      <c r="B282" s="27"/>
      <c r="D282" s="109" t="s">
        <v>346</v>
      </c>
      <c r="F282" s="127" t="s">
        <v>347</v>
      </c>
      <c r="L282" s="27"/>
    </row>
    <row r="283" spans="2:12" s="12" customFormat="1" ht="22.5">
      <c r="B283" s="108"/>
      <c r="D283" s="109" t="s">
        <v>125</v>
      </c>
      <c r="E283" s="110" t="s">
        <v>1</v>
      </c>
      <c r="F283" s="111" t="s">
        <v>348</v>
      </c>
      <c r="H283" s="112">
        <v>222.22</v>
      </c>
      <c r="L283" s="108"/>
    </row>
    <row r="284" spans="2:12" s="12" customFormat="1" ht="33.75">
      <c r="B284" s="108"/>
      <c r="D284" s="109" t="s">
        <v>125</v>
      </c>
      <c r="E284" s="110" t="s">
        <v>1</v>
      </c>
      <c r="F284" s="111" t="s">
        <v>349</v>
      </c>
      <c r="H284" s="112">
        <v>-46.558</v>
      </c>
      <c r="L284" s="108"/>
    </row>
    <row r="285" spans="2:12" s="14" customFormat="1">
      <c r="B285" s="116"/>
      <c r="D285" s="109" t="s">
        <v>125</v>
      </c>
      <c r="E285" s="117" t="s">
        <v>1</v>
      </c>
      <c r="F285" s="118" t="s">
        <v>142</v>
      </c>
      <c r="H285" s="119">
        <v>175.66200000000001</v>
      </c>
      <c r="L285" s="116"/>
    </row>
    <row r="286" spans="2:12" s="1" customFormat="1" ht="48" customHeight="1">
      <c r="B286" s="101"/>
      <c r="C286" s="102" t="s">
        <v>350</v>
      </c>
      <c r="D286" s="102" t="s">
        <v>120</v>
      </c>
      <c r="E286" s="103" t="s">
        <v>351</v>
      </c>
      <c r="F286" s="104" t="s">
        <v>352</v>
      </c>
      <c r="G286" s="105" t="s">
        <v>123</v>
      </c>
      <c r="H286" s="106">
        <v>98.915999999999997</v>
      </c>
      <c r="I286" s="107">
        <v>0</v>
      </c>
      <c r="J286" s="107">
        <f>ROUND(I286*H286,2)</f>
        <v>0</v>
      </c>
      <c r="K286" s="104" t="s">
        <v>1</v>
      </c>
      <c r="L286" s="27"/>
    </row>
    <row r="287" spans="2:12" s="1" customFormat="1" ht="165.75">
      <c r="B287" s="27"/>
      <c r="D287" s="109" t="s">
        <v>346</v>
      </c>
      <c r="F287" s="127" t="s">
        <v>353</v>
      </c>
      <c r="L287" s="27"/>
    </row>
    <row r="288" spans="2:12" s="12" customFormat="1" ht="33.75">
      <c r="B288" s="108"/>
      <c r="D288" s="109" t="s">
        <v>125</v>
      </c>
      <c r="E288" s="110" t="s">
        <v>1</v>
      </c>
      <c r="F288" s="111" t="s">
        <v>354</v>
      </c>
      <c r="H288" s="112">
        <v>115.68</v>
      </c>
      <c r="L288" s="108"/>
    </row>
    <row r="289" spans="2:12" s="12" customFormat="1" ht="33.75">
      <c r="B289" s="108"/>
      <c r="D289" s="109" t="s">
        <v>125</v>
      </c>
      <c r="E289" s="110" t="s">
        <v>1</v>
      </c>
      <c r="F289" s="111" t="s">
        <v>355</v>
      </c>
      <c r="H289" s="112">
        <v>-16.763999999999999</v>
      </c>
      <c r="L289" s="108"/>
    </row>
    <row r="290" spans="2:12" s="14" customFormat="1">
      <c r="B290" s="116"/>
      <c r="D290" s="109" t="s">
        <v>125</v>
      </c>
      <c r="E290" s="117" t="s">
        <v>1</v>
      </c>
      <c r="F290" s="118" t="s">
        <v>142</v>
      </c>
      <c r="H290" s="119">
        <v>98.916000000000011</v>
      </c>
      <c r="L290" s="116"/>
    </row>
    <row r="291" spans="2:12" s="1" customFormat="1" ht="48" customHeight="1">
      <c r="B291" s="101"/>
      <c r="C291" s="102" t="s">
        <v>356</v>
      </c>
      <c r="D291" s="102" t="s">
        <v>120</v>
      </c>
      <c r="E291" s="103" t="s">
        <v>357</v>
      </c>
      <c r="F291" s="104" t="s">
        <v>358</v>
      </c>
      <c r="G291" s="105" t="s">
        <v>123</v>
      </c>
      <c r="H291" s="106">
        <v>1.7</v>
      </c>
      <c r="I291" s="107">
        <v>0</v>
      </c>
      <c r="J291" s="107">
        <f>ROUND(I291*H291,2)</f>
        <v>0</v>
      </c>
      <c r="K291" s="104" t="s">
        <v>1</v>
      </c>
      <c r="L291" s="27"/>
    </row>
    <row r="292" spans="2:12" s="1" customFormat="1" ht="156">
      <c r="B292" s="27"/>
      <c r="D292" s="109" t="s">
        <v>346</v>
      </c>
      <c r="F292" s="127" t="s">
        <v>359</v>
      </c>
      <c r="L292" s="27"/>
    </row>
    <row r="293" spans="2:12" s="1" customFormat="1" ht="48" customHeight="1">
      <c r="B293" s="101"/>
      <c r="C293" s="102" t="s">
        <v>360</v>
      </c>
      <c r="D293" s="102" t="s">
        <v>120</v>
      </c>
      <c r="E293" s="103" t="s">
        <v>361</v>
      </c>
      <c r="F293" s="104" t="s">
        <v>362</v>
      </c>
      <c r="G293" s="105" t="s">
        <v>123</v>
      </c>
      <c r="H293" s="106">
        <v>2.4</v>
      </c>
      <c r="I293" s="107">
        <v>0</v>
      </c>
      <c r="J293" s="107">
        <f>ROUND(I293*H293,2)</f>
        <v>0</v>
      </c>
      <c r="K293" s="104" t="s">
        <v>1</v>
      </c>
      <c r="L293" s="27"/>
    </row>
    <row r="294" spans="2:12" s="1" customFormat="1" ht="165.75">
      <c r="B294" s="27"/>
      <c r="D294" s="109" t="s">
        <v>346</v>
      </c>
      <c r="F294" s="127" t="s">
        <v>363</v>
      </c>
      <c r="L294" s="27"/>
    </row>
    <row r="295" spans="2:12" s="1" customFormat="1" ht="36" customHeight="1">
      <c r="B295" s="101"/>
      <c r="C295" s="102" t="s">
        <v>364</v>
      </c>
      <c r="D295" s="102" t="s">
        <v>120</v>
      </c>
      <c r="E295" s="103" t="s">
        <v>365</v>
      </c>
      <c r="F295" s="104" t="s">
        <v>366</v>
      </c>
      <c r="G295" s="105" t="s">
        <v>123</v>
      </c>
      <c r="H295" s="106">
        <v>6.6829999999999998</v>
      </c>
      <c r="I295" s="107">
        <v>0</v>
      </c>
      <c r="J295" s="107">
        <f>ROUND(I295*H295,2)</f>
        <v>0</v>
      </c>
      <c r="K295" s="104" t="s">
        <v>124</v>
      </c>
      <c r="L295" s="27"/>
    </row>
    <row r="296" spans="2:12" s="1" customFormat="1" ht="175.5">
      <c r="B296" s="27"/>
      <c r="D296" s="109" t="s">
        <v>346</v>
      </c>
      <c r="F296" s="127" t="s">
        <v>367</v>
      </c>
      <c r="L296" s="27"/>
    </row>
    <row r="297" spans="2:12" s="12" customFormat="1">
      <c r="B297" s="108"/>
      <c r="D297" s="109" t="s">
        <v>125</v>
      </c>
      <c r="E297" s="110" t="s">
        <v>1</v>
      </c>
      <c r="F297" s="111" t="s">
        <v>368</v>
      </c>
      <c r="H297" s="112">
        <v>6.6829999999999998</v>
      </c>
      <c r="L297" s="108"/>
    </row>
    <row r="298" spans="2:12" s="1" customFormat="1" ht="60" customHeight="1">
      <c r="B298" s="101"/>
      <c r="C298" s="102" t="s">
        <v>369</v>
      </c>
      <c r="D298" s="102" t="s">
        <v>120</v>
      </c>
      <c r="E298" s="103" t="s">
        <v>370</v>
      </c>
      <c r="F298" s="104" t="s">
        <v>371</v>
      </c>
      <c r="G298" s="105" t="s">
        <v>123</v>
      </c>
      <c r="H298" s="106">
        <v>12.4</v>
      </c>
      <c r="I298" s="107">
        <v>0</v>
      </c>
      <c r="J298" s="107">
        <f>ROUND(I298*H298,2)</f>
        <v>0</v>
      </c>
      <c r="K298" s="104" t="s">
        <v>1</v>
      </c>
      <c r="L298" s="27"/>
    </row>
    <row r="299" spans="2:12" s="1" customFormat="1" ht="156">
      <c r="B299" s="27"/>
      <c r="D299" s="109" t="s">
        <v>346</v>
      </c>
      <c r="F299" s="127" t="s">
        <v>372</v>
      </c>
      <c r="L299" s="27"/>
    </row>
    <row r="300" spans="2:12" s="1" customFormat="1" ht="48" customHeight="1">
      <c r="B300" s="101"/>
      <c r="C300" s="102" t="s">
        <v>373</v>
      </c>
      <c r="D300" s="102" t="s">
        <v>120</v>
      </c>
      <c r="E300" s="103" t="s">
        <v>374</v>
      </c>
      <c r="F300" s="104" t="s">
        <v>375</v>
      </c>
      <c r="G300" s="105" t="s">
        <v>123</v>
      </c>
      <c r="H300" s="106">
        <v>5.4</v>
      </c>
      <c r="I300" s="107">
        <v>0</v>
      </c>
      <c r="J300" s="107">
        <f>ROUND(I300*H300,2)</f>
        <v>0</v>
      </c>
      <c r="K300" s="104" t="s">
        <v>1</v>
      </c>
      <c r="L300" s="27"/>
    </row>
    <row r="301" spans="2:12" s="1" customFormat="1" ht="156">
      <c r="B301" s="27"/>
      <c r="D301" s="109" t="s">
        <v>346</v>
      </c>
      <c r="F301" s="127" t="s">
        <v>376</v>
      </c>
      <c r="L301" s="27"/>
    </row>
    <row r="302" spans="2:12" s="1" customFormat="1" ht="48" customHeight="1">
      <c r="B302" s="101"/>
      <c r="C302" s="102" t="s">
        <v>377</v>
      </c>
      <c r="D302" s="102" t="s">
        <v>120</v>
      </c>
      <c r="E302" s="103" t="s">
        <v>378</v>
      </c>
      <c r="F302" s="104" t="s">
        <v>379</v>
      </c>
      <c r="G302" s="105" t="s">
        <v>123</v>
      </c>
      <c r="H302" s="106">
        <v>49.9</v>
      </c>
      <c r="I302" s="107">
        <v>0</v>
      </c>
      <c r="J302" s="107">
        <f>ROUND(I302*H302,2)</f>
        <v>0</v>
      </c>
      <c r="K302" s="104" t="s">
        <v>1</v>
      </c>
      <c r="L302" s="27"/>
    </row>
    <row r="303" spans="2:12" s="1" customFormat="1" ht="136.5">
      <c r="B303" s="27"/>
      <c r="D303" s="109" t="s">
        <v>346</v>
      </c>
      <c r="F303" s="127" t="s">
        <v>380</v>
      </c>
      <c r="L303" s="27"/>
    </row>
    <row r="304" spans="2:12" s="1" customFormat="1" ht="48" customHeight="1">
      <c r="B304" s="101"/>
      <c r="C304" s="102" t="s">
        <v>381</v>
      </c>
      <c r="D304" s="102" t="s">
        <v>120</v>
      </c>
      <c r="E304" s="103" t="s">
        <v>382</v>
      </c>
      <c r="F304" s="104" t="s">
        <v>383</v>
      </c>
      <c r="G304" s="105" t="s">
        <v>123</v>
      </c>
      <c r="H304" s="106">
        <v>110.4</v>
      </c>
      <c r="I304" s="107">
        <v>0</v>
      </c>
      <c r="J304" s="107">
        <f>ROUND(I304*H304,2)</f>
        <v>0</v>
      </c>
      <c r="K304" s="104" t="s">
        <v>1</v>
      </c>
      <c r="L304" s="27"/>
    </row>
    <row r="305" spans="2:12" s="1" customFormat="1" ht="126.75">
      <c r="B305" s="27"/>
      <c r="D305" s="109" t="s">
        <v>346</v>
      </c>
      <c r="F305" s="127" t="s">
        <v>384</v>
      </c>
      <c r="L305" s="27"/>
    </row>
    <row r="306" spans="2:12" s="1" customFormat="1" ht="48" customHeight="1">
      <c r="B306" s="101"/>
      <c r="C306" s="102" t="s">
        <v>385</v>
      </c>
      <c r="D306" s="102" t="s">
        <v>120</v>
      </c>
      <c r="E306" s="103" t="s">
        <v>386</v>
      </c>
      <c r="F306" s="104" t="s">
        <v>387</v>
      </c>
      <c r="G306" s="105" t="s">
        <v>123</v>
      </c>
      <c r="H306" s="106">
        <v>0.25</v>
      </c>
      <c r="I306" s="107">
        <v>0</v>
      </c>
      <c r="J306" s="107">
        <f>ROUND(I306*H306,2)</f>
        <v>0</v>
      </c>
      <c r="K306" s="104" t="s">
        <v>124</v>
      </c>
      <c r="L306" s="27"/>
    </row>
    <row r="307" spans="2:12" s="1" customFormat="1" ht="16.5" customHeight="1">
      <c r="B307" s="101"/>
      <c r="C307" s="102" t="s">
        <v>388</v>
      </c>
      <c r="D307" s="102" t="s">
        <v>120</v>
      </c>
      <c r="E307" s="103" t="s">
        <v>389</v>
      </c>
      <c r="F307" s="104" t="s">
        <v>390</v>
      </c>
      <c r="G307" s="105" t="s">
        <v>123</v>
      </c>
      <c r="H307" s="106">
        <v>26.035</v>
      </c>
      <c r="I307" s="107">
        <v>0</v>
      </c>
      <c r="J307" s="107">
        <f>ROUND(I307*H307,2)</f>
        <v>0</v>
      </c>
      <c r="K307" s="104" t="s">
        <v>1</v>
      </c>
      <c r="L307" s="27"/>
    </row>
    <row r="308" spans="2:12" s="13" customFormat="1" ht="33.75">
      <c r="B308" s="113"/>
      <c r="D308" s="109" t="s">
        <v>125</v>
      </c>
      <c r="E308" s="114" t="s">
        <v>1</v>
      </c>
      <c r="F308" s="115" t="s">
        <v>391</v>
      </c>
      <c r="H308" s="114" t="s">
        <v>1</v>
      </c>
      <c r="L308" s="113"/>
    </row>
    <row r="309" spans="2:12" s="12" customFormat="1" ht="45">
      <c r="B309" s="108"/>
      <c r="D309" s="109" t="s">
        <v>125</v>
      </c>
      <c r="E309" s="110" t="s">
        <v>1</v>
      </c>
      <c r="F309" s="111" t="s">
        <v>392</v>
      </c>
      <c r="H309" s="112">
        <v>19.05</v>
      </c>
      <c r="L309" s="108"/>
    </row>
    <row r="310" spans="2:12" s="12" customFormat="1" ht="45">
      <c r="B310" s="108"/>
      <c r="D310" s="109" t="s">
        <v>125</v>
      </c>
      <c r="E310" s="110" t="s">
        <v>1</v>
      </c>
      <c r="F310" s="111" t="s">
        <v>393</v>
      </c>
      <c r="H310" s="112">
        <v>6.9850000000000003</v>
      </c>
      <c r="L310" s="108"/>
    </row>
    <row r="311" spans="2:12" s="14" customFormat="1">
      <c r="B311" s="116"/>
      <c r="D311" s="109" t="s">
        <v>125</v>
      </c>
      <c r="E311" s="117" t="s">
        <v>1</v>
      </c>
      <c r="F311" s="118" t="s">
        <v>142</v>
      </c>
      <c r="H311" s="119">
        <v>26.035</v>
      </c>
      <c r="L311" s="116"/>
    </row>
    <row r="312" spans="2:12" s="1" customFormat="1" ht="16.5" customHeight="1">
      <c r="B312" s="101"/>
      <c r="C312" s="102" t="s">
        <v>394</v>
      </c>
      <c r="D312" s="102" t="s">
        <v>120</v>
      </c>
      <c r="E312" s="103" t="s">
        <v>395</v>
      </c>
      <c r="F312" s="104" t="s">
        <v>396</v>
      </c>
      <c r="G312" s="105" t="s">
        <v>123</v>
      </c>
      <c r="H312" s="106">
        <v>18.722999999999999</v>
      </c>
      <c r="I312" s="107">
        <v>0</v>
      </c>
      <c r="J312" s="107">
        <f>ROUND(I312*H312,2)</f>
        <v>0</v>
      </c>
      <c r="K312" s="104" t="s">
        <v>1</v>
      </c>
      <c r="L312" s="27"/>
    </row>
    <row r="313" spans="2:12" s="13" customFormat="1">
      <c r="B313" s="113"/>
      <c r="D313" s="109" t="s">
        <v>125</v>
      </c>
      <c r="E313" s="114" t="s">
        <v>1</v>
      </c>
      <c r="F313" s="115" t="s">
        <v>397</v>
      </c>
      <c r="H313" s="114" t="s">
        <v>1</v>
      </c>
      <c r="L313" s="113"/>
    </row>
    <row r="314" spans="2:12" s="12" customFormat="1" ht="33.75">
      <c r="B314" s="108"/>
      <c r="D314" s="109" t="s">
        <v>125</v>
      </c>
      <c r="E314" s="110" t="s">
        <v>1</v>
      </c>
      <c r="F314" s="111" t="s">
        <v>398</v>
      </c>
      <c r="H314" s="112">
        <v>13.381</v>
      </c>
      <c r="L314" s="108"/>
    </row>
    <row r="315" spans="2:12" s="12" customFormat="1" ht="33.75">
      <c r="B315" s="108"/>
      <c r="D315" s="109" t="s">
        <v>125</v>
      </c>
      <c r="E315" s="110" t="s">
        <v>1</v>
      </c>
      <c r="F315" s="111" t="s">
        <v>399</v>
      </c>
      <c r="H315" s="112">
        <v>5.3419999999999996</v>
      </c>
      <c r="L315" s="108"/>
    </row>
    <row r="316" spans="2:12" s="14" customFormat="1">
      <c r="B316" s="116"/>
      <c r="D316" s="109" t="s">
        <v>125</v>
      </c>
      <c r="E316" s="117" t="s">
        <v>1</v>
      </c>
      <c r="F316" s="118" t="s">
        <v>142</v>
      </c>
      <c r="H316" s="119">
        <v>18.722999999999999</v>
      </c>
      <c r="L316" s="116"/>
    </row>
    <row r="317" spans="2:12" s="1" customFormat="1" ht="24" customHeight="1">
      <c r="B317" s="101"/>
      <c r="C317" s="102" t="s">
        <v>400</v>
      </c>
      <c r="D317" s="102" t="s">
        <v>120</v>
      </c>
      <c r="E317" s="103" t="s">
        <v>401</v>
      </c>
      <c r="F317" s="104" t="s">
        <v>402</v>
      </c>
      <c r="G317" s="105" t="s">
        <v>123</v>
      </c>
      <c r="H317" s="106">
        <v>18.722999999999999</v>
      </c>
      <c r="I317" s="107">
        <v>0</v>
      </c>
      <c r="J317" s="107">
        <f>ROUND(I317*H317,2)</f>
        <v>0</v>
      </c>
      <c r="K317" s="104" t="s">
        <v>1</v>
      </c>
      <c r="L317" s="27"/>
    </row>
    <row r="318" spans="2:12" s="13" customFormat="1">
      <c r="B318" s="113"/>
      <c r="D318" s="109" t="s">
        <v>125</v>
      </c>
      <c r="E318" s="114" t="s">
        <v>1</v>
      </c>
      <c r="F318" s="115" t="s">
        <v>397</v>
      </c>
      <c r="H318" s="114" t="s">
        <v>1</v>
      </c>
      <c r="L318" s="113"/>
    </row>
    <row r="319" spans="2:12" s="12" customFormat="1" ht="33.75">
      <c r="B319" s="108"/>
      <c r="D319" s="109" t="s">
        <v>125</v>
      </c>
      <c r="E319" s="110" t="s">
        <v>1</v>
      </c>
      <c r="F319" s="111" t="s">
        <v>403</v>
      </c>
      <c r="H319" s="112">
        <v>13.381</v>
      </c>
      <c r="L319" s="108"/>
    </row>
    <row r="320" spans="2:12" s="12" customFormat="1" ht="33.75">
      <c r="B320" s="108"/>
      <c r="D320" s="109" t="s">
        <v>125</v>
      </c>
      <c r="E320" s="110" t="s">
        <v>1</v>
      </c>
      <c r="F320" s="111" t="s">
        <v>399</v>
      </c>
      <c r="H320" s="112">
        <v>5.3419999999999996</v>
      </c>
      <c r="L320" s="108"/>
    </row>
    <row r="321" spans="2:12" s="14" customFormat="1">
      <c r="B321" s="116"/>
      <c r="D321" s="109" t="s">
        <v>125</v>
      </c>
      <c r="E321" s="117" t="s">
        <v>1</v>
      </c>
      <c r="F321" s="118" t="s">
        <v>142</v>
      </c>
      <c r="H321" s="119">
        <v>18.722999999999999</v>
      </c>
      <c r="L321" s="116"/>
    </row>
    <row r="322" spans="2:12" s="1" customFormat="1" ht="16.5" customHeight="1">
      <c r="B322" s="101"/>
      <c r="C322" s="102" t="s">
        <v>404</v>
      </c>
      <c r="D322" s="102" t="s">
        <v>120</v>
      </c>
      <c r="E322" s="103" t="s">
        <v>405</v>
      </c>
      <c r="F322" s="104" t="s">
        <v>406</v>
      </c>
      <c r="G322" s="105" t="s">
        <v>131</v>
      </c>
      <c r="H322" s="106">
        <v>47.828000000000003</v>
      </c>
      <c r="I322" s="107">
        <v>0</v>
      </c>
      <c r="J322" s="107">
        <f>ROUND(I322*H322,2)</f>
        <v>0</v>
      </c>
      <c r="K322" s="104" t="s">
        <v>1</v>
      </c>
      <c r="L322" s="27"/>
    </row>
    <row r="323" spans="2:12" s="12" customFormat="1" ht="22.5">
      <c r="B323" s="108"/>
      <c r="D323" s="109" t="s">
        <v>125</v>
      </c>
      <c r="E323" s="110" t="s">
        <v>1</v>
      </c>
      <c r="F323" s="111" t="s">
        <v>407</v>
      </c>
      <c r="H323" s="112">
        <v>36.488</v>
      </c>
      <c r="L323" s="108"/>
    </row>
    <row r="324" spans="2:12" s="12" customFormat="1" ht="22.5">
      <c r="B324" s="108"/>
      <c r="D324" s="109" t="s">
        <v>125</v>
      </c>
      <c r="E324" s="110" t="s">
        <v>1</v>
      </c>
      <c r="F324" s="111" t="s">
        <v>408</v>
      </c>
      <c r="H324" s="112">
        <v>11.34</v>
      </c>
      <c r="L324" s="108"/>
    </row>
    <row r="325" spans="2:12" s="14" customFormat="1">
      <c r="B325" s="116"/>
      <c r="D325" s="109" t="s">
        <v>125</v>
      </c>
      <c r="E325" s="117" t="s">
        <v>1</v>
      </c>
      <c r="F325" s="118" t="s">
        <v>142</v>
      </c>
      <c r="H325" s="119">
        <v>47.828000000000003</v>
      </c>
      <c r="L325" s="116"/>
    </row>
    <row r="326" spans="2:12" s="1" customFormat="1" ht="16.5" customHeight="1">
      <c r="B326" s="101"/>
      <c r="C326" s="102" t="s">
        <v>409</v>
      </c>
      <c r="D326" s="102" t="s">
        <v>120</v>
      </c>
      <c r="E326" s="103" t="s">
        <v>410</v>
      </c>
      <c r="F326" s="104" t="s">
        <v>411</v>
      </c>
      <c r="G326" s="105" t="s">
        <v>131</v>
      </c>
      <c r="H326" s="106">
        <v>106.708</v>
      </c>
      <c r="I326" s="107">
        <v>0</v>
      </c>
      <c r="J326" s="107">
        <f>ROUND(I326*H326,2)</f>
        <v>0</v>
      </c>
      <c r="K326" s="104" t="s">
        <v>1</v>
      </c>
      <c r="L326" s="27"/>
    </row>
    <row r="327" spans="2:12" s="12" customFormat="1">
      <c r="B327" s="108"/>
      <c r="D327" s="109" t="s">
        <v>125</v>
      </c>
      <c r="E327" s="110" t="s">
        <v>1</v>
      </c>
      <c r="F327" s="111" t="s">
        <v>412</v>
      </c>
      <c r="H327" s="112">
        <v>57.061999999999998</v>
      </c>
      <c r="L327" s="108"/>
    </row>
    <row r="328" spans="2:12" s="12" customFormat="1">
      <c r="B328" s="108"/>
      <c r="D328" s="109" t="s">
        <v>125</v>
      </c>
      <c r="E328" s="110" t="s">
        <v>1</v>
      </c>
      <c r="F328" s="111" t="s">
        <v>413</v>
      </c>
      <c r="H328" s="112">
        <v>49.646000000000001</v>
      </c>
      <c r="L328" s="108"/>
    </row>
    <row r="329" spans="2:12" s="14" customFormat="1">
      <c r="B329" s="116"/>
      <c r="D329" s="109" t="s">
        <v>125</v>
      </c>
      <c r="E329" s="117" t="s">
        <v>1</v>
      </c>
      <c r="F329" s="118" t="s">
        <v>142</v>
      </c>
      <c r="H329" s="119">
        <v>106.708</v>
      </c>
      <c r="L329" s="116"/>
    </row>
    <row r="330" spans="2:12" s="1" customFormat="1" ht="16.5" customHeight="1">
      <c r="B330" s="101"/>
      <c r="C330" s="102" t="s">
        <v>414</v>
      </c>
      <c r="D330" s="102" t="s">
        <v>120</v>
      </c>
      <c r="E330" s="103" t="s">
        <v>415</v>
      </c>
      <c r="F330" s="104" t="s">
        <v>416</v>
      </c>
      <c r="G330" s="105" t="s">
        <v>131</v>
      </c>
      <c r="H330" s="106">
        <v>86.52</v>
      </c>
      <c r="I330" s="107">
        <v>0</v>
      </c>
      <c r="J330" s="107">
        <f>ROUND(I330*H330,2)</f>
        <v>0</v>
      </c>
      <c r="K330" s="104" t="s">
        <v>1</v>
      </c>
      <c r="L330" s="27"/>
    </row>
    <row r="331" spans="2:12" s="13" customFormat="1">
      <c r="B331" s="113"/>
      <c r="D331" s="109" t="s">
        <v>125</v>
      </c>
      <c r="E331" s="114" t="s">
        <v>1</v>
      </c>
      <c r="F331" s="115" t="s">
        <v>417</v>
      </c>
      <c r="H331" s="114" t="s">
        <v>1</v>
      </c>
      <c r="L331" s="113"/>
    </row>
    <row r="332" spans="2:12" s="12" customFormat="1" ht="22.5">
      <c r="B332" s="108"/>
      <c r="D332" s="109" t="s">
        <v>125</v>
      </c>
      <c r="E332" s="110" t="s">
        <v>1</v>
      </c>
      <c r="F332" s="111" t="s">
        <v>418</v>
      </c>
      <c r="H332" s="112">
        <v>46.247</v>
      </c>
      <c r="L332" s="108"/>
    </row>
    <row r="333" spans="2:12" s="12" customFormat="1" ht="22.5">
      <c r="B333" s="108"/>
      <c r="D333" s="109" t="s">
        <v>125</v>
      </c>
      <c r="E333" s="110" t="s">
        <v>1</v>
      </c>
      <c r="F333" s="111" t="s">
        <v>419</v>
      </c>
      <c r="H333" s="112">
        <v>21.63</v>
      </c>
      <c r="L333" s="108"/>
    </row>
    <row r="334" spans="2:12" s="13" customFormat="1">
      <c r="B334" s="113"/>
      <c r="D334" s="109" t="s">
        <v>125</v>
      </c>
      <c r="E334" s="114" t="s">
        <v>1</v>
      </c>
      <c r="F334" s="115" t="s">
        <v>420</v>
      </c>
      <c r="H334" s="114" t="s">
        <v>1</v>
      </c>
      <c r="L334" s="113"/>
    </row>
    <row r="335" spans="2:12" s="12" customFormat="1">
      <c r="B335" s="108"/>
      <c r="D335" s="109" t="s">
        <v>125</v>
      </c>
      <c r="E335" s="110" t="s">
        <v>1</v>
      </c>
      <c r="F335" s="111" t="s">
        <v>421</v>
      </c>
      <c r="H335" s="112">
        <v>8.8580000000000005</v>
      </c>
      <c r="L335" s="108"/>
    </row>
    <row r="336" spans="2:12" s="12" customFormat="1">
      <c r="B336" s="108"/>
      <c r="D336" s="109" t="s">
        <v>125</v>
      </c>
      <c r="E336" s="110" t="s">
        <v>1</v>
      </c>
      <c r="F336" s="111" t="s">
        <v>422</v>
      </c>
      <c r="H336" s="112">
        <v>9.7850000000000001</v>
      </c>
      <c r="L336" s="108"/>
    </row>
    <row r="337" spans="2:12" s="14" customFormat="1">
      <c r="B337" s="116"/>
      <c r="D337" s="109" t="s">
        <v>125</v>
      </c>
      <c r="E337" s="117" t="s">
        <v>1</v>
      </c>
      <c r="F337" s="118" t="s">
        <v>142</v>
      </c>
      <c r="H337" s="119">
        <v>86.52</v>
      </c>
      <c r="L337" s="116"/>
    </row>
    <row r="338" spans="2:12" s="1" customFormat="1" ht="16.5" customHeight="1">
      <c r="B338" s="101"/>
      <c r="C338" s="102" t="s">
        <v>423</v>
      </c>
      <c r="D338" s="102" t="s">
        <v>120</v>
      </c>
      <c r="E338" s="103" t="s">
        <v>424</v>
      </c>
      <c r="F338" s="104" t="s">
        <v>425</v>
      </c>
      <c r="G338" s="105" t="s">
        <v>131</v>
      </c>
      <c r="H338" s="106">
        <v>115.43</v>
      </c>
      <c r="I338" s="107">
        <v>0</v>
      </c>
      <c r="J338" s="107">
        <f>ROUND(I338*H338,2)</f>
        <v>0</v>
      </c>
      <c r="K338" s="104" t="s">
        <v>1</v>
      </c>
      <c r="L338" s="27"/>
    </row>
    <row r="339" spans="2:12" s="12" customFormat="1" ht="33.75">
      <c r="B339" s="108"/>
      <c r="D339" s="109" t="s">
        <v>125</v>
      </c>
      <c r="E339" s="110" t="s">
        <v>1</v>
      </c>
      <c r="F339" s="111" t="s">
        <v>426</v>
      </c>
      <c r="H339" s="112">
        <v>82.04</v>
      </c>
      <c r="L339" s="108"/>
    </row>
    <row r="340" spans="2:12" s="12" customFormat="1" ht="33.75">
      <c r="B340" s="108"/>
      <c r="D340" s="109" t="s">
        <v>125</v>
      </c>
      <c r="E340" s="110" t="s">
        <v>1</v>
      </c>
      <c r="F340" s="111" t="s">
        <v>427</v>
      </c>
      <c r="H340" s="112">
        <v>33.39</v>
      </c>
      <c r="L340" s="108"/>
    </row>
    <row r="341" spans="2:12" s="14" customFormat="1">
      <c r="B341" s="116"/>
      <c r="D341" s="109" t="s">
        <v>125</v>
      </c>
      <c r="E341" s="117" t="s">
        <v>1</v>
      </c>
      <c r="F341" s="118" t="s">
        <v>142</v>
      </c>
      <c r="H341" s="119">
        <v>115.43</v>
      </c>
      <c r="L341" s="116"/>
    </row>
    <row r="342" spans="2:12" s="1" customFormat="1" ht="16.5" customHeight="1">
      <c r="B342" s="101"/>
      <c r="C342" s="102" t="s">
        <v>428</v>
      </c>
      <c r="D342" s="102" t="s">
        <v>120</v>
      </c>
      <c r="E342" s="103" t="s">
        <v>429</v>
      </c>
      <c r="F342" s="104" t="s">
        <v>430</v>
      </c>
      <c r="G342" s="105" t="s">
        <v>131</v>
      </c>
      <c r="H342" s="106">
        <v>44.82</v>
      </c>
      <c r="I342" s="107">
        <v>0</v>
      </c>
      <c r="J342" s="107">
        <f>ROUND(I342*H342,2)</f>
        <v>0</v>
      </c>
      <c r="K342" s="104" t="s">
        <v>1</v>
      </c>
      <c r="L342" s="27"/>
    </row>
    <row r="343" spans="2:12" s="12" customFormat="1" ht="22.5">
      <c r="B343" s="108"/>
      <c r="D343" s="109" t="s">
        <v>125</v>
      </c>
      <c r="E343" s="110" t="s">
        <v>1</v>
      </c>
      <c r="F343" s="111" t="s">
        <v>431</v>
      </c>
      <c r="H343" s="112">
        <v>34.752000000000002</v>
      </c>
      <c r="L343" s="108"/>
    </row>
    <row r="344" spans="2:12" s="12" customFormat="1">
      <c r="B344" s="108"/>
      <c r="D344" s="109" t="s">
        <v>125</v>
      </c>
      <c r="E344" s="110" t="s">
        <v>1</v>
      </c>
      <c r="F344" s="111" t="s">
        <v>432</v>
      </c>
      <c r="H344" s="112">
        <v>10.068</v>
      </c>
      <c r="L344" s="108"/>
    </row>
    <row r="345" spans="2:12" s="14" customFormat="1">
      <c r="B345" s="116"/>
      <c r="D345" s="109" t="s">
        <v>125</v>
      </c>
      <c r="E345" s="117" t="s">
        <v>1</v>
      </c>
      <c r="F345" s="118" t="s">
        <v>142</v>
      </c>
      <c r="H345" s="119">
        <v>44.82</v>
      </c>
      <c r="L345" s="116"/>
    </row>
    <row r="346" spans="2:12" s="1" customFormat="1" ht="16.5" customHeight="1">
      <c r="B346" s="101"/>
      <c r="C346" s="102" t="s">
        <v>433</v>
      </c>
      <c r="D346" s="102" t="s">
        <v>120</v>
      </c>
      <c r="E346" s="103" t="s">
        <v>434</v>
      </c>
      <c r="F346" s="104" t="s">
        <v>435</v>
      </c>
      <c r="G346" s="105" t="s">
        <v>131</v>
      </c>
      <c r="H346" s="106">
        <v>123.08499999999999</v>
      </c>
      <c r="I346" s="107">
        <v>0</v>
      </c>
      <c r="J346" s="107">
        <f>ROUND(I346*H346,2)</f>
        <v>0</v>
      </c>
      <c r="K346" s="104" t="s">
        <v>1</v>
      </c>
      <c r="L346" s="27"/>
    </row>
    <row r="347" spans="2:12" s="12" customFormat="1" ht="22.5">
      <c r="B347" s="108"/>
      <c r="D347" s="109" t="s">
        <v>125</v>
      </c>
      <c r="E347" s="110" t="s">
        <v>1</v>
      </c>
      <c r="F347" s="111" t="s">
        <v>436</v>
      </c>
      <c r="H347" s="112">
        <v>123.08499999999999</v>
      </c>
      <c r="L347" s="108"/>
    </row>
    <row r="348" spans="2:12" s="1" customFormat="1" ht="24" customHeight="1">
      <c r="B348" s="101"/>
      <c r="C348" s="102" t="s">
        <v>437</v>
      </c>
      <c r="D348" s="102" t="s">
        <v>120</v>
      </c>
      <c r="E348" s="103" t="s">
        <v>438</v>
      </c>
      <c r="F348" s="104" t="s">
        <v>439</v>
      </c>
      <c r="G348" s="105" t="s">
        <v>131</v>
      </c>
      <c r="H348" s="106">
        <v>123.08499999999999</v>
      </c>
      <c r="I348" s="107">
        <v>0</v>
      </c>
      <c r="J348" s="107">
        <f>ROUND(I348*H348,2)</f>
        <v>0</v>
      </c>
      <c r="K348" s="104" t="s">
        <v>1</v>
      </c>
      <c r="L348" s="27"/>
    </row>
    <row r="349" spans="2:12" s="12" customFormat="1" ht="22.5">
      <c r="B349" s="108"/>
      <c r="D349" s="109" t="s">
        <v>125</v>
      </c>
      <c r="E349" s="110" t="s">
        <v>1</v>
      </c>
      <c r="F349" s="111" t="s">
        <v>436</v>
      </c>
      <c r="H349" s="112">
        <v>123.08499999999999</v>
      </c>
      <c r="L349" s="108"/>
    </row>
    <row r="350" spans="2:12" s="1" customFormat="1" ht="16.5" customHeight="1">
      <c r="B350" s="101"/>
      <c r="C350" s="102" t="s">
        <v>440</v>
      </c>
      <c r="D350" s="102" t="s">
        <v>120</v>
      </c>
      <c r="E350" s="103" t="s">
        <v>441</v>
      </c>
      <c r="F350" s="104" t="s">
        <v>442</v>
      </c>
      <c r="G350" s="105" t="s">
        <v>123</v>
      </c>
      <c r="H350" s="106">
        <v>172.095</v>
      </c>
      <c r="I350" s="107">
        <v>0</v>
      </c>
      <c r="J350" s="107">
        <f>ROUND(I350*H350,2)</f>
        <v>0</v>
      </c>
      <c r="K350" s="104" t="s">
        <v>1</v>
      </c>
      <c r="L350" s="27"/>
    </row>
    <row r="351" spans="2:12" s="12" customFormat="1">
      <c r="B351" s="108"/>
      <c r="D351" s="109" t="s">
        <v>125</v>
      </c>
      <c r="E351" s="110" t="s">
        <v>1</v>
      </c>
      <c r="F351" s="111" t="s">
        <v>443</v>
      </c>
      <c r="H351" s="112">
        <v>8.8450000000000006</v>
      </c>
      <c r="L351" s="108"/>
    </row>
    <row r="352" spans="2:12" s="12" customFormat="1">
      <c r="B352" s="108"/>
      <c r="D352" s="109" t="s">
        <v>125</v>
      </c>
      <c r="E352" s="110" t="s">
        <v>1</v>
      </c>
      <c r="F352" s="111" t="s">
        <v>444</v>
      </c>
      <c r="H352" s="112">
        <v>13.132999999999999</v>
      </c>
      <c r="L352" s="108"/>
    </row>
    <row r="353" spans="2:12" s="12" customFormat="1">
      <c r="B353" s="108"/>
      <c r="D353" s="109" t="s">
        <v>125</v>
      </c>
      <c r="E353" s="110" t="s">
        <v>1</v>
      </c>
      <c r="F353" s="111" t="s">
        <v>445</v>
      </c>
      <c r="H353" s="112">
        <v>0</v>
      </c>
      <c r="L353" s="108"/>
    </row>
    <row r="354" spans="2:12" s="12" customFormat="1">
      <c r="B354" s="108"/>
      <c r="D354" s="109" t="s">
        <v>125</v>
      </c>
      <c r="E354" s="110" t="s">
        <v>1</v>
      </c>
      <c r="F354" s="111" t="s">
        <v>446</v>
      </c>
      <c r="H354" s="112">
        <v>14.369</v>
      </c>
      <c r="L354" s="108"/>
    </row>
    <row r="355" spans="2:12" s="12" customFormat="1">
      <c r="B355" s="108"/>
      <c r="D355" s="109" t="s">
        <v>125</v>
      </c>
      <c r="E355" s="110" t="s">
        <v>1</v>
      </c>
      <c r="F355" s="111" t="s">
        <v>447</v>
      </c>
      <c r="H355" s="112">
        <v>14.6</v>
      </c>
      <c r="L355" s="108"/>
    </row>
    <row r="356" spans="2:12" s="12" customFormat="1" ht="22.5">
      <c r="B356" s="108"/>
      <c r="D356" s="109" t="s">
        <v>125</v>
      </c>
      <c r="E356" s="110" t="s">
        <v>1</v>
      </c>
      <c r="F356" s="111" t="s">
        <v>448</v>
      </c>
      <c r="H356" s="112">
        <v>57.808999999999997</v>
      </c>
      <c r="L356" s="108"/>
    </row>
    <row r="357" spans="2:12" s="12" customFormat="1" ht="45">
      <c r="B357" s="108"/>
      <c r="D357" s="109" t="s">
        <v>125</v>
      </c>
      <c r="E357" s="110" t="s">
        <v>1</v>
      </c>
      <c r="F357" s="111" t="s">
        <v>449</v>
      </c>
      <c r="H357" s="112">
        <v>63.338999999999999</v>
      </c>
      <c r="L357" s="108"/>
    </row>
    <row r="358" spans="2:12" s="14" customFormat="1">
      <c r="B358" s="116"/>
      <c r="D358" s="109" t="s">
        <v>125</v>
      </c>
      <c r="E358" s="117" t="s">
        <v>1</v>
      </c>
      <c r="F358" s="118" t="s">
        <v>142</v>
      </c>
      <c r="H358" s="119">
        <v>172.095</v>
      </c>
      <c r="L358" s="116"/>
    </row>
    <row r="359" spans="2:12" s="1" customFormat="1" ht="72" customHeight="1">
      <c r="B359" s="101"/>
      <c r="C359" s="102" t="s">
        <v>450</v>
      </c>
      <c r="D359" s="102" t="s">
        <v>120</v>
      </c>
      <c r="E359" s="103" t="s">
        <v>451</v>
      </c>
      <c r="F359" s="104" t="s">
        <v>452</v>
      </c>
      <c r="G359" s="105" t="s">
        <v>123</v>
      </c>
      <c r="H359" s="106">
        <v>11.081</v>
      </c>
      <c r="I359" s="107">
        <v>0</v>
      </c>
      <c r="J359" s="107">
        <f>ROUND(I359*H359,2)</f>
        <v>0</v>
      </c>
      <c r="K359" s="104" t="s">
        <v>124</v>
      </c>
      <c r="L359" s="27"/>
    </row>
    <row r="360" spans="2:12" s="12" customFormat="1">
      <c r="B360" s="108"/>
      <c r="D360" s="109" t="s">
        <v>125</v>
      </c>
      <c r="E360" s="110" t="s">
        <v>1</v>
      </c>
      <c r="F360" s="111" t="s">
        <v>453</v>
      </c>
      <c r="H360" s="112">
        <v>11.081</v>
      </c>
      <c r="L360" s="108"/>
    </row>
    <row r="361" spans="2:12" s="1" customFormat="1" ht="24" customHeight="1">
      <c r="B361" s="101"/>
      <c r="C361" s="102" t="s">
        <v>454</v>
      </c>
      <c r="D361" s="102" t="s">
        <v>120</v>
      </c>
      <c r="E361" s="103" t="s">
        <v>455</v>
      </c>
      <c r="F361" s="104" t="s">
        <v>456</v>
      </c>
      <c r="G361" s="105" t="s">
        <v>123</v>
      </c>
      <c r="H361" s="106">
        <v>99.119</v>
      </c>
      <c r="I361" s="107">
        <v>0</v>
      </c>
      <c r="J361" s="107">
        <f>ROUND(I361*H361,2)</f>
        <v>0</v>
      </c>
      <c r="K361" s="104" t="s">
        <v>124</v>
      </c>
      <c r="L361" s="27"/>
    </row>
    <row r="362" spans="2:12" s="1" customFormat="1" ht="68.25">
      <c r="B362" s="27"/>
      <c r="D362" s="109" t="s">
        <v>346</v>
      </c>
      <c r="F362" s="127" t="s">
        <v>457</v>
      </c>
      <c r="L362" s="27"/>
    </row>
    <row r="363" spans="2:12" s="12" customFormat="1" ht="33.75">
      <c r="B363" s="108"/>
      <c r="D363" s="109" t="s">
        <v>125</v>
      </c>
      <c r="E363" s="110" t="s">
        <v>1</v>
      </c>
      <c r="F363" s="111" t="s">
        <v>458</v>
      </c>
      <c r="H363" s="112">
        <v>90.408000000000001</v>
      </c>
      <c r="L363" s="108"/>
    </row>
    <row r="364" spans="2:12" s="12" customFormat="1">
      <c r="B364" s="108"/>
      <c r="D364" s="109" t="s">
        <v>125</v>
      </c>
      <c r="E364" s="110" t="s">
        <v>1</v>
      </c>
      <c r="F364" s="111" t="s">
        <v>459</v>
      </c>
      <c r="H364" s="112">
        <v>8.7110000000000003</v>
      </c>
      <c r="L364" s="108"/>
    </row>
    <row r="365" spans="2:12" s="14" customFormat="1">
      <c r="B365" s="116"/>
      <c r="D365" s="109" t="s">
        <v>125</v>
      </c>
      <c r="E365" s="117" t="s">
        <v>1</v>
      </c>
      <c r="F365" s="118" t="s">
        <v>142</v>
      </c>
      <c r="H365" s="119">
        <v>99.119</v>
      </c>
      <c r="L365" s="116"/>
    </row>
    <row r="366" spans="2:12" s="11" customFormat="1" ht="22.9" customHeight="1">
      <c r="B366" s="95"/>
      <c r="D366" s="96" t="s">
        <v>51</v>
      </c>
      <c r="E366" s="99" t="s">
        <v>153</v>
      </c>
      <c r="F366" s="99" t="s">
        <v>460</v>
      </c>
      <c r="J366" s="100">
        <f>SUM(J367:J422)</f>
        <v>0</v>
      </c>
      <c r="L366" s="95"/>
    </row>
    <row r="367" spans="2:12" s="1" customFormat="1" ht="24" customHeight="1">
      <c r="B367" s="101"/>
      <c r="C367" s="102" t="s">
        <v>461</v>
      </c>
      <c r="D367" s="102" t="s">
        <v>120</v>
      </c>
      <c r="E367" s="103" t="s">
        <v>462</v>
      </c>
      <c r="F367" s="104" t="s">
        <v>463</v>
      </c>
      <c r="G367" s="105" t="s">
        <v>123</v>
      </c>
      <c r="H367" s="106">
        <v>10</v>
      </c>
      <c r="I367" s="107">
        <v>0</v>
      </c>
      <c r="J367" s="107">
        <f>ROUND(I367*H367,2)</f>
        <v>0</v>
      </c>
      <c r="K367" s="104" t="s">
        <v>124</v>
      </c>
      <c r="L367" s="27"/>
    </row>
    <row r="368" spans="2:12" s="1" customFormat="1" ht="36" customHeight="1">
      <c r="B368" s="101"/>
      <c r="C368" s="102" t="s">
        <v>464</v>
      </c>
      <c r="D368" s="102" t="s">
        <v>120</v>
      </c>
      <c r="E368" s="103" t="s">
        <v>465</v>
      </c>
      <c r="F368" s="104" t="s">
        <v>466</v>
      </c>
      <c r="G368" s="105" t="s">
        <v>123</v>
      </c>
      <c r="H368" s="106">
        <v>2.7589999999999999</v>
      </c>
      <c r="I368" s="107">
        <v>0</v>
      </c>
      <c r="J368" s="107">
        <f>ROUND(I368*H368,2)</f>
        <v>0</v>
      </c>
      <c r="K368" s="104" t="s">
        <v>1</v>
      </c>
      <c r="L368" s="27"/>
    </row>
    <row r="369" spans="2:12" s="1" customFormat="1" ht="78">
      <c r="B369" s="27"/>
      <c r="D369" s="109" t="s">
        <v>346</v>
      </c>
      <c r="F369" s="127" t="s">
        <v>467</v>
      </c>
      <c r="L369" s="27"/>
    </row>
    <row r="370" spans="2:12" s="12" customFormat="1" ht="22.5">
      <c r="B370" s="108"/>
      <c r="D370" s="109" t="s">
        <v>125</v>
      </c>
      <c r="E370" s="110" t="s">
        <v>1</v>
      </c>
      <c r="F370" s="111" t="s">
        <v>468</v>
      </c>
      <c r="H370" s="112">
        <v>1.502</v>
      </c>
      <c r="L370" s="108"/>
    </row>
    <row r="371" spans="2:12" s="12" customFormat="1" ht="22.5">
      <c r="B371" s="108"/>
      <c r="D371" s="109" t="s">
        <v>125</v>
      </c>
      <c r="E371" s="110" t="s">
        <v>1</v>
      </c>
      <c r="F371" s="111" t="s">
        <v>469</v>
      </c>
      <c r="H371" s="112">
        <v>1.2569999999999999</v>
      </c>
      <c r="L371" s="108"/>
    </row>
    <row r="372" spans="2:12" s="14" customFormat="1">
      <c r="B372" s="116"/>
      <c r="D372" s="109" t="s">
        <v>125</v>
      </c>
      <c r="E372" s="117" t="s">
        <v>1</v>
      </c>
      <c r="F372" s="118" t="s">
        <v>142</v>
      </c>
      <c r="H372" s="119">
        <v>2.7589999999999999</v>
      </c>
      <c r="L372" s="116"/>
    </row>
    <row r="373" spans="2:12" s="1" customFormat="1" ht="36" customHeight="1">
      <c r="B373" s="101"/>
      <c r="C373" s="102" t="s">
        <v>470</v>
      </c>
      <c r="D373" s="102" t="s">
        <v>120</v>
      </c>
      <c r="E373" s="103" t="s">
        <v>471</v>
      </c>
      <c r="F373" s="104" t="s">
        <v>472</v>
      </c>
      <c r="G373" s="105" t="s">
        <v>473</v>
      </c>
      <c r="H373" s="106">
        <v>1</v>
      </c>
      <c r="I373" s="107">
        <v>0</v>
      </c>
      <c r="J373" s="107">
        <f>ROUND(I373*H373,2)</f>
        <v>0</v>
      </c>
      <c r="K373" s="104" t="s">
        <v>124</v>
      </c>
      <c r="L373" s="27"/>
    </row>
    <row r="374" spans="2:12" s="1" customFormat="1" ht="29.25">
      <c r="B374" s="27"/>
      <c r="D374" s="109" t="s">
        <v>346</v>
      </c>
      <c r="F374" s="127" t="s">
        <v>474</v>
      </c>
      <c r="L374" s="27"/>
    </row>
    <row r="375" spans="2:12" s="1" customFormat="1" ht="48" customHeight="1">
      <c r="B375" s="101"/>
      <c r="C375" s="102" t="s">
        <v>475</v>
      </c>
      <c r="D375" s="102" t="s">
        <v>120</v>
      </c>
      <c r="E375" s="103" t="s">
        <v>476</v>
      </c>
      <c r="F375" s="104" t="s">
        <v>477</v>
      </c>
      <c r="G375" s="105" t="s">
        <v>123</v>
      </c>
      <c r="H375" s="106">
        <v>22.914999999999999</v>
      </c>
      <c r="I375" s="107">
        <v>0</v>
      </c>
      <c r="J375" s="107">
        <f>ROUND(I375*H375,2)</f>
        <v>0</v>
      </c>
      <c r="K375" s="104" t="s">
        <v>124</v>
      </c>
      <c r="L375" s="27"/>
    </row>
    <row r="376" spans="2:12" s="12" customFormat="1">
      <c r="B376" s="108"/>
      <c r="D376" s="109" t="s">
        <v>125</v>
      </c>
      <c r="E376" s="110" t="s">
        <v>1</v>
      </c>
      <c r="F376" s="111" t="s">
        <v>478</v>
      </c>
      <c r="H376" s="112">
        <v>22.914999999999999</v>
      </c>
      <c r="L376" s="108"/>
    </row>
    <row r="377" spans="2:12" s="1" customFormat="1" ht="24" customHeight="1">
      <c r="B377" s="101"/>
      <c r="C377" s="102" t="s">
        <v>479</v>
      </c>
      <c r="D377" s="102" t="s">
        <v>120</v>
      </c>
      <c r="E377" s="103" t="s">
        <v>480</v>
      </c>
      <c r="F377" s="104" t="s">
        <v>481</v>
      </c>
      <c r="G377" s="105" t="s">
        <v>123</v>
      </c>
      <c r="H377" s="106">
        <v>2.34</v>
      </c>
      <c r="I377" s="107">
        <v>0</v>
      </c>
      <c r="J377" s="107">
        <f>ROUND(I377*H377,2)</f>
        <v>0</v>
      </c>
      <c r="K377" s="104" t="s">
        <v>124</v>
      </c>
      <c r="L377" s="27"/>
    </row>
    <row r="378" spans="2:12" s="12" customFormat="1">
      <c r="B378" s="108"/>
      <c r="D378" s="109" t="s">
        <v>125</v>
      </c>
      <c r="E378" s="110" t="s">
        <v>1</v>
      </c>
      <c r="F378" s="111" t="s">
        <v>482</v>
      </c>
      <c r="H378" s="112">
        <v>2.34</v>
      </c>
      <c r="L378" s="108"/>
    </row>
    <row r="379" spans="2:12" s="1" customFormat="1" ht="48" customHeight="1">
      <c r="B379" s="101"/>
      <c r="C379" s="102" t="s">
        <v>483</v>
      </c>
      <c r="D379" s="102" t="s">
        <v>120</v>
      </c>
      <c r="E379" s="103" t="s">
        <v>484</v>
      </c>
      <c r="F379" s="104" t="s">
        <v>485</v>
      </c>
      <c r="G379" s="105" t="s">
        <v>211</v>
      </c>
      <c r="H379" s="106">
        <v>1</v>
      </c>
      <c r="I379" s="107">
        <v>0</v>
      </c>
      <c r="J379" s="107">
        <f t="shared" ref="J379:J387" si="0">ROUND(I379*H379,2)</f>
        <v>0</v>
      </c>
      <c r="K379" s="104" t="s">
        <v>1</v>
      </c>
      <c r="L379" s="27"/>
    </row>
    <row r="380" spans="2:12" s="1" customFormat="1" ht="60" customHeight="1">
      <c r="B380" s="101"/>
      <c r="C380" s="102" t="s">
        <v>486</v>
      </c>
      <c r="D380" s="102" t="s">
        <v>120</v>
      </c>
      <c r="E380" s="103" t="s">
        <v>487</v>
      </c>
      <c r="F380" s="104" t="s">
        <v>488</v>
      </c>
      <c r="G380" s="105" t="s">
        <v>211</v>
      </c>
      <c r="H380" s="106">
        <v>1</v>
      </c>
      <c r="I380" s="107">
        <v>0</v>
      </c>
      <c r="J380" s="107">
        <f t="shared" si="0"/>
        <v>0</v>
      </c>
      <c r="K380" s="104" t="s">
        <v>1</v>
      </c>
      <c r="L380" s="27"/>
    </row>
    <row r="381" spans="2:12" s="1" customFormat="1" ht="60" customHeight="1">
      <c r="B381" s="101"/>
      <c r="C381" s="102" t="s">
        <v>489</v>
      </c>
      <c r="D381" s="102" t="s">
        <v>120</v>
      </c>
      <c r="E381" s="103" t="s">
        <v>490</v>
      </c>
      <c r="F381" s="104" t="s">
        <v>491</v>
      </c>
      <c r="G381" s="105" t="s">
        <v>211</v>
      </c>
      <c r="H381" s="106">
        <v>1</v>
      </c>
      <c r="I381" s="107">
        <v>0</v>
      </c>
      <c r="J381" s="107">
        <f t="shared" si="0"/>
        <v>0</v>
      </c>
      <c r="K381" s="104" t="s">
        <v>1</v>
      </c>
      <c r="L381" s="27"/>
    </row>
    <row r="382" spans="2:12" s="1" customFormat="1" ht="24" customHeight="1">
      <c r="B382" s="101"/>
      <c r="C382" s="102" t="s">
        <v>492</v>
      </c>
      <c r="D382" s="102" t="s">
        <v>120</v>
      </c>
      <c r="E382" s="103" t="s">
        <v>493</v>
      </c>
      <c r="F382" s="104" t="s">
        <v>494</v>
      </c>
      <c r="G382" s="105" t="s">
        <v>123</v>
      </c>
      <c r="H382" s="106">
        <v>10</v>
      </c>
      <c r="I382" s="107">
        <v>0</v>
      </c>
      <c r="J382" s="107">
        <f t="shared" si="0"/>
        <v>0</v>
      </c>
      <c r="K382" s="104" t="s">
        <v>124</v>
      </c>
      <c r="L382" s="27"/>
    </row>
    <row r="383" spans="2:12" s="1" customFormat="1" ht="24" customHeight="1">
      <c r="B383" s="101"/>
      <c r="C383" s="102" t="s">
        <v>495</v>
      </c>
      <c r="D383" s="102" t="s">
        <v>120</v>
      </c>
      <c r="E383" s="103" t="s">
        <v>462</v>
      </c>
      <c r="F383" s="104" t="s">
        <v>463</v>
      </c>
      <c r="G383" s="105" t="s">
        <v>123</v>
      </c>
      <c r="H383" s="106">
        <v>10</v>
      </c>
      <c r="I383" s="107">
        <v>0</v>
      </c>
      <c r="J383" s="107">
        <f t="shared" si="0"/>
        <v>0</v>
      </c>
      <c r="K383" s="104" t="s">
        <v>124</v>
      </c>
      <c r="L383" s="27"/>
    </row>
    <row r="384" spans="2:12" s="1" customFormat="1" ht="24" customHeight="1">
      <c r="B384" s="101"/>
      <c r="C384" s="102" t="s">
        <v>496</v>
      </c>
      <c r="D384" s="102" t="s">
        <v>120</v>
      </c>
      <c r="E384" s="103" t="s">
        <v>497</v>
      </c>
      <c r="F384" s="104" t="s">
        <v>498</v>
      </c>
      <c r="G384" s="105" t="s">
        <v>211</v>
      </c>
      <c r="H384" s="106">
        <v>1</v>
      </c>
      <c r="I384" s="107">
        <v>0</v>
      </c>
      <c r="J384" s="107">
        <f t="shared" si="0"/>
        <v>0</v>
      </c>
      <c r="K384" s="104" t="s">
        <v>1</v>
      </c>
      <c r="L384" s="27"/>
    </row>
    <row r="385" spans="2:12" s="1" customFormat="1" ht="24" customHeight="1">
      <c r="B385" s="101"/>
      <c r="C385" s="102" t="s">
        <v>499</v>
      </c>
      <c r="D385" s="102" t="s">
        <v>120</v>
      </c>
      <c r="E385" s="103" t="s">
        <v>500</v>
      </c>
      <c r="F385" s="104" t="s">
        <v>501</v>
      </c>
      <c r="G385" s="105" t="s">
        <v>211</v>
      </c>
      <c r="H385" s="106">
        <v>1</v>
      </c>
      <c r="I385" s="107">
        <v>0</v>
      </c>
      <c r="J385" s="107">
        <f t="shared" si="0"/>
        <v>0</v>
      </c>
      <c r="K385" s="104" t="s">
        <v>1</v>
      </c>
      <c r="L385" s="27"/>
    </row>
    <row r="386" spans="2:12" s="1" customFormat="1" ht="48" customHeight="1">
      <c r="B386" s="101"/>
      <c r="C386" s="102" t="s">
        <v>502</v>
      </c>
      <c r="D386" s="102" t="s">
        <v>120</v>
      </c>
      <c r="E386" s="103" t="s">
        <v>503</v>
      </c>
      <c r="F386" s="104" t="s">
        <v>504</v>
      </c>
      <c r="G386" s="105" t="s">
        <v>211</v>
      </c>
      <c r="H386" s="106">
        <v>6</v>
      </c>
      <c r="I386" s="107">
        <v>0</v>
      </c>
      <c r="J386" s="107">
        <f t="shared" si="0"/>
        <v>0</v>
      </c>
      <c r="K386" s="104" t="s">
        <v>1</v>
      </c>
      <c r="L386" s="27"/>
    </row>
    <row r="387" spans="2:12" s="1" customFormat="1" ht="24" customHeight="1">
      <c r="B387" s="101"/>
      <c r="C387" s="102" t="s">
        <v>505</v>
      </c>
      <c r="D387" s="102" t="s">
        <v>120</v>
      </c>
      <c r="E387" s="103" t="s">
        <v>506</v>
      </c>
      <c r="F387" s="104" t="s">
        <v>507</v>
      </c>
      <c r="G387" s="105" t="s">
        <v>137</v>
      </c>
      <c r="H387" s="106">
        <v>3.6389999999999998</v>
      </c>
      <c r="I387" s="107">
        <v>0</v>
      </c>
      <c r="J387" s="107">
        <f t="shared" si="0"/>
        <v>0</v>
      </c>
      <c r="K387" s="104" t="s">
        <v>1</v>
      </c>
      <c r="L387" s="27"/>
    </row>
    <row r="388" spans="2:12" s="12" customFormat="1" ht="22.5">
      <c r="B388" s="108"/>
      <c r="D388" s="109" t="s">
        <v>125</v>
      </c>
      <c r="E388" s="110" t="s">
        <v>1</v>
      </c>
      <c r="F388" s="111" t="s">
        <v>508</v>
      </c>
      <c r="H388" s="112">
        <v>3.6389999999999998</v>
      </c>
      <c r="L388" s="108"/>
    </row>
    <row r="389" spans="2:12" s="1" customFormat="1" ht="48" customHeight="1">
      <c r="B389" s="101"/>
      <c r="C389" s="102" t="s">
        <v>509</v>
      </c>
      <c r="D389" s="102" t="s">
        <v>120</v>
      </c>
      <c r="E389" s="103" t="s">
        <v>510</v>
      </c>
      <c r="F389" s="104" t="s">
        <v>511</v>
      </c>
      <c r="G389" s="105" t="s">
        <v>137</v>
      </c>
      <c r="H389" s="106">
        <v>5.9989999999999997</v>
      </c>
      <c r="I389" s="107">
        <v>0</v>
      </c>
      <c r="J389" s="107">
        <f>ROUND(I389*H389,2)</f>
        <v>0</v>
      </c>
      <c r="K389" s="104" t="s">
        <v>1</v>
      </c>
      <c r="L389" s="27"/>
    </row>
    <row r="390" spans="2:12" s="12" customFormat="1">
      <c r="B390" s="108"/>
      <c r="D390" s="109" t="s">
        <v>125</v>
      </c>
      <c r="E390" s="110" t="s">
        <v>1</v>
      </c>
      <c r="F390" s="111" t="s">
        <v>512</v>
      </c>
      <c r="H390" s="112">
        <v>5.9989999999999997</v>
      </c>
      <c r="L390" s="108"/>
    </row>
    <row r="391" spans="2:12" s="1" customFormat="1" ht="36" customHeight="1">
      <c r="B391" s="101"/>
      <c r="C391" s="102" t="s">
        <v>513</v>
      </c>
      <c r="D391" s="102" t="s">
        <v>120</v>
      </c>
      <c r="E391" s="103" t="s">
        <v>514</v>
      </c>
      <c r="F391" s="104" t="s">
        <v>515</v>
      </c>
      <c r="G391" s="105" t="s">
        <v>123</v>
      </c>
      <c r="H391" s="106">
        <v>70</v>
      </c>
      <c r="I391" s="107">
        <v>0</v>
      </c>
      <c r="J391" s="107">
        <f>ROUND(I391*H391,2)</f>
        <v>0</v>
      </c>
      <c r="K391" s="104" t="s">
        <v>1</v>
      </c>
      <c r="L391" s="27"/>
    </row>
    <row r="392" spans="2:12" s="1" customFormat="1" ht="36" customHeight="1">
      <c r="B392" s="101"/>
      <c r="C392" s="102" t="s">
        <v>516</v>
      </c>
      <c r="D392" s="102" t="s">
        <v>120</v>
      </c>
      <c r="E392" s="103" t="s">
        <v>517</v>
      </c>
      <c r="F392" s="104" t="s">
        <v>518</v>
      </c>
      <c r="G392" s="105" t="s">
        <v>123</v>
      </c>
      <c r="H392" s="106">
        <v>1.52</v>
      </c>
      <c r="I392" s="107">
        <v>0</v>
      </c>
      <c r="J392" s="107">
        <f>ROUND(I392*H392,2)</f>
        <v>0</v>
      </c>
      <c r="K392" s="104" t="s">
        <v>124</v>
      </c>
      <c r="L392" s="27"/>
    </row>
    <row r="393" spans="2:12" s="1" customFormat="1" ht="36" customHeight="1">
      <c r="B393" s="101"/>
      <c r="C393" s="102" t="s">
        <v>519</v>
      </c>
      <c r="D393" s="102" t="s">
        <v>120</v>
      </c>
      <c r="E393" s="103" t="s">
        <v>520</v>
      </c>
      <c r="F393" s="104" t="s">
        <v>521</v>
      </c>
      <c r="G393" s="105" t="s">
        <v>137</v>
      </c>
      <c r="H393" s="106">
        <v>8</v>
      </c>
      <c r="I393" s="107">
        <v>0</v>
      </c>
      <c r="J393" s="107">
        <f>ROUND(I393*H393,2)</f>
        <v>0</v>
      </c>
      <c r="K393" s="104" t="s">
        <v>124</v>
      </c>
      <c r="L393" s="27"/>
    </row>
    <row r="394" spans="2:12" s="12" customFormat="1">
      <c r="B394" s="108"/>
      <c r="D394" s="109" t="s">
        <v>125</v>
      </c>
      <c r="E394" s="110" t="s">
        <v>1</v>
      </c>
      <c r="F394" s="111" t="s">
        <v>522</v>
      </c>
      <c r="H394" s="112">
        <v>8</v>
      </c>
      <c r="L394" s="108"/>
    </row>
    <row r="395" spans="2:12" s="1" customFormat="1" ht="36" customHeight="1">
      <c r="B395" s="101"/>
      <c r="C395" s="102" t="s">
        <v>523</v>
      </c>
      <c r="D395" s="102" t="s">
        <v>120</v>
      </c>
      <c r="E395" s="103" t="s">
        <v>524</v>
      </c>
      <c r="F395" s="104" t="s">
        <v>525</v>
      </c>
      <c r="G395" s="105" t="s">
        <v>123</v>
      </c>
      <c r="H395" s="106">
        <v>10.743</v>
      </c>
      <c r="I395" s="107">
        <v>0</v>
      </c>
      <c r="J395" s="107">
        <f>ROUND(I395*H395,2)</f>
        <v>0</v>
      </c>
      <c r="K395" s="104" t="s">
        <v>1</v>
      </c>
      <c r="L395" s="27"/>
    </row>
    <row r="396" spans="2:12" s="12" customFormat="1" ht="22.5">
      <c r="B396" s="108"/>
      <c r="D396" s="109" t="s">
        <v>125</v>
      </c>
      <c r="E396" s="110" t="s">
        <v>1</v>
      </c>
      <c r="F396" s="111" t="s">
        <v>526</v>
      </c>
      <c r="H396" s="112">
        <v>10.743</v>
      </c>
      <c r="L396" s="108"/>
    </row>
    <row r="397" spans="2:12" s="1" customFormat="1" ht="36" customHeight="1">
      <c r="B397" s="101"/>
      <c r="C397" s="102" t="s">
        <v>527</v>
      </c>
      <c r="D397" s="102" t="s">
        <v>120</v>
      </c>
      <c r="E397" s="103" t="s">
        <v>528</v>
      </c>
      <c r="F397" s="104" t="s">
        <v>529</v>
      </c>
      <c r="G397" s="105" t="s">
        <v>123</v>
      </c>
      <c r="H397" s="106">
        <v>11.081</v>
      </c>
      <c r="I397" s="107">
        <v>0</v>
      </c>
      <c r="J397" s="107">
        <f>ROUND(I397*H397,2)</f>
        <v>0</v>
      </c>
      <c r="K397" s="104" t="s">
        <v>124</v>
      </c>
      <c r="L397" s="27"/>
    </row>
    <row r="398" spans="2:12" s="12" customFormat="1">
      <c r="B398" s="108"/>
      <c r="D398" s="109" t="s">
        <v>125</v>
      </c>
      <c r="E398" s="110" t="s">
        <v>1</v>
      </c>
      <c r="F398" s="111" t="s">
        <v>453</v>
      </c>
      <c r="H398" s="112">
        <v>11.081</v>
      </c>
      <c r="L398" s="108"/>
    </row>
    <row r="399" spans="2:12" s="1" customFormat="1" ht="36" customHeight="1">
      <c r="B399" s="101"/>
      <c r="C399" s="102" t="s">
        <v>530</v>
      </c>
      <c r="D399" s="102" t="s">
        <v>120</v>
      </c>
      <c r="E399" s="103" t="s">
        <v>531</v>
      </c>
      <c r="F399" s="104" t="s">
        <v>532</v>
      </c>
      <c r="G399" s="105" t="s">
        <v>211</v>
      </c>
      <c r="H399" s="106">
        <v>2</v>
      </c>
      <c r="I399" s="107">
        <v>0</v>
      </c>
      <c r="J399" s="107">
        <f>ROUND(I399*H399,2)</f>
        <v>0</v>
      </c>
      <c r="K399" s="104" t="s">
        <v>124</v>
      </c>
      <c r="L399" s="27"/>
    </row>
    <row r="400" spans="2:12" s="1" customFormat="1" ht="48" customHeight="1">
      <c r="B400" s="101"/>
      <c r="C400" s="102" t="s">
        <v>533</v>
      </c>
      <c r="D400" s="102" t="s">
        <v>120</v>
      </c>
      <c r="E400" s="103" t="s">
        <v>534</v>
      </c>
      <c r="F400" s="104" t="s">
        <v>535</v>
      </c>
      <c r="G400" s="105" t="s">
        <v>123</v>
      </c>
      <c r="H400" s="106">
        <v>0.25</v>
      </c>
      <c r="I400" s="107">
        <v>0</v>
      </c>
      <c r="J400" s="107">
        <f>ROUND(I400*H400,2)</f>
        <v>0</v>
      </c>
      <c r="K400" s="104" t="s">
        <v>1</v>
      </c>
      <c r="L400" s="27"/>
    </row>
    <row r="401" spans="2:12" s="1" customFormat="1" ht="24" customHeight="1">
      <c r="B401" s="101"/>
      <c r="C401" s="102" t="s">
        <v>536</v>
      </c>
      <c r="D401" s="102" t="s">
        <v>120</v>
      </c>
      <c r="E401" s="103" t="s">
        <v>537</v>
      </c>
      <c r="F401" s="104" t="s">
        <v>538</v>
      </c>
      <c r="G401" s="105" t="s">
        <v>131</v>
      </c>
      <c r="H401" s="106">
        <v>10</v>
      </c>
      <c r="I401" s="107">
        <v>0</v>
      </c>
      <c r="J401" s="107">
        <f>ROUND(I401*H401,2)</f>
        <v>0</v>
      </c>
      <c r="K401" s="104" t="s">
        <v>124</v>
      </c>
      <c r="L401" s="27"/>
    </row>
    <row r="402" spans="2:12" s="12" customFormat="1" ht="33.75">
      <c r="B402" s="108"/>
      <c r="D402" s="109" t="s">
        <v>125</v>
      </c>
      <c r="E402" s="110" t="s">
        <v>1</v>
      </c>
      <c r="F402" s="111" t="s">
        <v>539</v>
      </c>
      <c r="H402" s="112">
        <v>4</v>
      </c>
      <c r="L402" s="108"/>
    </row>
    <row r="403" spans="2:12" s="12" customFormat="1" ht="33.75">
      <c r="B403" s="108"/>
      <c r="D403" s="109" t="s">
        <v>125</v>
      </c>
      <c r="E403" s="110" t="s">
        <v>1</v>
      </c>
      <c r="F403" s="111" t="s">
        <v>540</v>
      </c>
      <c r="H403" s="112">
        <v>6</v>
      </c>
      <c r="L403" s="108"/>
    </row>
    <row r="404" spans="2:12" s="14" customFormat="1">
      <c r="B404" s="116"/>
      <c r="D404" s="109" t="s">
        <v>125</v>
      </c>
      <c r="E404" s="117" t="s">
        <v>1</v>
      </c>
      <c r="F404" s="118" t="s">
        <v>142</v>
      </c>
      <c r="H404" s="119">
        <v>10</v>
      </c>
      <c r="L404" s="116"/>
    </row>
    <row r="405" spans="2:12" s="1" customFormat="1" ht="36" customHeight="1">
      <c r="B405" s="101"/>
      <c r="C405" s="120" t="s">
        <v>541</v>
      </c>
      <c r="D405" s="120" t="s">
        <v>160</v>
      </c>
      <c r="E405" s="121" t="s">
        <v>542</v>
      </c>
      <c r="F405" s="122" t="s">
        <v>543</v>
      </c>
      <c r="G405" s="123" t="s">
        <v>211</v>
      </c>
      <c r="H405" s="124">
        <v>6.06</v>
      </c>
      <c r="I405" s="125">
        <v>0</v>
      </c>
      <c r="J405" s="125">
        <f>ROUND(I405*H405,2)</f>
        <v>0</v>
      </c>
      <c r="K405" s="122" t="s">
        <v>124</v>
      </c>
      <c r="L405" s="126"/>
    </row>
    <row r="406" spans="2:12" s="12" customFormat="1">
      <c r="B406" s="108"/>
      <c r="D406" s="109" t="s">
        <v>125</v>
      </c>
      <c r="F406" s="111" t="s">
        <v>544</v>
      </c>
      <c r="H406" s="112">
        <v>6.06</v>
      </c>
      <c r="L406" s="108"/>
    </row>
    <row r="407" spans="2:12" s="1" customFormat="1" ht="24" customHeight="1">
      <c r="B407" s="101"/>
      <c r="C407" s="102" t="s">
        <v>545</v>
      </c>
      <c r="D407" s="102" t="s">
        <v>120</v>
      </c>
      <c r="E407" s="103" t="s">
        <v>546</v>
      </c>
      <c r="F407" s="104" t="s">
        <v>547</v>
      </c>
      <c r="G407" s="105" t="s">
        <v>137</v>
      </c>
      <c r="H407" s="106">
        <v>0.7</v>
      </c>
      <c r="I407" s="107">
        <v>0</v>
      </c>
      <c r="J407" s="107">
        <f>ROUND(I407*H407,2)</f>
        <v>0</v>
      </c>
      <c r="K407" s="104" t="s">
        <v>124</v>
      </c>
      <c r="L407" s="27"/>
    </row>
    <row r="408" spans="2:12" s="12" customFormat="1" ht="22.5">
      <c r="B408" s="108"/>
      <c r="D408" s="109" t="s">
        <v>125</v>
      </c>
      <c r="E408" s="110" t="s">
        <v>1</v>
      </c>
      <c r="F408" s="111" t="s">
        <v>548</v>
      </c>
      <c r="H408" s="112">
        <v>0.7</v>
      </c>
      <c r="L408" s="108"/>
    </row>
    <row r="409" spans="2:12" s="1" customFormat="1" ht="24" customHeight="1">
      <c r="B409" s="101"/>
      <c r="C409" s="102" t="s">
        <v>549</v>
      </c>
      <c r="D409" s="102" t="s">
        <v>120</v>
      </c>
      <c r="E409" s="103" t="s">
        <v>550</v>
      </c>
      <c r="F409" s="104" t="s">
        <v>551</v>
      </c>
      <c r="G409" s="105" t="s">
        <v>123</v>
      </c>
      <c r="H409" s="106">
        <v>758.16</v>
      </c>
      <c r="I409" s="107">
        <v>0</v>
      </c>
      <c r="J409" s="107">
        <f>ROUND(I409*H409,2)</f>
        <v>0</v>
      </c>
      <c r="K409" s="104" t="s">
        <v>1</v>
      </c>
      <c r="L409" s="27"/>
    </row>
    <row r="410" spans="2:12" s="12" customFormat="1">
      <c r="B410" s="108"/>
      <c r="D410" s="109" t="s">
        <v>125</v>
      </c>
      <c r="E410" s="110" t="s">
        <v>1</v>
      </c>
      <c r="F410" s="111" t="s">
        <v>552</v>
      </c>
      <c r="H410" s="112">
        <v>758.16</v>
      </c>
      <c r="L410" s="108"/>
    </row>
    <row r="411" spans="2:12" s="14" customFormat="1">
      <c r="B411" s="116"/>
      <c r="D411" s="109" t="s">
        <v>125</v>
      </c>
      <c r="E411" s="117" t="s">
        <v>1</v>
      </c>
      <c r="F411" s="118" t="s">
        <v>142</v>
      </c>
      <c r="H411" s="119">
        <v>758.16</v>
      </c>
      <c r="L411" s="116"/>
    </row>
    <row r="412" spans="2:12" s="1" customFormat="1" ht="24" customHeight="1">
      <c r="B412" s="101"/>
      <c r="C412" s="102" t="s">
        <v>553</v>
      </c>
      <c r="D412" s="102" t="s">
        <v>120</v>
      </c>
      <c r="E412" s="103" t="s">
        <v>554</v>
      </c>
      <c r="F412" s="104" t="s">
        <v>555</v>
      </c>
      <c r="G412" s="105" t="s">
        <v>123</v>
      </c>
      <c r="H412" s="106">
        <v>1516.32</v>
      </c>
      <c r="I412" s="107">
        <v>0</v>
      </c>
      <c r="J412" s="107">
        <f>ROUND(I412*H412,2)</f>
        <v>0</v>
      </c>
      <c r="K412" s="104" t="s">
        <v>1</v>
      </c>
      <c r="L412" s="27"/>
    </row>
    <row r="413" spans="2:12" s="12" customFormat="1">
      <c r="B413" s="108"/>
      <c r="D413" s="109" t="s">
        <v>125</v>
      </c>
      <c r="E413" s="110" t="s">
        <v>1</v>
      </c>
      <c r="F413" s="111" t="s">
        <v>556</v>
      </c>
      <c r="H413" s="112">
        <v>1516.32</v>
      </c>
      <c r="L413" s="108"/>
    </row>
    <row r="414" spans="2:12" s="14" customFormat="1">
      <c r="B414" s="116"/>
      <c r="D414" s="109" t="s">
        <v>125</v>
      </c>
      <c r="E414" s="117" t="s">
        <v>1</v>
      </c>
      <c r="F414" s="118" t="s">
        <v>142</v>
      </c>
      <c r="H414" s="119">
        <v>1516.32</v>
      </c>
      <c r="L414" s="116"/>
    </row>
    <row r="415" spans="2:12" s="1" customFormat="1" ht="24" customHeight="1">
      <c r="B415" s="101"/>
      <c r="C415" s="102" t="s">
        <v>557</v>
      </c>
      <c r="D415" s="102" t="s">
        <v>120</v>
      </c>
      <c r="E415" s="103" t="s">
        <v>558</v>
      </c>
      <c r="F415" s="104" t="s">
        <v>559</v>
      </c>
      <c r="G415" s="105" t="s">
        <v>123</v>
      </c>
      <c r="H415" s="106">
        <v>758.16</v>
      </c>
      <c r="I415" s="107">
        <v>0</v>
      </c>
      <c r="J415" s="107">
        <f>ROUND(I415*H415,2)</f>
        <v>0</v>
      </c>
      <c r="K415" s="104" t="s">
        <v>1</v>
      </c>
      <c r="L415" s="27"/>
    </row>
    <row r="416" spans="2:12" s="1" customFormat="1" ht="24" customHeight="1">
      <c r="B416" s="101"/>
      <c r="C416" s="102" t="s">
        <v>560</v>
      </c>
      <c r="D416" s="102" t="s">
        <v>120</v>
      </c>
      <c r="E416" s="103" t="s">
        <v>561</v>
      </c>
      <c r="F416" s="104" t="s">
        <v>562</v>
      </c>
      <c r="G416" s="105" t="s">
        <v>123</v>
      </c>
      <c r="H416" s="106">
        <v>758.16</v>
      </c>
      <c r="I416" s="107">
        <v>0</v>
      </c>
      <c r="J416" s="107">
        <f>ROUND(I416*H416,2)</f>
        <v>0</v>
      </c>
      <c r="K416" s="104" t="s">
        <v>1</v>
      </c>
      <c r="L416" s="27"/>
    </row>
    <row r="417" spans="2:12" s="1" customFormat="1" ht="16.5" customHeight="1">
      <c r="B417" s="101"/>
      <c r="C417" s="102" t="s">
        <v>563</v>
      </c>
      <c r="D417" s="102" t="s">
        <v>120</v>
      </c>
      <c r="E417" s="103" t="s">
        <v>564</v>
      </c>
      <c r="F417" s="104" t="s">
        <v>565</v>
      </c>
      <c r="G417" s="105" t="s">
        <v>163</v>
      </c>
      <c r="H417" s="106">
        <v>109.471</v>
      </c>
      <c r="I417" s="107">
        <v>0</v>
      </c>
      <c r="J417" s="107">
        <f>ROUND(I417*H417,2)</f>
        <v>0</v>
      </c>
      <c r="K417" s="104" t="s">
        <v>138</v>
      </c>
      <c r="L417" s="27"/>
    </row>
    <row r="418" spans="2:12" s="1" customFormat="1" ht="24" customHeight="1">
      <c r="B418" s="101"/>
      <c r="C418" s="102" t="s">
        <v>566</v>
      </c>
      <c r="D418" s="102" t="s">
        <v>120</v>
      </c>
      <c r="E418" s="103" t="s">
        <v>567</v>
      </c>
      <c r="F418" s="104" t="s">
        <v>568</v>
      </c>
      <c r="G418" s="105" t="s">
        <v>163</v>
      </c>
      <c r="H418" s="106">
        <v>2079.9490000000001</v>
      </c>
      <c r="I418" s="107">
        <v>0</v>
      </c>
      <c r="J418" s="107">
        <f>ROUND(I418*H418,2)</f>
        <v>0</v>
      </c>
      <c r="K418" s="104" t="s">
        <v>138</v>
      </c>
      <c r="L418" s="27"/>
    </row>
    <row r="419" spans="2:12" s="12" customFormat="1">
      <c r="B419" s="108"/>
      <c r="D419" s="109" t="s">
        <v>125</v>
      </c>
      <c r="E419" s="110" t="s">
        <v>1</v>
      </c>
      <c r="F419" s="111" t="s">
        <v>569</v>
      </c>
      <c r="H419" s="112">
        <v>2079.9490000000001</v>
      </c>
      <c r="L419" s="108"/>
    </row>
    <row r="420" spans="2:12" s="1" customFormat="1" ht="24" customHeight="1">
      <c r="B420" s="101"/>
      <c r="C420" s="102" t="s">
        <v>570</v>
      </c>
      <c r="D420" s="102" t="s">
        <v>120</v>
      </c>
      <c r="E420" s="103" t="s">
        <v>571</v>
      </c>
      <c r="F420" s="104" t="s">
        <v>572</v>
      </c>
      <c r="G420" s="105" t="s">
        <v>163</v>
      </c>
      <c r="H420" s="106">
        <v>109.471</v>
      </c>
      <c r="I420" s="107">
        <v>0</v>
      </c>
      <c r="J420" s="107">
        <f>ROUND(I420*H420,2)</f>
        <v>0</v>
      </c>
      <c r="K420" s="104" t="s">
        <v>138</v>
      </c>
      <c r="L420" s="27"/>
    </row>
    <row r="421" spans="2:12" s="1" customFormat="1" ht="24" customHeight="1">
      <c r="B421" s="101"/>
      <c r="C421" s="102" t="s">
        <v>573</v>
      </c>
      <c r="D421" s="102" t="s">
        <v>120</v>
      </c>
      <c r="E421" s="103" t="s">
        <v>574</v>
      </c>
      <c r="F421" s="104" t="s">
        <v>575</v>
      </c>
      <c r="G421" s="105" t="s">
        <v>163</v>
      </c>
      <c r="H421" s="106">
        <v>109.471</v>
      </c>
      <c r="I421" s="107">
        <v>0</v>
      </c>
      <c r="J421" s="107">
        <f>ROUND(I421*H421,2)</f>
        <v>0</v>
      </c>
      <c r="K421" s="104" t="s">
        <v>138</v>
      </c>
      <c r="L421" s="27"/>
    </row>
    <row r="422" spans="2:12" s="1" customFormat="1" ht="24" customHeight="1">
      <c r="B422" s="101"/>
      <c r="C422" s="102" t="s">
        <v>576</v>
      </c>
      <c r="D422" s="102" t="s">
        <v>120</v>
      </c>
      <c r="E422" s="103" t="s">
        <v>577</v>
      </c>
      <c r="F422" s="104" t="s">
        <v>578</v>
      </c>
      <c r="G422" s="105" t="s">
        <v>163</v>
      </c>
      <c r="H422" s="106">
        <v>109.471</v>
      </c>
      <c r="I422" s="107">
        <v>0</v>
      </c>
      <c r="J422" s="107">
        <f>ROUND(I422*H422,2)</f>
        <v>0</v>
      </c>
      <c r="K422" s="104" t="s">
        <v>138</v>
      </c>
      <c r="L422" s="27"/>
    </row>
    <row r="423" spans="2:12" s="11" customFormat="1" ht="22.9" customHeight="1">
      <c r="B423" s="95"/>
      <c r="D423" s="96" t="s">
        <v>51</v>
      </c>
      <c r="E423" s="99" t="s">
        <v>553</v>
      </c>
      <c r="F423" s="99" t="s">
        <v>579</v>
      </c>
      <c r="J423" s="100">
        <f>J424</f>
        <v>0</v>
      </c>
      <c r="L423" s="95"/>
    </row>
    <row r="424" spans="2:12" s="1" customFormat="1" ht="16.5" customHeight="1">
      <c r="B424" s="101"/>
      <c r="C424" s="102" t="s">
        <v>580</v>
      </c>
      <c r="D424" s="102" t="s">
        <v>120</v>
      </c>
      <c r="E424" s="103" t="s">
        <v>581</v>
      </c>
      <c r="F424" s="104" t="s">
        <v>582</v>
      </c>
      <c r="G424" s="105" t="s">
        <v>163</v>
      </c>
      <c r="H424" s="106">
        <v>149.32499999999999</v>
      </c>
      <c r="I424" s="107">
        <v>0</v>
      </c>
      <c r="J424" s="107">
        <f>ROUND(I424*H424,2)</f>
        <v>0</v>
      </c>
      <c r="K424" s="104" t="s">
        <v>1</v>
      </c>
      <c r="L424" s="27"/>
    </row>
    <row r="425" spans="2:12" s="11" customFormat="1" ht="25.9" customHeight="1">
      <c r="B425" s="95"/>
      <c r="D425" s="96" t="s">
        <v>51</v>
      </c>
      <c r="E425" s="97" t="s">
        <v>583</v>
      </c>
      <c r="F425" s="97" t="s">
        <v>584</v>
      </c>
      <c r="J425" s="98">
        <f>J426+J441+J451+J506+J510+J603+J654+J710+J714+J746+J879+J892+J914+J928+J938</f>
        <v>0</v>
      </c>
      <c r="L425" s="95"/>
    </row>
    <row r="426" spans="2:12" s="11" customFormat="1" ht="22.9" customHeight="1">
      <c r="B426" s="95"/>
      <c r="D426" s="96" t="s">
        <v>51</v>
      </c>
      <c r="E426" s="99" t="s">
        <v>585</v>
      </c>
      <c r="F426" s="99" t="s">
        <v>586</v>
      </c>
      <c r="J426" s="100">
        <f>SUM(J427:J440)</f>
        <v>0</v>
      </c>
      <c r="L426" s="95"/>
    </row>
    <row r="427" spans="2:12" s="1" customFormat="1" ht="24" customHeight="1">
      <c r="B427" s="101"/>
      <c r="C427" s="102" t="s">
        <v>587</v>
      </c>
      <c r="D427" s="102" t="s">
        <v>120</v>
      </c>
      <c r="E427" s="103" t="s">
        <v>588</v>
      </c>
      <c r="F427" s="104" t="s">
        <v>589</v>
      </c>
      <c r="G427" s="105" t="s">
        <v>123</v>
      </c>
      <c r="H427" s="106">
        <v>3.57</v>
      </c>
      <c r="I427" s="107">
        <v>0</v>
      </c>
      <c r="J427" s="107">
        <f>ROUND(I427*H427,2)</f>
        <v>0</v>
      </c>
      <c r="K427" s="104" t="s">
        <v>124</v>
      </c>
      <c r="L427" s="27"/>
    </row>
    <row r="428" spans="2:12" s="12" customFormat="1" ht="22.5">
      <c r="B428" s="108"/>
      <c r="D428" s="109" t="s">
        <v>125</v>
      </c>
      <c r="E428" s="110" t="s">
        <v>1</v>
      </c>
      <c r="F428" s="111" t="s">
        <v>590</v>
      </c>
      <c r="H428" s="112">
        <v>3.57</v>
      </c>
      <c r="L428" s="108"/>
    </row>
    <row r="429" spans="2:12" s="1" customFormat="1" ht="24" customHeight="1">
      <c r="B429" s="101"/>
      <c r="C429" s="120" t="s">
        <v>591</v>
      </c>
      <c r="D429" s="120" t="s">
        <v>160</v>
      </c>
      <c r="E429" s="121" t="s">
        <v>592</v>
      </c>
      <c r="F429" s="122" t="s">
        <v>593</v>
      </c>
      <c r="G429" s="123" t="s">
        <v>123</v>
      </c>
      <c r="H429" s="124">
        <v>4.1059999999999999</v>
      </c>
      <c r="I429" s="125">
        <v>0</v>
      </c>
      <c r="J429" s="125">
        <f>ROUND(I429*H429,2)</f>
        <v>0</v>
      </c>
      <c r="K429" s="122" t="s">
        <v>124</v>
      </c>
      <c r="L429" s="126"/>
    </row>
    <row r="430" spans="2:12" s="1" customFormat="1" ht="39">
      <c r="B430" s="27"/>
      <c r="D430" s="109" t="s">
        <v>346</v>
      </c>
      <c r="F430" s="127" t="s">
        <v>594</v>
      </c>
      <c r="L430" s="27"/>
    </row>
    <row r="431" spans="2:12" s="12" customFormat="1">
      <c r="B431" s="108"/>
      <c r="D431" s="109" t="s">
        <v>125</v>
      </c>
      <c r="F431" s="111" t="s">
        <v>595</v>
      </c>
      <c r="H431" s="112">
        <v>4.1059999999999999</v>
      </c>
      <c r="L431" s="108"/>
    </row>
    <row r="432" spans="2:12" s="1" customFormat="1" ht="24" customHeight="1">
      <c r="B432" s="101"/>
      <c r="C432" s="102" t="s">
        <v>596</v>
      </c>
      <c r="D432" s="102" t="s">
        <v>120</v>
      </c>
      <c r="E432" s="103" t="s">
        <v>597</v>
      </c>
      <c r="F432" s="104" t="s">
        <v>598</v>
      </c>
      <c r="G432" s="105" t="s">
        <v>123</v>
      </c>
      <c r="H432" s="106">
        <v>207.6</v>
      </c>
      <c r="I432" s="107">
        <v>0</v>
      </c>
      <c r="J432" s="107">
        <f>ROUND(I432*H432,2)</f>
        <v>0</v>
      </c>
      <c r="K432" s="104" t="s">
        <v>124</v>
      </c>
      <c r="L432" s="27"/>
    </row>
    <row r="433" spans="2:12" s="12" customFormat="1">
      <c r="B433" s="108"/>
      <c r="D433" s="109" t="s">
        <v>125</v>
      </c>
      <c r="E433" s="110" t="s">
        <v>1</v>
      </c>
      <c r="F433" s="111" t="s">
        <v>599</v>
      </c>
      <c r="H433" s="112">
        <v>207.6</v>
      </c>
      <c r="L433" s="108"/>
    </row>
    <row r="434" spans="2:12" s="1" customFormat="1" ht="16.5" customHeight="1">
      <c r="B434" s="101"/>
      <c r="C434" s="120" t="s">
        <v>600</v>
      </c>
      <c r="D434" s="120" t="s">
        <v>160</v>
      </c>
      <c r="E434" s="121" t="s">
        <v>601</v>
      </c>
      <c r="F434" s="122" t="s">
        <v>602</v>
      </c>
      <c r="G434" s="123" t="s">
        <v>163</v>
      </c>
      <c r="H434" s="124">
        <v>7.2999999999999995E-2</v>
      </c>
      <c r="I434" s="125">
        <v>0</v>
      </c>
      <c r="J434" s="125">
        <f>ROUND(I434*H434,2)</f>
        <v>0</v>
      </c>
      <c r="K434" s="122" t="s">
        <v>124</v>
      </c>
      <c r="L434" s="126"/>
    </row>
    <row r="435" spans="2:12" s="12" customFormat="1">
      <c r="B435" s="108"/>
      <c r="D435" s="109" t="s">
        <v>125</v>
      </c>
      <c r="F435" s="111" t="s">
        <v>603</v>
      </c>
      <c r="H435" s="112">
        <v>7.2999999999999995E-2</v>
      </c>
      <c r="L435" s="108"/>
    </row>
    <row r="436" spans="2:12" s="1" customFormat="1" ht="24" customHeight="1">
      <c r="B436" s="101"/>
      <c r="C436" s="102" t="s">
        <v>604</v>
      </c>
      <c r="D436" s="102" t="s">
        <v>120</v>
      </c>
      <c r="E436" s="103" t="s">
        <v>605</v>
      </c>
      <c r="F436" s="104" t="s">
        <v>606</v>
      </c>
      <c r="G436" s="105" t="s">
        <v>123</v>
      </c>
      <c r="H436" s="106">
        <v>207.6</v>
      </c>
      <c r="I436" s="107">
        <v>0</v>
      </c>
      <c r="J436" s="107">
        <f>ROUND(I436*H436,2)</f>
        <v>0</v>
      </c>
      <c r="K436" s="104" t="s">
        <v>124</v>
      </c>
      <c r="L436" s="27"/>
    </row>
    <row r="437" spans="2:12" s="12" customFormat="1" ht="22.5">
      <c r="B437" s="108"/>
      <c r="D437" s="109" t="s">
        <v>125</v>
      </c>
      <c r="E437" s="110" t="s">
        <v>1</v>
      </c>
      <c r="F437" s="111" t="s">
        <v>607</v>
      </c>
      <c r="H437" s="112">
        <v>207.6</v>
      </c>
      <c r="L437" s="108"/>
    </row>
    <row r="438" spans="2:12" s="1" customFormat="1" ht="24" customHeight="1">
      <c r="B438" s="101"/>
      <c r="C438" s="120" t="s">
        <v>608</v>
      </c>
      <c r="D438" s="120" t="s">
        <v>160</v>
      </c>
      <c r="E438" s="121" t="s">
        <v>609</v>
      </c>
      <c r="F438" s="122" t="s">
        <v>610</v>
      </c>
      <c r="G438" s="123" t="s">
        <v>123</v>
      </c>
      <c r="H438" s="124">
        <v>238.74</v>
      </c>
      <c r="I438" s="125">
        <v>0</v>
      </c>
      <c r="J438" s="125">
        <f>ROUND(I438*H438,2)</f>
        <v>0</v>
      </c>
      <c r="K438" s="122" t="s">
        <v>124</v>
      </c>
      <c r="L438" s="126"/>
    </row>
    <row r="439" spans="2:12" s="12" customFormat="1">
      <c r="B439" s="108"/>
      <c r="D439" s="109" t="s">
        <v>125</v>
      </c>
      <c r="F439" s="111" t="s">
        <v>611</v>
      </c>
      <c r="H439" s="112">
        <v>238.74</v>
      </c>
      <c r="L439" s="108"/>
    </row>
    <row r="440" spans="2:12" s="1" customFormat="1" ht="24" customHeight="1">
      <c r="B440" s="101"/>
      <c r="C440" s="102" t="s">
        <v>612</v>
      </c>
      <c r="D440" s="102" t="s">
        <v>120</v>
      </c>
      <c r="E440" s="103" t="s">
        <v>613</v>
      </c>
      <c r="F440" s="104" t="s">
        <v>614</v>
      </c>
      <c r="G440" s="105" t="s">
        <v>615</v>
      </c>
      <c r="H440" s="106">
        <v>25.46</v>
      </c>
      <c r="I440" s="107">
        <v>0</v>
      </c>
      <c r="J440" s="107">
        <f>ROUND(I440*H440,2)</f>
        <v>0</v>
      </c>
      <c r="K440" s="104" t="s">
        <v>124</v>
      </c>
      <c r="L440" s="27"/>
    </row>
    <row r="441" spans="2:12" s="11" customFormat="1" ht="22.9" customHeight="1">
      <c r="B441" s="95"/>
      <c r="D441" s="96" t="s">
        <v>51</v>
      </c>
      <c r="E441" s="99" t="s">
        <v>616</v>
      </c>
      <c r="F441" s="99" t="s">
        <v>617</v>
      </c>
      <c r="J441" s="100">
        <f>SUM(J442:J450)</f>
        <v>0</v>
      </c>
      <c r="L441" s="95"/>
    </row>
    <row r="442" spans="2:12" s="1" customFormat="1" ht="24" customHeight="1">
      <c r="B442" s="101"/>
      <c r="C442" s="102" t="s">
        <v>618</v>
      </c>
      <c r="D442" s="102" t="s">
        <v>120</v>
      </c>
      <c r="E442" s="103" t="s">
        <v>619</v>
      </c>
      <c r="F442" s="104" t="s">
        <v>620</v>
      </c>
      <c r="G442" s="105" t="s">
        <v>123</v>
      </c>
      <c r="H442" s="106">
        <v>70.182000000000002</v>
      </c>
      <c r="I442" s="107">
        <v>0</v>
      </c>
      <c r="J442" s="107">
        <f>ROUND(I442*H442,2)</f>
        <v>0</v>
      </c>
      <c r="K442" s="104" t="s">
        <v>1</v>
      </c>
      <c r="L442" s="27"/>
    </row>
    <row r="443" spans="2:12" s="12" customFormat="1">
      <c r="B443" s="108"/>
      <c r="D443" s="109" t="s">
        <v>125</v>
      </c>
      <c r="E443" s="110" t="s">
        <v>1</v>
      </c>
      <c r="F443" s="111" t="s">
        <v>621</v>
      </c>
      <c r="H443" s="112">
        <v>70.182000000000002</v>
      </c>
      <c r="L443" s="108"/>
    </row>
    <row r="444" spans="2:12" s="1" customFormat="1" ht="36" customHeight="1">
      <c r="B444" s="101"/>
      <c r="C444" s="102" t="s">
        <v>622</v>
      </c>
      <c r="D444" s="102" t="s">
        <v>120</v>
      </c>
      <c r="E444" s="103" t="s">
        <v>623</v>
      </c>
      <c r="F444" s="104" t="s">
        <v>624</v>
      </c>
      <c r="G444" s="105" t="s">
        <v>123</v>
      </c>
      <c r="H444" s="106">
        <v>363.27499999999998</v>
      </c>
      <c r="I444" s="107">
        <v>0</v>
      </c>
      <c r="J444" s="107">
        <f>ROUND(I444*H444,2)</f>
        <v>0</v>
      </c>
      <c r="K444" s="104" t="s">
        <v>138</v>
      </c>
      <c r="L444" s="27"/>
    </row>
    <row r="445" spans="2:12" s="12" customFormat="1" ht="33.75">
      <c r="B445" s="108"/>
      <c r="D445" s="109" t="s">
        <v>125</v>
      </c>
      <c r="E445" s="110" t="s">
        <v>1</v>
      </c>
      <c r="F445" s="111" t="s">
        <v>625</v>
      </c>
      <c r="H445" s="112">
        <v>243.92500000000001</v>
      </c>
      <c r="L445" s="108"/>
    </row>
    <row r="446" spans="2:12" s="12" customFormat="1" ht="33.75">
      <c r="B446" s="108"/>
      <c r="D446" s="109" t="s">
        <v>125</v>
      </c>
      <c r="E446" s="110" t="s">
        <v>1</v>
      </c>
      <c r="F446" s="111" t="s">
        <v>626</v>
      </c>
      <c r="H446" s="112">
        <v>119.35</v>
      </c>
      <c r="L446" s="108"/>
    </row>
    <row r="447" spans="2:12" s="14" customFormat="1">
      <c r="B447" s="116"/>
      <c r="D447" s="109" t="s">
        <v>125</v>
      </c>
      <c r="E447" s="117" t="s">
        <v>1</v>
      </c>
      <c r="F447" s="118" t="s">
        <v>142</v>
      </c>
      <c r="H447" s="119">
        <v>363.27499999999998</v>
      </c>
      <c r="L447" s="116"/>
    </row>
    <row r="448" spans="2:12" s="1" customFormat="1" ht="36" customHeight="1">
      <c r="B448" s="101"/>
      <c r="C448" s="120" t="s">
        <v>627</v>
      </c>
      <c r="D448" s="120" t="s">
        <v>160</v>
      </c>
      <c r="E448" s="121" t="s">
        <v>628</v>
      </c>
      <c r="F448" s="122" t="s">
        <v>629</v>
      </c>
      <c r="G448" s="123" t="s">
        <v>123</v>
      </c>
      <c r="H448" s="124">
        <v>417.76600000000002</v>
      </c>
      <c r="I448" s="125">
        <v>0</v>
      </c>
      <c r="J448" s="125">
        <f>ROUND(I448*H448,2)</f>
        <v>0</v>
      </c>
      <c r="K448" s="122" t="s">
        <v>1</v>
      </c>
      <c r="L448" s="126"/>
    </row>
    <row r="449" spans="2:12" s="12" customFormat="1">
      <c r="B449" s="108"/>
      <c r="D449" s="109" t="s">
        <v>125</v>
      </c>
      <c r="F449" s="111" t="s">
        <v>630</v>
      </c>
      <c r="H449" s="112">
        <v>417.76600000000002</v>
      </c>
      <c r="L449" s="108"/>
    </row>
    <row r="450" spans="2:12" s="1" customFormat="1" ht="24" customHeight="1">
      <c r="B450" s="101"/>
      <c r="C450" s="102" t="s">
        <v>631</v>
      </c>
      <c r="D450" s="102" t="s">
        <v>120</v>
      </c>
      <c r="E450" s="103" t="s">
        <v>632</v>
      </c>
      <c r="F450" s="104" t="s">
        <v>633</v>
      </c>
      <c r="G450" s="105" t="s">
        <v>615</v>
      </c>
      <c r="H450" s="106">
        <v>46.18</v>
      </c>
      <c r="I450" s="107">
        <v>0</v>
      </c>
      <c r="J450" s="107">
        <f>ROUND(I450*H450,2)</f>
        <v>0</v>
      </c>
      <c r="K450" s="104" t="s">
        <v>138</v>
      </c>
      <c r="L450" s="27"/>
    </row>
    <row r="451" spans="2:12" s="11" customFormat="1" ht="22.9" customHeight="1">
      <c r="B451" s="95"/>
      <c r="D451" s="96" t="s">
        <v>51</v>
      </c>
      <c r="E451" s="99" t="s">
        <v>634</v>
      </c>
      <c r="F451" s="99" t="s">
        <v>635</v>
      </c>
      <c r="J451" s="100">
        <f>SUM(J452:J505)</f>
        <v>0</v>
      </c>
      <c r="L451" s="95"/>
    </row>
    <row r="452" spans="2:12" s="1" customFormat="1" ht="48" customHeight="1">
      <c r="B452" s="101"/>
      <c r="C452" s="102" t="s">
        <v>636</v>
      </c>
      <c r="D452" s="102" t="s">
        <v>120</v>
      </c>
      <c r="E452" s="103" t="s">
        <v>637</v>
      </c>
      <c r="F452" s="104" t="s">
        <v>638</v>
      </c>
      <c r="G452" s="105" t="s">
        <v>123</v>
      </c>
      <c r="H452" s="106">
        <v>216.2</v>
      </c>
      <c r="I452" s="107">
        <v>0</v>
      </c>
      <c r="J452" s="107">
        <f>ROUND(I452*H452,2)</f>
        <v>0</v>
      </c>
      <c r="K452" s="104" t="s">
        <v>1</v>
      </c>
      <c r="L452" s="27"/>
    </row>
    <row r="453" spans="2:12" s="1" customFormat="1" ht="24" customHeight="1">
      <c r="B453" s="101"/>
      <c r="C453" s="102" t="s">
        <v>639</v>
      </c>
      <c r="D453" s="102" t="s">
        <v>120</v>
      </c>
      <c r="E453" s="103" t="s">
        <v>640</v>
      </c>
      <c r="F453" s="104" t="s">
        <v>641</v>
      </c>
      <c r="G453" s="105" t="s">
        <v>123</v>
      </c>
      <c r="H453" s="106">
        <v>138.114</v>
      </c>
      <c r="I453" s="107">
        <v>0</v>
      </c>
      <c r="J453" s="107">
        <f>ROUND(I453*H453,2)</f>
        <v>0</v>
      </c>
      <c r="K453" s="104" t="s">
        <v>1</v>
      </c>
      <c r="L453" s="27"/>
    </row>
    <row r="454" spans="2:12" s="12" customFormat="1">
      <c r="B454" s="108"/>
      <c r="D454" s="109" t="s">
        <v>125</v>
      </c>
      <c r="E454" s="110" t="s">
        <v>1</v>
      </c>
      <c r="F454" s="111" t="s">
        <v>642</v>
      </c>
      <c r="H454" s="112">
        <v>138.114</v>
      </c>
      <c r="L454" s="108"/>
    </row>
    <row r="455" spans="2:12" s="1" customFormat="1" ht="36" customHeight="1">
      <c r="B455" s="101"/>
      <c r="C455" s="102" t="s">
        <v>643</v>
      </c>
      <c r="D455" s="102" t="s">
        <v>120</v>
      </c>
      <c r="E455" s="103" t="s">
        <v>644</v>
      </c>
      <c r="F455" s="104" t="s">
        <v>645</v>
      </c>
      <c r="G455" s="105" t="s">
        <v>123</v>
      </c>
      <c r="H455" s="106">
        <v>151.34</v>
      </c>
      <c r="I455" s="107">
        <v>0</v>
      </c>
      <c r="J455" s="107">
        <f>ROUND(I455*H455,2)</f>
        <v>0</v>
      </c>
      <c r="K455" s="104" t="s">
        <v>1</v>
      </c>
      <c r="L455" s="27"/>
    </row>
    <row r="456" spans="2:12" s="1" customFormat="1" ht="39">
      <c r="B456" s="27"/>
      <c r="D456" s="109" t="s">
        <v>346</v>
      </c>
      <c r="F456" s="127" t="s">
        <v>646</v>
      </c>
      <c r="L456" s="27"/>
    </row>
    <row r="457" spans="2:12" s="12" customFormat="1">
      <c r="B457" s="108"/>
      <c r="D457" s="109" t="s">
        <v>125</v>
      </c>
      <c r="E457" s="110" t="s">
        <v>1</v>
      </c>
      <c r="F457" s="111" t="s">
        <v>647</v>
      </c>
      <c r="H457" s="112">
        <v>151.34</v>
      </c>
      <c r="L457" s="108"/>
    </row>
    <row r="458" spans="2:12" s="1" customFormat="1" ht="48" customHeight="1">
      <c r="B458" s="101"/>
      <c r="C458" s="102" t="s">
        <v>648</v>
      </c>
      <c r="D458" s="102" t="s">
        <v>120</v>
      </c>
      <c r="E458" s="103" t="s">
        <v>649</v>
      </c>
      <c r="F458" s="104" t="s">
        <v>650</v>
      </c>
      <c r="G458" s="105" t="s">
        <v>123</v>
      </c>
      <c r="H458" s="106">
        <v>269.93299999999999</v>
      </c>
      <c r="I458" s="107">
        <v>0</v>
      </c>
      <c r="J458" s="107">
        <f>ROUND(I458*H458,2)</f>
        <v>0</v>
      </c>
      <c r="K458" s="104" t="s">
        <v>1</v>
      </c>
      <c r="L458" s="27"/>
    </row>
    <row r="459" spans="2:12" s="1" customFormat="1" ht="78">
      <c r="B459" s="27"/>
      <c r="D459" s="109" t="s">
        <v>346</v>
      </c>
      <c r="F459" s="127" t="s">
        <v>651</v>
      </c>
      <c r="L459" s="27"/>
    </row>
    <row r="460" spans="2:12" s="12" customFormat="1">
      <c r="B460" s="108"/>
      <c r="D460" s="109" t="s">
        <v>125</v>
      </c>
      <c r="E460" s="110" t="s">
        <v>1</v>
      </c>
      <c r="F460" s="111" t="s">
        <v>652</v>
      </c>
      <c r="H460" s="112">
        <v>57.773000000000003</v>
      </c>
      <c r="L460" s="108"/>
    </row>
    <row r="461" spans="2:12" s="12" customFormat="1">
      <c r="B461" s="108"/>
      <c r="D461" s="109" t="s">
        <v>125</v>
      </c>
      <c r="E461" s="110" t="s">
        <v>1</v>
      </c>
      <c r="F461" s="111" t="s">
        <v>653</v>
      </c>
      <c r="H461" s="112">
        <v>212.16</v>
      </c>
      <c r="L461" s="108"/>
    </row>
    <row r="462" spans="2:12" s="14" customFormat="1">
      <c r="B462" s="116"/>
      <c r="D462" s="109" t="s">
        <v>125</v>
      </c>
      <c r="E462" s="117" t="s">
        <v>1</v>
      </c>
      <c r="F462" s="118" t="s">
        <v>142</v>
      </c>
      <c r="H462" s="119">
        <v>269.93299999999999</v>
      </c>
      <c r="L462" s="116"/>
    </row>
    <row r="463" spans="2:12" s="1" customFormat="1" ht="48" customHeight="1">
      <c r="B463" s="101"/>
      <c r="C463" s="102" t="s">
        <v>654</v>
      </c>
      <c r="D463" s="102" t="s">
        <v>120</v>
      </c>
      <c r="E463" s="103" t="s">
        <v>655</v>
      </c>
      <c r="F463" s="104" t="s">
        <v>656</v>
      </c>
      <c r="G463" s="105" t="s">
        <v>123</v>
      </c>
      <c r="H463" s="106">
        <v>222.666</v>
      </c>
      <c r="I463" s="107">
        <v>0</v>
      </c>
      <c r="J463" s="107">
        <f>ROUND(I463*H463,2)</f>
        <v>0</v>
      </c>
      <c r="K463" s="104" t="s">
        <v>1</v>
      </c>
      <c r="L463" s="27"/>
    </row>
    <row r="464" spans="2:12" s="1" customFormat="1" ht="48.75">
      <c r="B464" s="27"/>
      <c r="D464" s="109" t="s">
        <v>346</v>
      </c>
      <c r="F464" s="127" t="s">
        <v>657</v>
      </c>
      <c r="L464" s="27"/>
    </row>
    <row r="465" spans="2:12" s="12" customFormat="1">
      <c r="B465" s="108"/>
      <c r="D465" s="109" t="s">
        <v>125</v>
      </c>
      <c r="E465" s="110" t="s">
        <v>1</v>
      </c>
      <c r="F465" s="111" t="s">
        <v>658</v>
      </c>
      <c r="H465" s="112">
        <v>222.666</v>
      </c>
      <c r="L465" s="108"/>
    </row>
    <row r="466" spans="2:12" s="14" customFormat="1">
      <c r="B466" s="116"/>
      <c r="D466" s="109" t="s">
        <v>125</v>
      </c>
      <c r="E466" s="117" t="s">
        <v>1</v>
      </c>
      <c r="F466" s="118" t="s">
        <v>142</v>
      </c>
      <c r="H466" s="119">
        <v>222.666</v>
      </c>
      <c r="L466" s="116"/>
    </row>
    <row r="467" spans="2:12" s="1" customFormat="1" ht="60" customHeight="1">
      <c r="B467" s="101"/>
      <c r="C467" s="102" t="s">
        <v>659</v>
      </c>
      <c r="D467" s="102" t="s">
        <v>120</v>
      </c>
      <c r="E467" s="103" t="s">
        <v>660</v>
      </c>
      <c r="F467" s="104" t="s">
        <v>661</v>
      </c>
      <c r="G467" s="105" t="s">
        <v>123</v>
      </c>
      <c r="H467" s="106">
        <v>38.17</v>
      </c>
      <c r="I467" s="107">
        <v>0</v>
      </c>
      <c r="J467" s="107">
        <f>ROUND(I467*H467,2)</f>
        <v>0</v>
      </c>
      <c r="K467" s="104" t="s">
        <v>1</v>
      </c>
      <c r="L467" s="27"/>
    </row>
    <row r="468" spans="2:12" s="13" customFormat="1" ht="22.5">
      <c r="B468" s="113"/>
      <c r="D468" s="109" t="s">
        <v>125</v>
      </c>
      <c r="E468" s="114" t="s">
        <v>1</v>
      </c>
      <c r="F468" s="115" t="s">
        <v>662</v>
      </c>
      <c r="H468" s="114" t="s">
        <v>1</v>
      </c>
      <c r="L468" s="113"/>
    </row>
    <row r="469" spans="2:12" s="12" customFormat="1" ht="22.5">
      <c r="B469" s="108"/>
      <c r="D469" s="109" t="s">
        <v>125</v>
      </c>
      <c r="E469" s="110" t="s">
        <v>1</v>
      </c>
      <c r="F469" s="111" t="s">
        <v>663</v>
      </c>
      <c r="H469" s="112">
        <v>38.17</v>
      </c>
      <c r="L469" s="108"/>
    </row>
    <row r="470" spans="2:12" s="14" customFormat="1">
      <c r="B470" s="116"/>
      <c r="D470" s="109" t="s">
        <v>125</v>
      </c>
      <c r="E470" s="117" t="s">
        <v>1</v>
      </c>
      <c r="F470" s="118" t="s">
        <v>142</v>
      </c>
      <c r="H470" s="119">
        <v>38.17</v>
      </c>
      <c r="L470" s="116"/>
    </row>
    <row r="471" spans="2:12" s="1" customFormat="1" ht="60" customHeight="1">
      <c r="B471" s="101"/>
      <c r="C471" s="102" t="s">
        <v>664</v>
      </c>
      <c r="D471" s="102" t="s">
        <v>120</v>
      </c>
      <c r="E471" s="103" t="s">
        <v>665</v>
      </c>
      <c r="F471" s="104" t="s">
        <v>666</v>
      </c>
      <c r="G471" s="105" t="s">
        <v>123</v>
      </c>
      <c r="H471" s="106">
        <v>89.504999999999995</v>
      </c>
      <c r="I471" s="107">
        <v>0</v>
      </c>
      <c r="J471" s="107">
        <f>ROUND(I471*H471,2)</f>
        <v>0</v>
      </c>
      <c r="K471" s="104" t="s">
        <v>1</v>
      </c>
      <c r="L471" s="27"/>
    </row>
    <row r="472" spans="2:12" s="13" customFormat="1" ht="33.75">
      <c r="B472" s="113"/>
      <c r="D472" s="109" t="s">
        <v>125</v>
      </c>
      <c r="E472" s="114" t="s">
        <v>1</v>
      </c>
      <c r="F472" s="115" t="s">
        <v>667</v>
      </c>
      <c r="H472" s="114" t="s">
        <v>1</v>
      </c>
      <c r="L472" s="113"/>
    </row>
    <row r="473" spans="2:12" s="12" customFormat="1">
      <c r="B473" s="108"/>
      <c r="D473" s="109" t="s">
        <v>125</v>
      </c>
      <c r="E473" s="110" t="s">
        <v>1</v>
      </c>
      <c r="F473" s="111" t="s">
        <v>668</v>
      </c>
      <c r="H473" s="112">
        <v>89.504999999999995</v>
      </c>
      <c r="L473" s="108"/>
    </row>
    <row r="474" spans="2:12" s="14" customFormat="1">
      <c r="B474" s="116"/>
      <c r="D474" s="109" t="s">
        <v>125</v>
      </c>
      <c r="E474" s="117" t="s">
        <v>1</v>
      </c>
      <c r="F474" s="118" t="s">
        <v>142</v>
      </c>
      <c r="H474" s="119">
        <v>89.504999999999995</v>
      </c>
      <c r="L474" s="116"/>
    </row>
    <row r="475" spans="2:12" s="1" customFormat="1" ht="60" customHeight="1">
      <c r="B475" s="101"/>
      <c r="C475" s="102" t="s">
        <v>669</v>
      </c>
      <c r="D475" s="102" t="s">
        <v>120</v>
      </c>
      <c r="E475" s="103" t="s">
        <v>670</v>
      </c>
      <c r="F475" s="104" t="s">
        <v>666</v>
      </c>
      <c r="G475" s="105" t="s">
        <v>123</v>
      </c>
      <c r="H475" s="106">
        <v>89.504999999999995</v>
      </c>
      <c r="I475" s="107">
        <v>0</v>
      </c>
      <c r="J475" s="107">
        <f>ROUND(I475*H475,2)</f>
        <v>0</v>
      </c>
      <c r="K475" s="104" t="s">
        <v>1</v>
      </c>
      <c r="L475" s="27"/>
    </row>
    <row r="476" spans="2:12" s="13" customFormat="1" ht="33.75">
      <c r="B476" s="113"/>
      <c r="D476" s="109" t="s">
        <v>125</v>
      </c>
      <c r="E476" s="114" t="s">
        <v>1</v>
      </c>
      <c r="F476" s="115" t="s">
        <v>671</v>
      </c>
      <c r="H476" s="114" t="s">
        <v>1</v>
      </c>
      <c r="L476" s="113"/>
    </row>
    <row r="477" spans="2:12" s="12" customFormat="1">
      <c r="B477" s="108"/>
      <c r="D477" s="109" t="s">
        <v>125</v>
      </c>
      <c r="E477" s="110" t="s">
        <v>1</v>
      </c>
      <c r="F477" s="111" t="s">
        <v>668</v>
      </c>
      <c r="H477" s="112">
        <v>89.504999999999995</v>
      </c>
      <c r="L477" s="108"/>
    </row>
    <row r="478" spans="2:12" s="14" customFormat="1">
      <c r="B478" s="116"/>
      <c r="D478" s="109" t="s">
        <v>125</v>
      </c>
      <c r="E478" s="117" t="s">
        <v>1</v>
      </c>
      <c r="F478" s="118" t="s">
        <v>142</v>
      </c>
      <c r="H478" s="119">
        <v>89.504999999999995</v>
      </c>
      <c r="L478" s="116"/>
    </row>
    <row r="479" spans="2:12" s="1" customFormat="1" ht="60" customHeight="1">
      <c r="B479" s="101"/>
      <c r="C479" s="102" t="s">
        <v>672</v>
      </c>
      <c r="D479" s="102" t="s">
        <v>120</v>
      </c>
      <c r="E479" s="103" t="s">
        <v>673</v>
      </c>
      <c r="F479" s="104" t="s">
        <v>666</v>
      </c>
      <c r="G479" s="105" t="s">
        <v>123</v>
      </c>
      <c r="H479" s="106">
        <v>90.423000000000002</v>
      </c>
      <c r="I479" s="107">
        <v>0</v>
      </c>
      <c r="J479" s="107">
        <f>ROUND(I479*H479,2)</f>
        <v>0</v>
      </c>
      <c r="K479" s="104" t="s">
        <v>1</v>
      </c>
      <c r="L479" s="27"/>
    </row>
    <row r="480" spans="2:12" s="13" customFormat="1" ht="22.5">
      <c r="B480" s="113"/>
      <c r="D480" s="109" t="s">
        <v>125</v>
      </c>
      <c r="E480" s="114" t="s">
        <v>1</v>
      </c>
      <c r="F480" s="115" t="s">
        <v>674</v>
      </c>
      <c r="H480" s="114" t="s">
        <v>1</v>
      </c>
      <c r="L480" s="113"/>
    </row>
    <row r="481" spans="2:12" s="12" customFormat="1">
      <c r="B481" s="108"/>
      <c r="D481" s="109" t="s">
        <v>125</v>
      </c>
      <c r="E481" s="110" t="s">
        <v>1</v>
      </c>
      <c r="F481" s="111" t="s">
        <v>675</v>
      </c>
      <c r="H481" s="112">
        <v>90.423000000000002</v>
      </c>
      <c r="L481" s="108"/>
    </row>
    <row r="482" spans="2:12" s="14" customFormat="1">
      <c r="B482" s="116"/>
      <c r="D482" s="109" t="s">
        <v>125</v>
      </c>
      <c r="E482" s="117" t="s">
        <v>1</v>
      </c>
      <c r="F482" s="118" t="s">
        <v>142</v>
      </c>
      <c r="H482" s="119">
        <v>90.423000000000002</v>
      </c>
      <c r="L482" s="116"/>
    </row>
    <row r="483" spans="2:12" s="1" customFormat="1" ht="60" customHeight="1">
      <c r="B483" s="101"/>
      <c r="C483" s="102" t="s">
        <v>676</v>
      </c>
      <c r="D483" s="102" t="s">
        <v>120</v>
      </c>
      <c r="E483" s="103" t="s">
        <v>677</v>
      </c>
      <c r="F483" s="104" t="s">
        <v>678</v>
      </c>
      <c r="G483" s="105" t="s">
        <v>123</v>
      </c>
      <c r="H483" s="106">
        <v>24.097999999999999</v>
      </c>
      <c r="I483" s="107">
        <v>0</v>
      </c>
      <c r="J483" s="107">
        <f>ROUND(I483*H483,2)</f>
        <v>0</v>
      </c>
      <c r="K483" s="104" t="s">
        <v>1</v>
      </c>
      <c r="L483" s="27"/>
    </row>
    <row r="484" spans="2:12" s="13" customFormat="1" ht="33.75">
      <c r="B484" s="113"/>
      <c r="D484" s="109" t="s">
        <v>125</v>
      </c>
      <c r="E484" s="114" t="s">
        <v>1</v>
      </c>
      <c r="F484" s="115" t="s">
        <v>679</v>
      </c>
      <c r="H484" s="114" t="s">
        <v>1</v>
      </c>
      <c r="L484" s="113"/>
    </row>
    <row r="485" spans="2:12" s="12" customFormat="1">
      <c r="B485" s="108"/>
      <c r="D485" s="109" t="s">
        <v>125</v>
      </c>
      <c r="E485" s="110" t="s">
        <v>1</v>
      </c>
      <c r="F485" s="111" t="s">
        <v>680</v>
      </c>
      <c r="H485" s="112">
        <v>24.097999999999999</v>
      </c>
      <c r="L485" s="108"/>
    </row>
    <row r="486" spans="2:12" s="14" customFormat="1">
      <c r="B486" s="116"/>
      <c r="D486" s="109" t="s">
        <v>125</v>
      </c>
      <c r="E486" s="117" t="s">
        <v>1</v>
      </c>
      <c r="F486" s="118" t="s">
        <v>142</v>
      </c>
      <c r="H486" s="119">
        <v>24.097999999999999</v>
      </c>
      <c r="L486" s="116"/>
    </row>
    <row r="487" spans="2:12" s="1" customFormat="1" ht="72" customHeight="1">
      <c r="B487" s="101"/>
      <c r="C487" s="102" t="s">
        <v>681</v>
      </c>
      <c r="D487" s="102" t="s">
        <v>120</v>
      </c>
      <c r="E487" s="103" t="s">
        <v>682</v>
      </c>
      <c r="F487" s="104" t="s">
        <v>683</v>
      </c>
      <c r="G487" s="105" t="s">
        <v>123</v>
      </c>
      <c r="H487" s="106">
        <v>8.6389999999999993</v>
      </c>
      <c r="I487" s="107">
        <v>0</v>
      </c>
      <c r="J487" s="107">
        <f>ROUND(I487*H487,2)</f>
        <v>0</v>
      </c>
      <c r="K487" s="104" t="s">
        <v>1</v>
      </c>
      <c r="L487" s="27"/>
    </row>
    <row r="488" spans="2:12" s="1" customFormat="1" ht="29.25">
      <c r="B488" s="27"/>
      <c r="D488" s="109" t="s">
        <v>346</v>
      </c>
      <c r="F488" s="127" t="s">
        <v>684</v>
      </c>
      <c r="L488" s="27"/>
    </row>
    <row r="489" spans="2:12" s="12" customFormat="1">
      <c r="B489" s="108"/>
      <c r="D489" s="109" t="s">
        <v>125</v>
      </c>
      <c r="E489" s="110" t="s">
        <v>1</v>
      </c>
      <c r="F489" s="111" t="s">
        <v>685</v>
      </c>
      <c r="H489" s="112">
        <v>8.6389999999999993</v>
      </c>
      <c r="L489" s="108"/>
    </row>
    <row r="490" spans="2:12" s="14" customFormat="1">
      <c r="B490" s="116"/>
      <c r="D490" s="109" t="s">
        <v>125</v>
      </c>
      <c r="E490" s="117" t="s">
        <v>1</v>
      </c>
      <c r="F490" s="118" t="s">
        <v>142</v>
      </c>
      <c r="H490" s="119">
        <v>8.6389999999999993</v>
      </c>
      <c r="L490" s="116"/>
    </row>
    <row r="491" spans="2:12" s="1" customFormat="1" ht="60" customHeight="1">
      <c r="B491" s="101"/>
      <c r="C491" s="102" t="s">
        <v>686</v>
      </c>
      <c r="D491" s="102" t="s">
        <v>120</v>
      </c>
      <c r="E491" s="103" t="s">
        <v>687</v>
      </c>
      <c r="F491" s="104" t="s">
        <v>688</v>
      </c>
      <c r="G491" s="105" t="s">
        <v>123</v>
      </c>
      <c r="H491" s="106">
        <v>13.81</v>
      </c>
      <c r="I491" s="107">
        <v>0</v>
      </c>
      <c r="J491" s="107">
        <f>ROUND(I491*H491,2)</f>
        <v>0</v>
      </c>
      <c r="K491" s="104" t="s">
        <v>1</v>
      </c>
      <c r="L491" s="27"/>
    </row>
    <row r="492" spans="2:12" s="1" customFormat="1" ht="48.75">
      <c r="B492" s="27"/>
      <c r="D492" s="109" t="s">
        <v>346</v>
      </c>
      <c r="F492" s="127" t="s">
        <v>689</v>
      </c>
      <c r="L492" s="27"/>
    </row>
    <row r="493" spans="2:12" s="12" customFormat="1" ht="22.5">
      <c r="B493" s="108"/>
      <c r="D493" s="109" t="s">
        <v>125</v>
      </c>
      <c r="E493" s="110" t="s">
        <v>1</v>
      </c>
      <c r="F493" s="111" t="s">
        <v>690</v>
      </c>
      <c r="H493" s="112">
        <v>13.81</v>
      </c>
      <c r="L493" s="108"/>
    </row>
    <row r="494" spans="2:12" s="14" customFormat="1">
      <c r="B494" s="116"/>
      <c r="D494" s="109" t="s">
        <v>125</v>
      </c>
      <c r="E494" s="117" t="s">
        <v>1</v>
      </c>
      <c r="F494" s="118" t="s">
        <v>142</v>
      </c>
      <c r="H494" s="119">
        <v>13.81</v>
      </c>
      <c r="L494" s="116"/>
    </row>
    <row r="495" spans="2:12" s="1" customFormat="1" ht="24" customHeight="1">
      <c r="B495" s="101"/>
      <c r="C495" s="102" t="s">
        <v>691</v>
      </c>
      <c r="D495" s="102" t="s">
        <v>120</v>
      </c>
      <c r="E495" s="103" t="s">
        <v>692</v>
      </c>
      <c r="F495" s="104" t="s">
        <v>693</v>
      </c>
      <c r="G495" s="105" t="s">
        <v>123</v>
      </c>
      <c r="H495" s="106">
        <v>3.5019999999999998</v>
      </c>
      <c r="I495" s="107">
        <v>0</v>
      </c>
      <c r="J495" s="107">
        <f>ROUND(I495*H495,2)</f>
        <v>0</v>
      </c>
      <c r="K495" s="104" t="s">
        <v>1</v>
      </c>
      <c r="L495" s="27"/>
    </row>
    <row r="496" spans="2:12" s="1" customFormat="1" ht="48.75">
      <c r="B496" s="27"/>
      <c r="D496" s="109" t="s">
        <v>346</v>
      </c>
      <c r="F496" s="127" t="s">
        <v>694</v>
      </c>
      <c r="L496" s="27"/>
    </row>
    <row r="497" spans="2:12" s="12" customFormat="1">
      <c r="B497" s="108"/>
      <c r="D497" s="109" t="s">
        <v>125</v>
      </c>
      <c r="E497" s="110" t="s">
        <v>1</v>
      </c>
      <c r="F497" s="111" t="s">
        <v>695</v>
      </c>
      <c r="H497" s="112">
        <v>3.5019999999999998</v>
      </c>
      <c r="L497" s="108"/>
    </row>
    <row r="498" spans="2:12" s="14" customFormat="1">
      <c r="B498" s="116"/>
      <c r="D498" s="109" t="s">
        <v>125</v>
      </c>
      <c r="E498" s="117" t="s">
        <v>1</v>
      </c>
      <c r="F498" s="118" t="s">
        <v>142</v>
      </c>
      <c r="H498" s="119">
        <v>3.5019999999999998</v>
      </c>
      <c r="L498" s="116"/>
    </row>
    <row r="499" spans="2:12" s="1" customFormat="1" ht="36" customHeight="1">
      <c r="B499" s="101"/>
      <c r="C499" s="102" t="s">
        <v>696</v>
      </c>
      <c r="D499" s="102" t="s">
        <v>120</v>
      </c>
      <c r="E499" s="103" t="s">
        <v>697</v>
      </c>
      <c r="F499" s="104" t="s">
        <v>698</v>
      </c>
      <c r="G499" s="105" t="s">
        <v>211</v>
      </c>
      <c r="H499" s="106">
        <v>4</v>
      </c>
      <c r="I499" s="107">
        <v>0</v>
      </c>
      <c r="J499" s="107">
        <f>ROUND(I499*H499,2)</f>
        <v>0</v>
      </c>
      <c r="K499" s="104" t="s">
        <v>1</v>
      </c>
      <c r="L499" s="27"/>
    </row>
    <row r="500" spans="2:12" s="1" customFormat="1" ht="58.5">
      <c r="B500" s="27"/>
      <c r="D500" s="109" t="s">
        <v>346</v>
      </c>
      <c r="F500" s="127" t="s">
        <v>699</v>
      </c>
      <c r="L500" s="27"/>
    </row>
    <row r="501" spans="2:12" s="12" customFormat="1" ht="22.5">
      <c r="B501" s="108"/>
      <c r="D501" s="109" t="s">
        <v>125</v>
      </c>
      <c r="E501" s="110" t="s">
        <v>1</v>
      </c>
      <c r="F501" s="111" t="s">
        <v>700</v>
      </c>
      <c r="H501" s="112">
        <v>2</v>
      </c>
      <c r="L501" s="108"/>
    </row>
    <row r="502" spans="2:12" s="12" customFormat="1" ht="22.5">
      <c r="B502" s="108"/>
      <c r="D502" s="109" t="s">
        <v>125</v>
      </c>
      <c r="E502" s="110" t="s">
        <v>1</v>
      </c>
      <c r="F502" s="111" t="s">
        <v>701</v>
      </c>
      <c r="H502" s="112">
        <v>2</v>
      </c>
      <c r="L502" s="108"/>
    </row>
    <row r="503" spans="2:12" s="13" customFormat="1">
      <c r="B503" s="113"/>
      <c r="D503" s="109" t="s">
        <v>125</v>
      </c>
      <c r="E503" s="114" t="s">
        <v>1</v>
      </c>
      <c r="F503" s="115" t="s">
        <v>702</v>
      </c>
      <c r="H503" s="114" t="s">
        <v>1</v>
      </c>
      <c r="L503" s="113"/>
    </row>
    <row r="504" spans="2:12" s="14" customFormat="1">
      <c r="B504" s="116"/>
      <c r="D504" s="109" t="s">
        <v>125</v>
      </c>
      <c r="E504" s="117" t="s">
        <v>1</v>
      </c>
      <c r="F504" s="118" t="s">
        <v>142</v>
      </c>
      <c r="H504" s="119">
        <v>4</v>
      </c>
      <c r="L504" s="116"/>
    </row>
    <row r="505" spans="2:12" s="1" customFormat="1" ht="24" customHeight="1">
      <c r="B505" s="101"/>
      <c r="C505" s="102" t="s">
        <v>703</v>
      </c>
      <c r="D505" s="102" t="s">
        <v>120</v>
      </c>
      <c r="E505" s="103" t="s">
        <v>704</v>
      </c>
      <c r="F505" s="104" t="s">
        <v>705</v>
      </c>
      <c r="G505" s="105" t="s">
        <v>615</v>
      </c>
      <c r="H505" s="106">
        <v>160.41999999999999</v>
      </c>
      <c r="I505" s="107">
        <v>0</v>
      </c>
      <c r="J505" s="107">
        <f>ROUND(I505*H505,2)</f>
        <v>0</v>
      </c>
      <c r="K505" s="104" t="s">
        <v>1</v>
      </c>
      <c r="L505" s="27"/>
    </row>
    <row r="506" spans="2:12" s="11" customFormat="1" ht="22.9" customHeight="1">
      <c r="B506" s="95"/>
      <c r="D506" s="96" t="s">
        <v>51</v>
      </c>
      <c r="E506" s="99" t="s">
        <v>706</v>
      </c>
      <c r="F506" s="99" t="s">
        <v>707</v>
      </c>
      <c r="J506" s="100">
        <f>SUM(J507:J509)</f>
        <v>0</v>
      </c>
      <c r="L506" s="95"/>
    </row>
    <row r="507" spans="2:12" s="1" customFormat="1" ht="24" customHeight="1">
      <c r="B507" s="101"/>
      <c r="C507" s="102" t="s">
        <v>708</v>
      </c>
      <c r="D507" s="102" t="s">
        <v>120</v>
      </c>
      <c r="E507" s="103" t="s">
        <v>709</v>
      </c>
      <c r="F507" s="104" t="s">
        <v>710</v>
      </c>
      <c r="G507" s="105" t="s">
        <v>711</v>
      </c>
      <c r="H507" s="106">
        <v>1</v>
      </c>
      <c r="I507" s="107">
        <v>0</v>
      </c>
      <c r="J507" s="107">
        <f>ROUND(I507*H507,2)</f>
        <v>0</v>
      </c>
      <c r="K507" s="104" t="s">
        <v>124</v>
      </c>
      <c r="L507" s="27"/>
    </row>
    <row r="508" spans="2:12" s="1" customFormat="1" ht="36" customHeight="1">
      <c r="B508" s="101"/>
      <c r="C508" s="102" t="s">
        <v>712</v>
      </c>
      <c r="D508" s="102" t="s">
        <v>120</v>
      </c>
      <c r="E508" s="103" t="s">
        <v>713</v>
      </c>
      <c r="F508" s="104" t="s">
        <v>714</v>
      </c>
      <c r="G508" s="105" t="s">
        <v>711</v>
      </c>
      <c r="H508" s="106">
        <v>1</v>
      </c>
      <c r="I508" s="107">
        <v>0</v>
      </c>
      <c r="J508" s="107">
        <f>ROUND(I508*H508,2)</f>
        <v>0</v>
      </c>
      <c r="K508" s="104" t="s">
        <v>124</v>
      </c>
      <c r="L508" s="27"/>
    </row>
    <row r="509" spans="2:12" s="1" customFormat="1" ht="24" customHeight="1">
      <c r="B509" s="101"/>
      <c r="C509" s="102" t="s">
        <v>715</v>
      </c>
      <c r="D509" s="102" t="s">
        <v>120</v>
      </c>
      <c r="E509" s="103" t="s">
        <v>716</v>
      </c>
      <c r="F509" s="104" t="s">
        <v>717</v>
      </c>
      <c r="G509" s="105" t="s">
        <v>615</v>
      </c>
      <c r="H509" s="106">
        <v>0.187</v>
      </c>
      <c r="I509" s="107">
        <v>0</v>
      </c>
      <c r="J509" s="107">
        <f>ROUND(I509*H509,2)</f>
        <v>0</v>
      </c>
      <c r="K509" s="104" t="s">
        <v>124</v>
      </c>
      <c r="L509" s="27"/>
    </row>
    <row r="510" spans="2:12" s="11" customFormat="1" ht="22.9" customHeight="1">
      <c r="B510" s="95"/>
      <c r="D510" s="96" t="s">
        <v>51</v>
      </c>
      <c r="E510" s="99" t="s">
        <v>718</v>
      </c>
      <c r="F510" s="99" t="s">
        <v>719</v>
      </c>
      <c r="J510" s="100">
        <f>SUM(J511:J602)</f>
        <v>0</v>
      </c>
      <c r="L510" s="95"/>
    </row>
    <row r="511" spans="2:12" s="1" customFormat="1" ht="24" customHeight="1">
      <c r="B511" s="101"/>
      <c r="C511" s="102" t="s">
        <v>720</v>
      </c>
      <c r="D511" s="102" t="s">
        <v>120</v>
      </c>
      <c r="E511" s="103" t="s">
        <v>721</v>
      </c>
      <c r="F511" s="104" t="s">
        <v>722</v>
      </c>
      <c r="G511" s="105" t="s">
        <v>137</v>
      </c>
      <c r="H511" s="106">
        <v>9.6859999999999999</v>
      </c>
      <c r="I511" s="107">
        <v>0</v>
      </c>
      <c r="J511" s="107">
        <f>ROUND(I511*H511,2)</f>
        <v>0</v>
      </c>
      <c r="K511" s="104" t="s">
        <v>1</v>
      </c>
      <c r="L511" s="27"/>
    </row>
    <row r="512" spans="2:12" s="1" customFormat="1" ht="29.25">
      <c r="B512" s="27"/>
      <c r="D512" s="109" t="s">
        <v>346</v>
      </c>
      <c r="F512" s="127" t="s">
        <v>723</v>
      </c>
      <c r="L512" s="27"/>
    </row>
    <row r="513" spans="2:12" s="12" customFormat="1" ht="22.5">
      <c r="B513" s="108"/>
      <c r="D513" s="109" t="s">
        <v>125</v>
      </c>
      <c r="E513" s="110" t="s">
        <v>1</v>
      </c>
      <c r="F513" s="111" t="s">
        <v>724</v>
      </c>
      <c r="H513" s="112">
        <v>0.61299999999999999</v>
      </c>
      <c r="L513" s="108"/>
    </row>
    <row r="514" spans="2:12" s="12" customFormat="1">
      <c r="B514" s="108"/>
      <c r="D514" s="109" t="s">
        <v>125</v>
      </c>
      <c r="E514" s="110" t="s">
        <v>1</v>
      </c>
      <c r="F514" s="111" t="s">
        <v>725</v>
      </c>
      <c r="H514" s="112">
        <v>0.39200000000000002</v>
      </c>
      <c r="L514" s="108"/>
    </row>
    <row r="515" spans="2:12" s="12" customFormat="1">
      <c r="B515" s="108"/>
      <c r="D515" s="109" t="s">
        <v>125</v>
      </c>
      <c r="E515" s="110" t="s">
        <v>1</v>
      </c>
      <c r="F515" s="111" t="s">
        <v>726</v>
      </c>
      <c r="H515" s="112">
        <v>2.544</v>
      </c>
      <c r="L515" s="108"/>
    </row>
    <row r="516" spans="2:12" s="12" customFormat="1" ht="22.5">
      <c r="B516" s="108"/>
      <c r="D516" s="109" t="s">
        <v>125</v>
      </c>
      <c r="E516" s="110" t="s">
        <v>1</v>
      </c>
      <c r="F516" s="111" t="s">
        <v>727</v>
      </c>
      <c r="H516" s="112">
        <v>0.23499999999999999</v>
      </c>
      <c r="L516" s="108"/>
    </row>
    <row r="517" spans="2:12" s="12" customFormat="1">
      <c r="B517" s="108"/>
      <c r="D517" s="109" t="s">
        <v>125</v>
      </c>
      <c r="E517" s="110" t="s">
        <v>1</v>
      </c>
      <c r="F517" s="111" t="s">
        <v>728</v>
      </c>
      <c r="H517" s="112">
        <v>1.081</v>
      </c>
      <c r="L517" s="108"/>
    </row>
    <row r="518" spans="2:12" s="12" customFormat="1">
      <c r="B518" s="108"/>
      <c r="D518" s="109" t="s">
        <v>125</v>
      </c>
      <c r="E518" s="110" t="s">
        <v>1</v>
      </c>
      <c r="F518" s="111" t="s">
        <v>729</v>
      </c>
      <c r="H518" s="112">
        <v>0.54800000000000004</v>
      </c>
      <c r="L518" s="108"/>
    </row>
    <row r="519" spans="2:12" s="12" customFormat="1">
      <c r="B519" s="108"/>
      <c r="D519" s="109" t="s">
        <v>125</v>
      </c>
      <c r="E519" s="110" t="s">
        <v>1</v>
      </c>
      <c r="F519" s="111" t="s">
        <v>730</v>
      </c>
      <c r="H519" s="112">
        <v>0.74</v>
      </c>
      <c r="L519" s="108"/>
    </row>
    <row r="520" spans="2:12" s="12" customFormat="1">
      <c r="B520" s="108"/>
      <c r="D520" s="109" t="s">
        <v>125</v>
      </c>
      <c r="E520" s="110" t="s">
        <v>1</v>
      </c>
      <c r="F520" s="111" t="s">
        <v>731</v>
      </c>
      <c r="H520" s="112">
        <v>0.215</v>
      </c>
      <c r="L520" s="108"/>
    </row>
    <row r="521" spans="2:12" s="12" customFormat="1">
      <c r="B521" s="108"/>
      <c r="D521" s="109" t="s">
        <v>125</v>
      </c>
      <c r="E521" s="110" t="s">
        <v>1</v>
      </c>
      <c r="F521" s="111" t="s">
        <v>732</v>
      </c>
      <c r="H521" s="112">
        <v>0.376</v>
      </c>
      <c r="L521" s="108"/>
    </row>
    <row r="522" spans="2:12" s="12" customFormat="1">
      <c r="B522" s="108"/>
      <c r="D522" s="109" t="s">
        <v>125</v>
      </c>
      <c r="E522" s="110" t="s">
        <v>1</v>
      </c>
      <c r="F522" s="111" t="s">
        <v>733</v>
      </c>
      <c r="H522" s="112">
        <v>1.044</v>
      </c>
      <c r="L522" s="108"/>
    </row>
    <row r="523" spans="2:12" s="12" customFormat="1">
      <c r="B523" s="108"/>
      <c r="D523" s="109" t="s">
        <v>125</v>
      </c>
      <c r="E523" s="110" t="s">
        <v>1</v>
      </c>
      <c r="F523" s="111" t="s">
        <v>734</v>
      </c>
      <c r="H523" s="112">
        <v>0.76900000000000002</v>
      </c>
      <c r="L523" s="108"/>
    </row>
    <row r="524" spans="2:12" s="12" customFormat="1" ht="45">
      <c r="B524" s="108"/>
      <c r="D524" s="109" t="s">
        <v>125</v>
      </c>
      <c r="E524" s="110" t="s">
        <v>1</v>
      </c>
      <c r="F524" s="111" t="s">
        <v>735</v>
      </c>
      <c r="H524" s="112">
        <v>1.129</v>
      </c>
      <c r="L524" s="108"/>
    </row>
    <row r="525" spans="2:12" s="14" customFormat="1">
      <c r="B525" s="116"/>
      <c r="D525" s="109" t="s">
        <v>125</v>
      </c>
      <c r="E525" s="117" t="s">
        <v>1</v>
      </c>
      <c r="F525" s="118" t="s">
        <v>142</v>
      </c>
      <c r="H525" s="119">
        <v>9.6859999999999999</v>
      </c>
      <c r="L525" s="116"/>
    </row>
    <row r="526" spans="2:12" s="1" customFormat="1" ht="72" customHeight="1">
      <c r="B526" s="101"/>
      <c r="C526" s="102" t="s">
        <v>736</v>
      </c>
      <c r="D526" s="102" t="s">
        <v>120</v>
      </c>
      <c r="E526" s="103" t="s">
        <v>737</v>
      </c>
      <c r="F526" s="104" t="s">
        <v>738</v>
      </c>
      <c r="G526" s="105" t="s">
        <v>123</v>
      </c>
      <c r="H526" s="106">
        <v>11.1</v>
      </c>
      <c r="I526" s="107">
        <v>0</v>
      </c>
      <c r="J526" s="107">
        <f>ROUND(I526*H526,2)</f>
        <v>0</v>
      </c>
      <c r="K526" s="104" t="s">
        <v>1</v>
      </c>
      <c r="L526" s="27"/>
    </row>
    <row r="527" spans="2:12" s="13" customFormat="1">
      <c r="B527" s="113"/>
      <c r="D527" s="109" t="s">
        <v>125</v>
      </c>
      <c r="E527" s="114" t="s">
        <v>1</v>
      </c>
      <c r="F527" s="115" t="s">
        <v>739</v>
      </c>
      <c r="H527" s="114" t="s">
        <v>1</v>
      </c>
      <c r="L527" s="113"/>
    </row>
    <row r="528" spans="2:12" s="12" customFormat="1">
      <c r="B528" s="108"/>
      <c r="D528" s="109" t="s">
        <v>125</v>
      </c>
      <c r="E528" s="110" t="s">
        <v>1</v>
      </c>
      <c r="F528" s="111" t="s">
        <v>740</v>
      </c>
      <c r="H528" s="112">
        <v>11.1</v>
      </c>
      <c r="L528" s="108"/>
    </row>
    <row r="529" spans="2:12" s="1" customFormat="1" ht="60" customHeight="1">
      <c r="B529" s="101"/>
      <c r="C529" s="102" t="s">
        <v>741</v>
      </c>
      <c r="D529" s="102" t="s">
        <v>120</v>
      </c>
      <c r="E529" s="103" t="s">
        <v>742</v>
      </c>
      <c r="F529" s="104" t="s">
        <v>743</v>
      </c>
      <c r="G529" s="105" t="s">
        <v>123</v>
      </c>
      <c r="H529" s="106">
        <v>11.1</v>
      </c>
      <c r="I529" s="107">
        <v>0</v>
      </c>
      <c r="J529" s="107">
        <f>ROUND(I529*H529,2)</f>
        <v>0</v>
      </c>
      <c r="K529" s="104" t="s">
        <v>1</v>
      </c>
      <c r="L529" s="27"/>
    </row>
    <row r="530" spans="2:12" s="1" customFormat="1" ht="19.5">
      <c r="B530" s="27"/>
      <c r="D530" s="109" t="s">
        <v>346</v>
      </c>
      <c r="F530" s="127" t="s">
        <v>744</v>
      </c>
      <c r="L530" s="27"/>
    </row>
    <row r="531" spans="2:12" s="12" customFormat="1">
      <c r="B531" s="108"/>
      <c r="D531" s="109" t="s">
        <v>125</v>
      </c>
      <c r="E531" s="110" t="s">
        <v>1</v>
      </c>
      <c r="F531" s="111" t="s">
        <v>740</v>
      </c>
      <c r="H531" s="112">
        <v>11.1</v>
      </c>
      <c r="L531" s="108"/>
    </row>
    <row r="532" spans="2:12" s="1" customFormat="1" ht="36" customHeight="1">
      <c r="B532" s="101"/>
      <c r="C532" s="102" t="s">
        <v>745</v>
      </c>
      <c r="D532" s="102" t="s">
        <v>120</v>
      </c>
      <c r="E532" s="103" t="s">
        <v>746</v>
      </c>
      <c r="F532" s="104" t="s">
        <v>747</v>
      </c>
      <c r="G532" s="105" t="s">
        <v>123</v>
      </c>
      <c r="H532" s="106">
        <v>9.4600000000000009</v>
      </c>
      <c r="I532" s="107">
        <v>0</v>
      </c>
      <c r="J532" s="107">
        <f>ROUND(I532*H532,2)</f>
        <v>0</v>
      </c>
      <c r="K532" s="104" t="s">
        <v>124</v>
      </c>
      <c r="L532" s="27"/>
    </row>
    <row r="533" spans="2:12" s="12" customFormat="1">
      <c r="B533" s="108"/>
      <c r="D533" s="109" t="s">
        <v>125</v>
      </c>
      <c r="E533" s="110" t="s">
        <v>1</v>
      </c>
      <c r="F533" s="111" t="s">
        <v>748</v>
      </c>
      <c r="H533" s="112">
        <v>9.4600000000000009</v>
      </c>
      <c r="L533" s="108"/>
    </row>
    <row r="534" spans="2:12" s="1" customFormat="1" ht="24" customHeight="1">
      <c r="B534" s="101"/>
      <c r="C534" s="102" t="s">
        <v>749</v>
      </c>
      <c r="D534" s="102" t="s">
        <v>120</v>
      </c>
      <c r="E534" s="103" t="s">
        <v>750</v>
      </c>
      <c r="F534" s="104" t="s">
        <v>751</v>
      </c>
      <c r="G534" s="105" t="s">
        <v>123</v>
      </c>
      <c r="H534" s="106">
        <v>14.021000000000001</v>
      </c>
      <c r="I534" s="107">
        <v>0</v>
      </c>
      <c r="J534" s="107">
        <f>ROUND(I534*H534,2)</f>
        <v>0</v>
      </c>
      <c r="K534" s="104" t="s">
        <v>124</v>
      </c>
      <c r="L534" s="27"/>
    </row>
    <row r="535" spans="2:12" s="12" customFormat="1" ht="22.5">
      <c r="B535" s="108"/>
      <c r="D535" s="109" t="s">
        <v>125</v>
      </c>
      <c r="E535" s="110" t="s">
        <v>1</v>
      </c>
      <c r="F535" s="111" t="s">
        <v>752</v>
      </c>
      <c r="H535" s="112">
        <v>14.021000000000001</v>
      </c>
      <c r="L535" s="108"/>
    </row>
    <row r="536" spans="2:12" s="1" customFormat="1" ht="24" customHeight="1">
      <c r="B536" s="101"/>
      <c r="C536" s="102" t="s">
        <v>753</v>
      </c>
      <c r="D536" s="102" t="s">
        <v>120</v>
      </c>
      <c r="E536" s="103" t="s">
        <v>754</v>
      </c>
      <c r="F536" s="104" t="s">
        <v>755</v>
      </c>
      <c r="G536" s="105" t="s">
        <v>123</v>
      </c>
      <c r="H536" s="106">
        <v>19.004000000000001</v>
      </c>
      <c r="I536" s="107">
        <v>0</v>
      </c>
      <c r="J536" s="107">
        <f>ROUND(I536*H536,2)</f>
        <v>0</v>
      </c>
      <c r="K536" s="104" t="s">
        <v>124</v>
      </c>
      <c r="L536" s="27"/>
    </row>
    <row r="537" spans="2:12" s="12" customFormat="1" ht="33.75">
      <c r="B537" s="108"/>
      <c r="D537" s="109" t="s">
        <v>125</v>
      </c>
      <c r="E537" s="110" t="s">
        <v>1</v>
      </c>
      <c r="F537" s="111" t="s">
        <v>756</v>
      </c>
      <c r="H537" s="112">
        <v>19.004000000000001</v>
      </c>
      <c r="L537" s="108"/>
    </row>
    <row r="538" spans="2:12" s="1" customFormat="1" ht="36" customHeight="1">
      <c r="B538" s="101"/>
      <c r="C538" s="102" t="s">
        <v>757</v>
      </c>
      <c r="D538" s="102" t="s">
        <v>120</v>
      </c>
      <c r="E538" s="103" t="s">
        <v>758</v>
      </c>
      <c r="F538" s="104" t="s">
        <v>759</v>
      </c>
      <c r="G538" s="105" t="s">
        <v>137</v>
      </c>
      <c r="H538" s="106">
        <v>13.708</v>
      </c>
      <c r="I538" s="107">
        <v>0</v>
      </c>
      <c r="J538" s="107">
        <f>ROUND(I538*H538,2)</f>
        <v>0</v>
      </c>
      <c r="K538" s="104" t="s">
        <v>1</v>
      </c>
      <c r="L538" s="27"/>
    </row>
    <row r="539" spans="2:12" s="13" customFormat="1" ht="22.5">
      <c r="B539" s="113"/>
      <c r="D539" s="109" t="s">
        <v>125</v>
      </c>
      <c r="E539" s="114" t="s">
        <v>1</v>
      </c>
      <c r="F539" s="115" t="s">
        <v>760</v>
      </c>
      <c r="H539" s="114" t="s">
        <v>1</v>
      </c>
      <c r="L539" s="113"/>
    </row>
    <row r="540" spans="2:12" s="12" customFormat="1">
      <c r="B540" s="108"/>
      <c r="D540" s="109" t="s">
        <v>125</v>
      </c>
      <c r="E540" s="110" t="s">
        <v>1</v>
      </c>
      <c r="F540" s="111" t="s">
        <v>761</v>
      </c>
      <c r="H540" s="112">
        <v>0.4</v>
      </c>
      <c r="L540" s="108"/>
    </row>
    <row r="541" spans="2:12" s="13" customFormat="1" ht="22.5">
      <c r="B541" s="113"/>
      <c r="D541" s="109" t="s">
        <v>125</v>
      </c>
      <c r="E541" s="114" t="s">
        <v>1</v>
      </c>
      <c r="F541" s="115" t="s">
        <v>762</v>
      </c>
      <c r="H541" s="114" t="s">
        <v>1</v>
      </c>
      <c r="L541" s="113"/>
    </row>
    <row r="542" spans="2:12" s="12" customFormat="1">
      <c r="B542" s="108"/>
      <c r="D542" s="109" t="s">
        <v>125</v>
      </c>
      <c r="E542" s="110" t="s">
        <v>1</v>
      </c>
      <c r="F542" s="111" t="s">
        <v>763</v>
      </c>
      <c r="H542" s="112">
        <v>0.13800000000000001</v>
      </c>
      <c r="L542" s="108"/>
    </row>
    <row r="543" spans="2:12" s="13" customFormat="1" ht="22.5">
      <c r="B543" s="113"/>
      <c r="D543" s="109" t="s">
        <v>125</v>
      </c>
      <c r="E543" s="114" t="s">
        <v>1</v>
      </c>
      <c r="F543" s="115" t="s">
        <v>764</v>
      </c>
      <c r="H543" s="114" t="s">
        <v>1</v>
      </c>
      <c r="L543" s="113"/>
    </row>
    <row r="544" spans="2:12" s="12" customFormat="1">
      <c r="B544" s="108"/>
      <c r="D544" s="109" t="s">
        <v>125</v>
      </c>
      <c r="E544" s="110" t="s">
        <v>1</v>
      </c>
      <c r="F544" s="111" t="s">
        <v>765</v>
      </c>
      <c r="H544" s="112">
        <v>0.80100000000000005</v>
      </c>
      <c r="L544" s="108"/>
    </row>
    <row r="545" spans="2:12" s="13" customFormat="1" ht="22.5">
      <c r="B545" s="113"/>
      <c r="D545" s="109" t="s">
        <v>125</v>
      </c>
      <c r="E545" s="114" t="s">
        <v>1</v>
      </c>
      <c r="F545" s="115" t="s">
        <v>766</v>
      </c>
      <c r="H545" s="114" t="s">
        <v>1</v>
      </c>
      <c r="L545" s="113"/>
    </row>
    <row r="546" spans="2:12" s="12" customFormat="1">
      <c r="B546" s="108"/>
      <c r="D546" s="109" t="s">
        <v>125</v>
      </c>
      <c r="E546" s="110" t="s">
        <v>1</v>
      </c>
      <c r="F546" s="111" t="s">
        <v>767</v>
      </c>
      <c r="H546" s="112">
        <v>0.26900000000000002</v>
      </c>
      <c r="L546" s="108"/>
    </row>
    <row r="547" spans="2:12" s="13" customFormat="1" ht="22.5">
      <c r="B547" s="113"/>
      <c r="D547" s="109" t="s">
        <v>125</v>
      </c>
      <c r="E547" s="114" t="s">
        <v>1</v>
      </c>
      <c r="F547" s="115" t="s">
        <v>768</v>
      </c>
      <c r="H547" s="114" t="s">
        <v>1</v>
      </c>
      <c r="L547" s="113"/>
    </row>
    <row r="548" spans="2:12" s="12" customFormat="1">
      <c r="B548" s="108"/>
      <c r="D548" s="109" t="s">
        <v>125</v>
      </c>
      <c r="E548" s="110" t="s">
        <v>1</v>
      </c>
      <c r="F548" s="111" t="s">
        <v>769</v>
      </c>
      <c r="H548" s="112">
        <v>2.5059999999999998</v>
      </c>
      <c r="L548" s="108"/>
    </row>
    <row r="549" spans="2:12" s="13" customFormat="1" ht="22.5">
      <c r="B549" s="113"/>
      <c r="D549" s="109" t="s">
        <v>125</v>
      </c>
      <c r="E549" s="114" t="s">
        <v>1</v>
      </c>
      <c r="F549" s="115" t="s">
        <v>770</v>
      </c>
      <c r="H549" s="114" t="s">
        <v>1</v>
      </c>
      <c r="L549" s="113"/>
    </row>
    <row r="550" spans="2:12" s="12" customFormat="1">
      <c r="B550" s="108"/>
      <c r="D550" s="109" t="s">
        <v>125</v>
      </c>
      <c r="E550" s="110" t="s">
        <v>1</v>
      </c>
      <c r="F550" s="111" t="s">
        <v>771</v>
      </c>
      <c r="H550" s="112">
        <v>0.80700000000000005</v>
      </c>
      <c r="L550" s="108"/>
    </row>
    <row r="551" spans="2:12" s="13" customFormat="1" ht="22.5">
      <c r="B551" s="113"/>
      <c r="D551" s="109" t="s">
        <v>125</v>
      </c>
      <c r="E551" s="114" t="s">
        <v>1</v>
      </c>
      <c r="F551" s="115" t="s">
        <v>772</v>
      </c>
      <c r="H551" s="114" t="s">
        <v>1</v>
      </c>
      <c r="L551" s="113"/>
    </row>
    <row r="552" spans="2:12" s="12" customFormat="1">
      <c r="B552" s="108"/>
      <c r="D552" s="109" t="s">
        <v>125</v>
      </c>
      <c r="E552" s="110" t="s">
        <v>1</v>
      </c>
      <c r="F552" s="111" t="s">
        <v>773</v>
      </c>
      <c r="H552" s="112">
        <v>0.65300000000000002</v>
      </c>
      <c r="L552" s="108"/>
    </row>
    <row r="553" spans="2:12" s="13" customFormat="1" ht="22.5">
      <c r="B553" s="113"/>
      <c r="D553" s="109" t="s">
        <v>125</v>
      </c>
      <c r="E553" s="114" t="s">
        <v>1</v>
      </c>
      <c r="F553" s="115" t="s">
        <v>774</v>
      </c>
      <c r="H553" s="114" t="s">
        <v>1</v>
      </c>
      <c r="L553" s="113"/>
    </row>
    <row r="554" spans="2:12" s="12" customFormat="1">
      <c r="B554" s="108"/>
      <c r="D554" s="109" t="s">
        <v>125</v>
      </c>
      <c r="E554" s="110" t="s">
        <v>1</v>
      </c>
      <c r="F554" s="111" t="s">
        <v>775</v>
      </c>
      <c r="H554" s="112">
        <v>1.9790000000000001</v>
      </c>
      <c r="L554" s="108"/>
    </row>
    <row r="555" spans="2:12" s="13" customFormat="1" ht="22.5">
      <c r="B555" s="113"/>
      <c r="D555" s="109" t="s">
        <v>125</v>
      </c>
      <c r="E555" s="114" t="s">
        <v>1</v>
      </c>
      <c r="F555" s="115" t="s">
        <v>776</v>
      </c>
      <c r="H555" s="114" t="s">
        <v>1</v>
      </c>
      <c r="L555" s="113"/>
    </row>
    <row r="556" spans="2:12" s="12" customFormat="1">
      <c r="B556" s="108"/>
      <c r="D556" s="109" t="s">
        <v>125</v>
      </c>
      <c r="E556" s="110" t="s">
        <v>1</v>
      </c>
      <c r="F556" s="111" t="s">
        <v>777</v>
      </c>
      <c r="H556" s="112">
        <v>5.7709999999999999</v>
      </c>
      <c r="L556" s="108"/>
    </row>
    <row r="557" spans="2:12" s="13" customFormat="1" ht="22.5">
      <c r="B557" s="113"/>
      <c r="D557" s="109" t="s">
        <v>125</v>
      </c>
      <c r="E557" s="114" t="s">
        <v>1</v>
      </c>
      <c r="F557" s="115" t="s">
        <v>778</v>
      </c>
      <c r="H557" s="114" t="s">
        <v>1</v>
      </c>
      <c r="L557" s="113"/>
    </row>
    <row r="558" spans="2:12" s="12" customFormat="1">
      <c r="B558" s="108"/>
      <c r="D558" s="109" t="s">
        <v>125</v>
      </c>
      <c r="E558" s="110" t="s">
        <v>1</v>
      </c>
      <c r="F558" s="111" t="s">
        <v>779</v>
      </c>
      <c r="H558" s="112">
        <v>0.38400000000000001</v>
      </c>
      <c r="L558" s="108"/>
    </row>
    <row r="559" spans="2:12" s="13" customFormat="1" ht="33.75">
      <c r="B559" s="113"/>
      <c r="D559" s="109" t="s">
        <v>125</v>
      </c>
      <c r="E559" s="114" t="s">
        <v>1</v>
      </c>
      <c r="F559" s="115" t="s">
        <v>780</v>
      </c>
      <c r="H559" s="114" t="s">
        <v>1</v>
      </c>
      <c r="L559" s="113"/>
    </row>
    <row r="560" spans="2:12" s="14" customFormat="1">
      <c r="B560" s="116"/>
      <c r="D560" s="109" t="s">
        <v>125</v>
      </c>
      <c r="E560" s="117" t="s">
        <v>1</v>
      </c>
      <c r="F560" s="118" t="s">
        <v>142</v>
      </c>
      <c r="H560" s="119">
        <v>13.708</v>
      </c>
      <c r="L560" s="116"/>
    </row>
    <row r="561" spans="2:12" s="1" customFormat="1" ht="48" customHeight="1">
      <c r="B561" s="101"/>
      <c r="C561" s="102" t="s">
        <v>781</v>
      </c>
      <c r="D561" s="102" t="s">
        <v>120</v>
      </c>
      <c r="E561" s="103" t="s">
        <v>782</v>
      </c>
      <c r="F561" s="104" t="s">
        <v>783</v>
      </c>
      <c r="G561" s="105" t="s">
        <v>137</v>
      </c>
      <c r="H561" s="106">
        <v>7.1130000000000004</v>
      </c>
      <c r="I561" s="107">
        <v>0</v>
      </c>
      <c r="J561" s="107">
        <f>ROUND(I561*H561,2)</f>
        <v>0</v>
      </c>
      <c r="K561" s="104" t="s">
        <v>1</v>
      </c>
      <c r="L561" s="27"/>
    </row>
    <row r="562" spans="2:12" s="13" customFormat="1" ht="22.5">
      <c r="B562" s="113"/>
      <c r="D562" s="109" t="s">
        <v>125</v>
      </c>
      <c r="E562" s="114" t="s">
        <v>1</v>
      </c>
      <c r="F562" s="115" t="s">
        <v>784</v>
      </c>
      <c r="H562" s="114" t="s">
        <v>1</v>
      </c>
      <c r="L562" s="113"/>
    </row>
    <row r="563" spans="2:12" s="12" customFormat="1">
      <c r="B563" s="108"/>
      <c r="D563" s="109" t="s">
        <v>125</v>
      </c>
      <c r="E563" s="110" t="s">
        <v>1</v>
      </c>
      <c r="F563" s="111" t="s">
        <v>785</v>
      </c>
      <c r="H563" s="112">
        <v>0.625</v>
      </c>
      <c r="L563" s="108"/>
    </row>
    <row r="564" spans="2:12" s="13" customFormat="1" ht="22.5">
      <c r="B564" s="113"/>
      <c r="D564" s="109" t="s">
        <v>125</v>
      </c>
      <c r="E564" s="114" t="s">
        <v>1</v>
      </c>
      <c r="F564" s="115" t="s">
        <v>786</v>
      </c>
      <c r="H564" s="114" t="s">
        <v>1</v>
      </c>
      <c r="L564" s="113"/>
    </row>
    <row r="565" spans="2:12" s="12" customFormat="1">
      <c r="B565" s="108"/>
      <c r="D565" s="109" t="s">
        <v>125</v>
      </c>
      <c r="E565" s="110" t="s">
        <v>1</v>
      </c>
      <c r="F565" s="111" t="s">
        <v>787</v>
      </c>
      <c r="H565" s="112">
        <v>0.26</v>
      </c>
      <c r="L565" s="108"/>
    </row>
    <row r="566" spans="2:12" s="13" customFormat="1" ht="22.5">
      <c r="B566" s="113"/>
      <c r="D566" s="109" t="s">
        <v>125</v>
      </c>
      <c r="E566" s="114" t="s">
        <v>1</v>
      </c>
      <c r="F566" s="115" t="s">
        <v>788</v>
      </c>
      <c r="H566" s="114" t="s">
        <v>1</v>
      </c>
      <c r="L566" s="113"/>
    </row>
    <row r="567" spans="2:12" s="12" customFormat="1">
      <c r="B567" s="108"/>
      <c r="D567" s="109" t="s">
        <v>125</v>
      </c>
      <c r="E567" s="110" t="s">
        <v>1</v>
      </c>
      <c r="F567" s="111" t="s">
        <v>789</v>
      </c>
      <c r="H567" s="112">
        <v>0.12</v>
      </c>
      <c r="L567" s="108"/>
    </row>
    <row r="568" spans="2:12" s="13" customFormat="1" ht="22.5">
      <c r="B568" s="113"/>
      <c r="D568" s="109" t="s">
        <v>125</v>
      </c>
      <c r="E568" s="114" t="s">
        <v>1</v>
      </c>
      <c r="F568" s="115" t="s">
        <v>790</v>
      </c>
      <c r="H568" s="114" t="s">
        <v>1</v>
      </c>
      <c r="L568" s="113"/>
    </row>
    <row r="569" spans="2:12" s="12" customFormat="1">
      <c r="B569" s="108"/>
      <c r="D569" s="109" t="s">
        <v>125</v>
      </c>
      <c r="E569" s="110" t="s">
        <v>1</v>
      </c>
      <c r="F569" s="111" t="s">
        <v>791</v>
      </c>
      <c r="H569" s="112">
        <v>1.3560000000000001</v>
      </c>
      <c r="L569" s="108"/>
    </row>
    <row r="570" spans="2:12" s="13" customFormat="1" ht="22.5">
      <c r="B570" s="113"/>
      <c r="D570" s="109" t="s">
        <v>125</v>
      </c>
      <c r="E570" s="114" t="s">
        <v>1</v>
      </c>
      <c r="F570" s="115" t="s">
        <v>792</v>
      </c>
      <c r="H570" s="114" t="s">
        <v>1</v>
      </c>
      <c r="L570" s="113"/>
    </row>
    <row r="571" spans="2:12" s="12" customFormat="1">
      <c r="B571" s="108"/>
      <c r="D571" s="109" t="s">
        <v>125</v>
      </c>
      <c r="E571" s="110" t="s">
        <v>1</v>
      </c>
      <c r="F571" s="111" t="s">
        <v>793</v>
      </c>
      <c r="H571" s="112">
        <v>0.33200000000000002</v>
      </c>
      <c r="L571" s="108"/>
    </row>
    <row r="572" spans="2:12" s="13" customFormat="1" ht="22.5">
      <c r="B572" s="113"/>
      <c r="D572" s="109" t="s">
        <v>125</v>
      </c>
      <c r="E572" s="114" t="s">
        <v>1</v>
      </c>
      <c r="F572" s="115" t="s">
        <v>794</v>
      </c>
      <c r="H572" s="114" t="s">
        <v>1</v>
      </c>
      <c r="L572" s="113"/>
    </row>
    <row r="573" spans="2:12" s="12" customFormat="1">
      <c r="B573" s="108"/>
      <c r="D573" s="109" t="s">
        <v>125</v>
      </c>
      <c r="E573" s="110" t="s">
        <v>1</v>
      </c>
      <c r="F573" s="111" t="s">
        <v>795</v>
      </c>
      <c r="H573" s="112">
        <v>0.70399999999999996</v>
      </c>
      <c r="L573" s="108"/>
    </row>
    <row r="574" spans="2:12" s="13" customFormat="1" ht="22.5">
      <c r="B574" s="113"/>
      <c r="D574" s="109" t="s">
        <v>125</v>
      </c>
      <c r="E574" s="114" t="s">
        <v>1</v>
      </c>
      <c r="F574" s="115" t="s">
        <v>796</v>
      </c>
      <c r="H574" s="114" t="s">
        <v>1</v>
      </c>
      <c r="L574" s="113"/>
    </row>
    <row r="575" spans="2:12" s="12" customFormat="1">
      <c r="B575" s="108"/>
      <c r="D575" s="109" t="s">
        <v>125</v>
      </c>
      <c r="E575" s="110" t="s">
        <v>1</v>
      </c>
      <c r="F575" s="111" t="s">
        <v>797</v>
      </c>
      <c r="H575" s="112">
        <v>2.8159999999999998</v>
      </c>
      <c r="L575" s="108"/>
    </row>
    <row r="576" spans="2:12" s="13" customFormat="1" ht="33.75">
      <c r="B576" s="113"/>
      <c r="D576" s="109" t="s">
        <v>125</v>
      </c>
      <c r="E576" s="114" t="s">
        <v>1</v>
      </c>
      <c r="F576" s="115" t="s">
        <v>798</v>
      </c>
      <c r="H576" s="114" t="s">
        <v>1</v>
      </c>
      <c r="L576" s="113"/>
    </row>
    <row r="577" spans="2:12" s="12" customFormat="1">
      <c r="B577" s="108"/>
      <c r="D577" s="109" t="s">
        <v>125</v>
      </c>
      <c r="E577" s="110" t="s">
        <v>1</v>
      </c>
      <c r="F577" s="111" t="s">
        <v>799</v>
      </c>
      <c r="H577" s="112">
        <v>0.44400000000000001</v>
      </c>
      <c r="L577" s="108"/>
    </row>
    <row r="578" spans="2:12" s="13" customFormat="1" ht="22.5">
      <c r="B578" s="113"/>
      <c r="D578" s="109" t="s">
        <v>125</v>
      </c>
      <c r="E578" s="114" t="s">
        <v>1</v>
      </c>
      <c r="F578" s="115" t="s">
        <v>800</v>
      </c>
      <c r="H578" s="114" t="s">
        <v>1</v>
      </c>
      <c r="L578" s="113"/>
    </row>
    <row r="579" spans="2:12" s="12" customFormat="1">
      <c r="B579" s="108"/>
      <c r="D579" s="109" t="s">
        <v>125</v>
      </c>
      <c r="E579" s="110" t="s">
        <v>1</v>
      </c>
      <c r="F579" s="111" t="s">
        <v>801</v>
      </c>
      <c r="H579" s="112">
        <v>0.45600000000000002</v>
      </c>
      <c r="L579" s="108"/>
    </row>
    <row r="580" spans="2:12" s="13" customFormat="1" ht="33.75">
      <c r="B580" s="113"/>
      <c r="D580" s="109" t="s">
        <v>125</v>
      </c>
      <c r="E580" s="114" t="s">
        <v>1</v>
      </c>
      <c r="F580" s="115" t="s">
        <v>802</v>
      </c>
      <c r="H580" s="114" t="s">
        <v>1</v>
      </c>
      <c r="L580" s="113"/>
    </row>
    <row r="581" spans="2:12" s="14" customFormat="1">
      <c r="B581" s="116"/>
      <c r="D581" s="109" t="s">
        <v>125</v>
      </c>
      <c r="E581" s="117" t="s">
        <v>1</v>
      </c>
      <c r="F581" s="118" t="s">
        <v>142</v>
      </c>
      <c r="H581" s="119">
        <v>7.1129999999999995</v>
      </c>
      <c r="L581" s="116"/>
    </row>
    <row r="582" spans="2:12" s="1" customFormat="1" ht="36" customHeight="1">
      <c r="B582" s="101"/>
      <c r="C582" s="102" t="s">
        <v>803</v>
      </c>
      <c r="D582" s="102" t="s">
        <v>120</v>
      </c>
      <c r="E582" s="103" t="s">
        <v>804</v>
      </c>
      <c r="F582" s="104" t="s">
        <v>805</v>
      </c>
      <c r="G582" s="105" t="s">
        <v>137</v>
      </c>
      <c r="H582" s="106">
        <v>1.52</v>
      </c>
      <c r="I582" s="107">
        <v>0</v>
      </c>
      <c r="J582" s="107">
        <f>ROUND(I582*H582,2)</f>
        <v>0</v>
      </c>
      <c r="K582" s="104" t="s">
        <v>1</v>
      </c>
      <c r="L582" s="27"/>
    </row>
    <row r="583" spans="2:12" s="13" customFormat="1">
      <c r="B583" s="113"/>
      <c r="D583" s="109" t="s">
        <v>125</v>
      </c>
      <c r="E583" s="114" t="s">
        <v>1</v>
      </c>
      <c r="F583" s="115" t="s">
        <v>806</v>
      </c>
      <c r="H583" s="114" t="s">
        <v>1</v>
      </c>
      <c r="L583" s="113"/>
    </row>
    <row r="584" spans="2:12" s="13" customFormat="1" ht="22.5">
      <c r="B584" s="113"/>
      <c r="D584" s="109" t="s">
        <v>125</v>
      </c>
      <c r="E584" s="114" t="s">
        <v>1</v>
      </c>
      <c r="F584" s="115" t="s">
        <v>807</v>
      </c>
      <c r="H584" s="114" t="s">
        <v>1</v>
      </c>
      <c r="L584" s="113"/>
    </row>
    <row r="585" spans="2:12" s="12" customFormat="1">
      <c r="B585" s="108"/>
      <c r="D585" s="109" t="s">
        <v>125</v>
      </c>
      <c r="E585" s="110" t="s">
        <v>1</v>
      </c>
      <c r="F585" s="111" t="s">
        <v>808</v>
      </c>
      <c r="H585" s="112">
        <v>0.77100000000000002</v>
      </c>
      <c r="L585" s="108"/>
    </row>
    <row r="586" spans="2:12" s="13" customFormat="1" ht="22.5">
      <c r="B586" s="113"/>
      <c r="D586" s="109" t="s">
        <v>125</v>
      </c>
      <c r="E586" s="114" t="s">
        <v>1</v>
      </c>
      <c r="F586" s="115" t="s">
        <v>809</v>
      </c>
      <c r="H586" s="114" t="s">
        <v>1</v>
      </c>
      <c r="L586" s="113"/>
    </row>
    <row r="587" spans="2:12" s="12" customFormat="1">
      <c r="B587" s="108"/>
      <c r="D587" s="109" t="s">
        <v>125</v>
      </c>
      <c r="E587" s="110" t="s">
        <v>1</v>
      </c>
      <c r="F587" s="111" t="s">
        <v>810</v>
      </c>
      <c r="H587" s="112">
        <v>0.122</v>
      </c>
      <c r="L587" s="108"/>
    </row>
    <row r="588" spans="2:12" s="13" customFormat="1" ht="22.5">
      <c r="B588" s="113"/>
      <c r="D588" s="109" t="s">
        <v>125</v>
      </c>
      <c r="E588" s="114" t="s">
        <v>1</v>
      </c>
      <c r="F588" s="115" t="s">
        <v>811</v>
      </c>
      <c r="H588" s="114" t="s">
        <v>1</v>
      </c>
      <c r="L588" s="113"/>
    </row>
    <row r="589" spans="2:12" s="12" customFormat="1">
      <c r="B589" s="108"/>
      <c r="D589" s="109" t="s">
        <v>125</v>
      </c>
      <c r="E589" s="110" t="s">
        <v>1</v>
      </c>
      <c r="F589" s="111" t="s">
        <v>812</v>
      </c>
      <c r="H589" s="112">
        <v>0.20499999999999999</v>
      </c>
      <c r="L589" s="108"/>
    </row>
    <row r="590" spans="2:12" s="13" customFormat="1" ht="22.5">
      <c r="B590" s="113"/>
      <c r="D590" s="109" t="s">
        <v>125</v>
      </c>
      <c r="E590" s="114" t="s">
        <v>1</v>
      </c>
      <c r="F590" s="115" t="s">
        <v>813</v>
      </c>
      <c r="H590" s="114" t="s">
        <v>1</v>
      </c>
      <c r="L590" s="113"/>
    </row>
    <row r="591" spans="2:12" s="12" customFormat="1">
      <c r="B591" s="108"/>
      <c r="D591" s="109" t="s">
        <v>125</v>
      </c>
      <c r="E591" s="110" t="s">
        <v>1</v>
      </c>
      <c r="F591" s="111" t="s">
        <v>814</v>
      </c>
      <c r="H591" s="112">
        <v>6.0999999999999999E-2</v>
      </c>
      <c r="L591" s="108"/>
    </row>
    <row r="592" spans="2:12" s="13" customFormat="1" ht="22.5">
      <c r="B592" s="113"/>
      <c r="D592" s="109" t="s">
        <v>125</v>
      </c>
      <c r="E592" s="114" t="s">
        <v>1</v>
      </c>
      <c r="F592" s="115" t="s">
        <v>815</v>
      </c>
      <c r="H592" s="114" t="s">
        <v>1</v>
      </c>
      <c r="L592" s="113"/>
    </row>
    <row r="593" spans="2:12" s="12" customFormat="1">
      <c r="B593" s="108"/>
      <c r="D593" s="109" t="s">
        <v>125</v>
      </c>
      <c r="E593" s="110" t="s">
        <v>1</v>
      </c>
      <c r="F593" s="111" t="s">
        <v>816</v>
      </c>
      <c r="H593" s="112">
        <v>0.224</v>
      </c>
      <c r="L593" s="108"/>
    </row>
    <row r="594" spans="2:12" s="13" customFormat="1" ht="22.5">
      <c r="B594" s="113"/>
      <c r="D594" s="109" t="s">
        <v>125</v>
      </c>
      <c r="E594" s="114" t="s">
        <v>1</v>
      </c>
      <c r="F594" s="115" t="s">
        <v>817</v>
      </c>
      <c r="H594" s="114" t="s">
        <v>1</v>
      </c>
      <c r="L594" s="113"/>
    </row>
    <row r="595" spans="2:12" s="12" customFormat="1">
      <c r="B595" s="108"/>
      <c r="D595" s="109" t="s">
        <v>125</v>
      </c>
      <c r="E595" s="110" t="s">
        <v>1</v>
      </c>
      <c r="F595" s="111" t="s">
        <v>818</v>
      </c>
      <c r="H595" s="112">
        <v>0.13700000000000001</v>
      </c>
      <c r="L595" s="108"/>
    </row>
    <row r="596" spans="2:12" s="13" customFormat="1" ht="33.75">
      <c r="B596" s="113"/>
      <c r="D596" s="109" t="s">
        <v>125</v>
      </c>
      <c r="E596" s="114" t="s">
        <v>1</v>
      </c>
      <c r="F596" s="115" t="s">
        <v>819</v>
      </c>
      <c r="H596" s="114" t="s">
        <v>1</v>
      </c>
      <c r="L596" s="113"/>
    </row>
    <row r="597" spans="2:12" s="14" customFormat="1">
      <c r="B597" s="116"/>
      <c r="D597" s="109" t="s">
        <v>125</v>
      </c>
      <c r="E597" s="117" t="s">
        <v>1</v>
      </c>
      <c r="F597" s="118" t="s">
        <v>142</v>
      </c>
      <c r="H597" s="119">
        <v>1.52</v>
      </c>
      <c r="L597" s="116"/>
    </row>
    <row r="598" spans="2:12" s="1" customFormat="1" ht="48" customHeight="1">
      <c r="B598" s="101"/>
      <c r="C598" s="102" t="s">
        <v>820</v>
      </c>
      <c r="D598" s="102" t="s">
        <v>120</v>
      </c>
      <c r="E598" s="103" t="s">
        <v>821</v>
      </c>
      <c r="F598" s="104" t="s">
        <v>822</v>
      </c>
      <c r="G598" s="105" t="s">
        <v>123</v>
      </c>
      <c r="H598" s="106">
        <v>88.53</v>
      </c>
      <c r="I598" s="107">
        <v>0</v>
      </c>
      <c r="J598" s="107">
        <f>ROUND(I598*H598,2)</f>
        <v>0</v>
      </c>
      <c r="K598" s="104" t="s">
        <v>138</v>
      </c>
      <c r="L598" s="27"/>
    </row>
    <row r="599" spans="2:12" s="1" customFormat="1" ht="136.5">
      <c r="B599" s="27"/>
      <c r="D599" s="109" t="s">
        <v>346</v>
      </c>
      <c r="F599" s="127" t="s">
        <v>823</v>
      </c>
      <c r="L599" s="27"/>
    </row>
    <row r="600" spans="2:12" s="1" customFormat="1" ht="36" customHeight="1">
      <c r="B600" s="101"/>
      <c r="C600" s="102" t="s">
        <v>824</v>
      </c>
      <c r="D600" s="102" t="s">
        <v>120</v>
      </c>
      <c r="E600" s="103" t="s">
        <v>825</v>
      </c>
      <c r="F600" s="104" t="s">
        <v>826</v>
      </c>
      <c r="G600" s="105" t="s">
        <v>211</v>
      </c>
      <c r="H600" s="106">
        <v>1</v>
      </c>
      <c r="I600" s="107">
        <v>0</v>
      </c>
      <c r="J600" s="107">
        <f>ROUND(I600*H600,2)</f>
        <v>0</v>
      </c>
      <c r="K600" s="104" t="s">
        <v>1</v>
      </c>
      <c r="L600" s="27"/>
    </row>
    <row r="601" spans="2:12" s="1" customFormat="1" ht="48.75">
      <c r="B601" s="27"/>
      <c r="D601" s="109" t="s">
        <v>346</v>
      </c>
      <c r="F601" s="127" t="s">
        <v>827</v>
      </c>
      <c r="L601" s="27"/>
    </row>
    <row r="602" spans="2:12" s="1" customFormat="1" ht="24" customHeight="1">
      <c r="B602" s="101"/>
      <c r="C602" s="102" t="s">
        <v>828</v>
      </c>
      <c r="D602" s="102" t="s">
        <v>120</v>
      </c>
      <c r="E602" s="103" t="s">
        <v>829</v>
      </c>
      <c r="F602" s="104" t="s">
        <v>830</v>
      </c>
      <c r="G602" s="105" t="s">
        <v>615</v>
      </c>
      <c r="H602" s="106">
        <v>161.28</v>
      </c>
      <c r="I602" s="107">
        <v>0</v>
      </c>
      <c r="J602" s="107">
        <f>ROUND(I602*H602,2)</f>
        <v>0</v>
      </c>
      <c r="K602" s="104" t="s">
        <v>138</v>
      </c>
      <c r="L602" s="27"/>
    </row>
    <row r="603" spans="2:12" s="11" customFormat="1" ht="22.9" customHeight="1">
      <c r="B603" s="95"/>
      <c r="D603" s="96" t="s">
        <v>51</v>
      </c>
      <c r="E603" s="99" t="s">
        <v>831</v>
      </c>
      <c r="F603" s="99" t="s">
        <v>832</v>
      </c>
      <c r="J603" s="100">
        <f>SUM(J604:J653)</f>
        <v>0</v>
      </c>
      <c r="L603" s="95"/>
    </row>
    <row r="604" spans="2:12" s="1" customFormat="1" ht="36" customHeight="1">
      <c r="B604" s="101"/>
      <c r="C604" s="102" t="s">
        <v>833</v>
      </c>
      <c r="D604" s="102" t="s">
        <v>120</v>
      </c>
      <c r="E604" s="103" t="s">
        <v>834</v>
      </c>
      <c r="F604" s="104" t="s">
        <v>835</v>
      </c>
      <c r="G604" s="105" t="s">
        <v>123</v>
      </c>
      <c r="H604" s="106">
        <v>133.71</v>
      </c>
      <c r="I604" s="107">
        <v>0</v>
      </c>
      <c r="J604" s="107">
        <f>ROUND(I604*H604,2)</f>
        <v>0</v>
      </c>
      <c r="K604" s="104" t="s">
        <v>124</v>
      </c>
      <c r="L604" s="27"/>
    </row>
    <row r="605" spans="2:12" s="12" customFormat="1" ht="22.5">
      <c r="B605" s="108"/>
      <c r="D605" s="109" t="s">
        <v>125</v>
      </c>
      <c r="E605" s="110" t="s">
        <v>1</v>
      </c>
      <c r="F605" s="111" t="s">
        <v>836</v>
      </c>
      <c r="H605" s="112">
        <v>133.71</v>
      </c>
      <c r="L605" s="108"/>
    </row>
    <row r="606" spans="2:12" s="1" customFormat="1" ht="24" customHeight="1">
      <c r="B606" s="101"/>
      <c r="C606" s="102" t="s">
        <v>837</v>
      </c>
      <c r="D606" s="102" t="s">
        <v>120</v>
      </c>
      <c r="E606" s="103" t="s">
        <v>838</v>
      </c>
      <c r="F606" s="104" t="s">
        <v>839</v>
      </c>
      <c r="G606" s="105" t="s">
        <v>123</v>
      </c>
      <c r="H606" s="106">
        <v>80</v>
      </c>
      <c r="I606" s="107">
        <v>0</v>
      </c>
      <c r="J606" s="107">
        <f>ROUND(I606*H606,2)</f>
        <v>0</v>
      </c>
      <c r="K606" s="104" t="s">
        <v>124</v>
      </c>
      <c r="L606" s="27"/>
    </row>
    <row r="607" spans="2:12" s="1" customFormat="1" ht="107.25">
      <c r="B607" s="27"/>
      <c r="D607" s="109" t="s">
        <v>346</v>
      </c>
      <c r="F607" s="127" t="s">
        <v>840</v>
      </c>
      <c r="L607" s="27"/>
    </row>
    <row r="608" spans="2:12" s="1" customFormat="1" ht="24" customHeight="1">
      <c r="B608" s="101"/>
      <c r="C608" s="102" t="s">
        <v>841</v>
      </c>
      <c r="D608" s="102" t="s">
        <v>120</v>
      </c>
      <c r="E608" s="103" t="s">
        <v>842</v>
      </c>
      <c r="F608" s="104" t="s">
        <v>843</v>
      </c>
      <c r="G608" s="105" t="s">
        <v>123</v>
      </c>
      <c r="H608" s="106">
        <v>141.875</v>
      </c>
      <c r="I608" s="107">
        <v>0</v>
      </c>
      <c r="J608" s="107">
        <f>ROUND(I608*H608,2)</f>
        <v>0</v>
      </c>
      <c r="K608" s="104" t="s">
        <v>1</v>
      </c>
      <c r="L608" s="27"/>
    </row>
    <row r="609" spans="2:12" s="1" customFormat="1" ht="87.75">
      <c r="B609" s="27"/>
      <c r="D609" s="109" t="s">
        <v>346</v>
      </c>
      <c r="F609" s="127" t="s">
        <v>844</v>
      </c>
      <c r="L609" s="27"/>
    </row>
    <row r="610" spans="2:12" s="12" customFormat="1">
      <c r="B610" s="108"/>
      <c r="D610" s="109" t="s">
        <v>125</v>
      </c>
      <c r="E610" s="110" t="s">
        <v>1</v>
      </c>
      <c r="F610" s="111" t="s">
        <v>845</v>
      </c>
      <c r="H610" s="112">
        <v>192.5</v>
      </c>
      <c r="L610" s="108"/>
    </row>
    <row r="611" spans="2:12" s="12" customFormat="1" ht="22.5">
      <c r="B611" s="108"/>
      <c r="D611" s="109" t="s">
        <v>125</v>
      </c>
      <c r="E611" s="110" t="s">
        <v>1</v>
      </c>
      <c r="F611" s="111" t="s">
        <v>846</v>
      </c>
      <c r="H611" s="112">
        <v>-50.625</v>
      </c>
      <c r="L611" s="108"/>
    </row>
    <row r="612" spans="2:12" s="14" customFormat="1">
      <c r="B612" s="116"/>
      <c r="D612" s="109" t="s">
        <v>125</v>
      </c>
      <c r="E612" s="117" t="s">
        <v>1</v>
      </c>
      <c r="F612" s="118" t="s">
        <v>142</v>
      </c>
      <c r="H612" s="119">
        <v>141.875</v>
      </c>
      <c r="L612" s="116"/>
    </row>
    <row r="613" spans="2:12" s="1" customFormat="1" ht="24" customHeight="1">
      <c r="B613" s="101"/>
      <c r="C613" s="102" t="s">
        <v>847</v>
      </c>
      <c r="D613" s="102" t="s">
        <v>120</v>
      </c>
      <c r="E613" s="103" t="s">
        <v>848</v>
      </c>
      <c r="F613" s="104" t="s">
        <v>849</v>
      </c>
      <c r="G613" s="105" t="s">
        <v>123</v>
      </c>
      <c r="H613" s="106">
        <v>7.3479999999999999</v>
      </c>
      <c r="I613" s="107">
        <v>0</v>
      </c>
      <c r="J613" s="107">
        <f>ROUND(I613*H613,2)</f>
        <v>0</v>
      </c>
      <c r="K613" s="104" t="s">
        <v>1</v>
      </c>
      <c r="L613" s="27"/>
    </row>
    <row r="614" spans="2:12" s="1" customFormat="1" ht="165.75">
      <c r="B614" s="27"/>
      <c r="D614" s="109" t="s">
        <v>346</v>
      </c>
      <c r="F614" s="127" t="s">
        <v>850</v>
      </c>
      <c r="L614" s="27"/>
    </row>
    <row r="615" spans="2:12" s="12" customFormat="1">
      <c r="B615" s="108"/>
      <c r="D615" s="109" t="s">
        <v>125</v>
      </c>
      <c r="E615" s="110" t="s">
        <v>1</v>
      </c>
      <c r="F615" s="111" t="s">
        <v>851</v>
      </c>
      <c r="H615" s="112">
        <v>7.3479999999999999</v>
      </c>
      <c r="L615" s="108"/>
    </row>
    <row r="616" spans="2:12" s="14" customFormat="1">
      <c r="B616" s="116"/>
      <c r="D616" s="109" t="s">
        <v>125</v>
      </c>
      <c r="E616" s="117" t="s">
        <v>1</v>
      </c>
      <c r="F616" s="118" t="s">
        <v>142</v>
      </c>
      <c r="H616" s="119">
        <v>7.3479999999999999</v>
      </c>
      <c r="L616" s="116"/>
    </row>
    <row r="617" spans="2:12" s="1" customFormat="1" ht="24" customHeight="1">
      <c r="B617" s="101"/>
      <c r="C617" s="102" t="s">
        <v>852</v>
      </c>
      <c r="D617" s="102" t="s">
        <v>120</v>
      </c>
      <c r="E617" s="103" t="s">
        <v>853</v>
      </c>
      <c r="F617" s="104" t="s">
        <v>854</v>
      </c>
      <c r="G617" s="105" t="s">
        <v>123</v>
      </c>
      <c r="H617" s="106">
        <v>78.534000000000006</v>
      </c>
      <c r="I617" s="107">
        <v>0</v>
      </c>
      <c r="J617" s="107">
        <f>ROUND(I617*H617,2)</f>
        <v>0</v>
      </c>
      <c r="K617" s="104" t="s">
        <v>1</v>
      </c>
      <c r="L617" s="27"/>
    </row>
    <row r="618" spans="2:12" s="1" customFormat="1" ht="185.25">
      <c r="B618" s="27"/>
      <c r="D618" s="109" t="s">
        <v>346</v>
      </c>
      <c r="F618" s="127" t="s">
        <v>855</v>
      </c>
      <c r="L618" s="27"/>
    </row>
    <row r="619" spans="2:12" s="12" customFormat="1">
      <c r="B619" s="108"/>
      <c r="D619" s="109" t="s">
        <v>125</v>
      </c>
      <c r="E619" s="110" t="s">
        <v>1</v>
      </c>
      <c r="F619" s="111" t="s">
        <v>856</v>
      </c>
      <c r="H619" s="112">
        <v>78.534000000000006</v>
      </c>
      <c r="L619" s="108"/>
    </row>
    <row r="620" spans="2:12" s="14" customFormat="1">
      <c r="B620" s="116"/>
      <c r="D620" s="109" t="s">
        <v>125</v>
      </c>
      <c r="E620" s="117" t="s">
        <v>1</v>
      </c>
      <c r="F620" s="118" t="s">
        <v>142</v>
      </c>
      <c r="H620" s="119">
        <v>78.534000000000006</v>
      </c>
      <c r="L620" s="116"/>
    </row>
    <row r="621" spans="2:12" s="1" customFormat="1" ht="36" customHeight="1">
      <c r="B621" s="101"/>
      <c r="C621" s="102" t="s">
        <v>857</v>
      </c>
      <c r="D621" s="102" t="s">
        <v>120</v>
      </c>
      <c r="E621" s="103" t="s">
        <v>858</v>
      </c>
      <c r="F621" s="104" t="s">
        <v>859</v>
      </c>
      <c r="G621" s="105" t="s">
        <v>123</v>
      </c>
      <c r="H621" s="106">
        <v>6.548</v>
      </c>
      <c r="I621" s="107">
        <v>0</v>
      </c>
      <c r="J621" s="107">
        <f>ROUND(I621*H621,2)</f>
        <v>0</v>
      </c>
      <c r="K621" s="104" t="s">
        <v>124</v>
      </c>
      <c r="L621" s="27"/>
    </row>
    <row r="622" spans="2:12" s="1" customFormat="1" ht="146.25">
      <c r="B622" s="27"/>
      <c r="D622" s="109" t="s">
        <v>346</v>
      </c>
      <c r="F622" s="127" t="s">
        <v>860</v>
      </c>
      <c r="L622" s="27"/>
    </row>
    <row r="623" spans="2:12" s="12" customFormat="1">
      <c r="B623" s="108"/>
      <c r="D623" s="109" t="s">
        <v>125</v>
      </c>
      <c r="E623" s="110" t="s">
        <v>1</v>
      </c>
      <c r="F623" s="111" t="s">
        <v>861</v>
      </c>
      <c r="H623" s="112">
        <v>6.548</v>
      </c>
      <c r="L623" s="108"/>
    </row>
    <row r="624" spans="2:12" s="1" customFormat="1" ht="24" customHeight="1">
      <c r="B624" s="101"/>
      <c r="C624" s="102" t="s">
        <v>862</v>
      </c>
      <c r="D624" s="102" t="s">
        <v>120</v>
      </c>
      <c r="E624" s="103" t="s">
        <v>863</v>
      </c>
      <c r="F624" s="104" t="s">
        <v>864</v>
      </c>
      <c r="G624" s="105" t="s">
        <v>123</v>
      </c>
      <c r="H624" s="106">
        <v>40.524999999999999</v>
      </c>
      <c r="I624" s="107">
        <v>0</v>
      </c>
      <c r="J624" s="107">
        <f>ROUND(I624*H624,2)</f>
        <v>0</v>
      </c>
      <c r="K624" s="104" t="s">
        <v>1</v>
      </c>
      <c r="L624" s="27"/>
    </row>
    <row r="625" spans="2:12" s="1" customFormat="1" ht="146.25">
      <c r="B625" s="27"/>
      <c r="D625" s="109" t="s">
        <v>346</v>
      </c>
      <c r="F625" s="127" t="s">
        <v>865</v>
      </c>
      <c r="L625" s="27"/>
    </row>
    <row r="626" spans="2:12" s="12" customFormat="1" ht="22.5">
      <c r="B626" s="108"/>
      <c r="D626" s="109" t="s">
        <v>125</v>
      </c>
      <c r="E626" s="110" t="s">
        <v>1</v>
      </c>
      <c r="F626" s="111" t="s">
        <v>866</v>
      </c>
      <c r="H626" s="112">
        <v>12.933999999999999</v>
      </c>
      <c r="L626" s="108"/>
    </row>
    <row r="627" spans="2:12" s="12" customFormat="1" ht="45">
      <c r="B627" s="108"/>
      <c r="D627" s="109" t="s">
        <v>125</v>
      </c>
      <c r="E627" s="110" t="s">
        <v>1</v>
      </c>
      <c r="F627" s="111" t="s">
        <v>867</v>
      </c>
      <c r="H627" s="112">
        <v>27.591000000000001</v>
      </c>
      <c r="L627" s="108"/>
    </row>
    <row r="628" spans="2:12" s="14" customFormat="1">
      <c r="B628" s="116"/>
      <c r="D628" s="109" t="s">
        <v>125</v>
      </c>
      <c r="E628" s="117" t="s">
        <v>1</v>
      </c>
      <c r="F628" s="118" t="s">
        <v>142</v>
      </c>
      <c r="H628" s="119">
        <v>40.524999999999999</v>
      </c>
      <c r="L628" s="116"/>
    </row>
    <row r="629" spans="2:12" s="1" customFormat="1" ht="48" customHeight="1">
      <c r="B629" s="101"/>
      <c r="C629" s="102" t="s">
        <v>868</v>
      </c>
      <c r="D629" s="102" t="s">
        <v>120</v>
      </c>
      <c r="E629" s="103" t="s">
        <v>869</v>
      </c>
      <c r="F629" s="104" t="s">
        <v>870</v>
      </c>
      <c r="G629" s="105" t="s">
        <v>123</v>
      </c>
      <c r="H629" s="106">
        <v>10</v>
      </c>
      <c r="I629" s="107">
        <v>0</v>
      </c>
      <c r="J629" s="107">
        <f>ROUND(I629*H629,2)</f>
        <v>0</v>
      </c>
      <c r="K629" s="104" t="s">
        <v>1</v>
      </c>
      <c r="L629" s="27"/>
    </row>
    <row r="630" spans="2:12" s="1" customFormat="1" ht="117">
      <c r="B630" s="27"/>
      <c r="D630" s="109" t="s">
        <v>346</v>
      </c>
      <c r="F630" s="127" t="s">
        <v>871</v>
      </c>
      <c r="L630" s="27"/>
    </row>
    <row r="631" spans="2:12" s="1" customFormat="1" ht="60" customHeight="1">
      <c r="B631" s="101"/>
      <c r="C631" s="102" t="s">
        <v>872</v>
      </c>
      <c r="D631" s="102" t="s">
        <v>120</v>
      </c>
      <c r="E631" s="103" t="s">
        <v>873</v>
      </c>
      <c r="F631" s="104" t="s">
        <v>874</v>
      </c>
      <c r="G631" s="105" t="s">
        <v>123</v>
      </c>
      <c r="H631" s="106">
        <v>20.6</v>
      </c>
      <c r="I631" s="107">
        <v>0</v>
      </c>
      <c r="J631" s="107">
        <f>ROUND(I631*H631,2)</f>
        <v>0</v>
      </c>
      <c r="K631" s="104" t="s">
        <v>1</v>
      </c>
      <c r="L631" s="27"/>
    </row>
    <row r="632" spans="2:12" s="1" customFormat="1" ht="117">
      <c r="B632" s="27"/>
      <c r="D632" s="109" t="s">
        <v>346</v>
      </c>
      <c r="F632" s="127" t="s">
        <v>875</v>
      </c>
      <c r="L632" s="27"/>
    </row>
    <row r="633" spans="2:12" s="1" customFormat="1" ht="48" customHeight="1">
      <c r="B633" s="101"/>
      <c r="C633" s="102" t="s">
        <v>876</v>
      </c>
      <c r="D633" s="102" t="s">
        <v>120</v>
      </c>
      <c r="E633" s="103" t="s">
        <v>877</v>
      </c>
      <c r="F633" s="104" t="s">
        <v>878</v>
      </c>
      <c r="G633" s="105" t="s">
        <v>123</v>
      </c>
      <c r="H633" s="106">
        <v>12.029</v>
      </c>
      <c r="I633" s="107">
        <v>0</v>
      </c>
      <c r="J633" s="107">
        <f>ROUND(I633*H633,2)</f>
        <v>0</v>
      </c>
      <c r="K633" s="104" t="s">
        <v>1</v>
      </c>
      <c r="L633" s="27"/>
    </row>
    <row r="634" spans="2:12" s="1" customFormat="1" ht="156">
      <c r="B634" s="27"/>
      <c r="D634" s="109" t="s">
        <v>346</v>
      </c>
      <c r="F634" s="127" t="s">
        <v>879</v>
      </c>
      <c r="L634" s="27"/>
    </row>
    <row r="635" spans="2:12" s="12" customFormat="1">
      <c r="B635" s="108"/>
      <c r="D635" s="109" t="s">
        <v>125</v>
      </c>
      <c r="E635" s="110" t="s">
        <v>1</v>
      </c>
      <c r="F635" s="111" t="s">
        <v>880</v>
      </c>
      <c r="H635" s="112">
        <v>12.029</v>
      </c>
      <c r="L635" s="108"/>
    </row>
    <row r="636" spans="2:12" s="1" customFormat="1" ht="36" customHeight="1">
      <c r="B636" s="101"/>
      <c r="C636" s="102" t="s">
        <v>881</v>
      </c>
      <c r="D636" s="102" t="s">
        <v>120</v>
      </c>
      <c r="E636" s="103" t="s">
        <v>882</v>
      </c>
      <c r="F636" s="104" t="s">
        <v>883</v>
      </c>
      <c r="G636" s="105" t="s">
        <v>123</v>
      </c>
      <c r="H636" s="106">
        <v>167.43799999999999</v>
      </c>
      <c r="I636" s="107">
        <v>0</v>
      </c>
      <c r="J636" s="107">
        <f>ROUND(I636*H636,2)</f>
        <v>0</v>
      </c>
      <c r="K636" s="104" t="s">
        <v>1</v>
      </c>
      <c r="L636" s="27"/>
    </row>
    <row r="637" spans="2:12" s="1" customFormat="1" ht="204.75">
      <c r="B637" s="27"/>
      <c r="D637" s="109" t="s">
        <v>346</v>
      </c>
      <c r="F637" s="127" t="s">
        <v>884</v>
      </c>
      <c r="L637" s="27"/>
    </row>
    <row r="638" spans="2:12" s="12" customFormat="1">
      <c r="B638" s="108"/>
      <c r="D638" s="109" t="s">
        <v>125</v>
      </c>
      <c r="E638" s="110" t="s">
        <v>1</v>
      </c>
      <c r="F638" s="111" t="s">
        <v>885</v>
      </c>
      <c r="H638" s="112">
        <v>167.43799999999999</v>
      </c>
      <c r="L638" s="108"/>
    </row>
    <row r="639" spans="2:12" s="1" customFormat="1" ht="48" customHeight="1">
      <c r="B639" s="101"/>
      <c r="C639" s="102" t="s">
        <v>886</v>
      </c>
      <c r="D639" s="102" t="s">
        <v>120</v>
      </c>
      <c r="E639" s="103" t="s">
        <v>887</v>
      </c>
      <c r="F639" s="104" t="s">
        <v>888</v>
      </c>
      <c r="G639" s="105" t="s">
        <v>123</v>
      </c>
      <c r="H639" s="106">
        <v>4.4029999999999996</v>
      </c>
      <c r="I639" s="107">
        <v>0</v>
      </c>
      <c r="J639" s="107">
        <f>ROUND(I639*H639,2)</f>
        <v>0</v>
      </c>
      <c r="K639" s="104" t="s">
        <v>1</v>
      </c>
      <c r="L639" s="27"/>
    </row>
    <row r="640" spans="2:12" s="1" customFormat="1" ht="165.75">
      <c r="B640" s="27"/>
      <c r="D640" s="109" t="s">
        <v>346</v>
      </c>
      <c r="F640" s="127" t="s">
        <v>889</v>
      </c>
      <c r="L640" s="27"/>
    </row>
    <row r="641" spans="2:12" s="12" customFormat="1" ht="22.5">
      <c r="B641" s="108"/>
      <c r="D641" s="109" t="s">
        <v>125</v>
      </c>
      <c r="E641" s="110" t="s">
        <v>1</v>
      </c>
      <c r="F641" s="111" t="s">
        <v>890</v>
      </c>
      <c r="H641" s="112">
        <v>4.4029999999999996</v>
      </c>
      <c r="L641" s="108"/>
    </row>
    <row r="642" spans="2:12" s="1" customFormat="1" ht="48" customHeight="1">
      <c r="B642" s="101"/>
      <c r="C642" s="102" t="s">
        <v>891</v>
      </c>
      <c r="D642" s="102" t="s">
        <v>120</v>
      </c>
      <c r="E642" s="103" t="s">
        <v>892</v>
      </c>
      <c r="F642" s="104" t="s">
        <v>893</v>
      </c>
      <c r="G642" s="105" t="s">
        <v>123</v>
      </c>
      <c r="H642" s="106">
        <v>2.8</v>
      </c>
      <c r="I642" s="107">
        <v>0</v>
      </c>
      <c r="J642" s="107">
        <f>ROUND(I642*H642,2)</f>
        <v>0</v>
      </c>
      <c r="K642" s="104" t="s">
        <v>1</v>
      </c>
      <c r="L642" s="27"/>
    </row>
    <row r="643" spans="2:12" s="1" customFormat="1" ht="126.75">
      <c r="B643" s="27"/>
      <c r="D643" s="109" t="s">
        <v>346</v>
      </c>
      <c r="F643" s="127" t="s">
        <v>894</v>
      </c>
      <c r="L643" s="27"/>
    </row>
    <row r="644" spans="2:12" s="1" customFormat="1" ht="36" customHeight="1">
      <c r="B644" s="101"/>
      <c r="C644" s="102" t="s">
        <v>895</v>
      </c>
      <c r="D644" s="102" t="s">
        <v>120</v>
      </c>
      <c r="E644" s="103" t="s">
        <v>896</v>
      </c>
      <c r="F644" s="104" t="s">
        <v>897</v>
      </c>
      <c r="G644" s="105" t="s">
        <v>123</v>
      </c>
      <c r="H644" s="106">
        <v>87.8</v>
      </c>
      <c r="I644" s="107">
        <v>0</v>
      </c>
      <c r="J644" s="107">
        <f>ROUND(I644*H644,2)</f>
        <v>0</v>
      </c>
      <c r="K644" s="104" t="s">
        <v>1</v>
      </c>
      <c r="L644" s="27"/>
    </row>
    <row r="645" spans="2:12" s="1" customFormat="1" ht="195">
      <c r="B645" s="27"/>
      <c r="D645" s="109" t="s">
        <v>346</v>
      </c>
      <c r="F645" s="127" t="s">
        <v>898</v>
      </c>
      <c r="L645" s="27"/>
    </row>
    <row r="646" spans="2:12" s="1" customFormat="1" ht="36" customHeight="1">
      <c r="B646" s="101"/>
      <c r="C646" s="102" t="s">
        <v>899</v>
      </c>
      <c r="D646" s="102" t="s">
        <v>120</v>
      </c>
      <c r="E646" s="103" t="s">
        <v>900</v>
      </c>
      <c r="F646" s="104" t="s">
        <v>901</v>
      </c>
      <c r="G646" s="105" t="s">
        <v>123</v>
      </c>
      <c r="H646" s="106">
        <v>6.694</v>
      </c>
      <c r="I646" s="107">
        <v>0</v>
      </c>
      <c r="J646" s="107">
        <f>ROUND(I646*H646,2)</f>
        <v>0</v>
      </c>
      <c r="K646" s="104" t="s">
        <v>1</v>
      </c>
      <c r="L646" s="27"/>
    </row>
    <row r="647" spans="2:12" s="1" customFormat="1" ht="68.25">
      <c r="B647" s="27"/>
      <c r="D647" s="109" t="s">
        <v>346</v>
      </c>
      <c r="F647" s="127" t="s">
        <v>902</v>
      </c>
      <c r="L647" s="27"/>
    </row>
    <row r="648" spans="2:12" s="12" customFormat="1">
      <c r="B648" s="108"/>
      <c r="D648" s="109" t="s">
        <v>125</v>
      </c>
      <c r="E648" s="110" t="s">
        <v>1</v>
      </c>
      <c r="F648" s="111" t="s">
        <v>903</v>
      </c>
      <c r="H648" s="112">
        <v>6.694</v>
      </c>
      <c r="L648" s="108"/>
    </row>
    <row r="649" spans="2:12" s="1" customFormat="1" ht="36" customHeight="1">
      <c r="B649" s="101"/>
      <c r="C649" s="102" t="s">
        <v>904</v>
      </c>
      <c r="D649" s="102" t="s">
        <v>120</v>
      </c>
      <c r="E649" s="103" t="s">
        <v>905</v>
      </c>
      <c r="F649" s="104" t="s">
        <v>906</v>
      </c>
      <c r="G649" s="105" t="s">
        <v>211</v>
      </c>
      <c r="H649" s="106">
        <v>7</v>
      </c>
      <c r="I649" s="107">
        <v>0</v>
      </c>
      <c r="J649" s="107">
        <f>ROUND(I649*H649,2)</f>
        <v>0</v>
      </c>
      <c r="K649" s="104" t="s">
        <v>1</v>
      </c>
      <c r="L649" s="27"/>
    </row>
    <row r="650" spans="2:12" s="1" customFormat="1" ht="29.25">
      <c r="B650" s="27"/>
      <c r="D650" s="109" t="s">
        <v>346</v>
      </c>
      <c r="F650" s="127" t="s">
        <v>907</v>
      </c>
      <c r="L650" s="27"/>
    </row>
    <row r="651" spans="2:12" s="1" customFormat="1" ht="36" customHeight="1">
      <c r="B651" s="101"/>
      <c r="C651" s="102" t="s">
        <v>908</v>
      </c>
      <c r="D651" s="102" t="s">
        <v>120</v>
      </c>
      <c r="E651" s="103" t="s">
        <v>909</v>
      </c>
      <c r="F651" s="104" t="s">
        <v>910</v>
      </c>
      <c r="G651" s="105" t="s">
        <v>211</v>
      </c>
      <c r="H651" s="106">
        <v>1</v>
      </c>
      <c r="I651" s="107">
        <v>0</v>
      </c>
      <c r="J651" s="107">
        <f>ROUND(I651*H651,2)</f>
        <v>0</v>
      </c>
      <c r="K651" s="104" t="s">
        <v>1</v>
      </c>
      <c r="L651" s="27"/>
    </row>
    <row r="652" spans="2:12" s="1" customFormat="1" ht="29.25">
      <c r="B652" s="27"/>
      <c r="D652" s="109" t="s">
        <v>346</v>
      </c>
      <c r="F652" s="127" t="s">
        <v>911</v>
      </c>
      <c r="L652" s="27"/>
    </row>
    <row r="653" spans="2:12" s="1" customFormat="1" ht="24" customHeight="1">
      <c r="B653" s="101"/>
      <c r="C653" s="102" t="s">
        <v>912</v>
      </c>
      <c r="D653" s="102" t="s">
        <v>120</v>
      </c>
      <c r="E653" s="103" t="s">
        <v>913</v>
      </c>
      <c r="F653" s="104" t="s">
        <v>914</v>
      </c>
      <c r="G653" s="105" t="s">
        <v>615</v>
      </c>
      <c r="H653" s="106">
        <v>461.3</v>
      </c>
      <c r="I653" s="107">
        <v>0</v>
      </c>
      <c r="J653" s="107">
        <f>ROUND(I653*H653,2)</f>
        <v>0</v>
      </c>
      <c r="K653" s="104" t="s">
        <v>1</v>
      </c>
      <c r="L653" s="27"/>
    </row>
    <row r="654" spans="2:12" s="11" customFormat="1" ht="22.9" customHeight="1">
      <c r="B654" s="95"/>
      <c r="D654" s="96" t="s">
        <v>51</v>
      </c>
      <c r="E654" s="99" t="s">
        <v>915</v>
      </c>
      <c r="F654" s="99" t="s">
        <v>916</v>
      </c>
      <c r="J654" s="100">
        <f>SUM(J655:J709)</f>
        <v>0</v>
      </c>
      <c r="L654" s="95"/>
    </row>
    <row r="655" spans="2:12" s="1" customFormat="1" ht="60" customHeight="1">
      <c r="B655" s="101"/>
      <c r="C655" s="102" t="s">
        <v>917</v>
      </c>
      <c r="D655" s="102" t="s">
        <v>120</v>
      </c>
      <c r="E655" s="103" t="s">
        <v>918</v>
      </c>
      <c r="F655" s="104" t="s">
        <v>919</v>
      </c>
      <c r="G655" s="105" t="s">
        <v>123</v>
      </c>
      <c r="H655" s="106">
        <v>220</v>
      </c>
      <c r="I655" s="107">
        <v>0</v>
      </c>
      <c r="J655" s="107">
        <f>ROUND(I655*H655,2)</f>
        <v>0</v>
      </c>
      <c r="K655" s="104" t="s">
        <v>1</v>
      </c>
      <c r="L655" s="27"/>
    </row>
    <row r="656" spans="2:12" s="1" customFormat="1" ht="36" customHeight="1">
      <c r="B656" s="101"/>
      <c r="C656" s="102" t="s">
        <v>920</v>
      </c>
      <c r="D656" s="102" t="s">
        <v>120</v>
      </c>
      <c r="E656" s="103" t="s">
        <v>921</v>
      </c>
      <c r="F656" s="104" t="s">
        <v>922</v>
      </c>
      <c r="G656" s="105" t="s">
        <v>123</v>
      </c>
      <c r="H656" s="106">
        <v>104.75</v>
      </c>
      <c r="I656" s="107">
        <v>0</v>
      </c>
      <c r="J656" s="107">
        <f>ROUND(I656*H656,2)</f>
        <v>0</v>
      </c>
      <c r="K656" s="104" t="s">
        <v>124</v>
      </c>
      <c r="L656" s="27"/>
    </row>
    <row r="657" spans="2:12" s="12" customFormat="1">
      <c r="B657" s="108"/>
      <c r="D657" s="109" t="s">
        <v>125</v>
      </c>
      <c r="E657" s="110" t="s">
        <v>1</v>
      </c>
      <c r="F657" s="111" t="s">
        <v>923</v>
      </c>
      <c r="H657" s="112">
        <v>104.75</v>
      </c>
      <c r="L657" s="108"/>
    </row>
    <row r="658" spans="2:12" s="1" customFormat="1" ht="48" customHeight="1">
      <c r="B658" s="101"/>
      <c r="C658" s="102" t="s">
        <v>924</v>
      </c>
      <c r="D658" s="102" t="s">
        <v>120</v>
      </c>
      <c r="E658" s="103" t="s">
        <v>925</v>
      </c>
      <c r="F658" s="104" t="s">
        <v>926</v>
      </c>
      <c r="G658" s="105" t="s">
        <v>131</v>
      </c>
      <c r="H658" s="106">
        <v>32.5</v>
      </c>
      <c r="I658" s="107">
        <v>0</v>
      </c>
      <c r="J658" s="107">
        <f>ROUND(I658*H658,2)</f>
        <v>0</v>
      </c>
      <c r="K658" s="104" t="s">
        <v>138</v>
      </c>
      <c r="L658" s="27"/>
    </row>
    <row r="659" spans="2:12" s="1" customFormat="1" ht="36" customHeight="1">
      <c r="B659" s="101"/>
      <c r="C659" s="102" t="s">
        <v>927</v>
      </c>
      <c r="D659" s="102" t="s">
        <v>120</v>
      </c>
      <c r="E659" s="103" t="s">
        <v>928</v>
      </c>
      <c r="F659" s="104" t="s">
        <v>929</v>
      </c>
      <c r="G659" s="105" t="s">
        <v>131</v>
      </c>
      <c r="H659" s="106">
        <v>32.5</v>
      </c>
      <c r="I659" s="107">
        <v>0</v>
      </c>
      <c r="J659" s="107">
        <f>ROUND(I659*H659,2)</f>
        <v>0</v>
      </c>
      <c r="K659" s="104" t="s">
        <v>138</v>
      </c>
      <c r="L659" s="27"/>
    </row>
    <row r="660" spans="2:12" s="1" customFormat="1" ht="48" customHeight="1">
      <c r="B660" s="101"/>
      <c r="C660" s="102" t="s">
        <v>930</v>
      </c>
      <c r="D660" s="102" t="s">
        <v>120</v>
      </c>
      <c r="E660" s="103" t="s">
        <v>931</v>
      </c>
      <c r="F660" s="104" t="s">
        <v>932</v>
      </c>
      <c r="G660" s="105" t="s">
        <v>131</v>
      </c>
      <c r="H660" s="106">
        <v>9.8000000000000007</v>
      </c>
      <c r="I660" s="107">
        <v>0</v>
      </c>
      <c r="J660" s="107">
        <f>ROUND(I660*H660,2)</f>
        <v>0</v>
      </c>
      <c r="K660" s="104" t="s">
        <v>1</v>
      </c>
      <c r="L660" s="27"/>
    </row>
    <row r="661" spans="2:12" s="12" customFormat="1">
      <c r="B661" s="108"/>
      <c r="D661" s="109" t="s">
        <v>125</v>
      </c>
      <c r="E661" s="110" t="s">
        <v>1</v>
      </c>
      <c r="F661" s="111" t="s">
        <v>933</v>
      </c>
      <c r="H661" s="112">
        <v>9.8000000000000007</v>
      </c>
      <c r="L661" s="108"/>
    </row>
    <row r="662" spans="2:12" s="1" customFormat="1" ht="36" customHeight="1">
      <c r="B662" s="101"/>
      <c r="C662" s="102" t="s">
        <v>934</v>
      </c>
      <c r="D662" s="102" t="s">
        <v>120</v>
      </c>
      <c r="E662" s="103" t="s">
        <v>935</v>
      </c>
      <c r="F662" s="104" t="s">
        <v>936</v>
      </c>
      <c r="G662" s="105" t="s">
        <v>131</v>
      </c>
      <c r="H662" s="106">
        <v>32.5</v>
      </c>
      <c r="I662" s="107">
        <v>0</v>
      </c>
      <c r="J662" s="107">
        <f>ROUND(I662*H662,2)</f>
        <v>0</v>
      </c>
      <c r="K662" s="104" t="s">
        <v>138</v>
      </c>
      <c r="L662" s="27"/>
    </row>
    <row r="663" spans="2:12" s="1" customFormat="1" ht="36" customHeight="1">
      <c r="B663" s="101"/>
      <c r="C663" s="102" t="s">
        <v>937</v>
      </c>
      <c r="D663" s="102" t="s">
        <v>120</v>
      </c>
      <c r="E663" s="103" t="s">
        <v>938</v>
      </c>
      <c r="F663" s="104" t="s">
        <v>939</v>
      </c>
      <c r="G663" s="105" t="s">
        <v>131</v>
      </c>
      <c r="H663" s="106">
        <v>21.5</v>
      </c>
      <c r="I663" s="107">
        <v>0</v>
      </c>
      <c r="J663" s="107">
        <f>ROUND(I663*H663,2)</f>
        <v>0</v>
      </c>
      <c r="K663" s="104" t="s">
        <v>1</v>
      </c>
      <c r="L663" s="27"/>
    </row>
    <row r="664" spans="2:12" s="12" customFormat="1">
      <c r="B664" s="108"/>
      <c r="D664" s="109" t="s">
        <v>125</v>
      </c>
      <c r="E664" s="110" t="s">
        <v>1</v>
      </c>
      <c r="F664" s="111" t="s">
        <v>940</v>
      </c>
      <c r="H664" s="112">
        <v>21.5</v>
      </c>
      <c r="L664" s="108"/>
    </row>
    <row r="665" spans="2:12" s="1" customFormat="1" ht="48" customHeight="1">
      <c r="B665" s="101"/>
      <c r="C665" s="102" t="s">
        <v>941</v>
      </c>
      <c r="D665" s="102" t="s">
        <v>120</v>
      </c>
      <c r="E665" s="103" t="s">
        <v>942</v>
      </c>
      <c r="F665" s="104" t="s">
        <v>943</v>
      </c>
      <c r="G665" s="105" t="s">
        <v>131</v>
      </c>
      <c r="H665" s="106">
        <v>11.15</v>
      </c>
      <c r="I665" s="107">
        <v>0</v>
      </c>
      <c r="J665" s="107">
        <f>ROUND(I665*H665,2)</f>
        <v>0</v>
      </c>
      <c r="K665" s="104" t="s">
        <v>1</v>
      </c>
      <c r="L665" s="27"/>
    </row>
    <row r="666" spans="2:12" s="12" customFormat="1">
      <c r="B666" s="108"/>
      <c r="D666" s="109" t="s">
        <v>125</v>
      </c>
      <c r="E666" s="110" t="s">
        <v>1</v>
      </c>
      <c r="F666" s="111" t="s">
        <v>944</v>
      </c>
      <c r="H666" s="112">
        <v>11.15</v>
      </c>
      <c r="L666" s="108"/>
    </row>
    <row r="667" spans="2:12" s="1" customFormat="1" ht="60" customHeight="1">
      <c r="B667" s="101"/>
      <c r="C667" s="102" t="s">
        <v>945</v>
      </c>
      <c r="D667" s="102" t="s">
        <v>120</v>
      </c>
      <c r="E667" s="103" t="s">
        <v>946</v>
      </c>
      <c r="F667" s="104" t="s">
        <v>947</v>
      </c>
      <c r="G667" s="105" t="s">
        <v>123</v>
      </c>
      <c r="H667" s="106">
        <v>330.25299999999999</v>
      </c>
      <c r="I667" s="107">
        <v>0</v>
      </c>
      <c r="J667" s="107">
        <f>ROUND(I667*H667,2)</f>
        <v>0</v>
      </c>
      <c r="K667" s="104" t="s">
        <v>138</v>
      </c>
      <c r="L667" s="27"/>
    </row>
    <row r="668" spans="2:12" s="1" customFormat="1" ht="146.25">
      <c r="B668" s="27"/>
      <c r="D668" s="109" t="s">
        <v>346</v>
      </c>
      <c r="F668" s="127" t="s">
        <v>948</v>
      </c>
      <c r="L668" s="27"/>
    </row>
    <row r="669" spans="2:12" s="12" customFormat="1">
      <c r="B669" s="108"/>
      <c r="D669" s="109" t="s">
        <v>125</v>
      </c>
      <c r="E669" s="110" t="s">
        <v>1</v>
      </c>
      <c r="F669" s="111" t="s">
        <v>949</v>
      </c>
      <c r="H669" s="112">
        <v>221.751</v>
      </c>
      <c r="L669" s="108"/>
    </row>
    <row r="670" spans="2:12" s="12" customFormat="1">
      <c r="B670" s="108"/>
      <c r="D670" s="109" t="s">
        <v>125</v>
      </c>
      <c r="E670" s="110" t="s">
        <v>1</v>
      </c>
      <c r="F670" s="111" t="s">
        <v>950</v>
      </c>
      <c r="H670" s="112">
        <v>108.502</v>
      </c>
      <c r="L670" s="108"/>
    </row>
    <row r="671" spans="2:12" s="14" customFormat="1">
      <c r="B671" s="116"/>
      <c r="D671" s="109" t="s">
        <v>125</v>
      </c>
      <c r="E671" s="117" t="s">
        <v>1</v>
      </c>
      <c r="F671" s="118" t="s">
        <v>142</v>
      </c>
      <c r="H671" s="119">
        <v>330.25299999999999</v>
      </c>
      <c r="L671" s="116"/>
    </row>
    <row r="672" spans="2:12" s="1" customFormat="1" ht="60" customHeight="1">
      <c r="B672" s="101"/>
      <c r="C672" s="102" t="s">
        <v>951</v>
      </c>
      <c r="D672" s="102" t="s">
        <v>120</v>
      </c>
      <c r="E672" s="103" t="s">
        <v>952</v>
      </c>
      <c r="F672" s="104" t="s">
        <v>953</v>
      </c>
      <c r="G672" s="105" t="s">
        <v>131</v>
      </c>
      <c r="H672" s="106">
        <v>22.75</v>
      </c>
      <c r="I672" s="107">
        <v>0</v>
      </c>
      <c r="J672" s="107">
        <f>ROUND(I672*H672,2)</f>
        <v>0</v>
      </c>
      <c r="K672" s="104" t="s">
        <v>138</v>
      </c>
      <c r="L672" s="27"/>
    </row>
    <row r="673" spans="2:12" s="1" customFormat="1" ht="19.5">
      <c r="B673" s="27"/>
      <c r="D673" s="109" t="s">
        <v>346</v>
      </c>
      <c r="F673" s="127" t="s">
        <v>954</v>
      </c>
      <c r="L673" s="27"/>
    </row>
    <row r="674" spans="2:12" s="12" customFormat="1">
      <c r="B674" s="108"/>
      <c r="D674" s="109" t="s">
        <v>125</v>
      </c>
      <c r="E674" s="110" t="s">
        <v>1</v>
      </c>
      <c r="F674" s="111" t="s">
        <v>955</v>
      </c>
      <c r="H674" s="112">
        <v>22.75</v>
      </c>
      <c r="L674" s="108"/>
    </row>
    <row r="675" spans="2:12" s="1" customFormat="1" ht="48" customHeight="1">
      <c r="B675" s="101"/>
      <c r="C675" s="102" t="s">
        <v>956</v>
      </c>
      <c r="D675" s="102" t="s">
        <v>120</v>
      </c>
      <c r="E675" s="103" t="s">
        <v>957</v>
      </c>
      <c r="F675" s="104" t="s">
        <v>958</v>
      </c>
      <c r="G675" s="105" t="s">
        <v>131</v>
      </c>
      <c r="H675" s="106">
        <v>35.01</v>
      </c>
      <c r="I675" s="107">
        <v>0</v>
      </c>
      <c r="J675" s="107">
        <f>ROUND(I675*H675,2)</f>
        <v>0</v>
      </c>
      <c r="K675" s="104" t="s">
        <v>1</v>
      </c>
      <c r="L675" s="27"/>
    </row>
    <row r="676" spans="2:12" s="1" customFormat="1" ht="48.75">
      <c r="B676" s="27"/>
      <c r="D676" s="109" t="s">
        <v>346</v>
      </c>
      <c r="F676" s="127" t="s">
        <v>959</v>
      </c>
      <c r="L676" s="27"/>
    </row>
    <row r="677" spans="2:12" s="12" customFormat="1">
      <c r="B677" s="108"/>
      <c r="D677" s="109" t="s">
        <v>125</v>
      </c>
      <c r="E677" s="110" t="s">
        <v>1</v>
      </c>
      <c r="F677" s="111" t="s">
        <v>960</v>
      </c>
      <c r="H677" s="112">
        <v>10.85</v>
      </c>
      <c r="L677" s="108"/>
    </row>
    <row r="678" spans="2:12" s="12" customFormat="1">
      <c r="B678" s="108"/>
      <c r="D678" s="109" t="s">
        <v>125</v>
      </c>
      <c r="E678" s="110" t="s">
        <v>1</v>
      </c>
      <c r="F678" s="111" t="s">
        <v>961</v>
      </c>
      <c r="H678" s="112">
        <v>24.16</v>
      </c>
      <c r="L678" s="108"/>
    </row>
    <row r="679" spans="2:12" s="14" customFormat="1">
      <c r="B679" s="116"/>
      <c r="D679" s="109" t="s">
        <v>125</v>
      </c>
      <c r="E679" s="117" t="s">
        <v>1</v>
      </c>
      <c r="F679" s="118" t="s">
        <v>142</v>
      </c>
      <c r="H679" s="119">
        <v>35.01</v>
      </c>
      <c r="L679" s="116"/>
    </row>
    <row r="680" spans="2:12" s="1" customFormat="1" ht="48" customHeight="1">
      <c r="B680" s="101"/>
      <c r="C680" s="102" t="s">
        <v>962</v>
      </c>
      <c r="D680" s="102" t="s">
        <v>120</v>
      </c>
      <c r="E680" s="103" t="s">
        <v>963</v>
      </c>
      <c r="F680" s="104" t="s">
        <v>964</v>
      </c>
      <c r="G680" s="105" t="s">
        <v>131</v>
      </c>
      <c r="H680" s="106">
        <v>6.86</v>
      </c>
      <c r="I680" s="107">
        <v>0</v>
      </c>
      <c r="J680" s="107">
        <f>ROUND(I680*H680,2)</f>
        <v>0</v>
      </c>
      <c r="K680" s="104" t="s">
        <v>138</v>
      </c>
      <c r="L680" s="27"/>
    </row>
    <row r="681" spans="2:12" s="1" customFormat="1" ht="29.25">
      <c r="B681" s="27"/>
      <c r="D681" s="109" t="s">
        <v>346</v>
      </c>
      <c r="F681" s="127" t="s">
        <v>965</v>
      </c>
      <c r="L681" s="27"/>
    </row>
    <row r="682" spans="2:12" s="12" customFormat="1">
      <c r="B682" s="108"/>
      <c r="D682" s="109" t="s">
        <v>125</v>
      </c>
      <c r="E682" s="110" t="s">
        <v>1</v>
      </c>
      <c r="F682" s="111" t="s">
        <v>966</v>
      </c>
      <c r="H682" s="112">
        <v>6.86</v>
      </c>
      <c r="L682" s="108"/>
    </row>
    <row r="683" spans="2:12" s="1" customFormat="1" ht="60" customHeight="1">
      <c r="B683" s="101"/>
      <c r="C683" s="102" t="s">
        <v>967</v>
      </c>
      <c r="D683" s="102" t="s">
        <v>120</v>
      </c>
      <c r="E683" s="103" t="s">
        <v>968</v>
      </c>
      <c r="F683" s="104" t="s">
        <v>969</v>
      </c>
      <c r="G683" s="105" t="s">
        <v>131</v>
      </c>
      <c r="H683" s="106">
        <v>27.04</v>
      </c>
      <c r="I683" s="107">
        <v>0</v>
      </c>
      <c r="J683" s="107">
        <f>ROUND(I683*H683,2)</f>
        <v>0</v>
      </c>
      <c r="K683" s="104" t="s">
        <v>138</v>
      </c>
      <c r="L683" s="27"/>
    </row>
    <row r="684" spans="2:12" s="1" customFormat="1" ht="39">
      <c r="B684" s="27"/>
      <c r="D684" s="109" t="s">
        <v>346</v>
      </c>
      <c r="F684" s="127" t="s">
        <v>970</v>
      </c>
      <c r="L684" s="27"/>
    </row>
    <row r="685" spans="2:12" s="12" customFormat="1">
      <c r="B685" s="108"/>
      <c r="D685" s="109" t="s">
        <v>125</v>
      </c>
      <c r="E685" s="110" t="s">
        <v>1</v>
      </c>
      <c r="F685" s="111" t="s">
        <v>971</v>
      </c>
      <c r="H685" s="112">
        <v>15.64</v>
      </c>
      <c r="L685" s="108"/>
    </row>
    <row r="686" spans="2:12" s="12" customFormat="1">
      <c r="B686" s="108"/>
      <c r="D686" s="109" t="s">
        <v>125</v>
      </c>
      <c r="E686" s="110" t="s">
        <v>1</v>
      </c>
      <c r="F686" s="111" t="s">
        <v>972</v>
      </c>
      <c r="H686" s="112">
        <v>11.4</v>
      </c>
      <c r="L686" s="108"/>
    </row>
    <row r="687" spans="2:12" s="14" customFormat="1">
      <c r="B687" s="116"/>
      <c r="D687" s="109" t="s">
        <v>125</v>
      </c>
      <c r="E687" s="117" t="s">
        <v>1</v>
      </c>
      <c r="F687" s="118" t="s">
        <v>142</v>
      </c>
      <c r="H687" s="119">
        <v>27.04</v>
      </c>
      <c r="L687" s="116"/>
    </row>
    <row r="688" spans="2:12" s="1" customFormat="1" ht="60" customHeight="1">
      <c r="B688" s="101"/>
      <c r="C688" s="102" t="s">
        <v>973</v>
      </c>
      <c r="D688" s="102" t="s">
        <v>120</v>
      </c>
      <c r="E688" s="103" t="s">
        <v>974</v>
      </c>
      <c r="F688" s="104" t="s">
        <v>975</v>
      </c>
      <c r="G688" s="105" t="s">
        <v>131</v>
      </c>
      <c r="H688" s="106">
        <v>57.8</v>
      </c>
      <c r="I688" s="107">
        <v>0</v>
      </c>
      <c r="J688" s="107">
        <f>ROUND(I688*H688,2)</f>
        <v>0</v>
      </c>
      <c r="K688" s="104" t="s">
        <v>138</v>
      </c>
      <c r="L688" s="27"/>
    </row>
    <row r="689" spans="2:12" s="1" customFormat="1" ht="39">
      <c r="B689" s="27"/>
      <c r="D689" s="109" t="s">
        <v>346</v>
      </c>
      <c r="F689" s="127" t="s">
        <v>976</v>
      </c>
      <c r="L689" s="27"/>
    </row>
    <row r="690" spans="2:12" s="12" customFormat="1">
      <c r="B690" s="108"/>
      <c r="D690" s="109" t="s">
        <v>125</v>
      </c>
      <c r="E690" s="110" t="s">
        <v>1</v>
      </c>
      <c r="F690" s="111" t="s">
        <v>977</v>
      </c>
      <c r="H690" s="112">
        <v>33.6</v>
      </c>
      <c r="L690" s="108"/>
    </row>
    <row r="691" spans="2:12" s="12" customFormat="1">
      <c r="B691" s="108"/>
      <c r="D691" s="109" t="s">
        <v>125</v>
      </c>
      <c r="E691" s="110" t="s">
        <v>1</v>
      </c>
      <c r="F691" s="111" t="s">
        <v>978</v>
      </c>
      <c r="H691" s="112">
        <v>24.2</v>
      </c>
      <c r="L691" s="108"/>
    </row>
    <row r="692" spans="2:12" s="14" customFormat="1">
      <c r="B692" s="116"/>
      <c r="D692" s="109" t="s">
        <v>125</v>
      </c>
      <c r="E692" s="117" t="s">
        <v>1</v>
      </c>
      <c r="F692" s="118" t="s">
        <v>142</v>
      </c>
      <c r="H692" s="119">
        <v>57.8</v>
      </c>
      <c r="L692" s="116"/>
    </row>
    <row r="693" spans="2:12" s="1" customFormat="1" ht="36" customHeight="1">
      <c r="B693" s="101"/>
      <c r="C693" s="102" t="s">
        <v>979</v>
      </c>
      <c r="D693" s="102" t="s">
        <v>120</v>
      </c>
      <c r="E693" s="103" t="s">
        <v>980</v>
      </c>
      <c r="F693" s="104" t="s">
        <v>981</v>
      </c>
      <c r="G693" s="105" t="s">
        <v>131</v>
      </c>
      <c r="H693" s="106">
        <v>115.6</v>
      </c>
      <c r="I693" s="107">
        <v>0</v>
      </c>
      <c r="J693" s="107">
        <f>ROUND(I693*H693,2)</f>
        <v>0</v>
      </c>
      <c r="K693" s="104" t="s">
        <v>138</v>
      </c>
      <c r="L693" s="27"/>
    </row>
    <row r="694" spans="2:12" s="1" customFormat="1" ht="39">
      <c r="B694" s="27"/>
      <c r="D694" s="109" t="s">
        <v>346</v>
      </c>
      <c r="F694" s="127" t="s">
        <v>982</v>
      </c>
      <c r="L694" s="27"/>
    </row>
    <row r="695" spans="2:12" s="12" customFormat="1">
      <c r="B695" s="108"/>
      <c r="D695" s="109" t="s">
        <v>125</v>
      </c>
      <c r="E695" s="110" t="s">
        <v>1</v>
      </c>
      <c r="F695" s="111" t="s">
        <v>983</v>
      </c>
      <c r="H695" s="112">
        <v>67.2</v>
      </c>
      <c r="L695" s="108"/>
    </row>
    <row r="696" spans="2:12" s="12" customFormat="1">
      <c r="B696" s="108"/>
      <c r="D696" s="109" t="s">
        <v>125</v>
      </c>
      <c r="E696" s="110" t="s">
        <v>1</v>
      </c>
      <c r="F696" s="111" t="s">
        <v>984</v>
      </c>
      <c r="H696" s="112">
        <v>48.4</v>
      </c>
      <c r="L696" s="108"/>
    </row>
    <row r="697" spans="2:12" s="14" customFormat="1">
      <c r="B697" s="116"/>
      <c r="D697" s="109" t="s">
        <v>125</v>
      </c>
      <c r="E697" s="117" t="s">
        <v>1</v>
      </c>
      <c r="F697" s="118" t="s">
        <v>142</v>
      </c>
      <c r="H697" s="119">
        <v>115.6</v>
      </c>
      <c r="L697" s="116"/>
    </row>
    <row r="698" spans="2:12" s="1" customFormat="1" ht="60" customHeight="1">
      <c r="B698" s="101"/>
      <c r="C698" s="102" t="s">
        <v>985</v>
      </c>
      <c r="D698" s="102" t="s">
        <v>120</v>
      </c>
      <c r="E698" s="103" t="s">
        <v>986</v>
      </c>
      <c r="F698" s="104" t="s">
        <v>987</v>
      </c>
      <c r="G698" s="105" t="s">
        <v>211</v>
      </c>
      <c r="H698" s="106">
        <v>1</v>
      </c>
      <c r="I698" s="107">
        <v>0</v>
      </c>
      <c r="J698" s="107">
        <f>ROUND(I698*H698,2)</f>
        <v>0</v>
      </c>
      <c r="K698" s="104" t="s">
        <v>1</v>
      </c>
      <c r="L698" s="27"/>
    </row>
    <row r="699" spans="2:12" s="1" customFormat="1" ht="19.5">
      <c r="B699" s="27"/>
      <c r="D699" s="109" t="s">
        <v>346</v>
      </c>
      <c r="F699" s="127" t="s">
        <v>988</v>
      </c>
      <c r="L699" s="27"/>
    </row>
    <row r="700" spans="2:12" s="1" customFormat="1" ht="60" customHeight="1">
      <c r="B700" s="101"/>
      <c r="C700" s="102" t="s">
        <v>989</v>
      </c>
      <c r="D700" s="102" t="s">
        <v>120</v>
      </c>
      <c r="E700" s="103" t="s">
        <v>990</v>
      </c>
      <c r="F700" s="104" t="s">
        <v>991</v>
      </c>
      <c r="G700" s="105" t="s">
        <v>211</v>
      </c>
      <c r="H700" s="106">
        <v>1</v>
      </c>
      <c r="I700" s="107">
        <v>0</v>
      </c>
      <c r="J700" s="107">
        <f>ROUND(I700*H700,2)</f>
        <v>0</v>
      </c>
      <c r="K700" s="104" t="s">
        <v>1</v>
      </c>
      <c r="L700" s="27"/>
    </row>
    <row r="701" spans="2:12" s="1" customFormat="1" ht="146.25">
      <c r="B701" s="27"/>
      <c r="D701" s="109" t="s">
        <v>346</v>
      </c>
      <c r="F701" s="127" t="s">
        <v>948</v>
      </c>
      <c r="L701" s="27"/>
    </row>
    <row r="702" spans="2:12" s="1" customFormat="1" ht="60" customHeight="1">
      <c r="B702" s="101"/>
      <c r="C702" s="102" t="s">
        <v>992</v>
      </c>
      <c r="D702" s="102" t="s">
        <v>120</v>
      </c>
      <c r="E702" s="103" t="s">
        <v>993</v>
      </c>
      <c r="F702" s="104" t="s">
        <v>994</v>
      </c>
      <c r="G702" s="105" t="s">
        <v>123</v>
      </c>
      <c r="H702" s="106">
        <v>106.902</v>
      </c>
      <c r="I702" s="107">
        <v>0</v>
      </c>
      <c r="J702" s="107">
        <f>ROUND(I702*H702,2)</f>
        <v>0</v>
      </c>
      <c r="K702" s="104" t="s">
        <v>124</v>
      </c>
      <c r="L702" s="27"/>
    </row>
    <row r="703" spans="2:12" s="12" customFormat="1" ht="22.5">
      <c r="B703" s="108"/>
      <c r="D703" s="109" t="s">
        <v>125</v>
      </c>
      <c r="E703" s="110" t="s">
        <v>1</v>
      </c>
      <c r="F703" s="111" t="s">
        <v>995</v>
      </c>
      <c r="H703" s="112">
        <v>90.231999999999999</v>
      </c>
      <c r="L703" s="108"/>
    </row>
    <row r="704" spans="2:12" s="12" customFormat="1" ht="22.5">
      <c r="B704" s="108"/>
      <c r="D704" s="109" t="s">
        <v>125</v>
      </c>
      <c r="E704" s="110" t="s">
        <v>1</v>
      </c>
      <c r="F704" s="111" t="s">
        <v>996</v>
      </c>
      <c r="H704" s="112">
        <v>3.6720000000000002</v>
      </c>
      <c r="L704" s="108"/>
    </row>
    <row r="705" spans="2:12" s="12" customFormat="1" ht="22.5">
      <c r="B705" s="108"/>
      <c r="D705" s="109" t="s">
        <v>125</v>
      </c>
      <c r="E705" s="110" t="s">
        <v>1</v>
      </c>
      <c r="F705" s="111" t="s">
        <v>997</v>
      </c>
      <c r="H705" s="112">
        <v>10.170999999999999</v>
      </c>
      <c r="L705" s="108"/>
    </row>
    <row r="706" spans="2:12" s="12" customFormat="1" ht="22.5">
      <c r="B706" s="108"/>
      <c r="D706" s="109" t="s">
        <v>125</v>
      </c>
      <c r="E706" s="110" t="s">
        <v>1</v>
      </c>
      <c r="F706" s="111" t="s">
        <v>998</v>
      </c>
      <c r="H706" s="112">
        <v>2.827</v>
      </c>
      <c r="L706" s="108"/>
    </row>
    <row r="707" spans="2:12" s="13" customFormat="1" ht="33.75">
      <c r="B707" s="113"/>
      <c r="D707" s="109" t="s">
        <v>125</v>
      </c>
      <c r="E707" s="114" t="s">
        <v>1</v>
      </c>
      <c r="F707" s="115" t="s">
        <v>999</v>
      </c>
      <c r="H707" s="114" t="s">
        <v>1</v>
      </c>
      <c r="L707" s="113"/>
    </row>
    <row r="708" spans="2:12" s="14" customFormat="1">
      <c r="B708" s="116"/>
      <c r="D708" s="109" t="s">
        <v>125</v>
      </c>
      <c r="E708" s="117" t="s">
        <v>1</v>
      </c>
      <c r="F708" s="118" t="s">
        <v>142</v>
      </c>
      <c r="H708" s="119">
        <v>106.90199999999999</v>
      </c>
      <c r="L708" s="116"/>
    </row>
    <row r="709" spans="2:12" s="1" customFormat="1" ht="24" customHeight="1">
      <c r="B709" s="101"/>
      <c r="C709" s="102" t="s">
        <v>1000</v>
      </c>
      <c r="D709" s="102" t="s">
        <v>120</v>
      </c>
      <c r="E709" s="103" t="s">
        <v>1001</v>
      </c>
      <c r="F709" s="104" t="s">
        <v>1002</v>
      </c>
      <c r="G709" s="105" t="s">
        <v>615</v>
      </c>
      <c r="H709" s="106">
        <v>212.22</v>
      </c>
      <c r="I709" s="107">
        <v>0</v>
      </c>
      <c r="J709" s="107">
        <f>ROUND(I709*H709,2)</f>
        <v>0</v>
      </c>
      <c r="K709" s="104" t="s">
        <v>1</v>
      </c>
      <c r="L709" s="27"/>
    </row>
    <row r="710" spans="2:12" s="11" customFormat="1" ht="22.9" customHeight="1">
      <c r="B710" s="95"/>
      <c r="D710" s="96" t="s">
        <v>51</v>
      </c>
      <c r="E710" s="99" t="s">
        <v>1003</v>
      </c>
      <c r="F710" s="99" t="s">
        <v>1004</v>
      </c>
      <c r="J710" s="100">
        <f>SUM(J711:J713)</f>
        <v>0</v>
      </c>
      <c r="L710" s="95"/>
    </row>
    <row r="711" spans="2:12" s="1" customFormat="1" ht="36" customHeight="1">
      <c r="B711" s="101"/>
      <c r="C711" s="102" t="s">
        <v>1005</v>
      </c>
      <c r="D711" s="102" t="s">
        <v>120</v>
      </c>
      <c r="E711" s="103" t="s">
        <v>1006</v>
      </c>
      <c r="F711" s="104" t="s">
        <v>1007</v>
      </c>
      <c r="G711" s="105" t="s">
        <v>123</v>
      </c>
      <c r="H711" s="106">
        <v>136.54400000000001</v>
      </c>
      <c r="I711" s="107">
        <v>0</v>
      </c>
      <c r="J711" s="107">
        <f>ROUND(I711*H711,2)</f>
        <v>0</v>
      </c>
      <c r="K711" s="104" t="s">
        <v>124</v>
      </c>
      <c r="L711" s="27"/>
    </row>
    <row r="712" spans="2:12" s="12" customFormat="1">
      <c r="B712" s="108"/>
      <c r="D712" s="109" t="s">
        <v>125</v>
      </c>
      <c r="E712" s="110" t="s">
        <v>1</v>
      </c>
      <c r="F712" s="111" t="s">
        <v>1008</v>
      </c>
      <c r="H712" s="112">
        <v>136.54400000000001</v>
      </c>
      <c r="L712" s="108"/>
    </row>
    <row r="713" spans="2:12" s="1" customFormat="1" ht="24" customHeight="1">
      <c r="B713" s="101"/>
      <c r="C713" s="102" t="s">
        <v>1009</v>
      </c>
      <c r="D713" s="102" t="s">
        <v>120</v>
      </c>
      <c r="E713" s="103" t="s">
        <v>1010</v>
      </c>
      <c r="F713" s="104" t="s">
        <v>1011</v>
      </c>
      <c r="G713" s="105" t="s">
        <v>615</v>
      </c>
      <c r="H713" s="106">
        <v>21.22</v>
      </c>
      <c r="I713" s="107">
        <v>0</v>
      </c>
      <c r="J713" s="107">
        <f>ROUND(I713*H713,2)</f>
        <v>0</v>
      </c>
      <c r="K713" s="104" t="s">
        <v>124</v>
      </c>
      <c r="L713" s="27"/>
    </row>
    <row r="714" spans="2:12" s="11" customFormat="1" ht="22.9" customHeight="1">
      <c r="B714" s="95"/>
      <c r="D714" s="96" t="s">
        <v>51</v>
      </c>
      <c r="E714" s="99" t="s">
        <v>1012</v>
      </c>
      <c r="F714" s="99" t="s">
        <v>1013</v>
      </c>
      <c r="J714" s="100">
        <f>SUM(J715:J745)</f>
        <v>0</v>
      </c>
      <c r="L714" s="95"/>
    </row>
    <row r="715" spans="2:12" s="1" customFormat="1" ht="48" customHeight="1">
      <c r="B715" s="101"/>
      <c r="C715" s="102" t="s">
        <v>1014</v>
      </c>
      <c r="D715" s="102" t="s">
        <v>120</v>
      </c>
      <c r="E715" s="103" t="s">
        <v>1015</v>
      </c>
      <c r="F715" s="104" t="s">
        <v>1016</v>
      </c>
      <c r="G715" s="105" t="s">
        <v>211</v>
      </c>
      <c r="H715" s="106">
        <v>5</v>
      </c>
      <c r="I715" s="107">
        <v>0</v>
      </c>
      <c r="J715" s="107">
        <f>ROUND(I715*H715,2)</f>
        <v>0</v>
      </c>
      <c r="K715" s="104" t="s">
        <v>1</v>
      </c>
      <c r="L715" s="27"/>
    </row>
    <row r="716" spans="2:12" s="1" customFormat="1" ht="19.5">
      <c r="B716" s="27"/>
      <c r="D716" s="109" t="s">
        <v>346</v>
      </c>
      <c r="F716" s="127" t="s">
        <v>1017</v>
      </c>
      <c r="L716" s="27"/>
    </row>
    <row r="717" spans="2:12" s="1" customFormat="1" ht="48" customHeight="1">
      <c r="B717" s="101"/>
      <c r="C717" s="102" t="s">
        <v>1018</v>
      </c>
      <c r="D717" s="102" t="s">
        <v>120</v>
      </c>
      <c r="E717" s="103" t="s">
        <v>1019</v>
      </c>
      <c r="F717" s="104" t="s">
        <v>1020</v>
      </c>
      <c r="G717" s="105" t="s">
        <v>211</v>
      </c>
      <c r="H717" s="106">
        <v>6</v>
      </c>
      <c r="I717" s="107">
        <v>0</v>
      </c>
      <c r="J717" s="107">
        <f>ROUND(I717*H717,2)</f>
        <v>0</v>
      </c>
      <c r="K717" s="104" t="s">
        <v>1</v>
      </c>
      <c r="L717" s="27"/>
    </row>
    <row r="718" spans="2:12" s="1" customFormat="1" ht="19.5">
      <c r="B718" s="27"/>
      <c r="D718" s="109" t="s">
        <v>346</v>
      </c>
      <c r="F718" s="127" t="s">
        <v>1017</v>
      </c>
      <c r="L718" s="27"/>
    </row>
    <row r="719" spans="2:12" s="1" customFormat="1" ht="48" customHeight="1">
      <c r="B719" s="101"/>
      <c r="C719" s="102" t="s">
        <v>1021</v>
      </c>
      <c r="D719" s="102" t="s">
        <v>120</v>
      </c>
      <c r="E719" s="103" t="s">
        <v>1022</v>
      </c>
      <c r="F719" s="104" t="s">
        <v>1023</v>
      </c>
      <c r="G719" s="105" t="s">
        <v>211</v>
      </c>
      <c r="H719" s="106">
        <v>4</v>
      </c>
      <c r="I719" s="107">
        <v>0</v>
      </c>
      <c r="J719" s="107">
        <f>ROUND(I719*H719,2)</f>
        <v>0</v>
      </c>
      <c r="K719" s="104" t="s">
        <v>1</v>
      </c>
      <c r="L719" s="27"/>
    </row>
    <row r="720" spans="2:12" s="1" customFormat="1" ht="19.5">
      <c r="B720" s="27"/>
      <c r="D720" s="109" t="s">
        <v>346</v>
      </c>
      <c r="F720" s="127" t="s">
        <v>1017</v>
      </c>
      <c r="L720" s="27"/>
    </row>
    <row r="721" spans="2:12" s="1" customFormat="1" ht="48" customHeight="1">
      <c r="B721" s="101"/>
      <c r="C721" s="102" t="s">
        <v>1024</v>
      </c>
      <c r="D721" s="102" t="s">
        <v>120</v>
      </c>
      <c r="E721" s="103" t="s">
        <v>1025</v>
      </c>
      <c r="F721" s="104" t="s">
        <v>1026</v>
      </c>
      <c r="G721" s="105" t="s">
        <v>211</v>
      </c>
      <c r="H721" s="106">
        <v>1</v>
      </c>
      <c r="I721" s="107">
        <v>0</v>
      </c>
      <c r="J721" s="107">
        <f>ROUND(I721*H721,2)</f>
        <v>0</v>
      </c>
      <c r="K721" s="104" t="s">
        <v>1</v>
      </c>
      <c r="L721" s="27"/>
    </row>
    <row r="722" spans="2:12" s="1" customFormat="1" ht="19.5">
      <c r="B722" s="27"/>
      <c r="D722" s="109" t="s">
        <v>346</v>
      </c>
      <c r="F722" s="127" t="s">
        <v>1027</v>
      </c>
      <c r="L722" s="27"/>
    </row>
    <row r="723" spans="2:12" s="1" customFormat="1" ht="48" customHeight="1">
      <c r="B723" s="101"/>
      <c r="C723" s="102" t="s">
        <v>1028</v>
      </c>
      <c r="D723" s="102" t="s">
        <v>120</v>
      </c>
      <c r="E723" s="103" t="s">
        <v>1029</v>
      </c>
      <c r="F723" s="104" t="s">
        <v>1030</v>
      </c>
      <c r="G723" s="105" t="s">
        <v>211</v>
      </c>
      <c r="H723" s="106">
        <v>3</v>
      </c>
      <c r="I723" s="107">
        <v>0</v>
      </c>
      <c r="J723" s="107">
        <f>ROUND(I723*H723,2)</f>
        <v>0</v>
      </c>
      <c r="K723" s="104" t="s">
        <v>1</v>
      </c>
      <c r="L723" s="27"/>
    </row>
    <row r="724" spans="2:12" s="1" customFormat="1" ht="19.5">
      <c r="B724" s="27"/>
      <c r="D724" s="109" t="s">
        <v>346</v>
      </c>
      <c r="F724" s="127" t="s">
        <v>1027</v>
      </c>
      <c r="L724" s="27"/>
    </row>
    <row r="725" spans="2:12" s="1" customFormat="1" ht="48" customHeight="1">
      <c r="B725" s="101"/>
      <c r="C725" s="102" t="s">
        <v>1031</v>
      </c>
      <c r="D725" s="102" t="s">
        <v>120</v>
      </c>
      <c r="E725" s="103" t="s">
        <v>1032</v>
      </c>
      <c r="F725" s="104" t="s">
        <v>1033</v>
      </c>
      <c r="G725" s="105" t="s">
        <v>211</v>
      </c>
      <c r="H725" s="106">
        <v>2</v>
      </c>
      <c r="I725" s="107">
        <v>0</v>
      </c>
      <c r="J725" s="107">
        <f>ROUND(I725*H725,2)</f>
        <v>0</v>
      </c>
      <c r="K725" s="104" t="s">
        <v>1</v>
      </c>
      <c r="L725" s="27"/>
    </row>
    <row r="726" spans="2:12" s="1" customFormat="1" ht="19.5">
      <c r="B726" s="27"/>
      <c r="D726" s="109" t="s">
        <v>346</v>
      </c>
      <c r="F726" s="127" t="s">
        <v>1027</v>
      </c>
      <c r="L726" s="27"/>
    </row>
    <row r="727" spans="2:12" s="1" customFormat="1" ht="36" customHeight="1">
      <c r="B727" s="101"/>
      <c r="C727" s="102" t="s">
        <v>1034</v>
      </c>
      <c r="D727" s="102" t="s">
        <v>120</v>
      </c>
      <c r="E727" s="103" t="s">
        <v>1035</v>
      </c>
      <c r="F727" s="104" t="s">
        <v>1036</v>
      </c>
      <c r="G727" s="105" t="s">
        <v>211</v>
      </c>
      <c r="H727" s="106">
        <v>1</v>
      </c>
      <c r="I727" s="107">
        <v>0</v>
      </c>
      <c r="J727" s="107">
        <f>ROUND(I727*H727,2)</f>
        <v>0</v>
      </c>
      <c r="K727" s="104" t="s">
        <v>1</v>
      </c>
      <c r="L727" s="27"/>
    </row>
    <row r="728" spans="2:12" s="1" customFormat="1" ht="39">
      <c r="B728" s="27"/>
      <c r="D728" s="109" t="s">
        <v>346</v>
      </c>
      <c r="F728" s="127" t="s">
        <v>1037</v>
      </c>
      <c r="L728" s="27"/>
    </row>
    <row r="729" spans="2:12" s="1" customFormat="1" ht="36" customHeight="1">
      <c r="B729" s="101"/>
      <c r="C729" s="102" t="s">
        <v>1038</v>
      </c>
      <c r="D729" s="102" t="s">
        <v>120</v>
      </c>
      <c r="E729" s="103" t="s">
        <v>1039</v>
      </c>
      <c r="F729" s="104" t="s">
        <v>1040</v>
      </c>
      <c r="G729" s="105" t="s">
        <v>211</v>
      </c>
      <c r="H729" s="106">
        <v>1</v>
      </c>
      <c r="I729" s="107">
        <v>0</v>
      </c>
      <c r="J729" s="107">
        <f>ROUND(I729*H729,2)</f>
        <v>0</v>
      </c>
      <c r="K729" s="104" t="s">
        <v>1</v>
      </c>
      <c r="L729" s="27"/>
    </row>
    <row r="730" spans="2:12" s="1" customFormat="1" ht="39">
      <c r="B730" s="27"/>
      <c r="D730" s="109" t="s">
        <v>346</v>
      </c>
      <c r="F730" s="127" t="s">
        <v>1037</v>
      </c>
      <c r="L730" s="27"/>
    </row>
    <row r="731" spans="2:12" s="1" customFormat="1" ht="48" customHeight="1">
      <c r="B731" s="101"/>
      <c r="C731" s="102" t="s">
        <v>1041</v>
      </c>
      <c r="D731" s="102" t="s">
        <v>120</v>
      </c>
      <c r="E731" s="103" t="s">
        <v>1042</v>
      </c>
      <c r="F731" s="104" t="s">
        <v>1043</v>
      </c>
      <c r="G731" s="105" t="s">
        <v>211</v>
      </c>
      <c r="H731" s="106">
        <v>1</v>
      </c>
      <c r="I731" s="107">
        <v>0</v>
      </c>
      <c r="J731" s="107">
        <f>ROUND(I731*H731,2)</f>
        <v>0</v>
      </c>
      <c r="K731" s="104" t="s">
        <v>1</v>
      </c>
      <c r="L731" s="27"/>
    </row>
    <row r="732" spans="2:12" s="1" customFormat="1" ht="29.25">
      <c r="B732" s="27"/>
      <c r="D732" s="109" t="s">
        <v>346</v>
      </c>
      <c r="F732" s="127" t="s">
        <v>1044</v>
      </c>
      <c r="L732" s="27"/>
    </row>
    <row r="733" spans="2:12" s="1" customFormat="1" ht="48" customHeight="1">
      <c r="B733" s="101"/>
      <c r="C733" s="102" t="s">
        <v>1045</v>
      </c>
      <c r="D733" s="102" t="s">
        <v>120</v>
      </c>
      <c r="E733" s="103" t="s">
        <v>1046</v>
      </c>
      <c r="F733" s="104" t="s">
        <v>1047</v>
      </c>
      <c r="G733" s="105" t="s">
        <v>211</v>
      </c>
      <c r="H733" s="106">
        <v>4</v>
      </c>
      <c r="I733" s="107">
        <v>0</v>
      </c>
      <c r="J733" s="107">
        <f>ROUND(I733*H733,2)</f>
        <v>0</v>
      </c>
      <c r="K733" s="104" t="s">
        <v>1</v>
      </c>
      <c r="L733" s="27"/>
    </row>
    <row r="734" spans="2:12" s="1" customFormat="1" ht="29.25">
      <c r="B734" s="27"/>
      <c r="D734" s="109" t="s">
        <v>346</v>
      </c>
      <c r="F734" s="127" t="s">
        <v>1044</v>
      </c>
      <c r="L734" s="27"/>
    </row>
    <row r="735" spans="2:12" s="1" customFormat="1" ht="48" customHeight="1">
      <c r="B735" s="101"/>
      <c r="C735" s="102" t="s">
        <v>1048</v>
      </c>
      <c r="D735" s="102" t="s">
        <v>120</v>
      </c>
      <c r="E735" s="103" t="s">
        <v>1049</v>
      </c>
      <c r="F735" s="104" t="s">
        <v>1050</v>
      </c>
      <c r="G735" s="105" t="s">
        <v>211</v>
      </c>
      <c r="H735" s="106">
        <v>3</v>
      </c>
      <c r="I735" s="107">
        <v>0</v>
      </c>
      <c r="J735" s="107">
        <f>ROUND(I735*H735,2)</f>
        <v>0</v>
      </c>
      <c r="K735" s="104" t="s">
        <v>1</v>
      </c>
      <c r="L735" s="27"/>
    </row>
    <row r="736" spans="2:12" s="1" customFormat="1" ht="29.25">
      <c r="B736" s="27"/>
      <c r="D736" s="109" t="s">
        <v>346</v>
      </c>
      <c r="F736" s="127" t="s">
        <v>1044</v>
      </c>
      <c r="L736" s="27"/>
    </row>
    <row r="737" spans="2:12" s="1" customFormat="1" ht="36" customHeight="1">
      <c r="B737" s="101"/>
      <c r="C737" s="102" t="s">
        <v>1051</v>
      </c>
      <c r="D737" s="102" t="s">
        <v>120</v>
      </c>
      <c r="E737" s="103" t="s">
        <v>1052</v>
      </c>
      <c r="F737" s="104" t="s">
        <v>1053</v>
      </c>
      <c r="G737" s="105" t="s">
        <v>211</v>
      </c>
      <c r="H737" s="106">
        <v>1</v>
      </c>
      <c r="I737" s="107">
        <v>0</v>
      </c>
      <c r="J737" s="107">
        <f>ROUND(I737*H737,2)</f>
        <v>0</v>
      </c>
      <c r="K737" s="104" t="s">
        <v>1</v>
      </c>
      <c r="L737" s="27"/>
    </row>
    <row r="738" spans="2:12" s="1" customFormat="1" ht="29.25">
      <c r="B738" s="27"/>
      <c r="D738" s="109" t="s">
        <v>346</v>
      </c>
      <c r="F738" s="127" t="s">
        <v>907</v>
      </c>
      <c r="L738" s="27"/>
    </row>
    <row r="739" spans="2:12" s="1" customFormat="1" ht="36" customHeight="1">
      <c r="B739" s="101"/>
      <c r="C739" s="102" t="s">
        <v>1054</v>
      </c>
      <c r="D739" s="102" t="s">
        <v>120</v>
      </c>
      <c r="E739" s="103" t="s">
        <v>1055</v>
      </c>
      <c r="F739" s="104" t="s">
        <v>1056</v>
      </c>
      <c r="G739" s="105" t="s">
        <v>211</v>
      </c>
      <c r="H739" s="106">
        <v>1</v>
      </c>
      <c r="I739" s="107">
        <v>0</v>
      </c>
      <c r="J739" s="107">
        <f>ROUND(I739*H739,2)</f>
        <v>0</v>
      </c>
      <c r="K739" s="104" t="s">
        <v>1</v>
      </c>
      <c r="L739" s="27"/>
    </row>
    <row r="740" spans="2:12" s="1" customFormat="1" ht="29.25">
      <c r="B740" s="27"/>
      <c r="D740" s="109" t="s">
        <v>346</v>
      </c>
      <c r="F740" s="127" t="s">
        <v>907</v>
      </c>
      <c r="L740" s="27"/>
    </row>
    <row r="741" spans="2:12" s="1" customFormat="1" ht="36" customHeight="1">
      <c r="B741" s="101"/>
      <c r="C741" s="102" t="s">
        <v>1057</v>
      </c>
      <c r="D741" s="102" t="s">
        <v>120</v>
      </c>
      <c r="E741" s="103" t="s">
        <v>1058</v>
      </c>
      <c r="F741" s="104" t="s">
        <v>1059</v>
      </c>
      <c r="G741" s="105" t="s">
        <v>211</v>
      </c>
      <c r="H741" s="106">
        <v>1</v>
      </c>
      <c r="I741" s="107">
        <v>0</v>
      </c>
      <c r="J741" s="107">
        <f>ROUND(I741*H741,2)</f>
        <v>0</v>
      </c>
      <c r="K741" s="104" t="s">
        <v>1</v>
      </c>
      <c r="L741" s="27"/>
    </row>
    <row r="742" spans="2:12" s="1" customFormat="1" ht="29.25">
      <c r="B742" s="27"/>
      <c r="D742" s="109" t="s">
        <v>346</v>
      </c>
      <c r="F742" s="127" t="s">
        <v>907</v>
      </c>
      <c r="L742" s="27"/>
    </row>
    <row r="743" spans="2:12" s="1" customFormat="1" ht="36" customHeight="1">
      <c r="B743" s="101"/>
      <c r="C743" s="102" t="s">
        <v>1060</v>
      </c>
      <c r="D743" s="102" t="s">
        <v>120</v>
      </c>
      <c r="E743" s="103" t="s">
        <v>1061</v>
      </c>
      <c r="F743" s="104" t="s">
        <v>1062</v>
      </c>
      <c r="G743" s="105" t="s">
        <v>211</v>
      </c>
      <c r="H743" s="106">
        <v>1</v>
      </c>
      <c r="I743" s="107">
        <v>0</v>
      </c>
      <c r="J743" s="107">
        <f>ROUND(I743*H743,2)</f>
        <v>0</v>
      </c>
      <c r="K743" s="104" t="s">
        <v>1</v>
      </c>
      <c r="L743" s="27"/>
    </row>
    <row r="744" spans="2:12" s="1" customFormat="1" ht="29.25">
      <c r="B744" s="27"/>
      <c r="D744" s="109" t="s">
        <v>346</v>
      </c>
      <c r="F744" s="127" t="s">
        <v>907</v>
      </c>
      <c r="L744" s="27"/>
    </row>
    <row r="745" spans="2:12" s="1" customFormat="1" ht="24" customHeight="1">
      <c r="B745" s="101"/>
      <c r="C745" s="102" t="s">
        <v>1063</v>
      </c>
      <c r="D745" s="102" t="s">
        <v>120</v>
      </c>
      <c r="E745" s="103" t="s">
        <v>1064</v>
      </c>
      <c r="F745" s="104" t="s">
        <v>1065</v>
      </c>
      <c r="G745" s="105" t="s">
        <v>615</v>
      </c>
      <c r="H745" s="106">
        <v>303.17</v>
      </c>
      <c r="I745" s="107">
        <v>0</v>
      </c>
      <c r="J745" s="107">
        <f>ROUND(I745*H745,2)</f>
        <v>0</v>
      </c>
      <c r="K745" s="104" t="s">
        <v>138</v>
      </c>
      <c r="L745" s="27"/>
    </row>
    <row r="746" spans="2:12" s="11" customFormat="1" ht="22.9" customHeight="1">
      <c r="B746" s="95"/>
      <c r="D746" s="96" t="s">
        <v>51</v>
      </c>
      <c r="E746" s="99" t="s">
        <v>1066</v>
      </c>
      <c r="F746" s="99" t="s">
        <v>1067</v>
      </c>
      <c r="J746" s="100">
        <f>SUM(J747:J878)</f>
        <v>0</v>
      </c>
      <c r="L746" s="95"/>
    </row>
    <row r="747" spans="2:12" s="1" customFormat="1" ht="48" customHeight="1">
      <c r="B747" s="101"/>
      <c r="C747" s="102" t="s">
        <v>1068</v>
      </c>
      <c r="D747" s="102" t="s">
        <v>120</v>
      </c>
      <c r="E747" s="103" t="s">
        <v>1069</v>
      </c>
      <c r="F747" s="104" t="s">
        <v>1070</v>
      </c>
      <c r="G747" s="105" t="s">
        <v>257</v>
      </c>
      <c r="H747" s="106">
        <v>1750</v>
      </c>
      <c r="I747" s="107">
        <v>0</v>
      </c>
      <c r="J747" s="107">
        <f>ROUND(I747*H747,2)</f>
        <v>0</v>
      </c>
      <c r="K747" s="104" t="s">
        <v>1</v>
      </c>
      <c r="L747" s="27"/>
    </row>
    <row r="748" spans="2:12" s="1" customFormat="1" ht="60" customHeight="1">
      <c r="B748" s="101"/>
      <c r="C748" s="102" t="s">
        <v>1071</v>
      </c>
      <c r="D748" s="102" t="s">
        <v>120</v>
      </c>
      <c r="E748" s="103" t="s">
        <v>1072</v>
      </c>
      <c r="F748" s="104" t="s">
        <v>1073</v>
      </c>
      <c r="G748" s="105" t="s">
        <v>257</v>
      </c>
      <c r="H748" s="106">
        <v>1750</v>
      </c>
      <c r="I748" s="107">
        <v>0</v>
      </c>
      <c r="J748" s="107">
        <f>ROUND(I748*H748,2)</f>
        <v>0</v>
      </c>
      <c r="K748" s="104" t="s">
        <v>1</v>
      </c>
      <c r="L748" s="27"/>
    </row>
    <row r="749" spans="2:12" s="1" customFormat="1" ht="24" customHeight="1">
      <c r="B749" s="101"/>
      <c r="C749" s="102" t="s">
        <v>1074</v>
      </c>
      <c r="D749" s="102" t="s">
        <v>120</v>
      </c>
      <c r="E749" s="103" t="s">
        <v>1075</v>
      </c>
      <c r="F749" s="104" t="s">
        <v>1076</v>
      </c>
      <c r="G749" s="105" t="s">
        <v>211</v>
      </c>
      <c r="H749" s="106">
        <v>2</v>
      </c>
      <c r="I749" s="107">
        <v>0</v>
      </c>
      <c r="J749" s="107">
        <f>ROUND(I749*H749,2)</f>
        <v>0</v>
      </c>
      <c r="K749" s="104" t="s">
        <v>1</v>
      </c>
      <c r="L749" s="27"/>
    </row>
    <row r="750" spans="2:12" s="1" customFormat="1" ht="48" customHeight="1">
      <c r="B750" s="101"/>
      <c r="C750" s="102" t="s">
        <v>1077</v>
      </c>
      <c r="D750" s="102" t="s">
        <v>120</v>
      </c>
      <c r="E750" s="103" t="s">
        <v>1078</v>
      </c>
      <c r="F750" s="104" t="s">
        <v>1079</v>
      </c>
      <c r="G750" s="105" t="s">
        <v>137</v>
      </c>
      <c r="H750" s="106">
        <v>3.7999999999999999E-2</v>
      </c>
      <c r="I750" s="107">
        <v>0</v>
      </c>
      <c r="J750" s="107">
        <f>ROUND(I750*H750,2)</f>
        <v>0</v>
      </c>
      <c r="K750" s="104" t="s">
        <v>1</v>
      </c>
      <c r="L750" s="27"/>
    </row>
    <row r="751" spans="2:12" s="1" customFormat="1" ht="24" customHeight="1">
      <c r="B751" s="101"/>
      <c r="C751" s="102" t="s">
        <v>1080</v>
      </c>
      <c r="D751" s="102" t="s">
        <v>120</v>
      </c>
      <c r="E751" s="103" t="s">
        <v>1081</v>
      </c>
      <c r="F751" s="104" t="s">
        <v>1082</v>
      </c>
      <c r="G751" s="105" t="s">
        <v>257</v>
      </c>
      <c r="H751" s="106">
        <v>722.40099999999995</v>
      </c>
      <c r="I751" s="107">
        <v>0</v>
      </c>
      <c r="J751" s="107">
        <f>ROUND(I751*H751,2)</f>
        <v>0</v>
      </c>
      <c r="K751" s="104" t="s">
        <v>1</v>
      </c>
      <c r="L751" s="27"/>
    </row>
    <row r="752" spans="2:12" s="12" customFormat="1">
      <c r="B752" s="108"/>
      <c r="D752" s="109" t="s">
        <v>125</v>
      </c>
      <c r="E752" s="110" t="s">
        <v>1</v>
      </c>
      <c r="F752" s="111" t="s">
        <v>1083</v>
      </c>
      <c r="H752" s="112">
        <v>722.40099999999995</v>
      </c>
      <c r="L752" s="108"/>
    </row>
    <row r="753" spans="2:12" s="1" customFormat="1" ht="24" customHeight="1">
      <c r="B753" s="101"/>
      <c r="C753" s="102" t="s">
        <v>1084</v>
      </c>
      <c r="D753" s="102" t="s">
        <v>120</v>
      </c>
      <c r="E753" s="103" t="s">
        <v>1085</v>
      </c>
      <c r="F753" s="104" t="s">
        <v>1086</v>
      </c>
      <c r="G753" s="105" t="s">
        <v>163</v>
      </c>
      <c r="H753" s="106">
        <v>1.2190000000000001</v>
      </c>
      <c r="I753" s="107">
        <v>0</v>
      </c>
      <c r="J753" s="107">
        <f>ROUND(I753*H753,2)</f>
        <v>0</v>
      </c>
      <c r="K753" s="104" t="s">
        <v>1</v>
      </c>
      <c r="L753" s="27"/>
    </row>
    <row r="754" spans="2:12" s="1" customFormat="1" ht="78">
      <c r="B754" s="27"/>
      <c r="D754" s="109" t="s">
        <v>346</v>
      </c>
      <c r="F754" s="127" t="s">
        <v>1087</v>
      </c>
      <c r="L754" s="27"/>
    </row>
    <row r="755" spans="2:12" s="12" customFormat="1" ht="22.5">
      <c r="B755" s="108"/>
      <c r="D755" s="109" t="s">
        <v>125</v>
      </c>
      <c r="E755" s="110" t="s">
        <v>1</v>
      </c>
      <c r="F755" s="111" t="s">
        <v>1088</v>
      </c>
      <c r="H755" s="112">
        <v>0.253</v>
      </c>
      <c r="L755" s="108"/>
    </row>
    <row r="756" spans="2:12" s="12" customFormat="1" ht="22.5">
      <c r="B756" s="108"/>
      <c r="D756" s="109" t="s">
        <v>125</v>
      </c>
      <c r="E756" s="110" t="s">
        <v>1</v>
      </c>
      <c r="F756" s="111" t="s">
        <v>1089</v>
      </c>
      <c r="H756" s="112">
        <v>5.8999999999999997E-2</v>
      </c>
      <c r="L756" s="108"/>
    </row>
    <row r="757" spans="2:12" s="12" customFormat="1" ht="22.5">
      <c r="B757" s="108"/>
      <c r="D757" s="109" t="s">
        <v>125</v>
      </c>
      <c r="E757" s="110" t="s">
        <v>1</v>
      </c>
      <c r="F757" s="111" t="s">
        <v>1090</v>
      </c>
      <c r="H757" s="112">
        <v>0.41399999999999998</v>
      </c>
      <c r="L757" s="108"/>
    </row>
    <row r="758" spans="2:12" s="12" customFormat="1" ht="22.5">
      <c r="B758" s="108"/>
      <c r="D758" s="109" t="s">
        <v>125</v>
      </c>
      <c r="E758" s="110" t="s">
        <v>1</v>
      </c>
      <c r="F758" s="111" t="s">
        <v>1091</v>
      </c>
      <c r="H758" s="112">
        <v>0.104</v>
      </c>
      <c r="L758" s="108"/>
    </row>
    <row r="759" spans="2:12" s="12" customFormat="1" ht="22.5">
      <c r="B759" s="108"/>
      <c r="D759" s="109" t="s">
        <v>125</v>
      </c>
      <c r="E759" s="110" t="s">
        <v>1</v>
      </c>
      <c r="F759" s="111" t="s">
        <v>1092</v>
      </c>
      <c r="H759" s="112">
        <v>3.1E-2</v>
      </c>
      <c r="L759" s="108"/>
    </row>
    <row r="760" spans="2:12" s="12" customFormat="1" ht="22.5">
      <c r="B760" s="108"/>
      <c r="D760" s="109" t="s">
        <v>125</v>
      </c>
      <c r="E760" s="110" t="s">
        <v>1</v>
      </c>
      <c r="F760" s="111" t="s">
        <v>1093</v>
      </c>
      <c r="H760" s="112">
        <v>2.5999999999999999E-2</v>
      </c>
      <c r="L760" s="108"/>
    </row>
    <row r="761" spans="2:12" s="12" customFormat="1" ht="22.5">
      <c r="B761" s="108"/>
      <c r="D761" s="109" t="s">
        <v>125</v>
      </c>
      <c r="E761" s="110" t="s">
        <v>1</v>
      </c>
      <c r="F761" s="111" t="s">
        <v>1094</v>
      </c>
      <c r="H761" s="112">
        <v>2.5999999999999999E-2</v>
      </c>
      <c r="L761" s="108"/>
    </row>
    <row r="762" spans="2:12" s="12" customFormat="1" ht="22.5">
      <c r="B762" s="108"/>
      <c r="D762" s="109" t="s">
        <v>125</v>
      </c>
      <c r="E762" s="110" t="s">
        <v>1</v>
      </c>
      <c r="F762" s="111" t="s">
        <v>1095</v>
      </c>
      <c r="H762" s="112">
        <v>7.0000000000000001E-3</v>
      </c>
      <c r="L762" s="108"/>
    </row>
    <row r="763" spans="2:12" s="12" customFormat="1" ht="22.5">
      <c r="B763" s="108"/>
      <c r="D763" s="109" t="s">
        <v>125</v>
      </c>
      <c r="E763" s="110" t="s">
        <v>1</v>
      </c>
      <c r="F763" s="111" t="s">
        <v>1096</v>
      </c>
      <c r="H763" s="112">
        <v>5.0000000000000001E-3</v>
      </c>
      <c r="L763" s="108"/>
    </row>
    <row r="764" spans="2:12" s="12" customFormat="1" ht="22.5">
      <c r="B764" s="108"/>
      <c r="D764" s="109" t="s">
        <v>125</v>
      </c>
      <c r="E764" s="110" t="s">
        <v>1</v>
      </c>
      <c r="F764" s="111" t="s">
        <v>1097</v>
      </c>
      <c r="H764" s="112">
        <v>3.0000000000000001E-3</v>
      </c>
      <c r="L764" s="108"/>
    </row>
    <row r="765" spans="2:12" s="12" customFormat="1" ht="22.5">
      <c r="B765" s="108"/>
      <c r="D765" s="109" t="s">
        <v>125</v>
      </c>
      <c r="E765" s="110" t="s">
        <v>1</v>
      </c>
      <c r="F765" s="111" t="s">
        <v>1098</v>
      </c>
      <c r="H765" s="112">
        <v>5.0000000000000001E-3</v>
      </c>
      <c r="L765" s="108"/>
    </row>
    <row r="766" spans="2:12" s="12" customFormat="1" ht="22.5">
      <c r="B766" s="108"/>
      <c r="D766" s="109" t="s">
        <v>125</v>
      </c>
      <c r="E766" s="110" t="s">
        <v>1</v>
      </c>
      <c r="F766" s="111" t="s">
        <v>1099</v>
      </c>
      <c r="H766" s="112">
        <v>2.3E-2</v>
      </c>
      <c r="L766" s="108"/>
    </row>
    <row r="767" spans="2:12" s="12" customFormat="1" ht="33.75">
      <c r="B767" s="108"/>
      <c r="D767" s="109" t="s">
        <v>125</v>
      </c>
      <c r="E767" s="110" t="s">
        <v>1</v>
      </c>
      <c r="F767" s="111" t="s">
        <v>1100</v>
      </c>
      <c r="H767" s="112">
        <v>1E-3</v>
      </c>
      <c r="L767" s="108"/>
    </row>
    <row r="768" spans="2:12" s="12" customFormat="1" ht="22.5">
      <c r="B768" s="108"/>
      <c r="D768" s="109" t="s">
        <v>125</v>
      </c>
      <c r="E768" s="110" t="s">
        <v>1</v>
      </c>
      <c r="F768" s="111" t="s">
        <v>1101</v>
      </c>
      <c r="H768" s="112">
        <v>3.5000000000000003E-2</v>
      </c>
      <c r="L768" s="108"/>
    </row>
    <row r="769" spans="2:12" s="12" customFormat="1" ht="33.75">
      <c r="B769" s="108"/>
      <c r="D769" s="109" t="s">
        <v>125</v>
      </c>
      <c r="E769" s="110" t="s">
        <v>1</v>
      </c>
      <c r="F769" s="111" t="s">
        <v>1102</v>
      </c>
      <c r="H769" s="112">
        <v>2.9000000000000001E-2</v>
      </c>
      <c r="L769" s="108"/>
    </row>
    <row r="770" spans="2:12" s="12" customFormat="1" ht="22.5">
      <c r="B770" s="108"/>
      <c r="D770" s="109" t="s">
        <v>125</v>
      </c>
      <c r="E770" s="110" t="s">
        <v>1</v>
      </c>
      <c r="F770" s="111" t="s">
        <v>1103</v>
      </c>
      <c r="H770" s="112">
        <v>1.6E-2</v>
      </c>
      <c r="L770" s="108"/>
    </row>
    <row r="771" spans="2:12" s="12" customFormat="1" ht="22.5">
      <c r="B771" s="108"/>
      <c r="D771" s="109" t="s">
        <v>125</v>
      </c>
      <c r="E771" s="110" t="s">
        <v>1</v>
      </c>
      <c r="F771" s="111" t="s">
        <v>1104</v>
      </c>
      <c r="H771" s="112">
        <v>2.3E-2</v>
      </c>
      <c r="L771" s="108"/>
    </row>
    <row r="772" spans="2:12" s="12" customFormat="1" ht="22.5">
      <c r="B772" s="108"/>
      <c r="D772" s="109" t="s">
        <v>125</v>
      </c>
      <c r="E772" s="110" t="s">
        <v>1</v>
      </c>
      <c r="F772" s="111" t="s">
        <v>1105</v>
      </c>
      <c r="H772" s="112">
        <v>3.6999999999999998E-2</v>
      </c>
      <c r="L772" s="108"/>
    </row>
    <row r="773" spans="2:12" s="12" customFormat="1" ht="33.75">
      <c r="B773" s="108"/>
      <c r="D773" s="109" t="s">
        <v>125</v>
      </c>
      <c r="E773" s="110" t="s">
        <v>1</v>
      </c>
      <c r="F773" s="111" t="s">
        <v>1106</v>
      </c>
      <c r="H773" s="112">
        <v>6.0000000000000001E-3</v>
      </c>
      <c r="L773" s="108"/>
    </row>
    <row r="774" spans="2:12" s="12" customFormat="1" ht="33.75">
      <c r="B774" s="108"/>
      <c r="D774" s="109" t="s">
        <v>125</v>
      </c>
      <c r="E774" s="110" t="s">
        <v>1</v>
      </c>
      <c r="F774" s="111" t="s">
        <v>1107</v>
      </c>
      <c r="H774" s="112">
        <v>5.0000000000000001E-3</v>
      </c>
      <c r="L774" s="108"/>
    </row>
    <row r="775" spans="2:12" s="12" customFormat="1">
      <c r="B775" s="108"/>
      <c r="D775" s="109" t="s">
        <v>125</v>
      </c>
      <c r="E775" s="110" t="s">
        <v>1</v>
      </c>
      <c r="F775" s="111" t="s">
        <v>1108</v>
      </c>
      <c r="H775" s="112">
        <v>0.111</v>
      </c>
      <c r="L775" s="108"/>
    </row>
    <row r="776" spans="2:12" s="14" customFormat="1">
      <c r="B776" s="116"/>
      <c r="D776" s="109" t="s">
        <v>125</v>
      </c>
      <c r="E776" s="117" t="s">
        <v>1</v>
      </c>
      <c r="F776" s="118" t="s">
        <v>142</v>
      </c>
      <c r="H776" s="119">
        <v>1.2189999999999999</v>
      </c>
      <c r="L776" s="116"/>
    </row>
    <row r="777" spans="2:12" s="1" customFormat="1" ht="60" customHeight="1">
      <c r="B777" s="101"/>
      <c r="C777" s="102" t="s">
        <v>1109</v>
      </c>
      <c r="D777" s="102" t="s">
        <v>120</v>
      </c>
      <c r="E777" s="103" t="s">
        <v>1110</v>
      </c>
      <c r="F777" s="104" t="s">
        <v>1111</v>
      </c>
      <c r="G777" s="105" t="s">
        <v>211</v>
      </c>
      <c r="H777" s="106">
        <v>21</v>
      </c>
      <c r="I777" s="107">
        <v>0</v>
      </c>
      <c r="J777" s="107">
        <f>ROUND(I777*H777,2)</f>
        <v>0</v>
      </c>
      <c r="K777" s="104" t="s">
        <v>1</v>
      </c>
      <c r="L777" s="27"/>
    </row>
    <row r="778" spans="2:12" s="1" customFormat="1" ht="72" customHeight="1">
      <c r="B778" s="101"/>
      <c r="C778" s="102" t="s">
        <v>1112</v>
      </c>
      <c r="D778" s="102" t="s">
        <v>120</v>
      </c>
      <c r="E778" s="103" t="s">
        <v>1113</v>
      </c>
      <c r="F778" s="104" t="s">
        <v>1114</v>
      </c>
      <c r="G778" s="105" t="s">
        <v>211</v>
      </c>
      <c r="H778" s="106">
        <v>1</v>
      </c>
      <c r="I778" s="107">
        <v>0</v>
      </c>
      <c r="J778" s="107">
        <f>ROUND(I778*H778,2)</f>
        <v>0</v>
      </c>
      <c r="K778" s="104" t="s">
        <v>1</v>
      </c>
      <c r="L778" s="27"/>
    </row>
    <row r="779" spans="2:12" s="1" customFormat="1" ht="60" customHeight="1">
      <c r="B779" s="101"/>
      <c r="C779" s="102" t="s">
        <v>1115</v>
      </c>
      <c r="D779" s="102" t="s">
        <v>120</v>
      </c>
      <c r="E779" s="103" t="s">
        <v>1116</v>
      </c>
      <c r="F779" s="104" t="s">
        <v>1117</v>
      </c>
      <c r="G779" s="105" t="s">
        <v>211</v>
      </c>
      <c r="H779" s="106">
        <v>2</v>
      </c>
      <c r="I779" s="107">
        <v>0</v>
      </c>
      <c r="J779" s="107">
        <f>ROUND(I779*H779,2)</f>
        <v>0</v>
      </c>
      <c r="K779" s="104" t="s">
        <v>1</v>
      </c>
      <c r="L779" s="27"/>
    </row>
    <row r="780" spans="2:12" s="1" customFormat="1" ht="19.5">
      <c r="B780" s="27"/>
      <c r="D780" s="109" t="s">
        <v>346</v>
      </c>
      <c r="F780" s="127" t="s">
        <v>1118</v>
      </c>
      <c r="L780" s="27"/>
    </row>
    <row r="781" spans="2:12" s="1" customFormat="1" ht="36" customHeight="1">
      <c r="B781" s="101"/>
      <c r="C781" s="102" t="s">
        <v>1119</v>
      </c>
      <c r="D781" s="102" t="s">
        <v>120</v>
      </c>
      <c r="E781" s="103" t="s">
        <v>1120</v>
      </c>
      <c r="F781" s="104" t="s">
        <v>1121</v>
      </c>
      <c r="G781" s="105" t="s">
        <v>211</v>
      </c>
      <c r="H781" s="106">
        <v>1</v>
      </c>
      <c r="I781" s="107">
        <v>0</v>
      </c>
      <c r="J781" s="107">
        <f>ROUND(I781*H781,2)</f>
        <v>0</v>
      </c>
      <c r="K781" s="104" t="s">
        <v>1</v>
      </c>
      <c r="L781" s="27"/>
    </row>
    <row r="782" spans="2:12" s="1" customFormat="1" ht="60" customHeight="1">
      <c r="B782" s="101"/>
      <c r="C782" s="102" t="s">
        <v>1122</v>
      </c>
      <c r="D782" s="102" t="s">
        <v>120</v>
      </c>
      <c r="E782" s="103" t="s">
        <v>1123</v>
      </c>
      <c r="F782" s="104" t="s">
        <v>1124</v>
      </c>
      <c r="G782" s="105" t="s">
        <v>131</v>
      </c>
      <c r="H782" s="106">
        <v>18.420000000000002</v>
      </c>
      <c r="I782" s="107">
        <v>0</v>
      </c>
      <c r="J782" s="107">
        <f>ROUND(I782*H782,2)</f>
        <v>0</v>
      </c>
      <c r="K782" s="104" t="s">
        <v>1</v>
      </c>
      <c r="L782" s="27"/>
    </row>
    <row r="783" spans="2:12" s="1" customFormat="1" ht="136.5">
      <c r="B783" s="27"/>
      <c r="D783" s="109" t="s">
        <v>346</v>
      </c>
      <c r="F783" s="127" t="s">
        <v>1125</v>
      </c>
      <c r="L783" s="27"/>
    </row>
    <row r="784" spans="2:12" s="1" customFormat="1" ht="24" customHeight="1">
      <c r="B784" s="101"/>
      <c r="C784" s="102" t="s">
        <v>1126</v>
      </c>
      <c r="D784" s="102" t="s">
        <v>120</v>
      </c>
      <c r="E784" s="103" t="s">
        <v>1127</v>
      </c>
      <c r="F784" s="104" t="s">
        <v>1128</v>
      </c>
      <c r="G784" s="105" t="s">
        <v>163</v>
      </c>
      <c r="H784" s="106">
        <v>1.3839999999999999</v>
      </c>
      <c r="I784" s="107">
        <v>0</v>
      </c>
      <c r="J784" s="107">
        <f>ROUND(I784*H784,2)</f>
        <v>0</v>
      </c>
      <c r="K784" s="104" t="s">
        <v>1</v>
      </c>
      <c r="L784" s="27"/>
    </row>
    <row r="785" spans="2:12" s="1" customFormat="1" ht="78">
      <c r="B785" s="27"/>
      <c r="D785" s="109" t="s">
        <v>346</v>
      </c>
      <c r="F785" s="127" t="s">
        <v>1129</v>
      </c>
      <c r="L785" s="27"/>
    </row>
    <row r="786" spans="2:12" s="12" customFormat="1" ht="22.5">
      <c r="B786" s="108"/>
      <c r="D786" s="109" t="s">
        <v>125</v>
      </c>
      <c r="E786" s="110" t="s">
        <v>1</v>
      </c>
      <c r="F786" s="111" t="s">
        <v>1130</v>
      </c>
      <c r="H786" s="112">
        <v>0.29699999999999999</v>
      </c>
      <c r="L786" s="108"/>
    </row>
    <row r="787" spans="2:12" s="12" customFormat="1" ht="22.5">
      <c r="B787" s="108"/>
      <c r="D787" s="109" t="s">
        <v>125</v>
      </c>
      <c r="E787" s="110" t="s">
        <v>1</v>
      </c>
      <c r="F787" s="111" t="s">
        <v>1131</v>
      </c>
      <c r="H787" s="112">
        <v>7.0000000000000007E-2</v>
      </c>
      <c r="L787" s="108"/>
    </row>
    <row r="788" spans="2:12" s="12" customFormat="1" ht="22.5">
      <c r="B788" s="108"/>
      <c r="D788" s="109" t="s">
        <v>125</v>
      </c>
      <c r="E788" s="110" t="s">
        <v>1</v>
      </c>
      <c r="F788" s="111" t="s">
        <v>1132</v>
      </c>
      <c r="H788" s="112">
        <v>0.45600000000000002</v>
      </c>
      <c r="L788" s="108"/>
    </row>
    <row r="789" spans="2:12" s="12" customFormat="1" ht="22.5">
      <c r="B789" s="108"/>
      <c r="D789" s="109" t="s">
        <v>125</v>
      </c>
      <c r="E789" s="110" t="s">
        <v>1</v>
      </c>
      <c r="F789" s="111" t="s">
        <v>1133</v>
      </c>
      <c r="H789" s="112">
        <v>0.14599999999999999</v>
      </c>
      <c r="L789" s="108"/>
    </row>
    <row r="790" spans="2:12" s="12" customFormat="1" ht="22.5">
      <c r="B790" s="108"/>
      <c r="D790" s="109" t="s">
        <v>125</v>
      </c>
      <c r="E790" s="110" t="s">
        <v>1</v>
      </c>
      <c r="F790" s="111" t="s">
        <v>1092</v>
      </c>
      <c r="H790" s="112">
        <v>3.1E-2</v>
      </c>
      <c r="L790" s="108"/>
    </row>
    <row r="791" spans="2:12" s="12" customFormat="1" ht="22.5">
      <c r="B791" s="108"/>
      <c r="D791" s="109" t="s">
        <v>125</v>
      </c>
      <c r="E791" s="110" t="s">
        <v>1</v>
      </c>
      <c r="F791" s="111" t="s">
        <v>1134</v>
      </c>
      <c r="H791" s="112">
        <v>3.9E-2</v>
      </c>
      <c r="L791" s="108"/>
    </row>
    <row r="792" spans="2:12" s="12" customFormat="1" ht="22.5">
      <c r="B792" s="108"/>
      <c r="D792" s="109" t="s">
        <v>125</v>
      </c>
      <c r="E792" s="110" t="s">
        <v>1</v>
      </c>
      <c r="F792" s="111" t="s">
        <v>1094</v>
      </c>
      <c r="H792" s="112">
        <v>2.5999999999999999E-2</v>
      </c>
      <c r="L792" s="108"/>
    </row>
    <row r="793" spans="2:12" s="12" customFormat="1" ht="22.5">
      <c r="B793" s="108"/>
      <c r="D793" s="109" t="s">
        <v>125</v>
      </c>
      <c r="E793" s="110" t="s">
        <v>1</v>
      </c>
      <c r="F793" s="111" t="s">
        <v>1095</v>
      </c>
      <c r="H793" s="112">
        <v>7.0000000000000001E-3</v>
      </c>
      <c r="L793" s="108"/>
    </row>
    <row r="794" spans="2:12" s="12" customFormat="1" ht="22.5">
      <c r="B794" s="108"/>
      <c r="D794" s="109" t="s">
        <v>125</v>
      </c>
      <c r="E794" s="110" t="s">
        <v>1</v>
      </c>
      <c r="F794" s="111" t="s">
        <v>1135</v>
      </c>
      <c r="H794" s="112">
        <v>5.0000000000000001E-3</v>
      </c>
      <c r="L794" s="108"/>
    </row>
    <row r="795" spans="2:12" s="12" customFormat="1" ht="22.5">
      <c r="B795" s="108"/>
      <c r="D795" s="109" t="s">
        <v>125</v>
      </c>
      <c r="E795" s="110" t="s">
        <v>1</v>
      </c>
      <c r="F795" s="111" t="s">
        <v>1097</v>
      </c>
      <c r="H795" s="112">
        <v>3.0000000000000001E-3</v>
      </c>
      <c r="L795" s="108"/>
    </row>
    <row r="796" spans="2:12" s="12" customFormat="1" ht="22.5">
      <c r="B796" s="108"/>
      <c r="D796" s="109" t="s">
        <v>125</v>
      </c>
      <c r="E796" s="110" t="s">
        <v>1</v>
      </c>
      <c r="F796" s="111" t="s">
        <v>1098</v>
      </c>
      <c r="H796" s="112">
        <v>5.0000000000000001E-3</v>
      </c>
      <c r="L796" s="108"/>
    </row>
    <row r="797" spans="2:12" s="12" customFormat="1" ht="22.5">
      <c r="B797" s="108"/>
      <c r="D797" s="109" t="s">
        <v>125</v>
      </c>
      <c r="E797" s="110" t="s">
        <v>1</v>
      </c>
      <c r="F797" s="111" t="s">
        <v>1099</v>
      </c>
      <c r="H797" s="112">
        <v>2.3E-2</v>
      </c>
      <c r="L797" s="108"/>
    </row>
    <row r="798" spans="2:12" s="12" customFormat="1" ht="33.75">
      <c r="B798" s="108"/>
      <c r="D798" s="109" t="s">
        <v>125</v>
      </c>
      <c r="E798" s="110" t="s">
        <v>1</v>
      </c>
      <c r="F798" s="111" t="s">
        <v>1136</v>
      </c>
      <c r="H798" s="112">
        <v>1E-3</v>
      </c>
      <c r="L798" s="108"/>
    </row>
    <row r="799" spans="2:12" s="12" customFormat="1" ht="22.5">
      <c r="B799" s="108"/>
      <c r="D799" s="109" t="s">
        <v>125</v>
      </c>
      <c r="E799" s="110" t="s">
        <v>1</v>
      </c>
      <c r="F799" s="111" t="s">
        <v>1137</v>
      </c>
      <c r="H799" s="112">
        <v>3.3000000000000002E-2</v>
      </c>
      <c r="L799" s="108"/>
    </row>
    <row r="800" spans="2:12" s="12" customFormat="1" ht="33.75">
      <c r="B800" s="108"/>
      <c r="D800" s="109" t="s">
        <v>125</v>
      </c>
      <c r="E800" s="110" t="s">
        <v>1</v>
      </c>
      <c r="F800" s="111" t="s">
        <v>1102</v>
      </c>
      <c r="H800" s="112">
        <v>2.9000000000000001E-2</v>
      </c>
      <c r="L800" s="108"/>
    </row>
    <row r="801" spans="2:12" s="12" customFormat="1" ht="22.5">
      <c r="B801" s="108"/>
      <c r="D801" s="109" t="s">
        <v>125</v>
      </c>
      <c r="E801" s="110" t="s">
        <v>1</v>
      </c>
      <c r="F801" s="111" t="s">
        <v>1103</v>
      </c>
      <c r="H801" s="112">
        <v>1.6E-2</v>
      </c>
      <c r="L801" s="108"/>
    </row>
    <row r="802" spans="2:12" s="12" customFormat="1" ht="22.5">
      <c r="B802" s="108"/>
      <c r="D802" s="109" t="s">
        <v>125</v>
      </c>
      <c r="E802" s="110" t="s">
        <v>1</v>
      </c>
      <c r="F802" s="111" t="s">
        <v>1104</v>
      </c>
      <c r="H802" s="112">
        <v>2.3E-2</v>
      </c>
      <c r="L802" s="108"/>
    </row>
    <row r="803" spans="2:12" s="12" customFormat="1" ht="22.5">
      <c r="B803" s="108"/>
      <c r="D803" s="109" t="s">
        <v>125</v>
      </c>
      <c r="E803" s="110" t="s">
        <v>1</v>
      </c>
      <c r="F803" s="111" t="s">
        <v>1105</v>
      </c>
      <c r="H803" s="112">
        <v>3.6999999999999998E-2</v>
      </c>
      <c r="L803" s="108"/>
    </row>
    <row r="804" spans="2:12" s="12" customFormat="1" ht="33.75">
      <c r="B804" s="108"/>
      <c r="D804" s="109" t="s">
        <v>125</v>
      </c>
      <c r="E804" s="110" t="s">
        <v>1</v>
      </c>
      <c r="F804" s="111" t="s">
        <v>1106</v>
      </c>
      <c r="H804" s="112">
        <v>6.0000000000000001E-3</v>
      </c>
      <c r="L804" s="108"/>
    </row>
    <row r="805" spans="2:12" s="12" customFormat="1" ht="33.75">
      <c r="B805" s="108"/>
      <c r="D805" s="109" t="s">
        <v>125</v>
      </c>
      <c r="E805" s="110" t="s">
        <v>1</v>
      </c>
      <c r="F805" s="111" t="s">
        <v>1107</v>
      </c>
      <c r="H805" s="112">
        <v>5.0000000000000001E-3</v>
      </c>
      <c r="L805" s="108"/>
    </row>
    <row r="806" spans="2:12" s="12" customFormat="1">
      <c r="B806" s="108"/>
      <c r="D806" s="109" t="s">
        <v>125</v>
      </c>
      <c r="E806" s="110" t="s">
        <v>1</v>
      </c>
      <c r="F806" s="111" t="s">
        <v>1138</v>
      </c>
      <c r="H806" s="112">
        <v>0.126</v>
      </c>
      <c r="L806" s="108"/>
    </row>
    <row r="807" spans="2:12" s="14" customFormat="1">
      <c r="B807" s="116"/>
      <c r="D807" s="109" t="s">
        <v>125</v>
      </c>
      <c r="E807" s="117" t="s">
        <v>1</v>
      </c>
      <c r="F807" s="118" t="s">
        <v>142</v>
      </c>
      <c r="H807" s="119">
        <v>1.383999999999999</v>
      </c>
      <c r="L807" s="116"/>
    </row>
    <row r="808" spans="2:12" s="1" customFormat="1" ht="60" customHeight="1">
      <c r="B808" s="101"/>
      <c r="C808" s="102" t="s">
        <v>1139</v>
      </c>
      <c r="D808" s="102" t="s">
        <v>120</v>
      </c>
      <c r="E808" s="103" t="s">
        <v>1140</v>
      </c>
      <c r="F808" s="104" t="s">
        <v>1141</v>
      </c>
      <c r="G808" s="105" t="s">
        <v>211</v>
      </c>
      <c r="H808" s="106">
        <v>23</v>
      </c>
      <c r="I808" s="107">
        <v>0</v>
      </c>
      <c r="J808" s="107">
        <f>ROUND(I808*H808,2)</f>
        <v>0</v>
      </c>
      <c r="K808" s="104" t="s">
        <v>1</v>
      </c>
      <c r="L808" s="27"/>
    </row>
    <row r="809" spans="2:12" s="1" customFormat="1" ht="72" customHeight="1">
      <c r="B809" s="101"/>
      <c r="C809" s="102" t="s">
        <v>1142</v>
      </c>
      <c r="D809" s="102" t="s">
        <v>120</v>
      </c>
      <c r="E809" s="103" t="s">
        <v>1143</v>
      </c>
      <c r="F809" s="104" t="s">
        <v>1144</v>
      </c>
      <c r="G809" s="105" t="s">
        <v>211</v>
      </c>
      <c r="H809" s="106">
        <v>1</v>
      </c>
      <c r="I809" s="107">
        <v>0</v>
      </c>
      <c r="J809" s="107">
        <f>ROUND(I809*H809,2)</f>
        <v>0</v>
      </c>
      <c r="K809" s="104" t="s">
        <v>1</v>
      </c>
      <c r="L809" s="27"/>
    </row>
    <row r="810" spans="2:12" s="1" customFormat="1" ht="60" customHeight="1">
      <c r="B810" s="101"/>
      <c r="C810" s="102" t="s">
        <v>1145</v>
      </c>
      <c r="D810" s="102" t="s">
        <v>120</v>
      </c>
      <c r="E810" s="103" t="s">
        <v>1146</v>
      </c>
      <c r="F810" s="104" t="s">
        <v>1147</v>
      </c>
      <c r="G810" s="105" t="s">
        <v>211</v>
      </c>
      <c r="H810" s="106">
        <v>3</v>
      </c>
      <c r="I810" s="107">
        <v>0</v>
      </c>
      <c r="J810" s="107">
        <f>ROUND(I810*H810,2)</f>
        <v>0</v>
      </c>
      <c r="K810" s="104" t="s">
        <v>1</v>
      </c>
      <c r="L810" s="27"/>
    </row>
    <row r="811" spans="2:12" s="1" customFormat="1" ht="19.5">
      <c r="B811" s="27"/>
      <c r="D811" s="109" t="s">
        <v>346</v>
      </c>
      <c r="F811" s="127" t="s">
        <v>1118</v>
      </c>
      <c r="L811" s="27"/>
    </row>
    <row r="812" spans="2:12" s="1" customFormat="1" ht="36" customHeight="1">
      <c r="B812" s="101"/>
      <c r="C812" s="102" t="s">
        <v>1148</v>
      </c>
      <c r="D812" s="102" t="s">
        <v>120</v>
      </c>
      <c r="E812" s="103" t="s">
        <v>1149</v>
      </c>
      <c r="F812" s="104" t="s">
        <v>1150</v>
      </c>
      <c r="G812" s="105" t="s">
        <v>211</v>
      </c>
      <c r="H812" s="106">
        <v>1</v>
      </c>
      <c r="I812" s="107">
        <v>0</v>
      </c>
      <c r="J812" s="107">
        <f>ROUND(I812*H812,2)</f>
        <v>0</v>
      </c>
      <c r="K812" s="104" t="s">
        <v>1</v>
      </c>
      <c r="L812" s="27"/>
    </row>
    <row r="813" spans="2:12" s="1" customFormat="1" ht="60" customHeight="1">
      <c r="B813" s="101"/>
      <c r="C813" s="102" t="s">
        <v>1151</v>
      </c>
      <c r="D813" s="102" t="s">
        <v>120</v>
      </c>
      <c r="E813" s="103" t="s">
        <v>1152</v>
      </c>
      <c r="F813" s="104" t="s">
        <v>1153</v>
      </c>
      <c r="G813" s="105" t="s">
        <v>131</v>
      </c>
      <c r="H813" s="106">
        <v>20.85</v>
      </c>
      <c r="I813" s="107">
        <v>0</v>
      </c>
      <c r="J813" s="107">
        <f>ROUND(I813*H813,2)</f>
        <v>0</v>
      </c>
      <c r="K813" s="104" t="s">
        <v>1</v>
      </c>
      <c r="L813" s="27"/>
    </row>
    <row r="814" spans="2:12" s="1" customFormat="1" ht="136.5">
      <c r="B814" s="27"/>
      <c r="D814" s="109" t="s">
        <v>346</v>
      </c>
      <c r="F814" s="127" t="s">
        <v>1154</v>
      </c>
      <c r="L814" s="27"/>
    </row>
    <row r="815" spans="2:12" s="1" customFormat="1" ht="16.5" customHeight="1">
      <c r="B815" s="101"/>
      <c r="C815" s="102" t="s">
        <v>1155</v>
      </c>
      <c r="D815" s="102" t="s">
        <v>120</v>
      </c>
      <c r="E815" s="103" t="s">
        <v>1156</v>
      </c>
      <c r="F815" s="104" t="s">
        <v>1157</v>
      </c>
      <c r="G815" s="105" t="s">
        <v>123</v>
      </c>
      <c r="H815" s="106">
        <v>168</v>
      </c>
      <c r="I815" s="107">
        <v>0</v>
      </c>
      <c r="J815" s="107">
        <f>ROUND(I815*H815,2)</f>
        <v>0</v>
      </c>
      <c r="K815" s="104" t="s">
        <v>1</v>
      </c>
      <c r="L815" s="27"/>
    </row>
    <row r="816" spans="2:12" s="1" customFormat="1" ht="29.25">
      <c r="B816" s="27"/>
      <c r="D816" s="109" t="s">
        <v>346</v>
      </c>
      <c r="F816" s="127" t="s">
        <v>1158</v>
      </c>
      <c r="L816" s="27"/>
    </row>
    <row r="817" spans="2:12" s="12" customFormat="1">
      <c r="B817" s="108"/>
      <c r="D817" s="109" t="s">
        <v>125</v>
      </c>
      <c r="E817" s="110" t="s">
        <v>1</v>
      </c>
      <c r="F817" s="111" t="s">
        <v>1159</v>
      </c>
      <c r="H817" s="112">
        <v>168</v>
      </c>
      <c r="L817" s="108"/>
    </row>
    <row r="818" spans="2:12" s="1" customFormat="1" ht="24" customHeight="1">
      <c r="B818" s="101"/>
      <c r="C818" s="102" t="s">
        <v>1160</v>
      </c>
      <c r="D818" s="102" t="s">
        <v>120</v>
      </c>
      <c r="E818" s="103" t="s">
        <v>1161</v>
      </c>
      <c r="F818" s="104" t="s">
        <v>1162</v>
      </c>
      <c r="G818" s="105" t="s">
        <v>257</v>
      </c>
      <c r="H818" s="106">
        <v>2817.5839999999998</v>
      </c>
      <c r="I818" s="107">
        <v>0</v>
      </c>
      <c r="J818" s="107">
        <f>ROUND(I818*H818,2)</f>
        <v>0</v>
      </c>
      <c r="K818" s="104" t="s">
        <v>1</v>
      </c>
      <c r="L818" s="27"/>
    </row>
    <row r="819" spans="2:12" s="1" customFormat="1" ht="58.5">
      <c r="B819" s="27"/>
      <c r="D819" s="109" t="s">
        <v>346</v>
      </c>
      <c r="F819" s="127" t="s">
        <v>1163</v>
      </c>
      <c r="L819" s="27"/>
    </row>
    <row r="820" spans="2:12" s="13" customFormat="1" ht="22.5">
      <c r="B820" s="113"/>
      <c r="D820" s="109" t="s">
        <v>125</v>
      </c>
      <c r="E820" s="114" t="s">
        <v>1</v>
      </c>
      <c r="F820" s="115" t="s">
        <v>258</v>
      </c>
      <c r="H820" s="114" t="s">
        <v>1</v>
      </c>
      <c r="L820" s="113"/>
    </row>
    <row r="821" spans="2:12" s="12" customFormat="1" ht="22.5">
      <c r="B821" s="108"/>
      <c r="D821" s="109" t="s">
        <v>125</v>
      </c>
      <c r="E821" s="110" t="s">
        <v>1</v>
      </c>
      <c r="F821" s="111" t="s">
        <v>1164</v>
      </c>
      <c r="H821" s="112">
        <v>767.04</v>
      </c>
      <c r="L821" s="108"/>
    </row>
    <row r="822" spans="2:12" s="12" customFormat="1" ht="22.5">
      <c r="B822" s="108"/>
      <c r="D822" s="109" t="s">
        <v>125</v>
      </c>
      <c r="E822" s="110" t="s">
        <v>1</v>
      </c>
      <c r="F822" s="111" t="s">
        <v>1165</v>
      </c>
      <c r="H822" s="112">
        <v>437.976</v>
      </c>
      <c r="L822" s="108"/>
    </row>
    <row r="823" spans="2:12" s="12" customFormat="1" ht="33.75">
      <c r="B823" s="108"/>
      <c r="D823" s="109" t="s">
        <v>125</v>
      </c>
      <c r="E823" s="110" t="s">
        <v>1</v>
      </c>
      <c r="F823" s="111" t="s">
        <v>1166</v>
      </c>
      <c r="H823" s="112">
        <v>144.37700000000001</v>
      </c>
      <c r="L823" s="108"/>
    </row>
    <row r="824" spans="2:12" s="12" customFormat="1" ht="33.75">
      <c r="B824" s="108"/>
      <c r="D824" s="109" t="s">
        <v>125</v>
      </c>
      <c r="E824" s="110" t="s">
        <v>1</v>
      </c>
      <c r="F824" s="111" t="s">
        <v>1167</v>
      </c>
      <c r="H824" s="112">
        <v>398.26499999999999</v>
      </c>
      <c r="L824" s="108"/>
    </row>
    <row r="825" spans="2:12" s="12" customFormat="1" ht="33.75">
      <c r="B825" s="108"/>
      <c r="D825" s="109" t="s">
        <v>125</v>
      </c>
      <c r="E825" s="110" t="s">
        <v>1</v>
      </c>
      <c r="F825" s="111" t="s">
        <v>1168</v>
      </c>
      <c r="H825" s="112">
        <v>267.245</v>
      </c>
      <c r="L825" s="108"/>
    </row>
    <row r="826" spans="2:12" s="12" customFormat="1" ht="33.75">
      <c r="B826" s="108"/>
      <c r="D826" s="109" t="s">
        <v>125</v>
      </c>
      <c r="E826" s="110" t="s">
        <v>1</v>
      </c>
      <c r="F826" s="111" t="s">
        <v>1169</v>
      </c>
      <c r="H826" s="112">
        <v>643.19399999999996</v>
      </c>
      <c r="L826" s="108"/>
    </row>
    <row r="827" spans="2:12" s="12" customFormat="1" ht="33.75">
      <c r="B827" s="108"/>
      <c r="D827" s="109" t="s">
        <v>125</v>
      </c>
      <c r="E827" s="110" t="s">
        <v>1</v>
      </c>
      <c r="F827" s="111" t="s">
        <v>1170</v>
      </c>
      <c r="H827" s="112">
        <v>159.48699999999999</v>
      </c>
      <c r="L827" s="108"/>
    </row>
    <row r="828" spans="2:12" s="14" customFormat="1">
      <c r="B828" s="116"/>
      <c r="D828" s="109" t="s">
        <v>125</v>
      </c>
      <c r="E828" s="117" t="s">
        <v>1</v>
      </c>
      <c r="F828" s="118" t="s">
        <v>142</v>
      </c>
      <c r="H828" s="119">
        <v>2817.5839999999998</v>
      </c>
      <c r="L828" s="116"/>
    </row>
    <row r="829" spans="2:12" s="1" customFormat="1" ht="24" customHeight="1">
      <c r="B829" s="101"/>
      <c r="C829" s="102" t="s">
        <v>1171</v>
      </c>
      <c r="D829" s="102" t="s">
        <v>120</v>
      </c>
      <c r="E829" s="103" t="s">
        <v>1172</v>
      </c>
      <c r="F829" s="104" t="s">
        <v>1173</v>
      </c>
      <c r="G829" s="105" t="s">
        <v>257</v>
      </c>
      <c r="H829" s="106">
        <v>1094.345</v>
      </c>
      <c r="I829" s="107">
        <v>0</v>
      </c>
      <c r="J829" s="107">
        <f>ROUND(I829*H829,2)</f>
        <v>0</v>
      </c>
      <c r="K829" s="104" t="s">
        <v>1</v>
      </c>
      <c r="L829" s="27"/>
    </row>
    <row r="830" spans="2:12" s="1" customFormat="1" ht="68.25">
      <c r="B830" s="27"/>
      <c r="D830" s="109" t="s">
        <v>346</v>
      </c>
      <c r="F830" s="127" t="s">
        <v>1174</v>
      </c>
      <c r="L830" s="27"/>
    </row>
    <row r="831" spans="2:12" s="13" customFormat="1" ht="22.5">
      <c r="B831" s="113"/>
      <c r="D831" s="109" t="s">
        <v>125</v>
      </c>
      <c r="E831" s="114" t="s">
        <v>1</v>
      </c>
      <c r="F831" s="115" t="s">
        <v>258</v>
      </c>
      <c r="H831" s="114" t="s">
        <v>1</v>
      </c>
      <c r="L831" s="113"/>
    </row>
    <row r="832" spans="2:12" s="12" customFormat="1" ht="22.5">
      <c r="B832" s="108"/>
      <c r="D832" s="109" t="s">
        <v>125</v>
      </c>
      <c r="E832" s="110" t="s">
        <v>1</v>
      </c>
      <c r="F832" s="111" t="s">
        <v>1175</v>
      </c>
      <c r="H832" s="112">
        <v>246.96</v>
      </c>
      <c r="L832" s="108"/>
    </row>
    <row r="833" spans="2:12" s="12" customFormat="1" ht="22.5">
      <c r="B833" s="108"/>
      <c r="D833" s="109" t="s">
        <v>125</v>
      </c>
      <c r="E833" s="110" t="s">
        <v>1</v>
      </c>
      <c r="F833" s="111" t="s">
        <v>1176</v>
      </c>
      <c r="H833" s="112">
        <v>185.625</v>
      </c>
      <c r="L833" s="108"/>
    </row>
    <row r="834" spans="2:12" s="12" customFormat="1" ht="22.5">
      <c r="B834" s="108"/>
      <c r="D834" s="109" t="s">
        <v>125</v>
      </c>
      <c r="E834" s="110" t="s">
        <v>1</v>
      </c>
      <c r="F834" s="111" t="s">
        <v>1177</v>
      </c>
      <c r="H834" s="112">
        <v>160.05000000000001</v>
      </c>
      <c r="L834" s="108"/>
    </row>
    <row r="835" spans="2:12" s="12" customFormat="1" ht="22.5">
      <c r="B835" s="108"/>
      <c r="D835" s="109" t="s">
        <v>125</v>
      </c>
      <c r="E835" s="110" t="s">
        <v>1</v>
      </c>
      <c r="F835" s="111" t="s">
        <v>1178</v>
      </c>
      <c r="H835" s="112">
        <v>181.65</v>
      </c>
      <c r="L835" s="108"/>
    </row>
    <row r="836" spans="2:12" s="12" customFormat="1" ht="22.5">
      <c r="B836" s="108"/>
      <c r="D836" s="109" t="s">
        <v>125</v>
      </c>
      <c r="E836" s="110" t="s">
        <v>1</v>
      </c>
      <c r="F836" s="111" t="s">
        <v>1179</v>
      </c>
      <c r="H836" s="112">
        <v>139.65</v>
      </c>
      <c r="L836" s="108"/>
    </row>
    <row r="837" spans="2:12" s="12" customFormat="1" ht="22.5">
      <c r="B837" s="108"/>
      <c r="D837" s="109" t="s">
        <v>125</v>
      </c>
      <c r="E837" s="110" t="s">
        <v>1</v>
      </c>
      <c r="F837" s="111" t="s">
        <v>1180</v>
      </c>
      <c r="H837" s="112">
        <v>14.866</v>
      </c>
      <c r="L837" s="108"/>
    </row>
    <row r="838" spans="2:12" s="12" customFormat="1" ht="22.5">
      <c r="B838" s="108"/>
      <c r="D838" s="109" t="s">
        <v>125</v>
      </c>
      <c r="E838" s="110" t="s">
        <v>1</v>
      </c>
      <c r="F838" s="111" t="s">
        <v>1181</v>
      </c>
      <c r="H838" s="112">
        <v>46.33</v>
      </c>
      <c r="L838" s="108"/>
    </row>
    <row r="839" spans="2:12" s="12" customFormat="1" ht="33.75">
      <c r="B839" s="108"/>
      <c r="D839" s="109" t="s">
        <v>125</v>
      </c>
      <c r="E839" s="110" t="s">
        <v>1</v>
      </c>
      <c r="F839" s="111" t="s">
        <v>1182</v>
      </c>
      <c r="H839" s="112">
        <v>25.434000000000001</v>
      </c>
      <c r="L839" s="108"/>
    </row>
    <row r="840" spans="2:12" s="12" customFormat="1" ht="33.75">
      <c r="B840" s="108"/>
      <c r="D840" s="109" t="s">
        <v>125</v>
      </c>
      <c r="E840" s="110" t="s">
        <v>1</v>
      </c>
      <c r="F840" s="111" t="s">
        <v>1183</v>
      </c>
      <c r="H840" s="112">
        <v>31.84</v>
      </c>
      <c r="L840" s="108"/>
    </row>
    <row r="841" spans="2:12" s="12" customFormat="1">
      <c r="B841" s="108"/>
      <c r="D841" s="109" t="s">
        <v>125</v>
      </c>
      <c r="E841" s="110" t="s">
        <v>1</v>
      </c>
      <c r="F841" s="111" t="s">
        <v>1184</v>
      </c>
      <c r="H841" s="112">
        <v>61.94</v>
      </c>
      <c r="L841" s="108"/>
    </row>
    <row r="842" spans="2:12" s="14" customFormat="1">
      <c r="B842" s="116"/>
      <c r="D842" s="109" t="s">
        <v>125</v>
      </c>
      <c r="E842" s="117" t="s">
        <v>1</v>
      </c>
      <c r="F842" s="118" t="s">
        <v>142</v>
      </c>
      <c r="H842" s="119">
        <v>1094.345</v>
      </c>
      <c r="L842" s="116"/>
    </row>
    <row r="843" spans="2:12" s="1" customFormat="1" ht="24" customHeight="1">
      <c r="B843" s="101"/>
      <c r="C843" s="102" t="s">
        <v>1185</v>
      </c>
      <c r="D843" s="102" t="s">
        <v>120</v>
      </c>
      <c r="E843" s="103" t="s">
        <v>1186</v>
      </c>
      <c r="F843" s="104" t="s">
        <v>1187</v>
      </c>
      <c r="G843" s="105" t="s">
        <v>257</v>
      </c>
      <c r="H843" s="106">
        <v>88.323999999999998</v>
      </c>
      <c r="I843" s="107">
        <v>0</v>
      </c>
      <c r="J843" s="107">
        <f>ROUND(I843*H843,2)</f>
        <v>0</v>
      </c>
      <c r="K843" s="104" t="s">
        <v>1</v>
      </c>
      <c r="L843" s="27"/>
    </row>
    <row r="844" spans="2:12" s="1" customFormat="1" ht="68.25">
      <c r="B844" s="27"/>
      <c r="D844" s="109" t="s">
        <v>346</v>
      </c>
      <c r="F844" s="127" t="s">
        <v>1188</v>
      </c>
      <c r="L844" s="27"/>
    </row>
    <row r="845" spans="2:12" s="13" customFormat="1" ht="22.5">
      <c r="B845" s="113"/>
      <c r="D845" s="109" t="s">
        <v>125</v>
      </c>
      <c r="E845" s="114" t="s">
        <v>1</v>
      </c>
      <c r="F845" s="115" t="s">
        <v>258</v>
      </c>
      <c r="H845" s="114" t="s">
        <v>1</v>
      </c>
      <c r="L845" s="113"/>
    </row>
    <row r="846" spans="2:12" s="12" customFormat="1" ht="22.5">
      <c r="B846" s="108"/>
      <c r="D846" s="109" t="s">
        <v>125</v>
      </c>
      <c r="E846" s="110" t="s">
        <v>1</v>
      </c>
      <c r="F846" s="111" t="s">
        <v>1189</v>
      </c>
      <c r="H846" s="112">
        <v>64.680000000000007</v>
      </c>
      <c r="L846" s="108"/>
    </row>
    <row r="847" spans="2:12" s="12" customFormat="1" ht="33.75">
      <c r="B847" s="108"/>
      <c r="D847" s="109" t="s">
        <v>125</v>
      </c>
      <c r="E847" s="110" t="s">
        <v>1</v>
      </c>
      <c r="F847" s="111" t="s">
        <v>1190</v>
      </c>
      <c r="H847" s="112">
        <v>9.8130000000000006</v>
      </c>
      <c r="L847" s="108"/>
    </row>
    <row r="848" spans="2:12" s="12" customFormat="1" ht="33.75">
      <c r="B848" s="108"/>
      <c r="D848" s="109" t="s">
        <v>125</v>
      </c>
      <c r="E848" s="110" t="s">
        <v>1</v>
      </c>
      <c r="F848" s="111" t="s">
        <v>1191</v>
      </c>
      <c r="H848" s="112">
        <v>8.8309999999999995</v>
      </c>
      <c r="L848" s="108"/>
    </row>
    <row r="849" spans="2:12" s="12" customFormat="1">
      <c r="B849" s="108"/>
      <c r="D849" s="109" t="s">
        <v>125</v>
      </c>
      <c r="E849" s="110" t="s">
        <v>1</v>
      </c>
      <c r="F849" s="111" t="s">
        <v>1192</v>
      </c>
      <c r="H849" s="112">
        <v>5</v>
      </c>
      <c r="L849" s="108"/>
    </row>
    <row r="850" spans="2:12" s="14" customFormat="1">
      <c r="B850" s="116"/>
      <c r="D850" s="109" t="s">
        <v>125</v>
      </c>
      <c r="E850" s="117" t="s">
        <v>1</v>
      </c>
      <c r="F850" s="118" t="s">
        <v>142</v>
      </c>
      <c r="H850" s="119">
        <v>88.323999999999998</v>
      </c>
      <c r="L850" s="116"/>
    </row>
    <row r="851" spans="2:12" s="1" customFormat="1" ht="48" customHeight="1">
      <c r="B851" s="101"/>
      <c r="C851" s="102" t="s">
        <v>1193</v>
      </c>
      <c r="D851" s="102" t="s">
        <v>120</v>
      </c>
      <c r="E851" s="103" t="s">
        <v>1194</v>
      </c>
      <c r="F851" s="104" t="s">
        <v>1195</v>
      </c>
      <c r="G851" s="105" t="s">
        <v>257</v>
      </c>
      <c r="H851" s="106">
        <v>417.59199999999998</v>
      </c>
      <c r="I851" s="107">
        <v>0</v>
      </c>
      <c r="J851" s="107">
        <f>ROUND(I851*H851,2)</f>
        <v>0</v>
      </c>
      <c r="K851" s="104" t="s">
        <v>1</v>
      </c>
      <c r="L851" s="27"/>
    </row>
    <row r="852" spans="2:12" s="1" customFormat="1" ht="136.5">
      <c r="B852" s="27"/>
      <c r="D852" s="109" t="s">
        <v>346</v>
      </c>
      <c r="F852" s="127" t="s">
        <v>1196</v>
      </c>
      <c r="L852" s="27"/>
    </row>
    <row r="853" spans="2:12" s="12" customFormat="1">
      <c r="B853" s="108"/>
      <c r="D853" s="109" t="s">
        <v>125</v>
      </c>
      <c r="E853" s="110" t="s">
        <v>1</v>
      </c>
      <c r="F853" s="111" t="s">
        <v>1197</v>
      </c>
      <c r="H853" s="112">
        <v>75.36</v>
      </c>
      <c r="L853" s="108"/>
    </row>
    <row r="854" spans="2:12" s="12" customFormat="1" ht="33.75">
      <c r="B854" s="108"/>
      <c r="D854" s="109" t="s">
        <v>125</v>
      </c>
      <c r="E854" s="110" t="s">
        <v>1</v>
      </c>
      <c r="F854" s="111" t="s">
        <v>1198</v>
      </c>
      <c r="H854" s="112">
        <v>7.3319999999999999</v>
      </c>
      <c r="L854" s="108"/>
    </row>
    <row r="855" spans="2:12" s="12" customFormat="1" ht="22.5">
      <c r="B855" s="108"/>
      <c r="D855" s="109" t="s">
        <v>125</v>
      </c>
      <c r="E855" s="110" t="s">
        <v>1</v>
      </c>
      <c r="F855" s="111" t="s">
        <v>1199</v>
      </c>
      <c r="H855" s="112">
        <v>98.536000000000001</v>
      </c>
      <c r="L855" s="108"/>
    </row>
    <row r="856" spans="2:12" s="12" customFormat="1" ht="33.75">
      <c r="B856" s="108"/>
      <c r="D856" s="109" t="s">
        <v>125</v>
      </c>
      <c r="E856" s="110" t="s">
        <v>1</v>
      </c>
      <c r="F856" s="111" t="s">
        <v>1200</v>
      </c>
      <c r="H856" s="112">
        <v>7.3319999999999999</v>
      </c>
      <c r="L856" s="108"/>
    </row>
    <row r="857" spans="2:12" s="12" customFormat="1" ht="33.75">
      <c r="B857" s="108"/>
      <c r="D857" s="109" t="s">
        <v>125</v>
      </c>
      <c r="E857" s="110" t="s">
        <v>1</v>
      </c>
      <c r="F857" s="111" t="s">
        <v>1201</v>
      </c>
      <c r="H857" s="112">
        <v>8.33</v>
      </c>
      <c r="L857" s="108"/>
    </row>
    <row r="858" spans="2:12" s="12" customFormat="1" ht="33.75">
      <c r="B858" s="108"/>
      <c r="D858" s="109" t="s">
        <v>125</v>
      </c>
      <c r="E858" s="110" t="s">
        <v>1</v>
      </c>
      <c r="F858" s="111" t="s">
        <v>1202</v>
      </c>
      <c r="H858" s="112">
        <v>105.51900000000001</v>
      </c>
      <c r="L858" s="108"/>
    </row>
    <row r="859" spans="2:12" s="12" customFormat="1" ht="33.75">
      <c r="B859" s="108"/>
      <c r="D859" s="109" t="s">
        <v>125</v>
      </c>
      <c r="E859" s="110" t="s">
        <v>1</v>
      </c>
      <c r="F859" s="111" t="s">
        <v>1203</v>
      </c>
      <c r="H859" s="112">
        <v>8.33</v>
      </c>
      <c r="L859" s="108"/>
    </row>
    <row r="860" spans="2:12" s="12" customFormat="1" ht="33.75">
      <c r="B860" s="108"/>
      <c r="D860" s="109" t="s">
        <v>125</v>
      </c>
      <c r="E860" s="110" t="s">
        <v>1</v>
      </c>
      <c r="F860" s="111" t="s">
        <v>1204</v>
      </c>
      <c r="H860" s="112">
        <v>6.6970000000000001</v>
      </c>
      <c r="L860" s="108"/>
    </row>
    <row r="861" spans="2:12" s="12" customFormat="1" ht="33.75">
      <c r="B861" s="108"/>
      <c r="D861" s="109" t="s">
        <v>125</v>
      </c>
      <c r="E861" s="110" t="s">
        <v>1</v>
      </c>
      <c r="F861" s="111" t="s">
        <v>1205</v>
      </c>
      <c r="H861" s="112">
        <v>26.494</v>
      </c>
      <c r="L861" s="108"/>
    </row>
    <row r="862" spans="2:12" s="12" customFormat="1" ht="33.75">
      <c r="B862" s="108"/>
      <c r="D862" s="109" t="s">
        <v>125</v>
      </c>
      <c r="E862" s="110" t="s">
        <v>1</v>
      </c>
      <c r="F862" s="111" t="s">
        <v>1206</v>
      </c>
      <c r="H862" s="112">
        <v>6.6970000000000001</v>
      </c>
      <c r="L862" s="108"/>
    </row>
    <row r="863" spans="2:12" s="12" customFormat="1" ht="33.75">
      <c r="B863" s="108"/>
      <c r="D863" s="109" t="s">
        <v>125</v>
      </c>
      <c r="E863" s="110" t="s">
        <v>1</v>
      </c>
      <c r="F863" s="111" t="s">
        <v>1207</v>
      </c>
      <c r="H863" s="112">
        <v>7.46</v>
      </c>
      <c r="L863" s="108"/>
    </row>
    <row r="864" spans="2:12" s="12" customFormat="1" ht="33.75">
      <c r="B864" s="108"/>
      <c r="D864" s="109" t="s">
        <v>125</v>
      </c>
      <c r="E864" s="110" t="s">
        <v>1</v>
      </c>
      <c r="F864" s="111" t="s">
        <v>1208</v>
      </c>
      <c r="H864" s="112">
        <v>28.408000000000001</v>
      </c>
      <c r="L864" s="108"/>
    </row>
    <row r="865" spans="2:12" s="12" customFormat="1" ht="33.75">
      <c r="B865" s="108"/>
      <c r="D865" s="109" t="s">
        <v>125</v>
      </c>
      <c r="E865" s="110" t="s">
        <v>1</v>
      </c>
      <c r="F865" s="111" t="s">
        <v>1209</v>
      </c>
      <c r="H865" s="112">
        <v>7.46</v>
      </c>
      <c r="L865" s="108"/>
    </row>
    <row r="866" spans="2:12" s="12" customFormat="1">
      <c r="B866" s="108"/>
      <c r="D866" s="109" t="s">
        <v>125</v>
      </c>
      <c r="E866" s="110" t="s">
        <v>1</v>
      </c>
      <c r="F866" s="111" t="s">
        <v>1210</v>
      </c>
      <c r="H866" s="112">
        <v>23.637</v>
      </c>
      <c r="L866" s="108"/>
    </row>
    <row r="867" spans="2:12" s="14" customFormat="1">
      <c r="B867" s="116"/>
      <c r="D867" s="109" t="s">
        <v>125</v>
      </c>
      <c r="E867" s="117" t="s">
        <v>1</v>
      </c>
      <c r="F867" s="118" t="s">
        <v>142</v>
      </c>
      <c r="H867" s="119">
        <v>417.59199999999993</v>
      </c>
      <c r="L867" s="116"/>
    </row>
    <row r="868" spans="2:12" s="1" customFormat="1" ht="48" customHeight="1">
      <c r="B868" s="101"/>
      <c r="C868" s="102" t="s">
        <v>1211</v>
      </c>
      <c r="D868" s="102" t="s">
        <v>120</v>
      </c>
      <c r="E868" s="103" t="s">
        <v>1212</v>
      </c>
      <c r="F868" s="104" t="s">
        <v>1213</v>
      </c>
      <c r="G868" s="105" t="s">
        <v>211</v>
      </c>
      <c r="H868" s="106">
        <v>1</v>
      </c>
      <c r="I868" s="107">
        <v>0</v>
      </c>
      <c r="J868" s="107">
        <f>ROUND(I868*H868,2)</f>
        <v>0</v>
      </c>
      <c r="K868" s="104" t="s">
        <v>1</v>
      </c>
      <c r="L868" s="27"/>
    </row>
    <row r="869" spans="2:12" s="1" customFormat="1" ht="19.5">
      <c r="B869" s="27"/>
      <c r="D869" s="109" t="s">
        <v>346</v>
      </c>
      <c r="F869" s="127" t="s">
        <v>1017</v>
      </c>
      <c r="L869" s="27"/>
    </row>
    <row r="870" spans="2:12" s="1" customFormat="1" ht="60" customHeight="1">
      <c r="B870" s="101"/>
      <c r="C870" s="102" t="s">
        <v>1214</v>
      </c>
      <c r="D870" s="102" t="s">
        <v>120</v>
      </c>
      <c r="E870" s="103" t="s">
        <v>1215</v>
      </c>
      <c r="F870" s="104" t="s">
        <v>1216</v>
      </c>
      <c r="G870" s="105" t="s">
        <v>211</v>
      </c>
      <c r="H870" s="106">
        <v>1</v>
      </c>
      <c r="I870" s="107">
        <v>0</v>
      </c>
      <c r="J870" s="107">
        <f>ROUND(I870*H870,2)</f>
        <v>0</v>
      </c>
      <c r="K870" s="104" t="s">
        <v>1</v>
      </c>
      <c r="L870" s="27"/>
    </row>
    <row r="871" spans="2:12" s="1" customFormat="1" ht="19.5">
      <c r="B871" s="27"/>
      <c r="D871" s="109" t="s">
        <v>346</v>
      </c>
      <c r="F871" s="127" t="s">
        <v>1217</v>
      </c>
      <c r="L871" s="27"/>
    </row>
    <row r="872" spans="2:12" s="1" customFormat="1" ht="60" customHeight="1">
      <c r="B872" s="101"/>
      <c r="C872" s="102" t="s">
        <v>1218</v>
      </c>
      <c r="D872" s="102" t="s">
        <v>120</v>
      </c>
      <c r="E872" s="103" t="s">
        <v>1219</v>
      </c>
      <c r="F872" s="104" t="s">
        <v>1220</v>
      </c>
      <c r="G872" s="105" t="s">
        <v>211</v>
      </c>
      <c r="H872" s="106">
        <v>1</v>
      </c>
      <c r="I872" s="107">
        <v>0</v>
      </c>
      <c r="J872" s="107">
        <f>ROUND(I872*H872,2)</f>
        <v>0</v>
      </c>
      <c r="K872" s="104" t="s">
        <v>1</v>
      </c>
      <c r="L872" s="27"/>
    </row>
    <row r="873" spans="2:12" s="1" customFormat="1" ht="19.5">
      <c r="B873" s="27"/>
      <c r="D873" s="109" t="s">
        <v>346</v>
      </c>
      <c r="F873" s="127" t="s">
        <v>1217</v>
      </c>
      <c r="L873" s="27"/>
    </row>
    <row r="874" spans="2:12" s="1" customFormat="1" ht="48" customHeight="1">
      <c r="B874" s="101"/>
      <c r="C874" s="102" t="s">
        <v>1221</v>
      </c>
      <c r="D874" s="102" t="s">
        <v>120</v>
      </c>
      <c r="E874" s="103" t="s">
        <v>1222</v>
      </c>
      <c r="F874" s="104" t="s">
        <v>1223</v>
      </c>
      <c r="G874" s="105" t="s">
        <v>211</v>
      </c>
      <c r="H874" s="106">
        <v>1</v>
      </c>
      <c r="I874" s="107">
        <v>0</v>
      </c>
      <c r="J874" s="107">
        <f>ROUND(I874*H874,2)</f>
        <v>0</v>
      </c>
      <c r="K874" s="104" t="s">
        <v>1</v>
      </c>
      <c r="L874" s="27"/>
    </row>
    <row r="875" spans="2:12" s="1" customFormat="1" ht="60" customHeight="1">
      <c r="B875" s="101"/>
      <c r="C875" s="102" t="s">
        <v>1224</v>
      </c>
      <c r="D875" s="102" t="s">
        <v>120</v>
      </c>
      <c r="E875" s="103" t="s">
        <v>1225</v>
      </c>
      <c r="F875" s="104" t="s">
        <v>1226</v>
      </c>
      <c r="G875" s="105" t="s">
        <v>257</v>
      </c>
      <c r="H875" s="106">
        <v>1850</v>
      </c>
      <c r="I875" s="107">
        <v>0</v>
      </c>
      <c r="J875" s="107">
        <f>ROUND(I875*H875,2)</f>
        <v>0</v>
      </c>
      <c r="K875" s="104" t="s">
        <v>1</v>
      </c>
      <c r="L875" s="27"/>
    </row>
    <row r="876" spans="2:12" s="1" customFormat="1" ht="24" customHeight="1">
      <c r="B876" s="101"/>
      <c r="C876" s="102" t="s">
        <v>1227</v>
      </c>
      <c r="D876" s="102" t="s">
        <v>120</v>
      </c>
      <c r="E876" s="103" t="s">
        <v>1228</v>
      </c>
      <c r="F876" s="104" t="s">
        <v>1229</v>
      </c>
      <c r="G876" s="105" t="s">
        <v>211</v>
      </c>
      <c r="H876" s="106">
        <v>3</v>
      </c>
      <c r="I876" s="107">
        <v>0</v>
      </c>
      <c r="J876" s="107">
        <f>ROUND(I876*H876,2)</f>
        <v>0</v>
      </c>
      <c r="K876" s="104" t="s">
        <v>1</v>
      </c>
      <c r="L876" s="27"/>
    </row>
    <row r="877" spans="2:12" s="1" customFormat="1" ht="58.5">
      <c r="B877" s="27"/>
      <c r="D877" s="109" t="s">
        <v>346</v>
      </c>
      <c r="F877" s="127" t="s">
        <v>1230</v>
      </c>
      <c r="L877" s="27"/>
    </row>
    <row r="878" spans="2:12" s="1" customFormat="1" ht="24" customHeight="1">
      <c r="B878" s="101"/>
      <c r="C878" s="102" t="s">
        <v>1231</v>
      </c>
      <c r="D878" s="102" t="s">
        <v>120</v>
      </c>
      <c r="E878" s="103" t="s">
        <v>1232</v>
      </c>
      <c r="F878" s="104" t="s">
        <v>1233</v>
      </c>
      <c r="G878" s="105" t="s">
        <v>615</v>
      </c>
      <c r="H878" s="106">
        <v>811.55</v>
      </c>
      <c r="I878" s="107">
        <v>0</v>
      </c>
      <c r="J878" s="107">
        <f>ROUND(I878*H878,2)</f>
        <v>0</v>
      </c>
      <c r="K878" s="104" t="s">
        <v>1</v>
      </c>
      <c r="L878" s="27"/>
    </row>
    <row r="879" spans="2:12" s="11" customFormat="1" ht="22.9" customHeight="1">
      <c r="B879" s="95"/>
      <c r="D879" s="96" t="s">
        <v>51</v>
      </c>
      <c r="E879" s="99" t="s">
        <v>1234</v>
      </c>
      <c r="F879" s="99" t="s">
        <v>1235</v>
      </c>
      <c r="J879" s="100">
        <f>SUM(J880:J891)</f>
        <v>0</v>
      </c>
      <c r="L879" s="95"/>
    </row>
    <row r="880" spans="2:12" s="1" customFormat="1" ht="24" customHeight="1">
      <c r="B880" s="101"/>
      <c r="C880" s="102" t="s">
        <v>1236</v>
      </c>
      <c r="D880" s="102" t="s">
        <v>120</v>
      </c>
      <c r="E880" s="103" t="s">
        <v>1237</v>
      </c>
      <c r="F880" s="104" t="s">
        <v>1238</v>
      </c>
      <c r="G880" s="105" t="s">
        <v>131</v>
      </c>
      <c r="H880" s="106">
        <v>19.5</v>
      </c>
      <c r="I880" s="107">
        <v>0</v>
      </c>
      <c r="J880" s="107">
        <f>ROUND(I880*H880,2)</f>
        <v>0</v>
      </c>
      <c r="K880" s="104" t="s">
        <v>1</v>
      </c>
      <c r="L880" s="27"/>
    </row>
    <row r="881" spans="2:12" s="12" customFormat="1">
      <c r="B881" s="108"/>
      <c r="D881" s="109" t="s">
        <v>125</v>
      </c>
      <c r="E881" s="110" t="s">
        <v>1</v>
      </c>
      <c r="F881" s="111" t="s">
        <v>1239</v>
      </c>
      <c r="H881" s="112">
        <v>19.5</v>
      </c>
      <c r="L881" s="108"/>
    </row>
    <row r="882" spans="2:12" s="14" customFormat="1">
      <c r="B882" s="116"/>
      <c r="D882" s="109" t="s">
        <v>125</v>
      </c>
      <c r="E882" s="117" t="s">
        <v>1</v>
      </c>
      <c r="F882" s="118" t="s">
        <v>142</v>
      </c>
      <c r="H882" s="119">
        <v>19.5</v>
      </c>
      <c r="L882" s="116"/>
    </row>
    <row r="883" spans="2:12" s="1" customFormat="1" ht="24" customHeight="1">
      <c r="B883" s="101"/>
      <c r="C883" s="120" t="s">
        <v>1240</v>
      </c>
      <c r="D883" s="120" t="s">
        <v>160</v>
      </c>
      <c r="E883" s="121" t="s">
        <v>1241</v>
      </c>
      <c r="F883" s="122" t="s">
        <v>1242</v>
      </c>
      <c r="G883" s="123" t="s">
        <v>123</v>
      </c>
      <c r="H883" s="124">
        <v>1.9890000000000001</v>
      </c>
      <c r="I883" s="125">
        <v>0</v>
      </c>
      <c r="J883" s="125">
        <f>ROUND(I883*H883,2)</f>
        <v>0</v>
      </c>
      <c r="K883" s="122" t="s">
        <v>1</v>
      </c>
      <c r="L883" s="126"/>
    </row>
    <row r="884" spans="2:12" s="12" customFormat="1">
      <c r="B884" s="108"/>
      <c r="D884" s="109" t="s">
        <v>125</v>
      </c>
      <c r="F884" s="111" t="s">
        <v>1243</v>
      </c>
      <c r="H884" s="112">
        <v>1.9890000000000001</v>
      </c>
      <c r="L884" s="108"/>
    </row>
    <row r="885" spans="2:12" s="1" customFormat="1" ht="36" customHeight="1">
      <c r="B885" s="101"/>
      <c r="C885" s="102" t="s">
        <v>1244</v>
      </c>
      <c r="D885" s="102" t="s">
        <v>120</v>
      </c>
      <c r="E885" s="103" t="s">
        <v>1245</v>
      </c>
      <c r="F885" s="104" t="s">
        <v>1246</v>
      </c>
      <c r="G885" s="105" t="s">
        <v>123</v>
      </c>
      <c r="H885" s="106">
        <v>43.2</v>
      </c>
      <c r="I885" s="107">
        <v>0</v>
      </c>
      <c r="J885" s="107">
        <f>ROUND(I885*H885,2)</f>
        <v>0</v>
      </c>
      <c r="K885" s="104" t="s">
        <v>1</v>
      </c>
      <c r="L885" s="27"/>
    </row>
    <row r="886" spans="2:12" s="12" customFormat="1">
      <c r="B886" s="108"/>
      <c r="D886" s="109" t="s">
        <v>125</v>
      </c>
      <c r="E886" s="110" t="s">
        <v>1</v>
      </c>
      <c r="F886" s="111" t="s">
        <v>1247</v>
      </c>
      <c r="H886" s="112">
        <v>43.2</v>
      </c>
      <c r="L886" s="108"/>
    </row>
    <row r="887" spans="2:12" s="14" customFormat="1">
      <c r="B887" s="116"/>
      <c r="D887" s="109" t="s">
        <v>125</v>
      </c>
      <c r="E887" s="117" t="s">
        <v>1</v>
      </c>
      <c r="F887" s="118" t="s">
        <v>142</v>
      </c>
      <c r="H887" s="119">
        <v>43.2</v>
      </c>
      <c r="L887" s="116"/>
    </row>
    <row r="888" spans="2:12" s="1" customFormat="1" ht="36" customHeight="1">
      <c r="B888" s="101"/>
      <c r="C888" s="120" t="s">
        <v>1248</v>
      </c>
      <c r="D888" s="120" t="s">
        <v>160</v>
      </c>
      <c r="E888" s="121" t="s">
        <v>1249</v>
      </c>
      <c r="F888" s="122" t="s">
        <v>1250</v>
      </c>
      <c r="G888" s="123" t="s">
        <v>123</v>
      </c>
      <c r="H888" s="124">
        <v>44.064</v>
      </c>
      <c r="I888" s="125">
        <v>0</v>
      </c>
      <c r="J888" s="125">
        <f>ROUND(I888*H888,2)</f>
        <v>0</v>
      </c>
      <c r="K888" s="122" t="s">
        <v>1</v>
      </c>
      <c r="L888" s="126"/>
    </row>
    <row r="889" spans="2:12" s="12" customFormat="1">
      <c r="B889" s="108"/>
      <c r="D889" s="109" t="s">
        <v>125</v>
      </c>
      <c r="F889" s="111" t="s">
        <v>1251</v>
      </c>
      <c r="H889" s="112">
        <v>44.064</v>
      </c>
      <c r="L889" s="108"/>
    </row>
    <row r="890" spans="2:12" s="1" customFormat="1" ht="36" customHeight="1">
      <c r="B890" s="101"/>
      <c r="C890" s="102" t="s">
        <v>1252</v>
      </c>
      <c r="D890" s="102" t="s">
        <v>120</v>
      </c>
      <c r="E890" s="103" t="s">
        <v>1253</v>
      </c>
      <c r="F890" s="104" t="s">
        <v>1254</v>
      </c>
      <c r="G890" s="105" t="s">
        <v>123</v>
      </c>
      <c r="H890" s="106">
        <v>5</v>
      </c>
      <c r="I890" s="107">
        <v>0</v>
      </c>
      <c r="J890" s="107">
        <f>ROUND(I890*H890,2)</f>
        <v>0</v>
      </c>
      <c r="K890" s="104" t="s">
        <v>1</v>
      </c>
      <c r="L890" s="27"/>
    </row>
    <row r="891" spans="2:12" s="1" customFormat="1" ht="24" customHeight="1">
      <c r="B891" s="101"/>
      <c r="C891" s="102" t="s">
        <v>1255</v>
      </c>
      <c r="D891" s="102" t="s">
        <v>120</v>
      </c>
      <c r="E891" s="103" t="s">
        <v>1256</v>
      </c>
      <c r="F891" s="104" t="s">
        <v>1257</v>
      </c>
      <c r="G891" s="105" t="s">
        <v>615</v>
      </c>
      <c r="H891" s="106">
        <v>18.95</v>
      </c>
      <c r="I891" s="107">
        <v>0</v>
      </c>
      <c r="J891" s="107">
        <f>ROUND(I891*H891,2)</f>
        <v>0</v>
      </c>
      <c r="K891" s="104" t="s">
        <v>1</v>
      </c>
      <c r="L891" s="27"/>
    </row>
    <row r="892" spans="2:12" s="11" customFormat="1" ht="22.9" customHeight="1">
      <c r="B892" s="95"/>
      <c r="D892" s="96" t="s">
        <v>51</v>
      </c>
      <c r="E892" s="99" t="s">
        <v>1258</v>
      </c>
      <c r="F892" s="99" t="s">
        <v>1259</v>
      </c>
      <c r="J892" s="100">
        <f>SUM(J893:J913)</f>
        <v>0</v>
      </c>
      <c r="L892" s="95"/>
    </row>
    <row r="893" spans="2:12" s="1" customFormat="1" ht="24" customHeight="1">
      <c r="B893" s="101"/>
      <c r="C893" s="102" t="s">
        <v>1260</v>
      </c>
      <c r="D893" s="102" t="s">
        <v>120</v>
      </c>
      <c r="E893" s="103" t="s">
        <v>1261</v>
      </c>
      <c r="F893" s="104" t="s">
        <v>1262</v>
      </c>
      <c r="G893" s="105" t="s">
        <v>131</v>
      </c>
      <c r="H893" s="106">
        <v>90</v>
      </c>
      <c r="I893" s="107">
        <v>0</v>
      </c>
      <c r="J893" s="107">
        <f>ROUND(I893*H893,2)</f>
        <v>0</v>
      </c>
      <c r="K893" s="104" t="s">
        <v>1</v>
      </c>
      <c r="L893" s="27"/>
    </row>
    <row r="894" spans="2:12" s="12" customFormat="1">
      <c r="B894" s="108"/>
      <c r="D894" s="109" t="s">
        <v>125</v>
      </c>
      <c r="E894" s="110" t="s">
        <v>1</v>
      </c>
      <c r="F894" s="111" t="s">
        <v>1263</v>
      </c>
      <c r="H894" s="112">
        <v>52</v>
      </c>
      <c r="L894" s="108"/>
    </row>
    <row r="895" spans="2:12" s="12" customFormat="1">
      <c r="B895" s="108"/>
      <c r="D895" s="109" t="s">
        <v>125</v>
      </c>
      <c r="E895" s="110" t="s">
        <v>1</v>
      </c>
      <c r="F895" s="111" t="s">
        <v>1264</v>
      </c>
      <c r="H895" s="112">
        <v>38</v>
      </c>
      <c r="L895" s="108"/>
    </row>
    <row r="896" spans="2:12" s="14" customFormat="1">
      <c r="B896" s="116"/>
      <c r="D896" s="109" t="s">
        <v>125</v>
      </c>
      <c r="E896" s="117" t="s">
        <v>1</v>
      </c>
      <c r="F896" s="118" t="s">
        <v>142</v>
      </c>
      <c r="H896" s="119">
        <v>90</v>
      </c>
      <c r="L896" s="116"/>
    </row>
    <row r="897" spans="2:12" s="1" customFormat="1" ht="16.5" customHeight="1">
      <c r="B897" s="101"/>
      <c r="C897" s="120" t="s">
        <v>1265</v>
      </c>
      <c r="D897" s="120" t="s">
        <v>160</v>
      </c>
      <c r="E897" s="121" t="s">
        <v>1266</v>
      </c>
      <c r="F897" s="122" t="s">
        <v>1267</v>
      </c>
      <c r="G897" s="123" t="s">
        <v>123</v>
      </c>
      <c r="H897" s="124">
        <v>9.18</v>
      </c>
      <c r="I897" s="125">
        <v>0</v>
      </c>
      <c r="J897" s="125">
        <f>ROUND(I897*H897,2)</f>
        <v>0</v>
      </c>
      <c r="K897" s="122" t="s">
        <v>1</v>
      </c>
      <c r="L897" s="126"/>
    </row>
    <row r="898" spans="2:12" s="12" customFormat="1">
      <c r="B898" s="108"/>
      <c r="D898" s="109" t="s">
        <v>125</v>
      </c>
      <c r="E898" s="110" t="s">
        <v>1</v>
      </c>
      <c r="F898" s="111" t="s">
        <v>1268</v>
      </c>
      <c r="H898" s="112">
        <v>5.2</v>
      </c>
      <c r="L898" s="108"/>
    </row>
    <row r="899" spans="2:12" s="12" customFormat="1">
      <c r="B899" s="108"/>
      <c r="D899" s="109" t="s">
        <v>125</v>
      </c>
      <c r="E899" s="110" t="s">
        <v>1</v>
      </c>
      <c r="F899" s="111" t="s">
        <v>1269</v>
      </c>
      <c r="H899" s="112">
        <v>3.8</v>
      </c>
      <c r="L899" s="108"/>
    </row>
    <row r="900" spans="2:12" s="14" customFormat="1">
      <c r="B900" s="116"/>
      <c r="D900" s="109" t="s">
        <v>125</v>
      </c>
      <c r="E900" s="117" t="s">
        <v>1</v>
      </c>
      <c r="F900" s="118" t="s">
        <v>142</v>
      </c>
      <c r="H900" s="119">
        <v>9</v>
      </c>
      <c r="L900" s="116"/>
    </row>
    <row r="901" spans="2:12" s="12" customFormat="1">
      <c r="B901" s="108"/>
      <c r="D901" s="109" t="s">
        <v>125</v>
      </c>
      <c r="F901" s="111" t="s">
        <v>1270</v>
      </c>
      <c r="H901" s="112">
        <v>9.18</v>
      </c>
      <c r="L901" s="108"/>
    </row>
    <row r="902" spans="2:12" s="1" customFormat="1" ht="36" customHeight="1">
      <c r="B902" s="101"/>
      <c r="C902" s="102" t="s">
        <v>1271</v>
      </c>
      <c r="D902" s="102" t="s">
        <v>120</v>
      </c>
      <c r="E902" s="103" t="s">
        <v>1272</v>
      </c>
      <c r="F902" s="104" t="s">
        <v>1273</v>
      </c>
      <c r="G902" s="105" t="s">
        <v>123</v>
      </c>
      <c r="H902" s="106">
        <v>110.44</v>
      </c>
      <c r="I902" s="107">
        <v>0</v>
      </c>
      <c r="J902" s="107">
        <f>ROUND(I902*H902,2)</f>
        <v>0</v>
      </c>
      <c r="K902" s="104" t="s">
        <v>1</v>
      </c>
      <c r="L902" s="27"/>
    </row>
    <row r="903" spans="2:12" s="12" customFormat="1">
      <c r="B903" s="108"/>
      <c r="D903" s="109" t="s">
        <v>125</v>
      </c>
      <c r="E903" s="110" t="s">
        <v>1</v>
      </c>
      <c r="F903" s="111" t="s">
        <v>1274</v>
      </c>
      <c r="H903" s="112">
        <v>110.44</v>
      </c>
      <c r="L903" s="108"/>
    </row>
    <row r="904" spans="2:12" s="14" customFormat="1">
      <c r="B904" s="116"/>
      <c r="D904" s="109" t="s">
        <v>125</v>
      </c>
      <c r="E904" s="117" t="s">
        <v>1</v>
      </c>
      <c r="F904" s="118" t="s">
        <v>142</v>
      </c>
      <c r="H904" s="119">
        <v>110.44</v>
      </c>
      <c r="L904" s="116"/>
    </row>
    <row r="905" spans="2:12" s="1" customFormat="1" ht="36" customHeight="1">
      <c r="B905" s="101"/>
      <c r="C905" s="120" t="s">
        <v>1275</v>
      </c>
      <c r="D905" s="120" t="s">
        <v>160</v>
      </c>
      <c r="E905" s="121" t="s">
        <v>1276</v>
      </c>
      <c r="F905" s="122" t="s">
        <v>1277</v>
      </c>
      <c r="G905" s="123" t="s">
        <v>123</v>
      </c>
      <c r="H905" s="124">
        <v>113.753</v>
      </c>
      <c r="I905" s="125">
        <v>0</v>
      </c>
      <c r="J905" s="125">
        <f>ROUND(I905*H905,2)</f>
        <v>0</v>
      </c>
      <c r="K905" s="122" t="s">
        <v>1</v>
      </c>
      <c r="L905" s="126"/>
    </row>
    <row r="906" spans="2:12" s="12" customFormat="1">
      <c r="B906" s="108"/>
      <c r="D906" s="109" t="s">
        <v>125</v>
      </c>
      <c r="F906" s="111" t="s">
        <v>1278</v>
      </c>
      <c r="H906" s="112">
        <v>113.753</v>
      </c>
      <c r="L906" s="108"/>
    </row>
    <row r="907" spans="2:12" s="1" customFormat="1" ht="36" customHeight="1">
      <c r="B907" s="101"/>
      <c r="C907" s="102" t="s">
        <v>1279</v>
      </c>
      <c r="D907" s="102" t="s">
        <v>120</v>
      </c>
      <c r="E907" s="103" t="s">
        <v>1280</v>
      </c>
      <c r="F907" s="104" t="s">
        <v>1281</v>
      </c>
      <c r="G907" s="105" t="s">
        <v>123</v>
      </c>
      <c r="H907" s="106">
        <v>87.7</v>
      </c>
      <c r="I907" s="107">
        <v>0</v>
      </c>
      <c r="J907" s="107">
        <f>ROUND(I907*H907,2)</f>
        <v>0</v>
      </c>
      <c r="K907" s="104" t="s">
        <v>1</v>
      </c>
      <c r="L907" s="27"/>
    </row>
    <row r="908" spans="2:12" s="12" customFormat="1">
      <c r="B908" s="108"/>
      <c r="D908" s="109" t="s">
        <v>125</v>
      </c>
      <c r="E908" s="110" t="s">
        <v>1</v>
      </c>
      <c r="F908" s="111" t="s">
        <v>1282</v>
      </c>
      <c r="H908" s="112">
        <v>87.7</v>
      </c>
      <c r="L908" s="108"/>
    </row>
    <row r="909" spans="2:12" s="14" customFormat="1">
      <c r="B909" s="116"/>
      <c r="D909" s="109" t="s">
        <v>125</v>
      </c>
      <c r="E909" s="117" t="s">
        <v>1</v>
      </c>
      <c r="F909" s="118" t="s">
        <v>142</v>
      </c>
      <c r="H909" s="119">
        <v>87.7</v>
      </c>
      <c r="L909" s="116"/>
    </row>
    <row r="910" spans="2:12" s="1" customFormat="1" ht="36" customHeight="1">
      <c r="B910" s="101"/>
      <c r="C910" s="120" t="s">
        <v>1283</v>
      </c>
      <c r="D910" s="120" t="s">
        <v>160</v>
      </c>
      <c r="E910" s="121" t="s">
        <v>1284</v>
      </c>
      <c r="F910" s="122" t="s">
        <v>1285</v>
      </c>
      <c r="G910" s="123" t="s">
        <v>123</v>
      </c>
      <c r="H910" s="124">
        <v>90.331000000000003</v>
      </c>
      <c r="I910" s="125">
        <v>0</v>
      </c>
      <c r="J910" s="125">
        <f>ROUND(I910*H910,2)</f>
        <v>0</v>
      </c>
      <c r="K910" s="122" t="s">
        <v>1</v>
      </c>
      <c r="L910" s="126"/>
    </row>
    <row r="911" spans="2:12" s="12" customFormat="1">
      <c r="B911" s="108"/>
      <c r="D911" s="109" t="s">
        <v>125</v>
      </c>
      <c r="F911" s="111" t="s">
        <v>1286</v>
      </c>
      <c r="H911" s="112">
        <v>90.331000000000003</v>
      </c>
      <c r="L911" s="108"/>
    </row>
    <row r="912" spans="2:12" s="1" customFormat="1" ht="36" customHeight="1">
      <c r="B912" s="101"/>
      <c r="C912" s="102" t="s">
        <v>1287</v>
      </c>
      <c r="D912" s="102" t="s">
        <v>120</v>
      </c>
      <c r="E912" s="103" t="s">
        <v>1288</v>
      </c>
      <c r="F912" s="104" t="s">
        <v>1289</v>
      </c>
      <c r="G912" s="105" t="s">
        <v>123</v>
      </c>
      <c r="H912" s="106">
        <v>5</v>
      </c>
      <c r="I912" s="107">
        <v>0</v>
      </c>
      <c r="J912" s="107">
        <f>ROUND(I912*H912,2)</f>
        <v>0</v>
      </c>
      <c r="K912" s="104" t="s">
        <v>1</v>
      </c>
      <c r="L912" s="27"/>
    </row>
    <row r="913" spans="2:12" s="1" customFormat="1" ht="24" customHeight="1">
      <c r="B913" s="101"/>
      <c r="C913" s="102" t="s">
        <v>1290</v>
      </c>
      <c r="D913" s="102" t="s">
        <v>120</v>
      </c>
      <c r="E913" s="103" t="s">
        <v>1291</v>
      </c>
      <c r="F913" s="104" t="s">
        <v>1292</v>
      </c>
      <c r="G913" s="105" t="s">
        <v>615</v>
      </c>
      <c r="H913" s="106">
        <v>31.97</v>
      </c>
      <c r="I913" s="107">
        <v>0</v>
      </c>
      <c r="J913" s="107">
        <f>ROUND(I913*H913,2)</f>
        <v>0</v>
      </c>
      <c r="K913" s="104" t="s">
        <v>1</v>
      </c>
      <c r="L913" s="27"/>
    </row>
    <row r="914" spans="2:12" s="11" customFormat="1" ht="22.9" customHeight="1">
      <c r="B914" s="95"/>
      <c r="D914" s="96" t="s">
        <v>51</v>
      </c>
      <c r="E914" s="99" t="s">
        <v>1293</v>
      </c>
      <c r="F914" s="99" t="s">
        <v>1294</v>
      </c>
      <c r="J914" s="100">
        <f>SUM(J915:J927)</f>
        <v>0</v>
      </c>
      <c r="L914" s="95"/>
    </row>
    <row r="915" spans="2:12" s="1" customFormat="1" ht="48" customHeight="1">
      <c r="B915" s="101"/>
      <c r="C915" s="102" t="s">
        <v>1295</v>
      </c>
      <c r="D915" s="102" t="s">
        <v>120</v>
      </c>
      <c r="E915" s="103" t="s">
        <v>1296</v>
      </c>
      <c r="F915" s="104" t="s">
        <v>1297</v>
      </c>
      <c r="G915" s="105" t="s">
        <v>123</v>
      </c>
      <c r="H915" s="106">
        <v>95.346999999999994</v>
      </c>
      <c r="I915" s="107">
        <v>0</v>
      </c>
      <c r="J915" s="107">
        <f>ROUND(I915*H915,2)</f>
        <v>0</v>
      </c>
      <c r="K915" s="104" t="s">
        <v>1</v>
      </c>
      <c r="L915" s="27"/>
    </row>
    <row r="916" spans="2:12" s="12" customFormat="1" ht="22.5">
      <c r="B916" s="108"/>
      <c r="D916" s="109" t="s">
        <v>125</v>
      </c>
      <c r="E916" s="110" t="s">
        <v>1</v>
      </c>
      <c r="F916" s="111" t="s">
        <v>1298</v>
      </c>
      <c r="H916" s="112">
        <v>10</v>
      </c>
      <c r="L916" s="108"/>
    </row>
    <row r="917" spans="2:12" s="12" customFormat="1">
      <c r="B917" s="108"/>
      <c r="D917" s="109" t="s">
        <v>125</v>
      </c>
      <c r="E917" s="110" t="s">
        <v>1</v>
      </c>
      <c r="F917" s="111" t="s">
        <v>1299</v>
      </c>
      <c r="H917" s="112">
        <v>21.984999999999999</v>
      </c>
      <c r="L917" s="108"/>
    </row>
    <row r="918" spans="2:12" s="12" customFormat="1" ht="33.75">
      <c r="B918" s="108"/>
      <c r="D918" s="109" t="s">
        <v>125</v>
      </c>
      <c r="E918" s="110" t="s">
        <v>1</v>
      </c>
      <c r="F918" s="111" t="s">
        <v>1300</v>
      </c>
      <c r="H918" s="112">
        <v>35.122</v>
      </c>
      <c r="L918" s="108"/>
    </row>
    <row r="919" spans="2:12" s="12" customFormat="1">
      <c r="B919" s="108"/>
      <c r="D919" s="109" t="s">
        <v>125</v>
      </c>
      <c r="E919" s="110" t="s">
        <v>1</v>
      </c>
      <c r="F919" s="111" t="s">
        <v>1301</v>
      </c>
      <c r="H919" s="112">
        <v>13.61</v>
      </c>
      <c r="L919" s="108"/>
    </row>
    <row r="920" spans="2:12" s="12" customFormat="1">
      <c r="B920" s="108"/>
      <c r="D920" s="109" t="s">
        <v>125</v>
      </c>
      <c r="E920" s="110" t="s">
        <v>1</v>
      </c>
      <c r="F920" s="111" t="s">
        <v>1302</v>
      </c>
      <c r="H920" s="112">
        <v>14.63</v>
      </c>
      <c r="L920" s="108"/>
    </row>
    <row r="921" spans="2:12" s="14" customFormat="1">
      <c r="B921" s="116"/>
      <c r="D921" s="109" t="s">
        <v>125</v>
      </c>
      <c r="E921" s="117" t="s">
        <v>1</v>
      </c>
      <c r="F921" s="118" t="s">
        <v>142</v>
      </c>
      <c r="H921" s="119">
        <v>95.346999999999994</v>
      </c>
      <c r="L921" s="116"/>
    </row>
    <row r="922" spans="2:12" s="1" customFormat="1" ht="36" customHeight="1">
      <c r="B922" s="101"/>
      <c r="C922" s="120" t="s">
        <v>1303</v>
      </c>
      <c r="D922" s="120" t="s">
        <v>160</v>
      </c>
      <c r="E922" s="121" t="s">
        <v>1304</v>
      </c>
      <c r="F922" s="122" t="s">
        <v>1305</v>
      </c>
      <c r="G922" s="123" t="s">
        <v>123</v>
      </c>
      <c r="H922" s="124">
        <v>97.254000000000005</v>
      </c>
      <c r="I922" s="125">
        <v>0</v>
      </c>
      <c r="J922" s="125">
        <f>ROUND(I922*H922,2)</f>
        <v>0</v>
      </c>
      <c r="K922" s="122" t="s">
        <v>1</v>
      </c>
      <c r="L922" s="126"/>
    </row>
    <row r="923" spans="2:12" s="12" customFormat="1">
      <c r="B923" s="108"/>
      <c r="D923" s="109" t="s">
        <v>125</v>
      </c>
      <c r="F923" s="111" t="s">
        <v>1306</v>
      </c>
      <c r="H923" s="112">
        <v>97.254000000000005</v>
      </c>
      <c r="L923" s="108"/>
    </row>
    <row r="924" spans="2:12" s="1" customFormat="1" ht="48" customHeight="1">
      <c r="B924" s="101"/>
      <c r="C924" s="102" t="s">
        <v>1307</v>
      </c>
      <c r="D924" s="102" t="s">
        <v>120</v>
      </c>
      <c r="E924" s="103" t="s">
        <v>1308</v>
      </c>
      <c r="F924" s="104" t="s">
        <v>1309</v>
      </c>
      <c r="G924" s="105" t="s">
        <v>131</v>
      </c>
      <c r="H924" s="106">
        <v>57.865000000000002</v>
      </c>
      <c r="I924" s="107">
        <v>0</v>
      </c>
      <c r="J924" s="107">
        <f>ROUND(I924*H924,2)</f>
        <v>0</v>
      </c>
      <c r="K924" s="104" t="s">
        <v>1</v>
      </c>
      <c r="L924" s="27"/>
    </row>
    <row r="925" spans="2:12" s="12" customFormat="1" ht="22.5">
      <c r="B925" s="108"/>
      <c r="D925" s="109" t="s">
        <v>125</v>
      </c>
      <c r="E925" s="110" t="s">
        <v>1</v>
      </c>
      <c r="F925" s="111" t="s">
        <v>1310</v>
      </c>
      <c r="H925" s="112">
        <v>57.865000000000002</v>
      </c>
      <c r="L925" s="108"/>
    </row>
    <row r="926" spans="2:12" s="14" customFormat="1">
      <c r="B926" s="116"/>
      <c r="D926" s="109" t="s">
        <v>125</v>
      </c>
      <c r="E926" s="117" t="s">
        <v>1</v>
      </c>
      <c r="F926" s="118" t="s">
        <v>142</v>
      </c>
      <c r="H926" s="119">
        <v>57.865000000000002</v>
      </c>
      <c r="L926" s="116"/>
    </row>
    <row r="927" spans="2:12" s="1" customFormat="1" ht="24" customHeight="1">
      <c r="B927" s="101"/>
      <c r="C927" s="102" t="s">
        <v>1311</v>
      </c>
      <c r="D927" s="102" t="s">
        <v>120</v>
      </c>
      <c r="E927" s="103" t="s">
        <v>1312</v>
      </c>
      <c r="F927" s="104" t="s">
        <v>1313</v>
      </c>
      <c r="G927" s="105" t="s">
        <v>615</v>
      </c>
      <c r="H927" s="106">
        <v>38.74</v>
      </c>
      <c r="I927" s="107">
        <v>0</v>
      </c>
      <c r="J927" s="107">
        <f>ROUND(I927*H927,2)</f>
        <v>0</v>
      </c>
      <c r="K927" s="104" t="s">
        <v>1</v>
      </c>
      <c r="L927" s="27"/>
    </row>
    <row r="928" spans="2:12" s="11" customFormat="1" ht="22.9" customHeight="1">
      <c r="B928" s="95"/>
      <c r="D928" s="96" t="s">
        <v>51</v>
      </c>
      <c r="E928" s="99" t="s">
        <v>1314</v>
      </c>
      <c r="F928" s="99" t="s">
        <v>1315</v>
      </c>
      <c r="J928" s="100">
        <f>SUM(J929:J934)</f>
        <v>0</v>
      </c>
      <c r="L928" s="95"/>
    </row>
    <row r="929" spans="2:12" s="1" customFormat="1" ht="60" customHeight="1">
      <c r="B929" s="101"/>
      <c r="C929" s="102" t="s">
        <v>1316</v>
      </c>
      <c r="D929" s="102" t="s">
        <v>120</v>
      </c>
      <c r="E929" s="103" t="s">
        <v>1317</v>
      </c>
      <c r="F929" s="104" t="s">
        <v>1318</v>
      </c>
      <c r="G929" s="105" t="s">
        <v>123</v>
      </c>
      <c r="H929" s="106">
        <v>32.866</v>
      </c>
      <c r="I929" s="107">
        <v>0</v>
      </c>
      <c r="J929" s="107">
        <f>ROUND(I929*H929,2)</f>
        <v>0</v>
      </c>
      <c r="K929" s="104" t="s">
        <v>138</v>
      </c>
      <c r="L929" s="27"/>
    </row>
    <row r="930" spans="2:12" s="1" customFormat="1" ht="19.5">
      <c r="B930" s="27"/>
      <c r="D930" s="109" t="s">
        <v>346</v>
      </c>
      <c r="F930" s="127" t="s">
        <v>1319</v>
      </c>
      <c r="L930" s="27"/>
    </row>
    <row r="931" spans="2:12" s="12" customFormat="1" ht="33.75">
      <c r="B931" s="108"/>
      <c r="D931" s="109" t="s">
        <v>125</v>
      </c>
      <c r="E931" s="110" t="s">
        <v>1</v>
      </c>
      <c r="F931" s="111" t="s">
        <v>1320</v>
      </c>
      <c r="H931" s="112">
        <v>31.652000000000001</v>
      </c>
      <c r="L931" s="108"/>
    </row>
    <row r="932" spans="2:12" s="12" customFormat="1" ht="22.5">
      <c r="B932" s="108"/>
      <c r="D932" s="109" t="s">
        <v>125</v>
      </c>
      <c r="E932" s="110" t="s">
        <v>1</v>
      </c>
      <c r="F932" s="111" t="s">
        <v>1321</v>
      </c>
      <c r="H932" s="112">
        <v>1.214</v>
      </c>
      <c r="L932" s="108"/>
    </row>
    <row r="933" spans="2:12" s="14" customFormat="1">
      <c r="B933" s="116"/>
      <c r="D933" s="109" t="s">
        <v>125</v>
      </c>
      <c r="E933" s="117" t="s">
        <v>1</v>
      </c>
      <c r="F933" s="118" t="s">
        <v>142</v>
      </c>
      <c r="H933" s="119">
        <v>32.866</v>
      </c>
      <c r="L933" s="116"/>
    </row>
    <row r="934" spans="2:12" s="1" customFormat="1" ht="24" customHeight="1">
      <c r="B934" s="101"/>
      <c r="C934" s="102" t="s">
        <v>1322</v>
      </c>
      <c r="D934" s="102" t="s">
        <v>120</v>
      </c>
      <c r="E934" s="103" t="s">
        <v>1323</v>
      </c>
      <c r="F934" s="104" t="s">
        <v>1324</v>
      </c>
      <c r="G934" s="105" t="s">
        <v>123</v>
      </c>
      <c r="H934" s="106">
        <v>279.98099999999999</v>
      </c>
      <c r="I934" s="107">
        <v>0</v>
      </c>
      <c r="J934" s="107">
        <f>ROUND(I934*H934,2)</f>
        <v>0</v>
      </c>
      <c r="K934" s="104" t="s">
        <v>1</v>
      </c>
      <c r="L934" s="27"/>
    </row>
    <row r="935" spans="2:12" s="12" customFormat="1" ht="33.75">
      <c r="B935" s="108"/>
      <c r="D935" s="109" t="s">
        <v>125</v>
      </c>
      <c r="E935" s="110" t="s">
        <v>1</v>
      </c>
      <c r="F935" s="111" t="s">
        <v>1325</v>
      </c>
      <c r="H935" s="112">
        <v>30</v>
      </c>
      <c r="L935" s="108"/>
    </row>
    <row r="936" spans="2:12" s="12" customFormat="1">
      <c r="B936" s="108"/>
      <c r="D936" s="109" t="s">
        <v>125</v>
      </c>
      <c r="E936" s="110" t="s">
        <v>1</v>
      </c>
      <c r="F936" s="111" t="s">
        <v>1326</v>
      </c>
      <c r="H936" s="112">
        <v>249.98099999999999</v>
      </c>
      <c r="L936" s="108"/>
    </row>
    <row r="937" spans="2:12" s="14" customFormat="1">
      <c r="B937" s="116"/>
      <c r="D937" s="109" t="s">
        <v>125</v>
      </c>
      <c r="E937" s="117" t="s">
        <v>1</v>
      </c>
      <c r="F937" s="118" t="s">
        <v>142</v>
      </c>
      <c r="H937" s="119">
        <v>279.98099999999999</v>
      </c>
      <c r="L937" s="116"/>
    </row>
    <row r="938" spans="2:12" s="11" customFormat="1" ht="22.9" customHeight="1">
      <c r="B938" s="95"/>
      <c r="D938" s="96" t="s">
        <v>51</v>
      </c>
      <c r="E938" s="99" t="s">
        <v>1327</v>
      </c>
      <c r="F938" s="99" t="s">
        <v>1328</v>
      </c>
      <c r="J938" s="100">
        <f>SUM(J939)</f>
        <v>0</v>
      </c>
      <c r="L938" s="95"/>
    </row>
    <row r="939" spans="2:12" s="1" customFormat="1" ht="36" customHeight="1">
      <c r="B939" s="101"/>
      <c r="C939" s="102" t="s">
        <v>1329</v>
      </c>
      <c r="D939" s="102" t="s">
        <v>120</v>
      </c>
      <c r="E939" s="103" t="s">
        <v>1330</v>
      </c>
      <c r="F939" s="104" t="s">
        <v>1331</v>
      </c>
      <c r="G939" s="105" t="s">
        <v>123</v>
      </c>
      <c r="H939" s="106">
        <v>238.649</v>
      </c>
      <c r="I939" s="107">
        <v>0</v>
      </c>
      <c r="J939" s="107">
        <f>ROUND(I939*H939,2)</f>
        <v>0</v>
      </c>
      <c r="K939" s="104" t="s">
        <v>1</v>
      </c>
      <c r="L939" s="27"/>
    </row>
    <row r="940" spans="2:12" s="12" customFormat="1" ht="33.75">
      <c r="B940" s="108"/>
      <c r="D940" s="109" t="s">
        <v>125</v>
      </c>
      <c r="E940" s="110" t="s">
        <v>1</v>
      </c>
      <c r="F940" s="111" t="s">
        <v>1332</v>
      </c>
      <c r="H940" s="112">
        <v>36.384999999999998</v>
      </c>
      <c r="L940" s="108"/>
    </row>
    <row r="941" spans="2:12" s="12" customFormat="1">
      <c r="B941" s="108"/>
      <c r="D941" s="109" t="s">
        <v>125</v>
      </c>
      <c r="E941" s="110" t="s">
        <v>1</v>
      </c>
      <c r="F941" s="111" t="s">
        <v>1333</v>
      </c>
      <c r="H941" s="112">
        <v>9.7539999999999996</v>
      </c>
      <c r="L941" s="108"/>
    </row>
    <row r="942" spans="2:12" s="12" customFormat="1">
      <c r="B942" s="108"/>
      <c r="D942" s="109" t="s">
        <v>125</v>
      </c>
      <c r="E942" s="110" t="s">
        <v>1</v>
      </c>
      <c r="F942" s="111" t="s">
        <v>1334</v>
      </c>
      <c r="H942" s="112">
        <v>17.776</v>
      </c>
      <c r="L942" s="108"/>
    </row>
    <row r="943" spans="2:12" s="12" customFormat="1">
      <c r="B943" s="108"/>
      <c r="D943" s="109" t="s">
        <v>125</v>
      </c>
      <c r="E943" s="110" t="s">
        <v>1</v>
      </c>
      <c r="F943" s="111" t="s">
        <v>1335</v>
      </c>
      <c r="H943" s="112">
        <v>7.5140000000000002</v>
      </c>
      <c r="L943" s="108"/>
    </row>
    <row r="944" spans="2:12" s="12" customFormat="1" ht="22.5">
      <c r="B944" s="108"/>
      <c r="D944" s="109" t="s">
        <v>125</v>
      </c>
      <c r="E944" s="110" t="s">
        <v>1</v>
      </c>
      <c r="F944" s="111" t="s">
        <v>1336</v>
      </c>
      <c r="H944" s="112">
        <v>14.525</v>
      </c>
      <c r="L944" s="108"/>
    </row>
    <row r="945" spans="2:12" s="12" customFormat="1" ht="22.5">
      <c r="B945" s="108"/>
      <c r="D945" s="109" t="s">
        <v>125</v>
      </c>
      <c r="E945" s="110" t="s">
        <v>1</v>
      </c>
      <c r="F945" s="111" t="s">
        <v>1337</v>
      </c>
      <c r="H945" s="112">
        <v>16.776</v>
      </c>
      <c r="L945" s="108"/>
    </row>
    <row r="946" spans="2:12" s="12" customFormat="1" ht="22.5">
      <c r="B946" s="108"/>
      <c r="D946" s="109" t="s">
        <v>125</v>
      </c>
      <c r="E946" s="110" t="s">
        <v>1</v>
      </c>
      <c r="F946" s="111" t="s">
        <v>1338</v>
      </c>
      <c r="H946" s="112">
        <v>17.716000000000001</v>
      </c>
      <c r="L946" s="108"/>
    </row>
    <row r="947" spans="2:12" s="12" customFormat="1" ht="22.5">
      <c r="B947" s="108"/>
      <c r="D947" s="109" t="s">
        <v>125</v>
      </c>
      <c r="E947" s="110" t="s">
        <v>1</v>
      </c>
      <c r="F947" s="111" t="s">
        <v>1339</v>
      </c>
      <c r="H947" s="112">
        <v>7.2990000000000004</v>
      </c>
      <c r="L947" s="108"/>
    </row>
    <row r="948" spans="2:12" s="12" customFormat="1" ht="22.5">
      <c r="B948" s="108"/>
      <c r="D948" s="109" t="s">
        <v>125</v>
      </c>
      <c r="E948" s="110" t="s">
        <v>1</v>
      </c>
      <c r="F948" s="111" t="s">
        <v>1340</v>
      </c>
      <c r="H948" s="112">
        <v>7.7050000000000001</v>
      </c>
      <c r="L948" s="108"/>
    </row>
    <row r="949" spans="2:12" s="12" customFormat="1" ht="33.75">
      <c r="B949" s="108"/>
      <c r="D949" s="109" t="s">
        <v>125</v>
      </c>
      <c r="E949" s="110" t="s">
        <v>1</v>
      </c>
      <c r="F949" s="111" t="s">
        <v>1341</v>
      </c>
      <c r="H949" s="112">
        <v>51.283000000000001</v>
      </c>
      <c r="L949" s="108"/>
    </row>
    <row r="950" spans="2:12" s="12" customFormat="1" ht="22.5">
      <c r="B950" s="108"/>
      <c r="D950" s="109" t="s">
        <v>125</v>
      </c>
      <c r="E950" s="110" t="s">
        <v>1</v>
      </c>
      <c r="F950" s="111" t="s">
        <v>1342</v>
      </c>
      <c r="H950" s="112">
        <v>32.371000000000002</v>
      </c>
      <c r="L950" s="108"/>
    </row>
    <row r="951" spans="2:12" s="12" customFormat="1" ht="45">
      <c r="B951" s="108"/>
      <c r="D951" s="109" t="s">
        <v>125</v>
      </c>
      <c r="E951" s="110" t="s">
        <v>1</v>
      </c>
      <c r="F951" s="111" t="s">
        <v>1343</v>
      </c>
      <c r="H951" s="112">
        <v>19.545000000000002</v>
      </c>
      <c r="L951" s="108"/>
    </row>
    <row r="952" spans="2:12" s="14" customFormat="1">
      <c r="B952" s="116"/>
      <c r="D952" s="109" t="s">
        <v>125</v>
      </c>
      <c r="E952" s="117" t="s">
        <v>1</v>
      </c>
      <c r="F952" s="118" t="s">
        <v>142</v>
      </c>
      <c r="H952" s="119">
        <v>238.649</v>
      </c>
      <c r="L952" s="116"/>
    </row>
    <row r="953" spans="2:12" s="1" customFormat="1" ht="6.95" customHeight="1">
      <c r="B953" s="39"/>
      <c r="C953" s="40"/>
      <c r="D953" s="40"/>
      <c r="E953" s="40"/>
      <c r="F953" s="40"/>
      <c r="G953" s="40"/>
      <c r="H953" s="40"/>
      <c r="I953" s="40"/>
      <c r="J953" s="40"/>
      <c r="K953" s="40"/>
      <c r="L953" s="27"/>
    </row>
  </sheetData>
  <autoFilter ref="C140:K952"/>
  <mergeCells count="8">
    <mergeCell ref="E87:H87"/>
    <mergeCell ref="E131:H131"/>
    <mergeCell ref="E133:H133"/>
    <mergeCell ref="E7:H7"/>
    <mergeCell ref="E9:H9"/>
    <mergeCell ref="E18:H18"/>
    <mergeCell ref="E27:H27"/>
    <mergeCell ref="E85:H85"/>
  </mergeCells>
  <pageMargins left="0.39370078740157483" right="0.39370078740157483" top="0.39370078740157483" bottom="0.39370078740157483" header="0" footer="0"/>
  <pageSetup paperSize="9" scale="89" fitToHeight="10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0"/>
  <sheetViews>
    <sheetView showGridLines="0" topLeftCell="A44" workbookViewId="0">
      <selection activeCell="I131" sqref="I131"/>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customWidth="1"/>
    <col min="11" max="11" width="20.1640625" hidden="1" customWidth="1"/>
    <col min="12" max="12" width="9.33203125" customWidth="1"/>
    <col min="13" max="13" width="12.33203125" customWidth="1"/>
    <col min="14" max="14" width="15" customWidth="1"/>
    <col min="15" max="15" width="11" customWidth="1"/>
    <col min="16" max="16" width="15" customWidth="1"/>
    <col min="17" max="17" width="16.33203125" customWidth="1"/>
    <col min="18" max="18" width="11" customWidth="1"/>
    <col min="19" max="19" width="15" customWidth="1"/>
    <col min="20" max="20" width="16.33203125" customWidth="1"/>
  </cols>
  <sheetData>
    <row r="1" spans="1:12">
      <c r="A1" s="64"/>
    </row>
    <row r="2" spans="1:12" ht="36.950000000000003" customHeight="1">
      <c r="L2" s="129" t="s">
        <v>4</v>
      </c>
    </row>
    <row r="3" spans="1:12" ht="6.95" customHeight="1">
      <c r="B3" s="17"/>
      <c r="C3" s="18"/>
      <c r="D3" s="18"/>
      <c r="E3" s="18"/>
      <c r="F3" s="18"/>
      <c r="G3" s="18"/>
      <c r="H3" s="18"/>
      <c r="I3" s="18"/>
      <c r="J3" s="18"/>
      <c r="K3" s="18"/>
      <c r="L3" s="19"/>
    </row>
    <row r="4" spans="1:12" ht="24.95" customHeight="1">
      <c r="B4" s="19"/>
      <c r="D4" s="20" t="s">
        <v>79</v>
      </c>
      <c r="L4" s="19"/>
    </row>
    <row r="5" spans="1:12" ht="6.95" customHeight="1">
      <c r="B5" s="19"/>
      <c r="L5" s="19"/>
    </row>
    <row r="6" spans="1:12" ht="12" customHeight="1">
      <c r="B6" s="19"/>
      <c r="D6" s="24" t="s">
        <v>10</v>
      </c>
      <c r="L6" s="19"/>
    </row>
    <row r="7" spans="1:12" ht="16.5" customHeight="1">
      <c r="B7" s="19"/>
      <c r="E7" s="163" t="str">
        <f>'Rekapitulácia stavby'!K6</f>
        <v>Obnova a nadstavba Materskej školy Hrubá Borša</v>
      </c>
      <c r="F7" s="164"/>
      <c r="G7" s="164"/>
      <c r="H7" s="164"/>
      <c r="L7" s="19"/>
    </row>
    <row r="8" spans="1:12" s="1" customFormat="1" ht="12" customHeight="1">
      <c r="B8" s="27"/>
      <c r="D8" s="24" t="s">
        <v>80</v>
      </c>
      <c r="L8" s="27"/>
    </row>
    <row r="9" spans="1:12" s="1" customFormat="1" ht="36.950000000000003" customHeight="1">
      <c r="B9" s="27"/>
      <c r="E9" s="154" t="s">
        <v>1344</v>
      </c>
      <c r="F9" s="162"/>
      <c r="G9" s="162"/>
      <c r="H9" s="162"/>
      <c r="L9" s="27"/>
    </row>
    <row r="10" spans="1:12" s="1" customFormat="1">
      <c r="B10" s="27"/>
      <c r="L10" s="27"/>
    </row>
    <row r="11" spans="1:12" s="1" customFormat="1" ht="12" customHeight="1">
      <c r="B11" s="27"/>
      <c r="D11" s="24" t="s">
        <v>12</v>
      </c>
      <c r="F11" s="22" t="s">
        <v>1</v>
      </c>
      <c r="I11" s="24" t="s">
        <v>13</v>
      </c>
      <c r="J11" s="22" t="s">
        <v>1</v>
      </c>
      <c r="L11" s="27"/>
    </row>
    <row r="12" spans="1:12" s="1" customFormat="1" ht="12" customHeight="1">
      <c r="B12" s="27"/>
      <c r="D12" s="24" t="s">
        <v>14</v>
      </c>
      <c r="F12" s="22" t="s">
        <v>15</v>
      </c>
      <c r="I12" s="24" t="s">
        <v>16</v>
      </c>
      <c r="J12" s="47"/>
      <c r="L12" s="27"/>
    </row>
    <row r="13" spans="1:12" s="1" customFormat="1" ht="10.9" customHeight="1">
      <c r="B13" s="27"/>
      <c r="L13" s="27"/>
    </row>
    <row r="14" spans="1:12" s="1" customFormat="1" ht="12" customHeight="1">
      <c r="B14" s="27"/>
      <c r="D14" s="24" t="s">
        <v>17</v>
      </c>
      <c r="I14" s="24" t="s">
        <v>18</v>
      </c>
      <c r="J14" s="22" t="str">
        <f>IF('Rekapitulácia stavby'!AN10="","",'Rekapitulácia stavby'!AN10)</f>
        <v/>
      </c>
      <c r="L14" s="27"/>
    </row>
    <row r="15" spans="1:12" s="1" customFormat="1" ht="18" customHeight="1">
      <c r="B15" s="27"/>
      <c r="E15" s="22" t="str">
        <f>IF('Rekapitulácia stavby'!E11="","",'Rekapitulácia stavby'!E11)</f>
        <v xml:space="preserve"> </v>
      </c>
      <c r="I15" s="24" t="s">
        <v>19</v>
      </c>
      <c r="J15" s="22" t="str">
        <f>IF('Rekapitulácia stavby'!AN11="","",'Rekapitulácia stavby'!AN11)</f>
        <v/>
      </c>
      <c r="L15" s="27"/>
    </row>
    <row r="16" spans="1:12" s="1" customFormat="1" ht="6.95" customHeight="1">
      <c r="B16" s="27"/>
      <c r="L16" s="27"/>
    </row>
    <row r="17" spans="2:12" s="1" customFormat="1" ht="12" customHeight="1">
      <c r="B17" s="27"/>
      <c r="D17" s="24" t="s">
        <v>20</v>
      </c>
      <c r="I17" s="24" t="s">
        <v>18</v>
      </c>
      <c r="J17" s="22" t="str">
        <f>'Rekapitulácia stavby'!AN13</f>
        <v/>
      </c>
      <c r="L17" s="27"/>
    </row>
    <row r="18" spans="2:12" s="1" customFormat="1" ht="18" customHeight="1">
      <c r="B18" s="27"/>
      <c r="E18" s="134" t="str">
        <f>'Rekapitulácia stavby'!E14</f>
        <v xml:space="preserve"> </v>
      </c>
      <c r="F18" s="134"/>
      <c r="G18" s="134"/>
      <c r="H18" s="134"/>
      <c r="I18" s="24" t="s">
        <v>19</v>
      </c>
      <c r="J18" s="22" t="str">
        <f>'Rekapitulácia stavby'!AN14</f>
        <v/>
      </c>
      <c r="L18" s="27"/>
    </row>
    <row r="19" spans="2:12" s="1" customFormat="1" ht="6.95" customHeight="1">
      <c r="B19" s="27"/>
      <c r="L19" s="27"/>
    </row>
    <row r="20" spans="2:12" s="1" customFormat="1" ht="12" customHeight="1">
      <c r="B20" s="27"/>
      <c r="D20" s="24" t="s">
        <v>21</v>
      </c>
      <c r="I20" s="24" t="s">
        <v>18</v>
      </c>
      <c r="J20" s="22" t="str">
        <f>IF('Rekapitulácia stavby'!AN16="","",'Rekapitulácia stavby'!AN16)</f>
        <v/>
      </c>
      <c r="L20" s="27"/>
    </row>
    <row r="21" spans="2:12" s="1" customFormat="1" ht="18" customHeight="1">
      <c r="B21" s="27"/>
      <c r="E21" s="22" t="str">
        <f>IF('Rekapitulácia stavby'!E17="","",'Rekapitulácia stavby'!E17)</f>
        <v xml:space="preserve"> </v>
      </c>
      <c r="I21" s="24" t="s">
        <v>19</v>
      </c>
      <c r="J21" s="22" t="str">
        <f>IF('Rekapitulácia stavby'!AN17="","",'Rekapitulácia stavby'!AN17)</f>
        <v/>
      </c>
      <c r="L21" s="27"/>
    </row>
    <row r="22" spans="2:12" s="1" customFormat="1" ht="6.95" customHeight="1">
      <c r="B22" s="27"/>
      <c r="L22" s="27"/>
    </row>
    <row r="23" spans="2:12" s="1" customFormat="1" ht="12" customHeight="1">
      <c r="B23" s="27"/>
      <c r="D23" s="24" t="s">
        <v>23</v>
      </c>
      <c r="I23" s="24" t="s">
        <v>18</v>
      </c>
      <c r="J23" s="22" t="str">
        <f>IF('Rekapitulácia stavby'!AN19="","",'Rekapitulácia stavby'!AN19)</f>
        <v/>
      </c>
      <c r="L23" s="27"/>
    </row>
    <row r="24" spans="2:12" s="1" customFormat="1" ht="18" customHeight="1">
      <c r="B24" s="27"/>
      <c r="E24" s="22" t="str">
        <f>IF('Rekapitulácia stavby'!E20="","",'Rekapitulácia stavby'!E20)</f>
        <v xml:space="preserve"> </v>
      </c>
      <c r="I24" s="24" t="s">
        <v>19</v>
      </c>
      <c r="J24" s="22" t="str">
        <f>IF('Rekapitulácia stavby'!AN20="","",'Rekapitulácia stavby'!AN20)</f>
        <v/>
      </c>
      <c r="L24" s="27"/>
    </row>
    <row r="25" spans="2:12" s="1" customFormat="1" ht="6.95" customHeight="1">
      <c r="B25" s="27"/>
      <c r="L25" s="27"/>
    </row>
    <row r="26" spans="2:12" s="1" customFormat="1" ht="12" customHeight="1">
      <c r="B26" s="27"/>
      <c r="D26" s="24" t="s">
        <v>24</v>
      </c>
      <c r="L26" s="27"/>
    </row>
    <row r="27" spans="2:12" s="7" customFormat="1" ht="16.5" customHeight="1">
      <c r="B27" s="65"/>
      <c r="E27" s="138" t="s">
        <v>1</v>
      </c>
      <c r="F27" s="138"/>
      <c r="G27" s="138"/>
      <c r="H27" s="138"/>
      <c r="L27" s="65"/>
    </row>
    <row r="28" spans="2:12" s="1" customFormat="1" ht="6.95" customHeight="1">
      <c r="B28" s="27"/>
      <c r="L28" s="27"/>
    </row>
    <row r="29" spans="2:12" s="1" customFormat="1" ht="6.95" customHeight="1">
      <c r="B29" s="27"/>
      <c r="D29" s="48"/>
      <c r="E29" s="48"/>
      <c r="F29" s="48"/>
      <c r="G29" s="48"/>
      <c r="H29" s="48"/>
      <c r="I29" s="48"/>
      <c r="J29" s="48"/>
      <c r="K29" s="48"/>
      <c r="L29" s="27"/>
    </row>
    <row r="30" spans="2:12" s="1" customFormat="1" ht="25.35" customHeight="1">
      <c r="B30" s="27"/>
      <c r="D30" s="66" t="s">
        <v>25</v>
      </c>
      <c r="J30" s="54">
        <f>ROUND(J118, 2)</f>
        <v>0</v>
      </c>
      <c r="L30" s="27"/>
    </row>
    <row r="31" spans="2:12" s="1" customFormat="1" ht="6.95" customHeight="1">
      <c r="B31" s="27"/>
      <c r="D31" s="48"/>
      <c r="E31" s="48"/>
      <c r="F31" s="48"/>
      <c r="G31" s="48"/>
      <c r="H31" s="48"/>
      <c r="I31" s="48"/>
      <c r="J31" s="48"/>
      <c r="K31" s="48"/>
      <c r="L31" s="27"/>
    </row>
    <row r="32" spans="2:12" s="1" customFormat="1" ht="14.45" customHeight="1">
      <c r="B32" s="27"/>
      <c r="F32" s="30" t="s">
        <v>27</v>
      </c>
      <c r="I32" s="30" t="s">
        <v>26</v>
      </c>
      <c r="J32" s="30" t="s">
        <v>28</v>
      </c>
      <c r="L32" s="27"/>
    </row>
    <row r="33" spans="2:12" s="1" customFormat="1" ht="14.45" customHeight="1">
      <c r="B33" s="27"/>
      <c r="D33" s="67" t="s">
        <v>29</v>
      </c>
      <c r="E33" s="24" t="s">
        <v>30</v>
      </c>
      <c r="F33" s="68">
        <f>ROUND(J30*0.2,2)</f>
        <v>0</v>
      </c>
      <c r="G33" s="128"/>
      <c r="H33" s="128"/>
      <c r="I33" s="69">
        <v>0.2</v>
      </c>
      <c r="J33" s="68">
        <f>F33</f>
        <v>0</v>
      </c>
      <c r="L33" s="27"/>
    </row>
    <row r="34" spans="2:12" s="1" customFormat="1" ht="14.45" customHeight="1">
      <c r="B34" s="27"/>
      <c r="E34" s="24" t="s">
        <v>31</v>
      </c>
      <c r="F34" s="68"/>
      <c r="G34" s="128"/>
      <c r="H34" s="128"/>
      <c r="I34" s="69">
        <v>0.2</v>
      </c>
      <c r="J34" s="68"/>
      <c r="L34" s="27"/>
    </row>
    <row r="35" spans="2:12" s="1" customFormat="1" ht="14.45" hidden="1" customHeight="1">
      <c r="B35" s="27"/>
      <c r="E35" s="24" t="s">
        <v>32</v>
      </c>
      <c r="F35" s="68" t="e">
        <f>ROUND((SUM(#REF!)),  2)</f>
        <v>#REF!</v>
      </c>
      <c r="I35" s="69">
        <v>0.2</v>
      </c>
      <c r="J35" s="68">
        <f>0</f>
        <v>0</v>
      </c>
      <c r="L35" s="27"/>
    </row>
    <row r="36" spans="2:12" s="1" customFormat="1" ht="14.45" hidden="1" customHeight="1">
      <c r="B36" s="27"/>
      <c r="E36" s="24" t="s">
        <v>33</v>
      </c>
      <c r="F36" s="68" t="e">
        <f>ROUND((SUM(#REF!)),  2)</f>
        <v>#REF!</v>
      </c>
      <c r="I36" s="69">
        <v>0.2</v>
      </c>
      <c r="J36" s="68">
        <f>0</f>
        <v>0</v>
      </c>
      <c r="L36" s="27"/>
    </row>
    <row r="37" spans="2:12" s="1" customFormat="1" ht="14.45" hidden="1" customHeight="1">
      <c r="B37" s="27"/>
      <c r="E37" s="24" t="s">
        <v>34</v>
      </c>
      <c r="F37" s="68" t="e">
        <f>ROUND((SUM(#REF!)),  2)</f>
        <v>#REF!</v>
      </c>
      <c r="I37" s="69">
        <v>0</v>
      </c>
      <c r="J37" s="68">
        <f>0</f>
        <v>0</v>
      </c>
      <c r="L37" s="27"/>
    </row>
    <row r="38" spans="2:12" s="1" customFormat="1" ht="6.95" customHeight="1">
      <c r="B38" s="27"/>
      <c r="L38" s="27"/>
    </row>
    <row r="39" spans="2:12" s="1" customFormat="1" ht="25.35" customHeight="1">
      <c r="B39" s="27"/>
      <c r="C39" s="70"/>
      <c r="D39" s="71" t="s">
        <v>35</v>
      </c>
      <c r="E39" s="49"/>
      <c r="F39" s="49"/>
      <c r="G39" s="72" t="s">
        <v>36</v>
      </c>
      <c r="H39" s="73" t="s">
        <v>37</v>
      </c>
      <c r="I39" s="49"/>
      <c r="J39" s="74">
        <f>SUM(J30:J37)</f>
        <v>0</v>
      </c>
      <c r="K39" s="75"/>
      <c r="L39" s="27"/>
    </row>
    <row r="40" spans="2:12" s="1" customFormat="1" ht="14.45" customHeight="1">
      <c r="B40" s="27"/>
      <c r="L40" s="27"/>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27"/>
      <c r="D50" s="36" t="s">
        <v>38</v>
      </c>
      <c r="E50" s="37"/>
      <c r="F50" s="37"/>
      <c r="G50" s="36" t="s">
        <v>39</v>
      </c>
      <c r="H50" s="37"/>
      <c r="I50" s="37"/>
      <c r="J50" s="37"/>
      <c r="K50" s="37"/>
      <c r="L50" s="27"/>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27"/>
      <c r="D61" s="38" t="s">
        <v>40</v>
      </c>
      <c r="E61" s="29"/>
      <c r="F61" s="76" t="s">
        <v>41</v>
      </c>
      <c r="G61" s="38" t="s">
        <v>40</v>
      </c>
      <c r="H61" s="29"/>
      <c r="I61" s="29"/>
      <c r="J61" s="77" t="s">
        <v>41</v>
      </c>
      <c r="K61" s="29"/>
      <c r="L61" s="27"/>
    </row>
    <row r="62" spans="2:12">
      <c r="B62" s="19"/>
      <c r="L62" s="19"/>
    </row>
    <row r="63" spans="2:12">
      <c r="B63" s="19"/>
      <c r="L63" s="19"/>
    </row>
    <row r="64" spans="2:12">
      <c r="B64" s="19"/>
      <c r="L64" s="19"/>
    </row>
    <row r="65" spans="2:12" s="1" customFormat="1" ht="12.75">
      <c r="B65" s="27"/>
      <c r="D65" s="36" t="s">
        <v>42</v>
      </c>
      <c r="E65" s="37"/>
      <c r="F65" s="37"/>
      <c r="G65" s="36" t="s">
        <v>43</v>
      </c>
      <c r="H65" s="37"/>
      <c r="I65" s="37"/>
      <c r="J65" s="37"/>
      <c r="K65" s="37"/>
      <c r="L65" s="27"/>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27"/>
      <c r="D76" s="38" t="s">
        <v>40</v>
      </c>
      <c r="E76" s="29"/>
      <c r="F76" s="76" t="s">
        <v>41</v>
      </c>
      <c r="G76" s="38" t="s">
        <v>40</v>
      </c>
      <c r="H76" s="29"/>
      <c r="I76" s="29"/>
      <c r="J76" s="77" t="s">
        <v>41</v>
      </c>
      <c r="K76" s="29"/>
      <c r="L76" s="27"/>
    </row>
    <row r="77" spans="2:12" s="1" customFormat="1" ht="14.45" customHeight="1">
      <c r="B77" s="39"/>
      <c r="C77" s="40"/>
      <c r="D77" s="40"/>
      <c r="E77" s="40"/>
      <c r="F77" s="40"/>
      <c r="G77" s="40"/>
      <c r="H77" s="40"/>
      <c r="I77" s="40"/>
      <c r="J77" s="40"/>
      <c r="K77" s="40"/>
      <c r="L77" s="27"/>
    </row>
    <row r="81" spans="2:12" s="1" customFormat="1" ht="6.95" customHeight="1">
      <c r="B81" s="41"/>
      <c r="C81" s="42"/>
      <c r="D81" s="42"/>
      <c r="E81" s="42"/>
      <c r="F81" s="42"/>
      <c r="G81" s="42"/>
      <c r="H81" s="42"/>
      <c r="I81" s="42"/>
      <c r="J81" s="42"/>
      <c r="K81" s="42"/>
      <c r="L81" s="27"/>
    </row>
    <row r="82" spans="2:12" s="1" customFormat="1" ht="24.95" customHeight="1">
      <c r="B82" s="27"/>
      <c r="C82" s="20" t="s">
        <v>82</v>
      </c>
      <c r="L82" s="27"/>
    </row>
    <row r="83" spans="2:12" s="1" customFormat="1" ht="6.95" customHeight="1">
      <c r="B83" s="27"/>
      <c r="L83" s="27"/>
    </row>
    <row r="84" spans="2:12" s="1" customFormat="1" ht="12" customHeight="1">
      <c r="B84" s="27"/>
      <c r="C84" s="24" t="s">
        <v>10</v>
      </c>
      <c r="L84" s="27"/>
    </row>
    <row r="85" spans="2:12" s="1" customFormat="1" ht="16.5" customHeight="1">
      <c r="B85" s="27"/>
      <c r="E85" s="163" t="str">
        <f>E7</f>
        <v>Obnova a nadstavba Materskej školy Hrubá Borša</v>
      </c>
      <c r="F85" s="164"/>
      <c r="G85" s="164"/>
      <c r="H85" s="164"/>
      <c r="L85" s="27"/>
    </row>
    <row r="86" spans="2:12" s="1" customFormat="1" ht="12" customHeight="1">
      <c r="B86" s="27"/>
      <c r="C86" s="24" t="s">
        <v>80</v>
      </c>
      <c r="L86" s="27"/>
    </row>
    <row r="87" spans="2:12" s="1" customFormat="1" ht="16.5" customHeight="1">
      <c r="B87" s="27"/>
      <c r="E87" s="154" t="str">
        <f>E9</f>
        <v>2 - Vonkajšie žalúzie</v>
      </c>
      <c r="F87" s="162"/>
      <c r="G87" s="162"/>
      <c r="H87" s="162"/>
      <c r="L87" s="27"/>
    </row>
    <row r="88" spans="2:12" s="1" customFormat="1" ht="6.95" customHeight="1">
      <c r="B88" s="27"/>
      <c r="L88" s="27"/>
    </row>
    <row r="89" spans="2:12" s="1" customFormat="1" ht="12" customHeight="1">
      <c r="B89" s="27"/>
      <c r="C89" s="24" t="s">
        <v>14</v>
      </c>
      <c r="F89" s="22" t="str">
        <f>F12</f>
        <v xml:space="preserve"> </v>
      </c>
      <c r="I89" s="24" t="s">
        <v>16</v>
      </c>
      <c r="J89" s="47" t="str">
        <f>IF(J12="","",J12)</f>
        <v/>
      </c>
      <c r="L89" s="27"/>
    </row>
    <row r="90" spans="2:12" s="1" customFormat="1" ht="6.95" customHeight="1">
      <c r="B90" s="27"/>
      <c r="L90" s="27"/>
    </row>
    <row r="91" spans="2:12" s="1" customFormat="1" ht="15.2" customHeight="1">
      <c r="B91" s="27"/>
      <c r="C91" s="24" t="s">
        <v>17</v>
      </c>
      <c r="F91" s="22" t="str">
        <f>E15</f>
        <v xml:space="preserve"> </v>
      </c>
      <c r="I91" s="24" t="s">
        <v>21</v>
      </c>
      <c r="J91" s="25" t="str">
        <f>E21</f>
        <v xml:space="preserve"> </v>
      </c>
      <c r="L91" s="27"/>
    </row>
    <row r="92" spans="2:12" s="1" customFormat="1" ht="15.2" customHeight="1">
      <c r="B92" s="27"/>
      <c r="C92" s="24" t="s">
        <v>20</v>
      </c>
      <c r="F92" s="22" t="str">
        <f>IF(E18="","",E18)</f>
        <v xml:space="preserve"> </v>
      </c>
      <c r="I92" s="24" t="s">
        <v>23</v>
      </c>
      <c r="J92" s="25" t="str">
        <f>E24</f>
        <v xml:space="preserve"> </v>
      </c>
      <c r="L92" s="27"/>
    </row>
    <row r="93" spans="2:12" s="1" customFormat="1" ht="10.35" customHeight="1">
      <c r="B93" s="27"/>
      <c r="L93" s="27"/>
    </row>
    <row r="94" spans="2:12" s="1" customFormat="1" ht="29.25" customHeight="1">
      <c r="B94" s="27"/>
      <c r="C94" s="78" t="s">
        <v>83</v>
      </c>
      <c r="D94" s="70"/>
      <c r="E94" s="70"/>
      <c r="F94" s="70"/>
      <c r="G94" s="70"/>
      <c r="H94" s="70"/>
      <c r="I94" s="70"/>
      <c r="J94" s="79" t="s">
        <v>84</v>
      </c>
      <c r="K94" s="70"/>
      <c r="L94" s="27"/>
    </row>
    <row r="95" spans="2:12" s="1" customFormat="1" ht="10.35" customHeight="1">
      <c r="B95" s="27"/>
      <c r="L95" s="27"/>
    </row>
    <row r="96" spans="2:12" s="1" customFormat="1" ht="22.9" customHeight="1">
      <c r="B96" s="27"/>
      <c r="C96" s="80" t="s">
        <v>85</v>
      </c>
      <c r="J96" s="54">
        <f>J118</f>
        <v>0</v>
      </c>
      <c r="L96" s="27"/>
    </row>
    <row r="97" spans="2:12" s="8" customFormat="1" ht="24.95" customHeight="1">
      <c r="B97" s="81"/>
      <c r="D97" s="82" t="s">
        <v>95</v>
      </c>
      <c r="E97" s="83"/>
      <c r="F97" s="83"/>
      <c r="G97" s="83"/>
      <c r="H97" s="83"/>
      <c r="I97" s="83"/>
      <c r="J97" s="84">
        <f>J119</f>
        <v>0</v>
      </c>
      <c r="L97" s="81"/>
    </row>
    <row r="98" spans="2:12" s="9" customFormat="1" ht="19.899999999999999" customHeight="1">
      <c r="B98" s="85"/>
      <c r="D98" s="86" t="s">
        <v>105</v>
      </c>
      <c r="E98" s="87"/>
      <c r="F98" s="87"/>
      <c r="G98" s="87"/>
      <c r="H98" s="87"/>
      <c r="I98" s="87"/>
      <c r="J98" s="88">
        <f>J120</f>
        <v>0</v>
      </c>
      <c r="L98" s="85"/>
    </row>
    <row r="99" spans="2:12" s="1" customFormat="1" ht="21.75" customHeight="1">
      <c r="B99" s="27"/>
      <c r="L99" s="27"/>
    </row>
    <row r="100" spans="2:12" s="1" customFormat="1" ht="6.95" customHeight="1">
      <c r="B100" s="39"/>
      <c r="C100" s="40"/>
      <c r="D100" s="40"/>
      <c r="E100" s="40"/>
      <c r="F100" s="40"/>
      <c r="G100" s="40"/>
      <c r="H100" s="40"/>
      <c r="I100" s="40"/>
      <c r="J100" s="40"/>
      <c r="K100" s="40"/>
      <c r="L100" s="27"/>
    </row>
    <row r="104" spans="2:12" s="1" customFormat="1" ht="6.95" customHeight="1">
      <c r="B104" s="41"/>
      <c r="C104" s="42"/>
      <c r="D104" s="42"/>
      <c r="E104" s="42"/>
      <c r="F104" s="42"/>
      <c r="G104" s="42"/>
      <c r="H104" s="42"/>
      <c r="I104" s="42"/>
      <c r="J104" s="42"/>
      <c r="K104" s="42"/>
      <c r="L104" s="27"/>
    </row>
    <row r="105" spans="2:12" s="1" customFormat="1" ht="24.95" customHeight="1">
      <c r="B105" s="27"/>
      <c r="C105" s="20" t="s">
        <v>111</v>
      </c>
      <c r="L105" s="27"/>
    </row>
    <row r="106" spans="2:12" s="1" customFormat="1" ht="6.95" customHeight="1">
      <c r="B106" s="27"/>
      <c r="L106" s="27"/>
    </row>
    <row r="107" spans="2:12" s="1" customFormat="1" ht="12" customHeight="1">
      <c r="B107" s="27"/>
      <c r="C107" s="24" t="s">
        <v>10</v>
      </c>
      <c r="L107" s="27"/>
    </row>
    <row r="108" spans="2:12" s="1" customFormat="1" ht="16.5" customHeight="1">
      <c r="B108" s="27"/>
      <c r="E108" s="163" t="str">
        <f>E7</f>
        <v>Obnova a nadstavba Materskej školy Hrubá Borša</v>
      </c>
      <c r="F108" s="164"/>
      <c r="G108" s="164"/>
      <c r="H108" s="164"/>
      <c r="L108" s="27"/>
    </row>
    <row r="109" spans="2:12" s="1" customFormat="1" ht="12" customHeight="1">
      <c r="B109" s="27"/>
      <c r="C109" s="24" t="s">
        <v>80</v>
      </c>
      <c r="L109" s="27"/>
    </row>
    <row r="110" spans="2:12" s="1" customFormat="1" ht="16.5" customHeight="1">
      <c r="B110" s="27"/>
      <c r="E110" s="154" t="str">
        <f>E9</f>
        <v>2 - Vonkajšie žalúzie</v>
      </c>
      <c r="F110" s="162"/>
      <c r="G110" s="162"/>
      <c r="H110" s="162"/>
      <c r="L110" s="27"/>
    </row>
    <row r="111" spans="2:12" s="1" customFormat="1" ht="6.95" customHeight="1">
      <c r="B111" s="27"/>
      <c r="L111" s="27"/>
    </row>
    <row r="112" spans="2:12" s="1" customFormat="1" ht="12" customHeight="1">
      <c r="B112" s="27"/>
      <c r="C112" s="24" t="s">
        <v>14</v>
      </c>
      <c r="F112" s="22" t="str">
        <f>F12</f>
        <v xml:space="preserve"> </v>
      </c>
      <c r="I112" s="24" t="s">
        <v>16</v>
      </c>
      <c r="J112" s="47" t="str">
        <f>IF(J12="","",J12)</f>
        <v/>
      </c>
      <c r="L112" s="27"/>
    </row>
    <row r="113" spans="2:12" s="1" customFormat="1" ht="6.95" customHeight="1">
      <c r="B113" s="27"/>
      <c r="L113" s="27"/>
    </row>
    <row r="114" spans="2:12" s="1" customFormat="1" ht="15.2" customHeight="1">
      <c r="B114" s="27"/>
      <c r="C114" s="24" t="s">
        <v>17</v>
      </c>
      <c r="F114" s="22" t="str">
        <f>E15</f>
        <v xml:space="preserve"> </v>
      </c>
      <c r="I114" s="24" t="s">
        <v>21</v>
      </c>
      <c r="J114" s="25" t="str">
        <f>E21</f>
        <v xml:space="preserve"> </v>
      </c>
      <c r="L114" s="27"/>
    </row>
    <row r="115" spans="2:12" s="1" customFormat="1" ht="15.2" customHeight="1">
      <c r="B115" s="27"/>
      <c r="C115" s="24" t="s">
        <v>20</v>
      </c>
      <c r="F115" s="22" t="str">
        <f>IF(E18="","",E18)</f>
        <v xml:space="preserve"> </v>
      </c>
      <c r="I115" s="24" t="s">
        <v>23</v>
      </c>
      <c r="J115" s="25" t="str">
        <f>E24</f>
        <v xml:space="preserve"> </v>
      </c>
      <c r="L115" s="27"/>
    </row>
    <row r="116" spans="2:12" s="1" customFormat="1" ht="10.35" customHeight="1">
      <c r="B116" s="27"/>
      <c r="L116" s="27"/>
    </row>
    <row r="117" spans="2:12" s="10" customFormat="1" ht="29.25" customHeight="1">
      <c r="B117" s="89"/>
      <c r="C117" s="90" t="s">
        <v>112</v>
      </c>
      <c r="D117" s="91" t="s">
        <v>49</v>
      </c>
      <c r="E117" s="91" t="s">
        <v>45</v>
      </c>
      <c r="F117" s="91" t="s">
        <v>46</v>
      </c>
      <c r="G117" s="91" t="s">
        <v>113</v>
      </c>
      <c r="H117" s="91" t="s">
        <v>114</v>
      </c>
      <c r="I117" s="91" t="s">
        <v>115</v>
      </c>
      <c r="J117" s="92" t="s">
        <v>84</v>
      </c>
      <c r="K117" s="93" t="s">
        <v>116</v>
      </c>
      <c r="L117" s="89"/>
    </row>
    <row r="118" spans="2:12" s="1" customFormat="1" ht="22.9" customHeight="1">
      <c r="B118" s="27"/>
      <c r="C118" s="52" t="s">
        <v>85</v>
      </c>
      <c r="J118" s="94">
        <f>J119</f>
        <v>0</v>
      </c>
      <c r="L118" s="27"/>
    </row>
    <row r="119" spans="2:12" s="11" customFormat="1" ht="25.9" customHeight="1">
      <c r="B119" s="95"/>
      <c r="D119" s="96" t="s">
        <v>51</v>
      </c>
      <c r="E119" s="97" t="s">
        <v>583</v>
      </c>
      <c r="F119" s="97" t="s">
        <v>584</v>
      </c>
      <c r="J119" s="98">
        <f>J120</f>
        <v>0</v>
      </c>
      <c r="L119" s="95"/>
    </row>
    <row r="120" spans="2:12" s="11" customFormat="1" ht="22.9" customHeight="1">
      <c r="B120" s="95"/>
      <c r="D120" s="96" t="s">
        <v>51</v>
      </c>
      <c r="E120" s="99" t="s">
        <v>1066</v>
      </c>
      <c r="F120" s="99" t="s">
        <v>1067</v>
      </c>
      <c r="J120" s="100">
        <f>SUM(J121:J129)</f>
        <v>0</v>
      </c>
      <c r="L120" s="95"/>
    </row>
    <row r="121" spans="2:12" s="1" customFormat="1" ht="24" customHeight="1">
      <c r="B121" s="101"/>
      <c r="C121" s="102" t="s">
        <v>57</v>
      </c>
      <c r="D121" s="102" t="s">
        <v>120</v>
      </c>
      <c r="E121" s="103" t="s">
        <v>1345</v>
      </c>
      <c r="F121" s="104" t="s">
        <v>1346</v>
      </c>
      <c r="G121" s="105" t="s">
        <v>211</v>
      </c>
      <c r="H121" s="106">
        <v>5</v>
      </c>
      <c r="I121" s="107">
        <v>0</v>
      </c>
      <c r="J121" s="107">
        <f>ROUND(I121*H121,2)</f>
        <v>0</v>
      </c>
      <c r="K121" s="104" t="s">
        <v>1</v>
      </c>
      <c r="L121" s="27"/>
    </row>
    <row r="122" spans="2:12" s="1" customFormat="1" ht="117">
      <c r="B122" s="27"/>
      <c r="D122" s="109" t="s">
        <v>346</v>
      </c>
      <c r="F122" s="127" t="s">
        <v>1347</v>
      </c>
      <c r="L122" s="27"/>
    </row>
    <row r="123" spans="2:12" s="1" customFormat="1" ht="24" customHeight="1">
      <c r="B123" s="101"/>
      <c r="C123" s="102" t="s">
        <v>61</v>
      </c>
      <c r="D123" s="102" t="s">
        <v>120</v>
      </c>
      <c r="E123" s="103" t="s">
        <v>1348</v>
      </c>
      <c r="F123" s="104" t="s">
        <v>1349</v>
      </c>
      <c r="G123" s="105" t="s">
        <v>211</v>
      </c>
      <c r="H123" s="106">
        <v>1</v>
      </c>
      <c r="I123" s="107">
        <v>0</v>
      </c>
      <c r="J123" s="107">
        <f>ROUND(I123*H123,2)</f>
        <v>0</v>
      </c>
      <c r="K123" s="104" t="s">
        <v>1</v>
      </c>
      <c r="L123" s="27"/>
    </row>
    <row r="124" spans="2:12" s="1" customFormat="1" ht="117">
      <c r="B124" s="27"/>
      <c r="D124" s="109" t="s">
        <v>346</v>
      </c>
      <c r="F124" s="127" t="s">
        <v>1347</v>
      </c>
      <c r="L124" s="27"/>
    </row>
    <row r="125" spans="2:12" s="1" customFormat="1" ht="24" customHeight="1">
      <c r="B125" s="101"/>
      <c r="C125" s="102" t="s">
        <v>64</v>
      </c>
      <c r="D125" s="102" t="s">
        <v>120</v>
      </c>
      <c r="E125" s="103" t="s">
        <v>1350</v>
      </c>
      <c r="F125" s="104" t="s">
        <v>1351</v>
      </c>
      <c r="G125" s="105" t="s">
        <v>211</v>
      </c>
      <c r="H125" s="106">
        <v>3</v>
      </c>
      <c r="I125" s="107">
        <v>0</v>
      </c>
      <c r="J125" s="107">
        <f>ROUND(I125*H125,2)</f>
        <v>0</v>
      </c>
      <c r="K125" s="104" t="s">
        <v>1</v>
      </c>
      <c r="L125" s="27"/>
    </row>
    <row r="126" spans="2:12" s="1" customFormat="1" ht="117">
      <c r="B126" s="27"/>
      <c r="D126" s="109" t="s">
        <v>346</v>
      </c>
      <c r="F126" s="127" t="s">
        <v>1347</v>
      </c>
      <c r="L126" s="27"/>
    </row>
    <row r="127" spans="2:12" s="1" customFormat="1" ht="24" customHeight="1">
      <c r="B127" s="101"/>
      <c r="C127" s="102" t="s">
        <v>67</v>
      </c>
      <c r="D127" s="102" t="s">
        <v>120</v>
      </c>
      <c r="E127" s="103" t="s">
        <v>1352</v>
      </c>
      <c r="F127" s="104" t="s">
        <v>1353</v>
      </c>
      <c r="G127" s="105" t="s">
        <v>211</v>
      </c>
      <c r="H127" s="106">
        <v>1</v>
      </c>
      <c r="I127" s="107">
        <v>0</v>
      </c>
      <c r="J127" s="107">
        <f>ROUND(I127*H127,2)</f>
        <v>0</v>
      </c>
      <c r="K127" s="104" t="s">
        <v>1</v>
      </c>
      <c r="L127" s="27"/>
    </row>
    <row r="128" spans="2:12" s="1" customFormat="1" ht="136.5">
      <c r="B128" s="27"/>
      <c r="D128" s="109" t="s">
        <v>346</v>
      </c>
      <c r="F128" s="127" t="s">
        <v>1354</v>
      </c>
      <c r="L128" s="27"/>
    </row>
    <row r="129" spans="2:12" s="1" customFormat="1" ht="24" customHeight="1">
      <c r="B129" s="101"/>
      <c r="C129" s="102" t="s">
        <v>70</v>
      </c>
      <c r="D129" s="102" t="s">
        <v>120</v>
      </c>
      <c r="E129" s="103" t="s">
        <v>1355</v>
      </c>
      <c r="F129" s="104" t="s">
        <v>1356</v>
      </c>
      <c r="G129" s="105" t="s">
        <v>615</v>
      </c>
      <c r="H129" s="106">
        <v>62.93</v>
      </c>
      <c r="I129" s="107">
        <v>0</v>
      </c>
      <c r="J129" s="107">
        <f>ROUND(I129*H129,2)</f>
        <v>0</v>
      </c>
      <c r="K129" s="104" t="s">
        <v>124</v>
      </c>
      <c r="L129" s="27"/>
    </row>
    <row r="130" spans="2:12" s="1" customFormat="1" ht="6.95" customHeight="1">
      <c r="B130" s="39"/>
      <c r="C130" s="40"/>
      <c r="D130" s="40"/>
      <c r="E130" s="40"/>
      <c r="F130" s="40"/>
      <c r="G130" s="40"/>
      <c r="H130" s="40"/>
      <c r="I130" s="40"/>
      <c r="J130" s="40"/>
      <c r="K130" s="40"/>
      <c r="L130" s="27"/>
    </row>
  </sheetData>
  <autoFilter ref="C117:K129"/>
  <mergeCells count="8">
    <mergeCell ref="E87:H87"/>
    <mergeCell ref="E108:H108"/>
    <mergeCell ref="E110:H110"/>
    <mergeCell ref="E7:H7"/>
    <mergeCell ref="E9:H9"/>
    <mergeCell ref="E18:H18"/>
    <mergeCell ref="E27:H27"/>
    <mergeCell ref="E85:H85"/>
  </mergeCells>
  <pageMargins left="0.39370078740157483" right="0.39370078740157483" top="0.39370078740157483" bottom="0.39370078740157483" header="0" footer="0"/>
  <pageSetup paperSize="9" scale="89" fitToHeight="10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5"/>
  <sheetViews>
    <sheetView showGridLines="0" topLeftCell="A113" workbookViewId="0">
      <selection activeCell="I135" sqref="I135"/>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customWidth="1"/>
    <col min="11" max="11" width="20.1640625" hidden="1" customWidth="1"/>
    <col min="12" max="12" width="9.33203125" customWidth="1"/>
    <col min="13" max="13" width="12.33203125" customWidth="1"/>
    <col min="14" max="14" width="15" customWidth="1"/>
    <col min="15" max="15" width="11" customWidth="1"/>
    <col min="16" max="16" width="15" customWidth="1"/>
    <col min="17" max="17" width="16.33203125" customWidth="1"/>
    <col min="18" max="18" width="11" customWidth="1"/>
    <col min="19" max="19" width="15" customWidth="1"/>
    <col min="20" max="20" width="16.33203125" customWidth="1"/>
  </cols>
  <sheetData>
    <row r="1" spans="1:12">
      <c r="A1" s="64"/>
    </row>
    <row r="2" spans="1:12" ht="36.950000000000003" customHeight="1">
      <c r="L2" s="129" t="s">
        <v>4</v>
      </c>
    </row>
    <row r="3" spans="1:12" ht="6.95" customHeight="1">
      <c r="B3" s="17"/>
      <c r="C3" s="18"/>
      <c r="D3" s="18"/>
      <c r="E3" s="18"/>
      <c r="F3" s="18"/>
      <c r="G3" s="18"/>
      <c r="H3" s="18"/>
      <c r="I3" s="18"/>
      <c r="J3" s="18"/>
      <c r="K3" s="18"/>
      <c r="L3" s="19"/>
    </row>
    <row r="4" spans="1:12" ht="24.95" customHeight="1">
      <c r="B4" s="19"/>
      <c r="D4" s="20" t="s">
        <v>79</v>
      </c>
      <c r="L4" s="19"/>
    </row>
    <row r="5" spans="1:12" ht="6.95" customHeight="1">
      <c r="B5" s="19"/>
      <c r="L5" s="19"/>
    </row>
    <row r="6" spans="1:12" ht="12" customHeight="1">
      <c r="B6" s="19"/>
      <c r="D6" s="24" t="s">
        <v>10</v>
      </c>
      <c r="L6" s="19"/>
    </row>
    <row r="7" spans="1:12" ht="16.5" customHeight="1">
      <c r="B7" s="19"/>
      <c r="E7" s="163" t="str">
        <f>'Rekapitulácia stavby'!K6</f>
        <v>Obnova a nadstavba Materskej školy Hrubá Borša</v>
      </c>
      <c r="F7" s="164"/>
      <c r="G7" s="164"/>
      <c r="H7" s="164"/>
      <c r="L7" s="19"/>
    </row>
    <row r="8" spans="1:12" s="1" customFormat="1" ht="12" customHeight="1">
      <c r="B8" s="27"/>
      <c r="D8" s="24" t="s">
        <v>80</v>
      </c>
      <c r="L8" s="27"/>
    </row>
    <row r="9" spans="1:12" s="1" customFormat="1" ht="36.950000000000003" customHeight="1">
      <c r="B9" s="27"/>
      <c r="E9" s="154" t="s">
        <v>1357</v>
      </c>
      <c r="F9" s="162"/>
      <c r="G9" s="162"/>
      <c r="H9" s="162"/>
      <c r="L9" s="27"/>
    </row>
    <row r="10" spans="1:12" s="1" customFormat="1">
      <c r="B10" s="27"/>
      <c r="L10" s="27"/>
    </row>
    <row r="11" spans="1:12" s="1" customFormat="1" ht="12" customHeight="1">
      <c r="B11" s="27"/>
      <c r="D11" s="24" t="s">
        <v>12</v>
      </c>
      <c r="F11" s="22" t="s">
        <v>1</v>
      </c>
      <c r="I11" s="24" t="s">
        <v>13</v>
      </c>
      <c r="J11" s="22" t="s">
        <v>1</v>
      </c>
      <c r="L11" s="27"/>
    </row>
    <row r="12" spans="1:12" s="1" customFormat="1" ht="12" customHeight="1">
      <c r="B12" s="27"/>
      <c r="D12" s="24" t="s">
        <v>14</v>
      </c>
      <c r="F12" s="22" t="s">
        <v>15</v>
      </c>
      <c r="I12" s="24" t="s">
        <v>16</v>
      </c>
      <c r="J12" s="47"/>
      <c r="L12" s="27"/>
    </row>
    <row r="13" spans="1:12" s="1" customFormat="1" ht="10.9" customHeight="1">
      <c r="B13" s="27"/>
      <c r="L13" s="27"/>
    </row>
    <row r="14" spans="1:12" s="1" customFormat="1" ht="12" customHeight="1">
      <c r="B14" s="27"/>
      <c r="D14" s="24" t="s">
        <v>17</v>
      </c>
      <c r="I14" s="24" t="s">
        <v>18</v>
      </c>
      <c r="J14" s="22" t="str">
        <f>IF('Rekapitulácia stavby'!AN10="","",'Rekapitulácia stavby'!AN10)</f>
        <v/>
      </c>
      <c r="L14" s="27"/>
    </row>
    <row r="15" spans="1:12" s="1" customFormat="1" ht="18" customHeight="1">
      <c r="B15" s="27"/>
      <c r="E15" s="22" t="str">
        <f>IF('Rekapitulácia stavby'!E11="","",'Rekapitulácia stavby'!E11)</f>
        <v xml:space="preserve"> </v>
      </c>
      <c r="I15" s="24" t="s">
        <v>19</v>
      </c>
      <c r="J15" s="22" t="str">
        <f>IF('Rekapitulácia stavby'!AN11="","",'Rekapitulácia stavby'!AN11)</f>
        <v/>
      </c>
      <c r="L15" s="27"/>
    </row>
    <row r="16" spans="1:12" s="1" customFormat="1" ht="6.95" customHeight="1">
      <c r="B16" s="27"/>
      <c r="L16" s="27"/>
    </row>
    <row r="17" spans="2:12" s="1" customFormat="1" ht="12" customHeight="1">
      <c r="B17" s="27"/>
      <c r="D17" s="24" t="s">
        <v>20</v>
      </c>
      <c r="I17" s="24" t="s">
        <v>18</v>
      </c>
      <c r="J17" s="22" t="str">
        <f>'Rekapitulácia stavby'!AN13</f>
        <v/>
      </c>
      <c r="L17" s="27"/>
    </row>
    <row r="18" spans="2:12" s="1" customFormat="1" ht="18" customHeight="1">
      <c r="B18" s="27"/>
      <c r="E18" s="134" t="str">
        <f>'Rekapitulácia stavby'!E14</f>
        <v xml:space="preserve"> </v>
      </c>
      <c r="F18" s="134"/>
      <c r="G18" s="134"/>
      <c r="H18" s="134"/>
      <c r="I18" s="24" t="s">
        <v>19</v>
      </c>
      <c r="J18" s="22" t="str">
        <f>'Rekapitulácia stavby'!AN14</f>
        <v/>
      </c>
      <c r="L18" s="27"/>
    </row>
    <row r="19" spans="2:12" s="1" customFormat="1" ht="6.95" customHeight="1">
      <c r="B19" s="27"/>
      <c r="L19" s="27"/>
    </row>
    <row r="20" spans="2:12" s="1" customFormat="1" ht="12" customHeight="1">
      <c r="B20" s="27"/>
      <c r="D20" s="24" t="s">
        <v>21</v>
      </c>
      <c r="I20" s="24" t="s">
        <v>18</v>
      </c>
      <c r="J20" s="22" t="str">
        <f>IF('Rekapitulácia stavby'!AN16="","",'Rekapitulácia stavby'!AN16)</f>
        <v/>
      </c>
      <c r="L20" s="27"/>
    </row>
    <row r="21" spans="2:12" s="1" customFormat="1" ht="18" customHeight="1">
      <c r="B21" s="27"/>
      <c r="E21" s="22" t="str">
        <f>IF('Rekapitulácia stavby'!E17="","",'Rekapitulácia stavby'!E17)</f>
        <v xml:space="preserve"> </v>
      </c>
      <c r="I21" s="24" t="s">
        <v>19</v>
      </c>
      <c r="J21" s="22" t="str">
        <f>IF('Rekapitulácia stavby'!AN17="","",'Rekapitulácia stavby'!AN17)</f>
        <v/>
      </c>
      <c r="L21" s="27"/>
    </row>
    <row r="22" spans="2:12" s="1" customFormat="1" ht="6.95" customHeight="1">
      <c r="B22" s="27"/>
      <c r="L22" s="27"/>
    </row>
    <row r="23" spans="2:12" s="1" customFormat="1" ht="12" customHeight="1">
      <c r="B23" s="27"/>
      <c r="D23" s="24" t="s">
        <v>23</v>
      </c>
      <c r="I23" s="24" t="s">
        <v>18</v>
      </c>
      <c r="J23" s="22" t="str">
        <f>IF('Rekapitulácia stavby'!AN19="","",'Rekapitulácia stavby'!AN19)</f>
        <v/>
      </c>
      <c r="L23" s="27"/>
    </row>
    <row r="24" spans="2:12" s="1" customFormat="1" ht="18" customHeight="1">
      <c r="B24" s="27"/>
      <c r="E24" s="22" t="str">
        <f>IF('Rekapitulácia stavby'!E20="","",'Rekapitulácia stavby'!E20)</f>
        <v xml:space="preserve"> </v>
      </c>
      <c r="I24" s="24" t="s">
        <v>19</v>
      </c>
      <c r="J24" s="22" t="str">
        <f>IF('Rekapitulácia stavby'!AN20="","",'Rekapitulácia stavby'!AN20)</f>
        <v/>
      </c>
      <c r="L24" s="27"/>
    </row>
    <row r="25" spans="2:12" s="1" customFormat="1" ht="6.95" customHeight="1">
      <c r="B25" s="27"/>
      <c r="L25" s="27"/>
    </row>
    <row r="26" spans="2:12" s="1" customFormat="1" ht="12" customHeight="1">
      <c r="B26" s="27"/>
      <c r="D26" s="24" t="s">
        <v>24</v>
      </c>
      <c r="L26" s="27"/>
    </row>
    <row r="27" spans="2:12" s="7" customFormat="1" ht="16.5" customHeight="1">
      <c r="B27" s="65"/>
      <c r="E27" s="138" t="s">
        <v>1</v>
      </c>
      <c r="F27" s="138"/>
      <c r="G27" s="138"/>
      <c r="H27" s="138"/>
      <c r="L27" s="65"/>
    </row>
    <row r="28" spans="2:12" s="1" customFormat="1" ht="6.95" customHeight="1">
      <c r="B28" s="27"/>
      <c r="L28" s="27"/>
    </row>
    <row r="29" spans="2:12" s="1" customFormat="1" ht="6.95" customHeight="1">
      <c r="B29" s="27"/>
      <c r="D29" s="48"/>
      <c r="E29" s="48"/>
      <c r="F29" s="48"/>
      <c r="G29" s="48"/>
      <c r="H29" s="48"/>
      <c r="I29" s="48"/>
      <c r="J29" s="48"/>
      <c r="K29" s="48"/>
      <c r="L29" s="27"/>
    </row>
    <row r="30" spans="2:12" s="1" customFormat="1" ht="25.35" customHeight="1">
      <c r="B30" s="27"/>
      <c r="D30" s="66" t="s">
        <v>25</v>
      </c>
      <c r="J30" s="54">
        <f>ROUND(J118, 2)</f>
        <v>0</v>
      </c>
      <c r="L30" s="27"/>
    </row>
    <row r="31" spans="2:12" s="1" customFormat="1" ht="6.95" customHeight="1">
      <c r="B31" s="27"/>
      <c r="D31" s="48"/>
      <c r="E31" s="48"/>
      <c r="F31" s="48"/>
      <c r="G31" s="48"/>
      <c r="H31" s="48"/>
      <c r="I31" s="48"/>
      <c r="J31" s="48"/>
      <c r="K31" s="48"/>
      <c r="L31" s="27"/>
    </row>
    <row r="32" spans="2:12" s="1" customFormat="1" ht="14.45" customHeight="1">
      <c r="B32" s="27"/>
      <c r="F32" s="30" t="s">
        <v>27</v>
      </c>
      <c r="I32" s="30" t="s">
        <v>26</v>
      </c>
      <c r="J32" s="30" t="s">
        <v>28</v>
      </c>
      <c r="L32" s="27"/>
    </row>
    <row r="33" spans="2:12" s="1" customFormat="1" ht="14.45" customHeight="1">
      <c r="B33" s="27"/>
      <c r="D33" s="67" t="s">
        <v>29</v>
      </c>
      <c r="E33" s="24" t="s">
        <v>30</v>
      </c>
      <c r="F33" s="68">
        <f>ROUND(J30*0.2,2)</f>
        <v>0</v>
      </c>
      <c r="G33" s="128"/>
      <c r="H33" s="128"/>
      <c r="I33" s="69">
        <v>0.2</v>
      </c>
      <c r="J33" s="68">
        <f>F33</f>
        <v>0</v>
      </c>
      <c r="L33" s="27"/>
    </row>
    <row r="34" spans="2:12" s="1" customFormat="1" ht="14.45" customHeight="1">
      <c r="B34" s="27"/>
      <c r="E34" s="24" t="s">
        <v>31</v>
      </c>
      <c r="F34" s="68"/>
      <c r="G34" s="128"/>
      <c r="H34" s="128"/>
      <c r="I34" s="69">
        <v>0.2</v>
      </c>
      <c r="J34" s="68"/>
      <c r="L34" s="27"/>
    </row>
    <row r="35" spans="2:12" s="1" customFormat="1" ht="14.45" hidden="1" customHeight="1">
      <c r="B35" s="27"/>
      <c r="E35" s="24" t="s">
        <v>32</v>
      </c>
      <c r="F35" s="68" t="e">
        <f>ROUND((SUM(#REF!)),  2)</f>
        <v>#REF!</v>
      </c>
      <c r="I35" s="69">
        <v>0.2</v>
      </c>
      <c r="J35" s="68">
        <f>0</f>
        <v>0</v>
      </c>
      <c r="L35" s="27"/>
    </row>
    <row r="36" spans="2:12" s="1" customFormat="1" ht="14.45" hidden="1" customHeight="1">
      <c r="B36" s="27"/>
      <c r="E36" s="24" t="s">
        <v>33</v>
      </c>
      <c r="F36" s="68" t="e">
        <f>ROUND((SUM(#REF!)),  2)</f>
        <v>#REF!</v>
      </c>
      <c r="I36" s="69">
        <v>0.2</v>
      </c>
      <c r="J36" s="68">
        <f>0</f>
        <v>0</v>
      </c>
      <c r="L36" s="27"/>
    </row>
    <row r="37" spans="2:12" s="1" customFormat="1" ht="14.45" hidden="1" customHeight="1">
      <c r="B37" s="27"/>
      <c r="E37" s="24" t="s">
        <v>34</v>
      </c>
      <c r="F37" s="68" t="e">
        <f>ROUND((SUM(#REF!)),  2)</f>
        <v>#REF!</v>
      </c>
      <c r="I37" s="69">
        <v>0</v>
      </c>
      <c r="J37" s="68">
        <f>0</f>
        <v>0</v>
      </c>
      <c r="L37" s="27"/>
    </row>
    <row r="38" spans="2:12" s="1" customFormat="1" ht="6.95" customHeight="1">
      <c r="B38" s="27"/>
      <c r="L38" s="27"/>
    </row>
    <row r="39" spans="2:12" s="1" customFormat="1" ht="25.35" customHeight="1">
      <c r="B39" s="27"/>
      <c r="C39" s="70"/>
      <c r="D39" s="71" t="s">
        <v>35</v>
      </c>
      <c r="E39" s="49"/>
      <c r="F39" s="49"/>
      <c r="G39" s="72" t="s">
        <v>36</v>
      </c>
      <c r="H39" s="73" t="s">
        <v>37</v>
      </c>
      <c r="I39" s="49"/>
      <c r="J39" s="74">
        <f>SUM(J30:J37)</f>
        <v>0</v>
      </c>
      <c r="K39" s="75"/>
      <c r="L39" s="27"/>
    </row>
    <row r="40" spans="2:12" s="1" customFormat="1" ht="14.45" customHeight="1">
      <c r="B40" s="27"/>
      <c r="L40" s="27"/>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27"/>
      <c r="D50" s="36" t="s">
        <v>38</v>
      </c>
      <c r="E50" s="37"/>
      <c r="F50" s="37"/>
      <c r="G50" s="36" t="s">
        <v>39</v>
      </c>
      <c r="H50" s="37"/>
      <c r="I50" s="37"/>
      <c r="J50" s="37"/>
      <c r="K50" s="37"/>
      <c r="L50" s="27"/>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27"/>
      <c r="D61" s="38" t="s">
        <v>40</v>
      </c>
      <c r="E61" s="29"/>
      <c r="F61" s="76" t="s">
        <v>41</v>
      </c>
      <c r="G61" s="38" t="s">
        <v>40</v>
      </c>
      <c r="H61" s="29"/>
      <c r="I61" s="29"/>
      <c r="J61" s="77" t="s">
        <v>41</v>
      </c>
      <c r="K61" s="29"/>
      <c r="L61" s="27"/>
    </row>
    <row r="62" spans="2:12">
      <c r="B62" s="19"/>
      <c r="L62" s="19"/>
    </row>
    <row r="63" spans="2:12">
      <c r="B63" s="19"/>
      <c r="L63" s="19"/>
    </row>
    <row r="64" spans="2:12">
      <c r="B64" s="19"/>
      <c r="L64" s="19"/>
    </row>
    <row r="65" spans="2:12" s="1" customFormat="1" ht="12.75">
      <c r="B65" s="27"/>
      <c r="D65" s="36" t="s">
        <v>42</v>
      </c>
      <c r="E65" s="37"/>
      <c r="F65" s="37"/>
      <c r="G65" s="36" t="s">
        <v>43</v>
      </c>
      <c r="H65" s="37"/>
      <c r="I65" s="37"/>
      <c r="J65" s="37"/>
      <c r="K65" s="37"/>
      <c r="L65" s="27"/>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27"/>
      <c r="D76" s="38" t="s">
        <v>40</v>
      </c>
      <c r="E76" s="29"/>
      <c r="F76" s="76" t="s">
        <v>41</v>
      </c>
      <c r="G76" s="38" t="s">
        <v>40</v>
      </c>
      <c r="H76" s="29"/>
      <c r="I76" s="29"/>
      <c r="J76" s="77" t="s">
        <v>41</v>
      </c>
      <c r="K76" s="29"/>
      <c r="L76" s="27"/>
    </row>
    <row r="77" spans="2:12" s="1" customFormat="1" ht="14.45" customHeight="1">
      <c r="B77" s="39"/>
      <c r="C77" s="40"/>
      <c r="D77" s="40"/>
      <c r="E77" s="40"/>
      <c r="F77" s="40"/>
      <c r="G77" s="40"/>
      <c r="H77" s="40"/>
      <c r="I77" s="40"/>
      <c r="J77" s="40"/>
      <c r="K77" s="40"/>
      <c r="L77" s="27"/>
    </row>
    <row r="81" spans="2:12" s="1" customFormat="1" ht="6.95" customHeight="1">
      <c r="B81" s="41"/>
      <c r="C81" s="42"/>
      <c r="D81" s="42"/>
      <c r="E81" s="42"/>
      <c r="F81" s="42"/>
      <c r="G81" s="42"/>
      <c r="H81" s="42"/>
      <c r="I81" s="42"/>
      <c r="J81" s="42"/>
      <c r="K81" s="42"/>
      <c r="L81" s="27"/>
    </row>
    <row r="82" spans="2:12" s="1" customFormat="1" ht="24.95" customHeight="1">
      <c r="B82" s="27"/>
      <c r="C82" s="20" t="s">
        <v>82</v>
      </c>
      <c r="L82" s="27"/>
    </row>
    <row r="83" spans="2:12" s="1" customFormat="1" ht="6.95" customHeight="1">
      <c r="B83" s="27"/>
      <c r="L83" s="27"/>
    </row>
    <row r="84" spans="2:12" s="1" customFormat="1" ht="12" customHeight="1">
      <c r="B84" s="27"/>
      <c r="C84" s="24" t="s">
        <v>10</v>
      </c>
      <c r="L84" s="27"/>
    </row>
    <row r="85" spans="2:12" s="1" customFormat="1" ht="16.5" customHeight="1">
      <c r="B85" s="27"/>
      <c r="E85" s="163" t="str">
        <f>E7</f>
        <v>Obnova a nadstavba Materskej školy Hrubá Borša</v>
      </c>
      <c r="F85" s="164"/>
      <c r="G85" s="164"/>
      <c r="H85" s="164"/>
      <c r="L85" s="27"/>
    </row>
    <row r="86" spans="2:12" s="1" customFormat="1" ht="12" customHeight="1">
      <c r="B86" s="27"/>
      <c r="C86" s="24" t="s">
        <v>80</v>
      </c>
      <c r="L86" s="27"/>
    </row>
    <row r="87" spans="2:12" s="1" customFormat="1" ht="16.5" customHeight="1">
      <c r="B87" s="27"/>
      <c r="E87" s="154" t="str">
        <f>E9</f>
        <v>3 - Vzduchotechnika</v>
      </c>
      <c r="F87" s="162"/>
      <c r="G87" s="162"/>
      <c r="H87" s="162"/>
      <c r="L87" s="27"/>
    </row>
    <row r="88" spans="2:12" s="1" customFormat="1" ht="6.95" customHeight="1">
      <c r="B88" s="27"/>
      <c r="L88" s="27"/>
    </row>
    <row r="89" spans="2:12" s="1" customFormat="1" ht="12" customHeight="1">
      <c r="B89" s="27"/>
      <c r="C89" s="24" t="s">
        <v>14</v>
      </c>
      <c r="F89" s="22" t="str">
        <f>F12</f>
        <v xml:space="preserve"> </v>
      </c>
      <c r="I89" s="24" t="s">
        <v>16</v>
      </c>
      <c r="J89" s="47" t="str">
        <f>IF(J12="","",J12)</f>
        <v/>
      </c>
      <c r="L89" s="27"/>
    </row>
    <row r="90" spans="2:12" s="1" customFormat="1" ht="6.95" customHeight="1">
      <c r="B90" s="27"/>
      <c r="L90" s="27"/>
    </row>
    <row r="91" spans="2:12" s="1" customFormat="1" ht="15.2" customHeight="1">
      <c r="B91" s="27"/>
      <c r="C91" s="24" t="s">
        <v>17</v>
      </c>
      <c r="F91" s="22" t="str">
        <f>E15</f>
        <v xml:space="preserve"> </v>
      </c>
      <c r="I91" s="24" t="s">
        <v>21</v>
      </c>
      <c r="J91" s="25" t="str">
        <f>E21</f>
        <v xml:space="preserve"> </v>
      </c>
      <c r="L91" s="27"/>
    </row>
    <row r="92" spans="2:12" s="1" customFormat="1" ht="15.2" customHeight="1">
      <c r="B92" s="27"/>
      <c r="C92" s="24" t="s">
        <v>20</v>
      </c>
      <c r="F92" s="22" t="str">
        <f>IF(E18="","",E18)</f>
        <v xml:space="preserve"> </v>
      </c>
      <c r="I92" s="24" t="s">
        <v>23</v>
      </c>
      <c r="J92" s="25" t="str">
        <f>E24</f>
        <v xml:space="preserve"> </v>
      </c>
      <c r="L92" s="27"/>
    </row>
    <row r="93" spans="2:12" s="1" customFormat="1" ht="10.35" customHeight="1">
      <c r="B93" s="27"/>
      <c r="L93" s="27"/>
    </row>
    <row r="94" spans="2:12" s="1" customFormat="1" ht="29.25" customHeight="1">
      <c r="B94" s="27"/>
      <c r="C94" s="78" t="s">
        <v>83</v>
      </c>
      <c r="D94" s="70"/>
      <c r="E94" s="70"/>
      <c r="F94" s="70"/>
      <c r="G94" s="70"/>
      <c r="H94" s="70"/>
      <c r="I94" s="70"/>
      <c r="J94" s="79" t="s">
        <v>84</v>
      </c>
      <c r="K94" s="70"/>
      <c r="L94" s="27"/>
    </row>
    <row r="95" spans="2:12" s="1" customFormat="1" ht="10.35" customHeight="1">
      <c r="B95" s="27"/>
      <c r="L95" s="27"/>
    </row>
    <row r="96" spans="2:12" s="1" customFormat="1" ht="22.9" customHeight="1">
      <c r="B96" s="27"/>
      <c r="C96" s="80" t="s">
        <v>85</v>
      </c>
      <c r="J96" s="54">
        <f>J118</f>
        <v>0</v>
      </c>
      <c r="L96" s="27"/>
    </row>
    <row r="97" spans="2:12" s="8" customFormat="1" ht="24.95" customHeight="1">
      <c r="B97" s="81"/>
      <c r="D97" s="82" t="s">
        <v>1358</v>
      </c>
      <c r="E97" s="83"/>
      <c r="F97" s="83"/>
      <c r="G97" s="83"/>
      <c r="H97" s="83"/>
      <c r="I97" s="83"/>
      <c r="J97" s="84">
        <f>J119</f>
        <v>0</v>
      </c>
      <c r="L97" s="81"/>
    </row>
    <row r="98" spans="2:12" s="9" customFormat="1" ht="19.899999999999999" customHeight="1">
      <c r="B98" s="85"/>
      <c r="D98" s="86" t="s">
        <v>1359</v>
      </c>
      <c r="E98" s="87"/>
      <c r="F98" s="87"/>
      <c r="G98" s="87"/>
      <c r="H98" s="87"/>
      <c r="I98" s="87"/>
      <c r="J98" s="88">
        <f>J120</f>
        <v>0</v>
      </c>
      <c r="L98" s="85"/>
    </row>
    <row r="99" spans="2:12" s="1" customFormat="1" ht="21.75" customHeight="1">
      <c r="B99" s="27"/>
      <c r="L99" s="27"/>
    </row>
    <row r="100" spans="2:12" s="1" customFormat="1" ht="6.95" customHeight="1">
      <c r="B100" s="39"/>
      <c r="C100" s="40"/>
      <c r="D100" s="40"/>
      <c r="E100" s="40"/>
      <c r="F100" s="40"/>
      <c r="G100" s="40"/>
      <c r="H100" s="40"/>
      <c r="I100" s="40"/>
      <c r="J100" s="40"/>
      <c r="K100" s="40"/>
      <c r="L100" s="27"/>
    </row>
    <row r="104" spans="2:12" s="1" customFormat="1" ht="6.95" customHeight="1">
      <c r="B104" s="41"/>
      <c r="C104" s="42"/>
      <c r="D104" s="42"/>
      <c r="E104" s="42"/>
      <c r="F104" s="42"/>
      <c r="G104" s="42"/>
      <c r="H104" s="42"/>
      <c r="I104" s="42"/>
      <c r="J104" s="42"/>
      <c r="K104" s="42"/>
      <c r="L104" s="27"/>
    </row>
    <row r="105" spans="2:12" s="1" customFormat="1" ht="24.95" customHeight="1">
      <c r="B105" s="27"/>
      <c r="C105" s="20" t="s">
        <v>111</v>
      </c>
      <c r="L105" s="27"/>
    </row>
    <row r="106" spans="2:12" s="1" customFormat="1" ht="6.95" customHeight="1">
      <c r="B106" s="27"/>
      <c r="L106" s="27"/>
    </row>
    <row r="107" spans="2:12" s="1" customFormat="1" ht="12" customHeight="1">
      <c r="B107" s="27"/>
      <c r="C107" s="24" t="s">
        <v>10</v>
      </c>
      <c r="L107" s="27"/>
    </row>
    <row r="108" spans="2:12" s="1" customFormat="1" ht="16.5" customHeight="1">
      <c r="B108" s="27"/>
      <c r="E108" s="163" t="str">
        <f>E7</f>
        <v>Obnova a nadstavba Materskej školy Hrubá Borša</v>
      </c>
      <c r="F108" s="164"/>
      <c r="G108" s="164"/>
      <c r="H108" s="164"/>
      <c r="L108" s="27"/>
    </row>
    <row r="109" spans="2:12" s="1" customFormat="1" ht="12" customHeight="1">
      <c r="B109" s="27"/>
      <c r="C109" s="24" t="s">
        <v>80</v>
      </c>
      <c r="L109" s="27"/>
    </row>
    <row r="110" spans="2:12" s="1" customFormat="1" ht="16.5" customHeight="1">
      <c r="B110" s="27"/>
      <c r="E110" s="154" t="str">
        <f>E9</f>
        <v>3 - Vzduchotechnika</v>
      </c>
      <c r="F110" s="162"/>
      <c r="G110" s="162"/>
      <c r="H110" s="162"/>
      <c r="L110" s="27"/>
    </row>
    <row r="111" spans="2:12" s="1" customFormat="1" ht="6.95" customHeight="1">
      <c r="B111" s="27"/>
      <c r="L111" s="27"/>
    </row>
    <row r="112" spans="2:12" s="1" customFormat="1" ht="12" customHeight="1">
      <c r="B112" s="27"/>
      <c r="C112" s="24" t="s">
        <v>14</v>
      </c>
      <c r="F112" s="22" t="str">
        <f>F12</f>
        <v xml:space="preserve"> </v>
      </c>
      <c r="I112" s="24" t="s">
        <v>16</v>
      </c>
      <c r="J112" s="47" t="str">
        <f>IF(J12="","",J12)</f>
        <v/>
      </c>
      <c r="L112" s="27"/>
    </row>
    <row r="113" spans="2:12" s="1" customFormat="1" ht="6.95" customHeight="1">
      <c r="B113" s="27"/>
      <c r="L113" s="27"/>
    </row>
    <row r="114" spans="2:12" s="1" customFormat="1" ht="15.2" customHeight="1">
      <c r="B114" s="27"/>
      <c r="C114" s="24" t="s">
        <v>17</v>
      </c>
      <c r="F114" s="22" t="str">
        <f>E15</f>
        <v xml:space="preserve"> </v>
      </c>
      <c r="I114" s="24" t="s">
        <v>21</v>
      </c>
      <c r="J114" s="25" t="str">
        <f>E21</f>
        <v xml:space="preserve"> </v>
      </c>
      <c r="L114" s="27"/>
    </row>
    <row r="115" spans="2:12" s="1" customFormat="1" ht="15.2" customHeight="1">
      <c r="B115" s="27"/>
      <c r="C115" s="24" t="s">
        <v>20</v>
      </c>
      <c r="F115" s="22" t="str">
        <f>IF(E18="","",E18)</f>
        <v xml:space="preserve"> </v>
      </c>
      <c r="I115" s="24" t="s">
        <v>23</v>
      </c>
      <c r="J115" s="25" t="str">
        <f>E24</f>
        <v xml:space="preserve"> </v>
      </c>
      <c r="L115" s="27"/>
    </row>
    <row r="116" spans="2:12" s="1" customFormat="1" ht="10.35" customHeight="1">
      <c r="B116" s="27"/>
      <c r="L116" s="27"/>
    </row>
    <row r="117" spans="2:12" s="10" customFormat="1" ht="29.25" customHeight="1">
      <c r="B117" s="89"/>
      <c r="C117" s="90" t="s">
        <v>112</v>
      </c>
      <c r="D117" s="91" t="s">
        <v>49</v>
      </c>
      <c r="E117" s="91" t="s">
        <v>45</v>
      </c>
      <c r="F117" s="91" t="s">
        <v>46</v>
      </c>
      <c r="G117" s="91" t="s">
        <v>113</v>
      </c>
      <c r="H117" s="91" t="s">
        <v>114</v>
      </c>
      <c r="I117" s="91" t="s">
        <v>115</v>
      </c>
      <c r="J117" s="92" t="s">
        <v>84</v>
      </c>
      <c r="K117" s="93" t="s">
        <v>116</v>
      </c>
      <c r="L117" s="89"/>
    </row>
    <row r="118" spans="2:12" s="1" customFormat="1" ht="22.9" customHeight="1">
      <c r="B118" s="27"/>
      <c r="C118" s="52" t="s">
        <v>85</v>
      </c>
      <c r="J118" s="94">
        <f>J119</f>
        <v>0</v>
      </c>
      <c r="L118" s="27"/>
    </row>
    <row r="119" spans="2:12" s="11" customFormat="1" ht="25.9" customHeight="1">
      <c r="B119" s="95"/>
      <c r="D119" s="96" t="s">
        <v>51</v>
      </c>
      <c r="E119" s="97" t="s">
        <v>1360</v>
      </c>
      <c r="F119" s="97" t="s">
        <v>1361</v>
      </c>
      <c r="J119" s="98">
        <f>J120</f>
        <v>0</v>
      </c>
      <c r="L119" s="95"/>
    </row>
    <row r="120" spans="2:12" s="11" customFormat="1" ht="22.9" customHeight="1">
      <c r="B120" s="95"/>
      <c r="D120" s="96" t="s">
        <v>51</v>
      </c>
      <c r="E120" s="99" t="s">
        <v>1362</v>
      </c>
      <c r="F120" s="99" t="s">
        <v>1363</v>
      </c>
      <c r="J120" s="100">
        <f>SUM(J121:J134)</f>
        <v>0</v>
      </c>
      <c r="L120" s="95"/>
    </row>
    <row r="121" spans="2:12" s="1" customFormat="1" ht="60" customHeight="1">
      <c r="B121" s="101"/>
      <c r="C121" s="120" t="s">
        <v>57</v>
      </c>
      <c r="D121" s="120" t="s">
        <v>160</v>
      </c>
      <c r="E121" s="121" t="s">
        <v>1364</v>
      </c>
      <c r="F121" s="122" t="s">
        <v>1365</v>
      </c>
      <c r="G121" s="123" t="s">
        <v>473</v>
      </c>
      <c r="H121" s="124">
        <v>2</v>
      </c>
      <c r="I121" s="125">
        <v>0</v>
      </c>
      <c r="J121" s="125">
        <f t="shared" ref="J121:J134" si="0">ROUND(I121*H121,2)</f>
        <v>0</v>
      </c>
      <c r="K121" s="122" t="s">
        <v>1</v>
      </c>
      <c r="L121" s="126"/>
    </row>
    <row r="122" spans="2:12" s="1" customFormat="1" ht="24" customHeight="1">
      <c r="B122" s="101"/>
      <c r="C122" s="120" t="s">
        <v>61</v>
      </c>
      <c r="D122" s="120" t="s">
        <v>160</v>
      </c>
      <c r="E122" s="121" t="s">
        <v>1366</v>
      </c>
      <c r="F122" s="122" t="s">
        <v>1367</v>
      </c>
      <c r="G122" s="123" t="s">
        <v>211</v>
      </c>
      <c r="H122" s="124">
        <v>4</v>
      </c>
      <c r="I122" s="125">
        <v>0</v>
      </c>
      <c r="J122" s="125">
        <f t="shared" si="0"/>
        <v>0</v>
      </c>
      <c r="K122" s="122" t="s">
        <v>1</v>
      </c>
      <c r="L122" s="126"/>
    </row>
    <row r="123" spans="2:12" s="1" customFormat="1" ht="24" customHeight="1">
      <c r="B123" s="101"/>
      <c r="C123" s="120" t="s">
        <v>64</v>
      </c>
      <c r="D123" s="120" t="s">
        <v>160</v>
      </c>
      <c r="E123" s="121" t="s">
        <v>1368</v>
      </c>
      <c r="F123" s="122" t="s">
        <v>1369</v>
      </c>
      <c r="G123" s="123" t="s">
        <v>211</v>
      </c>
      <c r="H123" s="124">
        <v>4</v>
      </c>
      <c r="I123" s="125">
        <v>0</v>
      </c>
      <c r="J123" s="125">
        <f t="shared" si="0"/>
        <v>0</v>
      </c>
      <c r="K123" s="122" t="s">
        <v>1</v>
      </c>
      <c r="L123" s="126"/>
    </row>
    <row r="124" spans="2:12" s="1" customFormat="1" ht="24" customHeight="1">
      <c r="B124" s="101"/>
      <c r="C124" s="120" t="s">
        <v>67</v>
      </c>
      <c r="D124" s="120" t="s">
        <v>160</v>
      </c>
      <c r="E124" s="121" t="s">
        <v>1370</v>
      </c>
      <c r="F124" s="122" t="s">
        <v>1371</v>
      </c>
      <c r="G124" s="123" t="s">
        <v>1372</v>
      </c>
      <c r="H124" s="124">
        <v>4</v>
      </c>
      <c r="I124" s="125">
        <v>0</v>
      </c>
      <c r="J124" s="125">
        <f t="shared" si="0"/>
        <v>0</v>
      </c>
      <c r="K124" s="122" t="s">
        <v>1</v>
      </c>
      <c r="L124" s="126"/>
    </row>
    <row r="125" spans="2:12" s="1" customFormat="1" ht="16.5" customHeight="1">
      <c r="B125" s="101"/>
      <c r="C125" s="120" t="s">
        <v>70</v>
      </c>
      <c r="D125" s="120" t="s">
        <v>160</v>
      </c>
      <c r="E125" s="121" t="s">
        <v>1373</v>
      </c>
      <c r="F125" s="122" t="s">
        <v>1374</v>
      </c>
      <c r="G125" s="123" t="s">
        <v>1372</v>
      </c>
      <c r="H125" s="124">
        <v>1.5</v>
      </c>
      <c r="I125" s="125">
        <v>0</v>
      </c>
      <c r="J125" s="125">
        <f t="shared" si="0"/>
        <v>0</v>
      </c>
      <c r="K125" s="122" t="s">
        <v>1</v>
      </c>
      <c r="L125" s="126"/>
    </row>
    <row r="126" spans="2:12" s="1" customFormat="1" ht="16.5" customHeight="1">
      <c r="B126" s="101"/>
      <c r="C126" s="120" t="s">
        <v>73</v>
      </c>
      <c r="D126" s="120" t="s">
        <v>160</v>
      </c>
      <c r="E126" s="121" t="s">
        <v>1375</v>
      </c>
      <c r="F126" s="122" t="s">
        <v>1376</v>
      </c>
      <c r="G126" s="123" t="s">
        <v>123</v>
      </c>
      <c r="H126" s="124">
        <v>4</v>
      </c>
      <c r="I126" s="125">
        <v>0</v>
      </c>
      <c r="J126" s="125">
        <f t="shared" si="0"/>
        <v>0</v>
      </c>
      <c r="K126" s="122" t="s">
        <v>1</v>
      </c>
      <c r="L126" s="126"/>
    </row>
    <row r="127" spans="2:12" s="1" customFormat="1" ht="16.5" customHeight="1">
      <c r="B127" s="101"/>
      <c r="C127" s="120" t="s">
        <v>76</v>
      </c>
      <c r="D127" s="120" t="s">
        <v>160</v>
      </c>
      <c r="E127" s="121" t="s">
        <v>1377</v>
      </c>
      <c r="F127" s="122" t="s">
        <v>1378</v>
      </c>
      <c r="G127" s="123" t="s">
        <v>123</v>
      </c>
      <c r="H127" s="124">
        <v>4</v>
      </c>
      <c r="I127" s="125">
        <v>0</v>
      </c>
      <c r="J127" s="125">
        <f t="shared" si="0"/>
        <v>0</v>
      </c>
      <c r="K127" s="122" t="s">
        <v>1</v>
      </c>
      <c r="L127" s="126"/>
    </row>
    <row r="128" spans="2:12" s="1" customFormat="1" ht="16.5" customHeight="1">
      <c r="B128" s="101"/>
      <c r="C128" s="102" t="s">
        <v>148</v>
      </c>
      <c r="D128" s="102" t="s">
        <v>120</v>
      </c>
      <c r="E128" s="103" t="s">
        <v>1379</v>
      </c>
      <c r="F128" s="104" t="s">
        <v>1380</v>
      </c>
      <c r="G128" s="105" t="s">
        <v>473</v>
      </c>
      <c r="H128" s="106">
        <v>1</v>
      </c>
      <c r="I128" s="107">
        <v>0</v>
      </c>
      <c r="J128" s="107">
        <f t="shared" si="0"/>
        <v>0</v>
      </c>
      <c r="K128" s="104" t="s">
        <v>1</v>
      </c>
      <c r="L128" s="27"/>
    </row>
    <row r="129" spans="2:12" s="1" customFormat="1" ht="16.5" customHeight="1">
      <c r="B129" s="101"/>
      <c r="C129" s="102" t="s">
        <v>153</v>
      </c>
      <c r="D129" s="102" t="s">
        <v>120</v>
      </c>
      <c r="E129" s="103" t="s">
        <v>1381</v>
      </c>
      <c r="F129" s="104" t="s">
        <v>1382</v>
      </c>
      <c r="G129" s="105" t="s">
        <v>473</v>
      </c>
      <c r="H129" s="106">
        <v>1</v>
      </c>
      <c r="I129" s="107">
        <v>0</v>
      </c>
      <c r="J129" s="107">
        <f t="shared" si="0"/>
        <v>0</v>
      </c>
      <c r="K129" s="104" t="s">
        <v>1</v>
      </c>
      <c r="L129" s="27"/>
    </row>
    <row r="130" spans="2:12" s="1" customFormat="1" ht="24" customHeight="1">
      <c r="B130" s="101"/>
      <c r="C130" s="102" t="s">
        <v>159</v>
      </c>
      <c r="D130" s="102" t="s">
        <v>120</v>
      </c>
      <c r="E130" s="103" t="s">
        <v>1383</v>
      </c>
      <c r="F130" s="104" t="s">
        <v>1384</v>
      </c>
      <c r="G130" s="105" t="s">
        <v>473</v>
      </c>
      <c r="H130" s="106">
        <v>1</v>
      </c>
      <c r="I130" s="107">
        <v>0</v>
      </c>
      <c r="J130" s="107">
        <f t="shared" si="0"/>
        <v>0</v>
      </c>
      <c r="K130" s="104" t="s">
        <v>1</v>
      </c>
      <c r="L130" s="27"/>
    </row>
    <row r="131" spans="2:12" s="1" customFormat="1" ht="16.5" customHeight="1">
      <c r="B131" s="101"/>
      <c r="C131" s="102" t="s">
        <v>165</v>
      </c>
      <c r="D131" s="102" t="s">
        <v>120</v>
      </c>
      <c r="E131" s="103" t="s">
        <v>1385</v>
      </c>
      <c r="F131" s="104" t="s">
        <v>1386</v>
      </c>
      <c r="G131" s="105" t="s">
        <v>473</v>
      </c>
      <c r="H131" s="106">
        <v>1</v>
      </c>
      <c r="I131" s="107">
        <v>0</v>
      </c>
      <c r="J131" s="107">
        <f t="shared" si="0"/>
        <v>0</v>
      </c>
      <c r="K131" s="104" t="s">
        <v>1</v>
      </c>
      <c r="L131" s="27"/>
    </row>
    <row r="132" spans="2:12" s="1" customFormat="1" ht="16.5" customHeight="1">
      <c r="B132" s="101"/>
      <c r="C132" s="102" t="s">
        <v>169</v>
      </c>
      <c r="D132" s="102" t="s">
        <v>120</v>
      </c>
      <c r="E132" s="103" t="s">
        <v>1387</v>
      </c>
      <c r="F132" s="104" t="s">
        <v>1388</v>
      </c>
      <c r="G132" s="105" t="s">
        <v>473</v>
      </c>
      <c r="H132" s="106">
        <v>1</v>
      </c>
      <c r="I132" s="107">
        <v>0</v>
      </c>
      <c r="J132" s="107">
        <f t="shared" si="0"/>
        <v>0</v>
      </c>
      <c r="K132" s="104" t="s">
        <v>1</v>
      </c>
      <c r="L132" s="27"/>
    </row>
    <row r="133" spans="2:12" s="1" customFormat="1" ht="16.5" customHeight="1">
      <c r="B133" s="101"/>
      <c r="C133" s="102" t="s">
        <v>173</v>
      </c>
      <c r="D133" s="102" t="s">
        <v>120</v>
      </c>
      <c r="E133" s="103" t="s">
        <v>1389</v>
      </c>
      <c r="F133" s="104" t="s">
        <v>1390</v>
      </c>
      <c r="G133" s="105" t="s">
        <v>473</v>
      </c>
      <c r="H133" s="106">
        <v>1</v>
      </c>
      <c r="I133" s="107">
        <v>0</v>
      </c>
      <c r="J133" s="107">
        <f t="shared" si="0"/>
        <v>0</v>
      </c>
      <c r="K133" s="104" t="s">
        <v>1</v>
      </c>
      <c r="L133" s="27"/>
    </row>
    <row r="134" spans="2:12" s="1" customFormat="1" ht="16.5" customHeight="1">
      <c r="B134" s="101"/>
      <c r="C134" s="102" t="s">
        <v>177</v>
      </c>
      <c r="D134" s="102" t="s">
        <v>120</v>
      </c>
      <c r="E134" s="103" t="s">
        <v>1391</v>
      </c>
      <c r="F134" s="104" t="s">
        <v>1392</v>
      </c>
      <c r="G134" s="105" t="s">
        <v>473</v>
      </c>
      <c r="H134" s="106">
        <v>1</v>
      </c>
      <c r="I134" s="107">
        <v>0</v>
      </c>
      <c r="J134" s="107">
        <f t="shared" si="0"/>
        <v>0</v>
      </c>
      <c r="K134" s="104" t="s">
        <v>1</v>
      </c>
      <c r="L134" s="27"/>
    </row>
    <row r="135" spans="2:12" s="1" customFormat="1" ht="6.95" customHeight="1">
      <c r="B135" s="39"/>
      <c r="C135" s="40"/>
      <c r="D135" s="40"/>
      <c r="E135" s="40"/>
      <c r="F135" s="40"/>
      <c r="G135" s="40"/>
      <c r="H135" s="40"/>
      <c r="I135" s="40"/>
      <c r="J135" s="40"/>
      <c r="K135" s="40"/>
      <c r="L135" s="27"/>
    </row>
  </sheetData>
  <autoFilter ref="C117:K134"/>
  <mergeCells count="8">
    <mergeCell ref="E87:H87"/>
    <mergeCell ref="E108:H108"/>
    <mergeCell ref="E110:H110"/>
    <mergeCell ref="E7:H7"/>
    <mergeCell ref="E9:H9"/>
    <mergeCell ref="E18:H18"/>
    <mergeCell ref="E27:H27"/>
    <mergeCell ref="E85:H85"/>
  </mergeCells>
  <pageMargins left="0.39370078740157483" right="0.39370078740157483" top="0.39370078740157483" bottom="0.39370078740157483" header="0" footer="0"/>
  <pageSetup paperSize="9" scale="89" fitToHeight="10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7"/>
  <sheetViews>
    <sheetView showGridLines="0" topLeftCell="A59" workbookViewId="0">
      <selection activeCell="I157" sqref="I157"/>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customWidth="1"/>
    <col min="11" max="11" width="20.1640625" hidden="1" customWidth="1"/>
    <col min="12" max="12" width="9.33203125" customWidth="1"/>
    <col min="13" max="13" width="12.33203125" customWidth="1"/>
    <col min="14" max="14" width="15" customWidth="1"/>
    <col min="15" max="15" width="11" customWidth="1"/>
    <col min="16" max="16" width="15" customWidth="1"/>
    <col min="17" max="17" width="16.33203125" customWidth="1"/>
    <col min="18" max="18" width="11" customWidth="1"/>
    <col min="19" max="19" width="15" customWidth="1"/>
    <col min="20" max="20" width="16.33203125" customWidth="1"/>
  </cols>
  <sheetData>
    <row r="1" spans="1:12">
      <c r="A1" s="64"/>
    </row>
    <row r="2" spans="1:12" ht="36.950000000000003" customHeight="1">
      <c r="L2" s="129" t="s">
        <v>4</v>
      </c>
    </row>
    <row r="3" spans="1:12" ht="6.95" customHeight="1">
      <c r="B3" s="17"/>
      <c r="C3" s="18"/>
      <c r="D3" s="18"/>
      <c r="E3" s="18"/>
      <c r="F3" s="18"/>
      <c r="G3" s="18"/>
      <c r="H3" s="18"/>
      <c r="I3" s="18"/>
      <c r="J3" s="18"/>
      <c r="K3" s="18"/>
      <c r="L3" s="19"/>
    </row>
    <row r="4" spans="1:12" ht="24.95" customHeight="1">
      <c r="B4" s="19"/>
      <c r="D4" s="20" t="s">
        <v>79</v>
      </c>
      <c r="L4" s="19"/>
    </row>
    <row r="5" spans="1:12" ht="6.95" customHeight="1">
      <c r="B5" s="19"/>
      <c r="L5" s="19"/>
    </row>
    <row r="6" spans="1:12" ht="12" customHeight="1">
      <c r="B6" s="19"/>
      <c r="D6" s="24" t="s">
        <v>10</v>
      </c>
      <c r="L6" s="19"/>
    </row>
    <row r="7" spans="1:12" ht="16.5" customHeight="1">
      <c r="B7" s="19"/>
      <c r="E7" s="163" t="str">
        <f>'Rekapitulácia stavby'!K6</f>
        <v>Obnova a nadstavba Materskej školy Hrubá Borša</v>
      </c>
      <c r="F7" s="164"/>
      <c r="G7" s="164"/>
      <c r="H7" s="164"/>
      <c r="L7" s="19"/>
    </row>
    <row r="8" spans="1:12" s="1" customFormat="1" ht="12" customHeight="1">
      <c r="B8" s="27"/>
      <c r="D8" s="24" t="s">
        <v>80</v>
      </c>
      <c r="L8" s="27"/>
    </row>
    <row r="9" spans="1:12" s="1" customFormat="1" ht="36.950000000000003" customHeight="1">
      <c r="B9" s="27"/>
      <c r="E9" s="154" t="s">
        <v>1393</v>
      </c>
      <c r="F9" s="162"/>
      <c r="G9" s="162"/>
      <c r="H9" s="162"/>
      <c r="L9" s="27"/>
    </row>
    <row r="10" spans="1:12" s="1" customFormat="1">
      <c r="B10" s="27"/>
      <c r="L10" s="27"/>
    </row>
    <row r="11" spans="1:12" s="1" customFormat="1" ht="12" customHeight="1">
      <c r="B11" s="27"/>
      <c r="D11" s="24" t="s">
        <v>12</v>
      </c>
      <c r="F11" s="22" t="s">
        <v>1</v>
      </c>
      <c r="I11" s="24" t="s">
        <v>13</v>
      </c>
      <c r="J11" s="22" t="s">
        <v>1</v>
      </c>
      <c r="L11" s="27"/>
    </row>
    <row r="12" spans="1:12" s="1" customFormat="1" ht="12" customHeight="1">
      <c r="B12" s="27"/>
      <c r="D12" s="24" t="s">
        <v>14</v>
      </c>
      <c r="F12" s="22" t="s">
        <v>15</v>
      </c>
      <c r="I12" s="24" t="s">
        <v>16</v>
      </c>
      <c r="J12" s="47"/>
      <c r="L12" s="27"/>
    </row>
    <row r="13" spans="1:12" s="1" customFormat="1" ht="10.9" customHeight="1">
      <c r="B13" s="27"/>
      <c r="L13" s="27"/>
    </row>
    <row r="14" spans="1:12" s="1" customFormat="1" ht="12" customHeight="1">
      <c r="B14" s="27"/>
      <c r="D14" s="24" t="s">
        <v>17</v>
      </c>
      <c r="I14" s="24" t="s">
        <v>18</v>
      </c>
      <c r="J14" s="22" t="str">
        <f>IF('Rekapitulácia stavby'!AN10="","",'Rekapitulácia stavby'!AN10)</f>
        <v/>
      </c>
      <c r="L14" s="27"/>
    </row>
    <row r="15" spans="1:12" s="1" customFormat="1" ht="18" customHeight="1">
      <c r="B15" s="27"/>
      <c r="E15" s="22" t="str">
        <f>IF('Rekapitulácia stavby'!E11="","",'Rekapitulácia stavby'!E11)</f>
        <v xml:space="preserve"> </v>
      </c>
      <c r="I15" s="24" t="s">
        <v>19</v>
      </c>
      <c r="J15" s="22" t="str">
        <f>IF('Rekapitulácia stavby'!AN11="","",'Rekapitulácia stavby'!AN11)</f>
        <v/>
      </c>
      <c r="L15" s="27"/>
    </row>
    <row r="16" spans="1:12" s="1" customFormat="1" ht="6.95" customHeight="1">
      <c r="B16" s="27"/>
      <c r="L16" s="27"/>
    </row>
    <row r="17" spans="2:12" s="1" customFormat="1" ht="12" customHeight="1">
      <c r="B17" s="27"/>
      <c r="D17" s="24" t="s">
        <v>20</v>
      </c>
      <c r="I17" s="24" t="s">
        <v>18</v>
      </c>
      <c r="J17" s="22" t="str">
        <f>'Rekapitulácia stavby'!AN13</f>
        <v/>
      </c>
      <c r="L17" s="27"/>
    </row>
    <row r="18" spans="2:12" s="1" customFormat="1" ht="18" customHeight="1">
      <c r="B18" s="27"/>
      <c r="E18" s="134" t="str">
        <f>'Rekapitulácia stavby'!E14</f>
        <v xml:space="preserve"> </v>
      </c>
      <c r="F18" s="134"/>
      <c r="G18" s="134"/>
      <c r="H18" s="134"/>
      <c r="I18" s="24" t="s">
        <v>19</v>
      </c>
      <c r="J18" s="22" t="str">
        <f>'Rekapitulácia stavby'!AN14</f>
        <v/>
      </c>
      <c r="L18" s="27"/>
    </row>
    <row r="19" spans="2:12" s="1" customFormat="1" ht="6.95" customHeight="1">
      <c r="B19" s="27"/>
      <c r="L19" s="27"/>
    </row>
    <row r="20" spans="2:12" s="1" customFormat="1" ht="12" customHeight="1">
      <c r="B20" s="27"/>
      <c r="D20" s="24" t="s">
        <v>21</v>
      </c>
      <c r="I20" s="24" t="s">
        <v>18</v>
      </c>
      <c r="J20" s="22" t="str">
        <f>IF('Rekapitulácia stavby'!AN16="","",'Rekapitulácia stavby'!AN16)</f>
        <v/>
      </c>
      <c r="L20" s="27"/>
    </row>
    <row r="21" spans="2:12" s="1" customFormat="1" ht="18" customHeight="1">
      <c r="B21" s="27"/>
      <c r="E21" s="22" t="str">
        <f>IF('Rekapitulácia stavby'!E17="","",'Rekapitulácia stavby'!E17)</f>
        <v xml:space="preserve"> </v>
      </c>
      <c r="I21" s="24" t="s">
        <v>19</v>
      </c>
      <c r="J21" s="22" t="str">
        <f>IF('Rekapitulácia stavby'!AN17="","",'Rekapitulácia stavby'!AN17)</f>
        <v/>
      </c>
      <c r="L21" s="27"/>
    </row>
    <row r="22" spans="2:12" s="1" customFormat="1" ht="6.95" customHeight="1">
      <c r="B22" s="27"/>
      <c r="L22" s="27"/>
    </row>
    <row r="23" spans="2:12" s="1" customFormat="1" ht="12" customHeight="1">
      <c r="B23" s="27"/>
      <c r="D23" s="24" t="s">
        <v>23</v>
      </c>
      <c r="I23" s="24" t="s">
        <v>18</v>
      </c>
      <c r="J23" s="22" t="str">
        <f>IF('Rekapitulácia stavby'!AN19="","",'Rekapitulácia stavby'!AN19)</f>
        <v/>
      </c>
      <c r="L23" s="27"/>
    </row>
    <row r="24" spans="2:12" s="1" customFormat="1" ht="18" customHeight="1">
      <c r="B24" s="27"/>
      <c r="E24" s="22" t="str">
        <f>IF('Rekapitulácia stavby'!E20="","",'Rekapitulácia stavby'!E20)</f>
        <v xml:space="preserve"> </v>
      </c>
      <c r="I24" s="24" t="s">
        <v>19</v>
      </c>
      <c r="J24" s="22" t="str">
        <f>IF('Rekapitulácia stavby'!AN20="","",'Rekapitulácia stavby'!AN20)</f>
        <v/>
      </c>
      <c r="L24" s="27"/>
    </row>
    <row r="25" spans="2:12" s="1" customFormat="1" ht="6.95" customHeight="1">
      <c r="B25" s="27"/>
      <c r="L25" s="27"/>
    </row>
    <row r="26" spans="2:12" s="1" customFormat="1" ht="12" customHeight="1">
      <c r="B26" s="27"/>
      <c r="D26" s="24" t="s">
        <v>24</v>
      </c>
      <c r="L26" s="27"/>
    </row>
    <row r="27" spans="2:12" s="7" customFormat="1" ht="16.5" customHeight="1">
      <c r="B27" s="65"/>
      <c r="E27" s="138" t="s">
        <v>1</v>
      </c>
      <c r="F27" s="138"/>
      <c r="G27" s="138"/>
      <c r="H27" s="138"/>
      <c r="L27" s="65"/>
    </row>
    <row r="28" spans="2:12" s="1" customFormat="1" ht="6.95" customHeight="1">
      <c r="B28" s="27"/>
      <c r="L28" s="27"/>
    </row>
    <row r="29" spans="2:12" s="1" customFormat="1" ht="6.95" customHeight="1">
      <c r="B29" s="27"/>
      <c r="D29" s="48"/>
      <c r="E29" s="48"/>
      <c r="F29" s="48"/>
      <c r="G29" s="48"/>
      <c r="H29" s="48"/>
      <c r="I29" s="48"/>
      <c r="J29" s="48"/>
      <c r="K29" s="48"/>
      <c r="L29" s="27"/>
    </row>
    <row r="30" spans="2:12" s="1" customFormat="1" ht="25.35" customHeight="1">
      <c r="B30" s="27"/>
      <c r="D30" s="66" t="s">
        <v>25</v>
      </c>
      <c r="J30" s="54">
        <f>ROUND(J125, 2)</f>
        <v>0</v>
      </c>
      <c r="L30" s="27"/>
    </row>
    <row r="31" spans="2:12" s="1" customFormat="1" ht="6.95" customHeight="1">
      <c r="B31" s="27"/>
      <c r="D31" s="48"/>
      <c r="E31" s="48"/>
      <c r="F31" s="48"/>
      <c r="G31" s="48"/>
      <c r="H31" s="48"/>
      <c r="I31" s="48"/>
      <c r="J31" s="48"/>
      <c r="K31" s="48"/>
      <c r="L31" s="27"/>
    </row>
    <row r="32" spans="2:12" s="1" customFormat="1" ht="14.45" customHeight="1">
      <c r="B32" s="27"/>
      <c r="F32" s="30" t="s">
        <v>27</v>
      </c>
      <c r="I32" s="30" t="s">
        <v>26</v>
      </c>
      <c r="J32" s="30" t="s">
        <v>28</v>
      </c>
      <c r="L32" s="27"/>
    </row>
    <row r="33" spans="2:12" s="1" customFormat="1" ht="14.45" customHeight="1">
      <c r="B33" s="27"/>
      <c r="D33" s="67" t="s">
        <v>29</v>
      </c>
      <c r="E33" s="24" t="s">
        <v>30</v>
      </c>
      <c r="F33" s="68">
        <f>ROUND(J30*0.2,2)</f>
        <v>0</v>
      </c>
      <c r="G33" s="128"/>
      <c r="H33" s="128"/>
      <c r="I33" s="69">
        <v>0.2</v>
      </c>
      <c r="J33" s="68">
        <f>F33</f>
        <v>0</v>
      </c>
      <c r="L33" s="27"/>
    </row>
    <row r="34" spans="2:12" s="1" customFormat="1" ht="14.45" customHeight="1">
      <c r="B34" s="27"/>
      <c r="E34" s="24" t="s">
        <v>31</v>
      </c>
      <c r="F34" s="68"/>
      <c r="G34" s="128"/>
      <c r="H34" s="128"/>
      <c r="I34" s="69">
        <v>0.2</v>
      </c>
      <c r="J34" s="68"/>
      <c r="L34" s="27"/>
    </row>
    <row r="35" spans="2:12" s="1" customFormat="1" ht="14.45" hidden="1" customHeight="1">
      <c r="B35" s="27"/>
      <c r="E35" s="24" t="s">
        <v>32</v>
      </c>
      <c r="F35" s="68" t="e">
        <f>ROUND((SUM(#REF!)),  2)</f>
        <v>#REF!</v>
      </c>
      <c r="I35" s="69">
        <v>0.2</v>
      </c>
      <c r="J35" s="68">
        <f>0</f>
        <v>0</v>
      </c>
      <c r="L35" s="27"/>
    </row>
    <row r="36" spans="2:12" s="1" customFormat="1" ht="14.45" hidden="1" customHeight="1">
      <c r="B36" s="27"/>
      <c r="E36" s="24" t="s">
        <v>33</v>
      </c>
      <c r="F36" s="68" t="e">
        <f>ROUND((SUM(#REF!)),  2)</f>
        <v>#REF!</v>
      </c>
      <c r="I36" s="69">
        <v>0.2</v>
      </c>
      <c r="J36" s="68">
        <f>0</f>
        <v>0</v>
      </c>
      <c r="L36" s="27"/>
    </row>
    <row r="37" spans="2:12" s="1" customFormat="1" ht="14.45" hidden="1" customHeight="1">
      <c r="B37" s="27"/>
      <c r="E37" s="24" t="s">
        <v>34</v>
      </c>
      <c r="F37" s="68" t="e">
        <f>ROUND((SUM(#REF!)),  2)</f>
        <v>#REF!</v>
      </c>
      <c r="I37" s="69">
        <v>0</v>
      </c>
      <c r="J37" s="68">
        <f>0</f>
        <v>0</v>
      </c>
      <c r="L37" s="27"/>
    </row>
    <row r="38" spans="2:12" s="1" customFormat="1" ht="6.95" customHeight="1">
      <c r="B38" s="27"/>
      <c r="L38" s="27"/>
    </row>
    <row r="39" spans="2:12" s="1" customFormat="1" ht="25.35" customHeight="1">
      <c r="B39" s="27"/>
      <c r="C39" s="70"/>
      <c r="D39" s="71" t="s">
        <v>35</v>
      </c>
      <c r="E39" s="49"/>
      <c r="F39" s="49"/>
      <c r="G39" s="72" t="s">
        <v>36</v>
      </c>
      <c r="H39" s="73" t="s">
        <v>37</v>
      </c>
      <c r="I39" s="49"/>
      <c r="J39" s="74">
        <f>SUM(J30:J37)</f>
        <v>0</v>
      </c>
      <c r="K39" s="75"/>
      <c r="L39" s="27"/>
    </row>
    <row r="40" spans="2:12" s="1" customFormat="1" ht="14.45" customHeight="1">
      <c r="B40" s="27"/>
      <c r="L40" s="27"/>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27"/>
      <c r="D50" s="36" t="s">
        <v>38</v>
      </c>
      <c r="E50" s="37"/>
      <c r="F50" s="37"/>
      <c r="G50" s="36" t="s">
        <v>39</v>
      </c>
      <c r="H50" s="37"/>
      <c r="I50" s="37"/>
      <c r="J50" s="37"/>
      <c r="K50" s="37"/>
      <c r="L50" s="27"/>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27"/>
      <c r="D61" s="38" t="s">
        <v>40</v>
      </c>
      <c r="E61" s="29"/>
      <c r="F61" s="76" t="s">
        <v>41</v>
      </c>
      <c r="G61" s="38" t="s">
        <v>40</v>
      </c>
      <c r="H61" s="29"/>
      <c r="I61" s="29"/>
      <c r="J61" s="77" t="s">
        <v>41</v>
      </c>
      <c r="K61" s="29"/>
      <c r="L61" s="27"/>
    </row>
    <row r="62" spans="2:12">
      <c r="B62" s="19"/>
      <c r="L62" s="19"/>
    </row>
    <row r="63" spans="2:12">
      <c r="B63" s="19"/>
      <c r="L63" s="19"/>
    </row>
    <row r="64" spans="2:12">
      <c r="B64" s="19"/>
      <c r="L64" s="19"/>
    </row>
    <row r="65" spans="2:12" s="1" customFormat="1" ht="12.75">
      <c r="B65" s="27"/>
      <c r="D65" s="36" t="s">
        <v>42</v>
      </c>
      <c r="E65" s="37"/>
      <c r="F65" s="37"/>
      <c r="G65" s="36" t="s">
        <v>43</v>
      </c>
      <c r="H65" s="37"/>
      <c r="I65" s="37"/>
      <c r="J65" s="37"/>
      <c r="K65" s="37"/>
      <c r="L65" s="27"/>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27"/>
      <c r="D76" s="38" t="s">
        <v>40</v>
      </c>
      <c r="E76" s="29"/>
      <c r="F76" s="76" t="s">
        <v>41</v>
      </c>
      <c r="G76" s="38" t="s">
        <v>40</v>
      </c>
      <c r="H76" s="29"/>
      <c r="I76" s="29"/>
      <c r="J76" s="77" t="s">
        <v>41</v>
      </c>
      <c r="K76" s="29"/>
      <c r="L76" s="27"/>
    </row>
    <row r="77" spans="2:12" s="1" customFormat="1" ht="14.45" customHeight="1">
      <c r="B77" s="39"/>
      <c r="C77" s="40"/>
      <c r="D77" s="40"/>
      <c r="E77" s="40"/>
      <c r="F77" s="40"/>
      <c r="G77" s="40"/>
      <c r="H77" s="40"/>
      <c r="I77" s="40"/>
      <c r="J77" s="40"/>
      <c r="K77" s="40"/>
      <c r="L77" s="27"/>
    </row>
    <row r="81" spans="2:12" s="1" customFormat="1" ht="6.95" customHeight="1">
      <c r="B81" s="41"/>
      <c r="C81" s="42"/>
      <c r="D81" s="42"/>
      <c r="E81" s="42"/>
      <c r="F81" s="42"/>
      <c r="G81" s="42"/>
      <c r="H81" s="42"/>
      <c r="I81" s="42"/>
      <c r="J81" s="42"/>
      <c r="K81" s="42"/>
      <c r="L81" s="27"/>
    </row>
    <row r="82" spans="2:12" s="1" customFormat="1" ht="24.95" customHeight="1">
      <c r="B82" s="27"/>
      <c r="C82" s="20" t="s">
        <v>82</v>
      </c>
      <c r="L82" s="27"/>
    </row>
    <row r="83" spans="2:12" s="1" customFormat="1" ht="6.95" customHeight="1">
      <c r="B83" s="27"/>
      <c r="L83" s="27"/>
    </row>
    <row r="84" spans="2:12" s="1" customFormat="1" ht="12" customHeight="1">
      <c r="B84" s="27"/>
      <c r="C84" s="24" t="s">
        <v>10</v>
      </c>
      <c r="L84" s="27"/>
    </row>
    <row r="85" spans="2:12" s="1" customFormat="1" ht="16.5" customHeight="1">
      <c r="B85" s="27"/>
      <c r="E85" s="163" t="str">
        <f>E7</f>
        <v>Obnova a nadstavba Materskej školy Hrubá Borša</v>
      </c>
      <c r="F85" s="164"/>
      <c r="G85" s="164"/>
      <c r="H85" s="164"/>
      <c r="L85" s="27"/>
    </row>
    <row r="86" spans="2:12" s="1" customFormat="1" ht="12" customHeight="1">
      <c r="B86" s="27"/>
      <c r="C86" s="24" t="s">
        <v>80</v>
      </c>
      <c r="L86" s="27"/>
    </row>
    <row r="87" spans="2:12" s="1" customFormat="1" ht="16.5" customHeight="1">
      <c r="B87" s="27"/>
      <c r="E87" s="154" t="str">
        <f>E9</f>
        <v>4 - Plynoinštalácia</v>
      </c>
      <c r="F87" s="162"/>
      <c r="G87" s="162"/>
      <c r="H87" s="162"/>
      <c r="L87" s="27"/>
    </row>
    <row r="88" spans="2:12" s="1" customFormat="1" ht="6.95" customHeight="1">
      <c r="B88" s="27"/>
      <c r="L88" s="27"/>
    </row>
    <row r="89" spans="2:12" s="1" customFormat="1" ht="12" customHeight="1">
      <c r="B89" s="27"/>
      <c r="C89" s="24" t="s">
        <v>14</v>
      </c>
      <c r="F89" s="22" t="str">
        <f>F12</f>
        <v xml:space="preserve"> </v>
      </c>
      <c r="I89" s="24" t="s">
        <v>16</v>
      </c>
      <c r="J89" s="47" t="str">
        <f>IF(J12="","",J12)</f>
        <v/>
      </c>
      <c r="L89" s="27"/>
    </row>
    <row r="90" spans="2:12" s="1" customFormat="1" ht="6.95" customHeight="1">
      <c r="B90" s="27"/>
      <c r="L90" s="27"/>
    </row>
    <row r="91" spans="2:12" s="1" customFormat="1" ht="15.2" customHeight="1">
      <c r="B91" s="27"/>
      <c r="C91" s="24" t="s">
        <v>17</v>
      </c>
      <c r="F91" s="22" t="str">
        <f>E15</f>
        <v xml:space="preserve"> </v>
      </c>
      <c r="I91" s="24" t="s">
        <v>21</v>
      </c>
      <c r="J91" s="25" t="str">
        <f>E21</f>
        <v xml:space="preserve"> </v>
      </c>
      <c r="L91" s="27"/>
    </row>
    <row r="92" spans="2:12" s="1" customFormat="1" ht="15.2" customHeight="1">
      <c r="B92" s="27"/>
      <c r="C92" s="24" t="s">
        <v>20</v>
      </c>
      <c r="F92" s="22" t="str">
        <f>IF(E18="","",E18)</f>
        <v xml:space="preserve"> </v>
      </c>
      <c r="I92" s="24" t="s">
        <v>23</v>
      </c>
      <c r="J92" s="25" t="str">
        <f>E24</f>
        <v xml:space="preserve"> </v>
      </c>
      <c r="L92" s="27"/>
    </row>
    <row r="93" spans="2:12" s="1" customFormat="1" ht="10.35" customHeight="1">
      <c r="B93" s="27"/>
      <c r="L93" s="27"/>
    </row>
    <row r="94" spans="2:12" s="1" customFormat="1" ht="29.25" customHeight="1">
      <c r="B94" s="27"/>
      <c r="C94" s="78" t="s">
        <v>83</v>
      </c>
      <c r="D94" s="70"/>
      <c r="E94" s="70"/>
      <c r="F94" s="70"/>
      <c r="G94" s="70"/>
      <c r="H94" s="70"/>
      <c r="I94" s="70"/>
      <c r="J94" s="79" t="s">
        <v>84</v>
      </c>
      <c r="K94" s="70"/>
      <c r="L94" s="27"/>
    </row>
    <row r="95" spans="2:12" s="1" customFormat="1" ht="10.35" customHeight="1">
      <c r="B95" s="27"/>
      <c r="L95" s="27"/>
    </row>
    <row r="96" spans="2:12" s="1" customFormat="1" ht="22.9" customHeight="1">
      <c r="B96" s="27"/>
      <c r="C96" s="80" t="s">
        <v>85</v>
      </c>
      <c r="J96" s="54">
        <f>J125</f>
        <v>0</v>
      </c>
      <c r="L96" s="27"/>
    </row>
    <row r="97" spans="2:12" s="8" customFormat="1" ht="24.95" customHeight="1">
      <c r="B97" s="81"/>
      <c r="D97" s="82" t="s">
        <v>86</v>
      </c>
      <c r="E97" s="83"/>
      <c r="F97" s="83"/>
      <c r="G97" s="83"/>
      <c r="H97" s="83"/>
      <c r="I97" s="83"/>
      <c r="J97" s="84">
        <f>J126</f>
        <v>0</v>
      </c>
      <c r="L97" s="81"/>
    </row>
    <row r="98" spans="2:12" s="9" customFormat="1" ht="19.899999999999999" customHeight="1">
      <c r="B98" s="85"/>
      <c r="D98" s="86" t="s">
        <v>94</v>
      </c>
      <c r="E98" s="87"/>
      <c r="F98" s="87"/>
      <c r="G98" s="87"/>
      <c r="H98" s="87"/>
      <c r="I98" s="87"/>
      <c r="J98" s="88">
        <f>J127</f>
        <v>0</v>
      </c>
      <c r="L98" s="85"/>
    </row>
    <row r="99" spans="2:12" s="8" customFormat="1" ht="24.95" customHeight="1">
      <c r="B99" s="81"/>
      <c r="D99" s="82" t="s">
        <v>95</v>
      </c>
      <c r="E99" s="83"/>
      <c r="F99" s="83"/>
      <c r="G99" s="83"/>
      <c r="H99" s="83"/>
      <c r="I99" s="83"/>
      <c r="J99" s="84">
        <f>J129</f>
        <v>0</v>
      </c>
      <c r="L99" s="81"/>
    </row>
    <row r="100" spans="2:12" s="9" customFormat="1" ht="19.899999999999999" customHeight="1">
      <c r="B100" s="85"/>
      <c r="D100" s="86" t="s">
        <v>1394</v>
      </c>
      <c r="E100" s="87"/>
      <c r="F100" s="87"/>
      <c r="G100" s="87"/>
      <c r="H100" s="87"/>
      <c r="I100" s="87"/>
      <c r="J100" s="88">
        <f>J130</f>
        <v>0</v>
      </c>
      <c r="L100" s="85"/>
    </row>
    <row r="101" spans="2:12" s="9" customFormat="1" ht="19.899999999999999" customHeight="1">
      <c r="B101" s="85"/>
      <c r="D101" s="86" t="s">
        <v>105</v>
      </c>
      <c r="E101" s="87"/>
      <c r="F101" s="87"/>
      <c r="G101" s="87"/>
      <c r="H101" s="87"/>
      <c r="I101" s="87"/>
      <c r="J101" s="88">
        <f>J139</f>
        <v>0</v>
      </c>
      <c r="L101" s="85"/>
    </row>
    <row r="102" spans="2:12" s="9" customFormat="1" ht="19.899999999999999" customHeight="1">
      <c r="B102" s="85"/>
      <c r="D102" s="86" t="s">
        <v>1395</v>
      </c>
      <c r="E102" s="87"/>
      <c r="F102" s="87"/>
      <c r="G102" s="87"/>
      <c r="H102" s="87"/>
      <c r="I102" s="87"/>
      <c r="J102" s="88">
        <f>J143</f>
        <v>0</v>
      </c>
      <c r="L102" s="85"/>
    </row>
    <row r="103" spans="2:12" s="8" customFormat="1" ht="24.95" customHeight="1">
      <c r="B103" s="81"/>
      <c r="D103" s="82" t="s">
        <v>1396</v>
      </c>
      <c r="E103" s="83"/>
      <c r="F103" s="83"/>
      <c r="G103" s="83"/>
      <c r="H103" s="83"/>
      <c r="I103" s="83"/>
      <c r="J103" s="84">
        <f>J145</f>
        <v>0</v>
      </c>
      <c r="L103" s="81"/>
    </row>
    <row r="104" spans="2:12" s="9" customFormat="1" ht="19.899999999999999" customHeight="1">
      <c r="B104" s="85"/>
      <c r="D104" s="86" t="s">
        <v>1397</v>
      </c>
      <c r="E104" s="87"/>
      <c r="F104" s="87"/>
      <c r="G104" s="87"/>
      <c r="H104" s="87"/>
      <c r="I104" s="87"/>
      <c r="J104" s="88">
        <f>J146</f>
        <v>0</v>
      </c>
      <c r="L104" s="85"/>
    </row>
    <row r="105" spans="2:12" s="8" customFormat="1" ht="24.95" customHeight="1">
      <c r="B105" s="81"/>
      <c r="D105" s="82" t="s">
        <v>1398</v>
      </c>
      <c r="E105" s="83"/>
      <c r="F105" s="83"/>
      <c r="G105" s="83"/>
      <c r="H105" s="83"/>
      <c r="I105" s="83"/>
      <c r="J105" s="84">
        <f>J153</f>
        <v>0</v>
      </c>
      <c r="L105" s="81"/>
    </row>
    <row r="106" spans="2:12" s="1" customFormat="1" ht="21.75" customHeight="1">
      <c r="B106" s="27"/>
      <c r="L106" s="27"/>
    </row>
    <row r="107" spans="2:12" s="1" customFormat="1" ht="6.95" customHeight="1">
      <c r="B107" s="39"/>
      <c r="C107" s="40"/>
      <c r="D107" s="40"/>
      <c r="E107" s="40"/>
      <c r="F107" s="40"/>
      <c r="G107" s="40"/>
      <c r="H107" s="40"/>
      <c r="I107" s="40"/>
      <c r="J107" s="40"/>
      <c r="K107" s="40"/>
      <c r="L107" s="27"/>
    </row>
    <row r="111" spans="2:12" s="1" customFormat="1" ht="6.95" customHeight="1">
      <c r="B111" s="41"/>
      <c r="C111" s="42"/>
      <c r="D111" s="42"/>
      <c r="E111" s="42"/>
      <c r="F111" s="42"/>
      <c r="G111" s="42"/>
      <c r="H111" s="42"/>
      <c r="I111" s="42"/>
      <c r="J111" s="42"/>
      <c r="K111" s="42"/>
      <c r="L111" s="27"/>
    </row>
    <row r="112" spans="2:12" s="1" customFormat="1" ht="24.95" customHeight="1">
      <c r="B112" s="27"/>
      <c r="C112" s="20" t="s">
        <v>111</v>
      </c>
      <c r="L112" s="27"/>
    </row>
    <row r="113" spans="2:12" s="1" customFormat="1" ht="6.95" customHeight="1">
      <c r="B113" s="27"/>
      <c r="L113" s="27"/>
    </row>
    <row r="114" spans="2:12" s="1" customFormat="1" ht="12" customHeight="1">
      <c r="B114" s="27"/>
      <c r="C114" s="24" t="s">
        <v>10</v>
      </c>
      <c r="L114" s="27"/>
    </row>
    <row r="115" spans="2:12" s="1" customFormat="1" ht="16.5" customHeight="1">
      <c r="B115" s="27"/>
      <c r="E115" s="163" t="str">
        <f>E7</f>
        <v>Obnova a nadstavba Materskej školy Hrubá Borša</v>
      </c>
      <c r="F115" s="164"/>
      <c r="G115" s="164"/>
      <c r="H115" s="164"/>
      <c r="L115" s="27"/>
    </row>
    <row r="116" spans="2:12" s="1" customFormat="1" ht="12" customHeight="1">
      <c r="B116" s="27"/>
      <c r="C116" s="24" t="s">
        <v>80</v>
      </c>
      <c r="L116" s="27"/>
    </row>
    <row r="117" spans="2:12" s="1" customFormat="1" ht="16.5" customHeight="1">
      <c r="B117" s="27"/>
      <c r="E117" s="154" t="str">
        <f>E9</f>
        <v>4 - Plynoinštalácia</v>
      </c>
      <c r="F117" s="162"/>
      <c r="G117" s="162"/>
      <c r="H117" s="162"/>
      <c r="L117" s="27"/>
    </row>
    <row r="118" spans="2:12" s="1" customFormat="1" ht="6.95" customHeight="1">
      <c r="B118" s="27"/>
      <c r="L118" s="27"/>
    </row>
    <row r="119" spans="2:12" s="1" customFormat="1" ht="12" customHeight="1">
      <c r="B119" s="27"/>
      <c r="C119" s="24" t="s">
        <v>14</v>
      </c>
      <c r="F119" s="22" t="str">
        <f>F12</f>
        <v xml:space="preserve"> </v>
      </c>
      <c r="I119" s="24" t="s">
        <v>16</v>
      </c>
      <c r="J119" s="47" t="str">
        <f>IF(J12="","",J12)</f>
        <v/>
      </c>
      <c r="L119" s="27"/>
    </row>
    <row r="120" spans="2:12" s="1" customFormat="1" ht="6.95" customHeight="1">
      <c r="B120" s="27"/>
      <c r="L120" s="27"/>
    </row>
    <row r="121" spans="2:12" s="1" customFormat="1" ht="15.2" customHeight="1">
      <c r="B121" s="27"/>
      <c r="C121" s="24" t="s">
        <v>17</v>
      </c>
      <c r="F121" s="22" t="str">
        <f>E15</f>
        <v xml:space="preserve"> </v>
      </c>
      <c r="I121" s="24" t="s">
        <v>21</v>
      </c>
      <c r="J121" s="25" t="str">
        <f>E21</f>
        <v xml:space="preserve"> </v>
      </c>
      <c r="L121" s="27"/>
    </row>
    <row r="122" spans="2:12" s="1" customFormat="1" ht="15.2" customHeight="1">
      <c r="B122" s="27"/>
      <c r="C122" s="24" t="s">
        <v>20</v>
      </c>
      <c r="F122" s="22" t="str">
        <f>IF(E18="","",E18)</f>
        <v xml:space="preserve"> </v>
      </c>
      <c r="I122" s="24" t="s">
        <v>23</v>
      </c>
      <c r="J122" s="25" t="str">
        <f>E24</f>
        <v xml:space="preserve"> </v>
      </c>
      <c r="L122" s="27"/>
    </row>
    <row r="123" spans="2:12" s="1" customFormat="1" ht="10.35" customHeight="1">
      <c r="B123" s="27"/>
      <c r="L123" s="27"/>
    </row>
    <row r="124" spans="2:12" s="10" customFormat="1" ht="29.25" customHeight="1">
      <c r="B124" s="89"/>
      <c r="C124" s="90" t="s">
        <v>112</v>
      </c>
      <c r="D124" s="91" t="s">
        <v>49</v>
      </c>
      <c r="E124" s="91" t="s">
        <v>45</v>
      </c>
      <c r="F124" s="91" t="s">
        <v>46</v>
      </c>
      <c r="G124" s="91" t="s">
        <v>113</v>
      </c>
      <c r="H124" s="91" t="s">
        <v>114</v>
      </c>
      <c r="I124" s="91" t="s">
        <v>115</v>
      </c>
      <c r="J124" s="92" t="s">
        <v>84</v>
      </c>
      <c r="K124" s="93" t="s">
        <v>116</v>
      </c>
      <c r="L124" s="89"/>
    </row>
    <row r="125" spans="2:12" s="1" customFormat="1" ht="22.9" customHeight="1">
      <c r="B125" s="27"/>
      <c r="C125" s="52" t="s">
        <v>85</v>
      </c>
      <c r="J125" s="94">
        <f>J126+J129+J145+J153</f>
        <v>0</v>
      </c>
      <c r="L125" s="27"/>
    </row>
    <row r="126" spans="2:12" s="11" customFormat="1" ht="25.9" customHeight="1">
      <c r="B126" s="95"/>
      <c r="D126" s="96" t="s">
        <v>51</v>
      </c>
      <c r="E126" s="97" t="s">
        <v>117</v>
      </c>
      <c r="F126" s="97" t="s">
        <v>118</v>
      </c>
      <c r="J126" s="98">
        <f>J127</f>
        <v>0</v>
      </c>
      <c r="L126" s="95"/>
    </row>
    <row r="127" spans="2:12" s="11" customFormat="1" ht="22.9" customHeight="1">
      <c r="B127" s="95"/>
      <c r="D127" s="96" t="s">
        <v>51</v>
      </c>
      <c r="E127" s="99" t="s">
        <v>553</v>
      </c>
      <c r="F127" s="99" t="s">
        <v>579</v>
      </c>
      <c r="J127" s="100">
        <f>J128</f>
        <v>0</v>
      </c>
      <c r="L127" s="95"/>
    </row>
    <row r="128" spans="2:12" s="1" customFormat="1" ht="24" customHeight="1">
      <c r="B128" s="101"/>
      <c r="C128" s="102" t="s">
        <v>57</v>
      </c>
      <c r="D128" s="102" t="s">
        <v>120</v>
      </c>
      <c r="E128" s="103" t="s">
        <v>1399</v>
      </c>
      <c r="F128" s="104" t="s">
        <v>1400</v>
      </c>
      <c r="G128" s="105" t="s">
        <v>163</v>
      </c>
      <c r="H128" s="106">
        <v>0.02</v>
      </c>
      <c r="I128" s="107">
        <v>0</v>
      </c>
      <c r="J128" s="107">
        <f>ROUND(I128*H128,2)</f>
        <v>0</v>
      </c>
      <c r="K128" s="104" t="s">
        <v>1401</v>
      </c>
      <c r="L128" s="27"/>
    </row>
    <row r="129" spans="2:12" s="11" customFormat="1" ht="25.9" customHeight="1">
      <c r="B129" s="95"/>
      <c r="D129" s="96" t="s">
        <v>51</v>
      </c>
      <c r="E129" s="97" t="s">
        <v>583</v>
      </c>
      <c r="F129" s="97" t="s">
        <v>584</v>
      </c>
      <c r="J129" s="98">
        <f>J130+J139+J143</f>
        <v>0</v>
      </c>
      <c r="L129" s="95"/>
    </row>
    <row r="130" spans="2:12" s="11" customFormat="1" ht="22.9" customHeight="1">
      <c r="B130" s="95"/>
      <c r="D130" s="96" t="s">
        <v>51</v>
      </c>
      <c r="E130" s="99" t="s">
        <v>1402</v>
      </c>
      <c r="F130" s="99" t="s">
        <v>1403</v>
      </c>
      <c r="J130" s="100">
        <f>SUM(J131:J138)</f>
        <v>0</v>
      </c>
      <c r="L130" s="95"/>
    </row>
    <row r="131" spans="2:12" s="1" customFormat="1" ht="24" customHeight="1">
      <c r="B131" s="101"/>
      <c r="C131" s="102" t="s">
        <v>61</v>
      </c>
      <c r="D131" s="102" t="s">
        <v>120</v>
      </c>
      <c r="E131" s="103" t="s">
        <v>1404</v>
      </c>
      <c r="F131" s="104" t="s">
        <v>1405</v>
      </c>
      <c r="G131" s="105" t="s">
        <v>131</v>
      </c>
      <c r="H131" s="106">
        <v>5</v>
      </c>
      <c r="I131" s="107">
        <v>0</v>
      </c>
      <c r="J131" s="107">
        <f t="shared" ref="J131:J138" si="0">ROUND(I131*H131,2)</f>
        <v>0</v>
      </c>
      <c r="K131" s="104" t="s">
        <v>1406</v>
      </c>
      <c r="L131" s="27"/>
    </row>
    <row r="132" spans="2:12" s="1" customFormat="1" ht="24" customHeight="1">
      <c r="B132" s="101"/>
      <c r="C132" s="102" t="s">
        <v>64</v>
      </c>
      <c r="D132" s="102" t="s">
        <v>120</v>
      </c>
      <c r="E132" s="103" t="s">
        <v>1407</v>
      </c>
      <c r="F132" s="104" t="s">
        <v>1408</v>
      </c>
      <c r="G132" s="105" t="s">
        <v>711</v>
      </c>
      <c r="H132" s="106">
        <v>1</v>
      </c>
      <c r="I132" s="107">
        <v>0</v>
      </c>
      <c r="J132" s="107">
        <f t="shared" si="0"/>
        <v>0</v>
      </c>
      <c r="K132" s="104" t="s">
        <v>1406</v>
      </c>
      <c r="L132" s="27"/>
    </row>
    <row r="133" spans="2:12" s="1" customFormat="1" ht="24" customHeight="1">
      <c r="B133" s="101"/>
      <c r="C133" s="102" t="s">
        <v>67</v>
      </c>
      <c r="D133" s="102" t="s">
        <v>120</v>
      </c>
      <c r="E133" s="103" t="s">
        <v>1409</v>
      </c>
      <c r="F133" s="104" t="s">
        <v>1410</v>
      </c>
      <c r="G133" s="105" t="s">
        <v>131</v>
      </c>
      <c r="H133" s="106">
        <v>5</v>
      </c>
      <c r="I133" s="107">
        <v>0</v>
      </c>
      <c r="J133" s="107">
        <f t="shared" si="0"/>
        <v>0</v>
      </c>
      <c r="K133" s="104" t="s">
        <v>1401</v>
      </c>
      <c r="L133" s="27"/>
    </row>
    <row r="134" spans="2:12" s="1" customFormat="1" ht="24" customHeight="1">
      <c r="B134" s="101"/>
      <c r="C134" s="102" t="s">
        <v>70</v>
      </c>
      <c r="D134" s="102" t="s">
        <v>120</v>
      </c>
      <c r="E134" s="103" t="s">
        <v>1411</v>
      </c>
      <c r="F134" s="104" t="s">
        <v>1412</v>
      </c>
      <c r="G134" s="105" t="s">
        <v>211</v>
      </c>
      <c r="H134" s="106">
        <v>1</v>
      </c>
      <c r="I134" s="107">
        <v>0</v>
      </c>
      <c r="J134" s="107">
        <f t="shared" si="0"/>
        <v>0</v>
      </c>
      <c r="K134" s="104" t="s">
        <v>1401</v>
      </c>
      <c r="L134" s="27"/>
    </row>
    <row r="135" spans="2:12" s="1" customFormat="1" ht="24" customHeight="1">
      <c r="B135" s="101"/>
      <c r="C135" s="102" t="s">
        <v>73</v>
      </c>
      <c r="D135" s="102" t="s">
        <v>120</v>
      </c>
      <c r="E135" s="103" t="s">
        <v>1413</v>
      </c>
      <c r="F135" s="104" t="s">
        <v>1414</v>
      </c>
      <c r="G135" s="105" t="s">
        <v>211</v>
      </c>
      <c r="H135" s="106">
        <v>1</v>
      </c>
      <c r="I135" s="107">
        <v>0</v>
      </c>
      <c r="J135" s="107">
        <f t="shared" si="0"/>
        <v>0</v>
      </c>
      <c r="K135" s="104" t="s">
        <v>124</v>
      </c>
      <c r="L135" s="27"/>
    </row>
    <row r="136" spans="2:12" s="1" customFormat="1" ht="24" customHeight="1">
      <c r="B136" s="101"/>
      <c r="C136" s="102" t="s">
        <v>76</v>
      </c>
      <c r="D136" s="102" t="s">
        <v>120</v>
      </c>
      <c r="E136" s="103" t="s">
        <v>1415</v>
      </c>
      <c r="F136" s="104" t="s">
        <v>1416</v>
      </c>
      <c r="G136" s="105" t="s">
        <v>211</v>
      </c>
      <c r="H136" s="106">
        <v>1</v>
      </c>
      <c r="I136" s="107">
        <v>0</v>
      </c>
      <c r="J136" s="107">
        <f t="shared" si="0"/>
        <v>0</v>
      </c>
      <c r="K136" s="104" t="s">
        <v>1401</v>
      </c>
      <c r="L136" s="27"/>
    </row>
    <row r="137" spans="2:12" s="1" customFormat="1" ht="24" customHeight="1">
      <c r="B137" s="101"/>
      <c r="C137" s="120" t="s">
        <v>148</v>
      </c>
      <c r="D137" s="120" t="s">
        <v>160</v>
      </c>
      <c r="E137" s="121" t="s">
        <v>1417</v>
      </c>
      <c r="F137" s="122" t="s">
        <v>1418</v>
      </c>
      <c r="G137" s="123" t="s">
        <v>211</v>
      </c>
      <c r="H137" s="124">
        <v>1</v>
      </c>
      <c r="I137" s="125">
        <v>0</v>
      </c>
      <c r="J137" s="125">
        <f t="shared" si="0"/>
        <v>0</v>
      </c>
      <c r="K137" s="122" t="s">
        <v>1401</v>
      </c>
      <c r="L137" s="126"/>
    </row>
    <row r="138" spans="2:12" s="1" customFormat="1" ht="24" customHeight="1">
      <c r="B138" s="101"/>
      <c r="C138" s="102" t="s">
        <v>153</v>
      </c>
      <c r="D138" s="102" t="s">
        <v>120</v>
      </c>
      <c r="E138" s="103" t="s">
        <v>1419</v>
      </c>
      <c r="F138" s="104" t="s">
        <v>1420</v>
      </c>
      <c r="G138" s="105" t="s">
        <v>163</v>
      </c>
      <c r="H138" s="106">
        <v>1.4999999999999999E-2</v>
      </c>
      <c r="I138" s="107">
        <v>0</v>
      </c>
      <c r="J138" s="107">
        <f t="shared" si="0"/>
        <v>0</v>
      </c>
      <c r="K138" s="104" t="s">
        <v>1421</v>
      </c>
      <c r="L138" s="27"/>
    </row>
    <row r="139" spans="2:12" s="11" customFormat="1" ht="22.9" customHeight="1">
      <c r="B139" s="95"/>
      <c r="D139" s="96" t="s">
        <v>51</v>
      </c>
      <c r="E139" s="99" t="s">
        <v>1066</v>
      </c>
      <c r="F139" s="99" t="s">
        <v>1067</v>
      </c>
      <c r="J139" s="100">
        <f>SUM(J140:J142)</f>
        <v>0</v>
      </c>
      <c r="L139" s="95"/>
    </row>
    <row r="140" spans="2:12" s="1" customFormat="1" ht="16.5" customHeight="1">
      <c r="B140" s="101"/>
      <c r="C140" s="102" t="s">
        <v>159</v>
      </c>
      <c r="D140" s="102" t="s">
        <v>120</v>
      </c>
      <c r="E140" s="103" t="s">
        <v>1422</v>
      </c>
      <c r="F140" s="104" t="s">
        <v>1423</v>
      </c>
      <c r="G140" s="105" t="s">
        <v>257</v>
      </c>
      <c r="H140" s="106">
        <v>1</v>
      </c>
      <c r="I140" s="107">
        <v>0</v>
      </c>
      <c r="J140" s="107">
        <f>ROUND(I140*H140,2)</f>
        <v>0</v>
      </c>
      <c r="K140" s="104" t="s">
        <v>1401</v>
      </c>
      <c r="L140" s="27"/>
    </row>
    <row r="141" spans="2:12" s="1" customFormat="1" ht="24" customHeight="1">
      <c r="B141" s="101"/>
      <c r="C141" s="120" t="s">
        <v>165</v>
      </c>
      <c r="D141" s="120" t="s">
        <v>160</v>
      </c>
      <c r="E141" s="121" t="s">
        <v>1424</v>
      </c>
      <c r="F141" s="122" t="s">
        <v>1425</v>
      </c>
      <c r="G141" s="123" t="s">
        <v>211</v>
      </c>
      <c r="H141" s="124">
        <v>4</v>
      </c>
      <c r="I141" s="125">
        <v>0</v>
      </c>
      <c r="J141" s="125">
        <f>ROUND(I141*H141,2)</f>
        <v>0</v>
      </c>
      <c r="K141" s="122" t="s">
        <v>1</v>
      </c>
      <c r="L141" s="126"/>
    </row>
    <row r="142" spans="2:12" s="1" customFormat="1" ht="24" customHeight="1">
      <c r="B142" s="101"/>
      <c r="C142" s="102" t="s">
        <v>169</v>
      </c>
      <c r="D142" s="102" t="s">
        <v>120</v>
      </c>
      <c r="E142" s="103" t="s">
        <v>1426</v>
      </c>
      <c r="F142" s="104" t="s">
        <v>1356</v>
      </c>
      <c r="G142" s="105" t="s">
        <v>163</v>
      </c>
      <c r="H142" s="106">
        <v>0.15</v>
      </c>
      <c r="I142" s="107">
        <v>0</v>
      </c>
      <c r="J142" s="107">
        <f>ROUND(I142*H142,2)</f>
        <v>0</v>
      </c>
      <c r="K142" s="104" t="s">
        <v>1421</v>
      </c>
      <c r="L142" s="27"/>
    </row>
    <row r="143" spans="2:12" s="11" customFormat="1" ht="22.9" customHeight="1">
      <c r="B143" s="95"/>
      <c r="D143" s="96" t="s">
        <v>51</v>
      </c>
      <c r="E143" s="99" t="s">
        <v>1314</v>
      </c>
      <c r="F143" s="99" t="s">
        <v>1427</v>
      </c>
      <c r="J143" s="100">
        <f>J144</f>
        <v>0</v>
      </c>
      <c r="L143" s="95"/>
    </row>
    <row r="144" spans="2:12" s="1" customFormat="1" ht="36" customHeight="1">
      <c r="B144" s="101"/>
      <c r="C144" s="102" t="s">
        <v>173</v>
      </c>
      <c r="D144" s="102" t="s">
        <v>120</v>
      </c>
      <c r="E144" s="103" t="s">
        <v>1428</v>
      </c>
      <c r="F144" s="104" t="s">
        <v>1429</v>
      </c>
      <c r="G144" s="105" t="s">
        <v>131</v>
      </c>
      <c r="H144" s="106">
        <v>5</v>
      </c>
      <c r="I144" s="107">
        <v>0</v>
      </c>
      <c r="J144" s="107">
        <f>ROUND(I144*H144,2)</f>
        <v>0</v>
      </c>
      <c r="K144" s="104" t="s">
        <v>1401</v>
      </c>
      <c r="L144" s="27"/>
    </row>
    <row r="145" spans="2:12" s="11" customFormat="1" ht="25.9" customHeight="1">
      <c r="B145" s="95"/>
      <c r="D145" s="96" t="s">
        <v>51</v>
      </c>
      <c r="E145" s="97" t="s">
        <v>160</v>
      </c>
      <c r="F145" s="97" t="s">
        <v>1430</v>
      </c>
      <c r="J145" s="98">
        <f>J146</f>
        <v>0</v>
      </c>
      <c r="L145" s="95"/>
    </row>
    <row r="146" spans="2:12" s="11" customFormat="1" ht="22.9" customHeight="1">
      <c r="B146" s="95"/>
      <c r="D146" s="96" t="s">
        <v>51</v>
      </c>
      <c r="E146" s="99" t="s">
        <v>1431</v>
      </c>
      <c r="F146" s="99" t="s">
        <v>1432</v>
      </c>
      <c r="J146" s="100">
        <f>SUM(J147:J152)</f>
        <v>0</v>
      </c>
      <c r="L146" s="95"/>
    </row>
    <row r="147" spans="2:12" s="1" customFormat="1" ht="16.5" customHeight="1">
      <c r="B147" s="101"/>
      <c r="C147" s="102" t="s">
        <v>177</v>
      </c>
      <c r="D147" s="102" t="s">
        <v>120</v>
      </c>
      <c r="E147" s="103" t="s">
        <v>1433</v>
      </c>
      <c r="F147" s="104" t="s">
        <v>1434</v>
      </c>
      <c r="G147" s="105" t="s">
        <v>131</v>
      </c>
      <c r="H147" s="106">
        <v>5</v>
      </c>
      <c r="I147" s="107">
        <v>0</v>
      </c>
      <c r="J147" s="107">
        <f t="shared" ref="J147:J152" si="1">ROUND(I147*H147,2)</f>
        <v>0</v>
      </c>
      <c r="K147" s="104" t="s">
        <v>1401</v>
      </c>
      <c r="L147" s="27"/>
    </row>
    <row r="148" spans="2:12" s="1" customFormat="1" ht="24" customHeight="1">
      <c r="B148" s="101"/>
      <c r="C148" s="102" t="s">
        <v>181</v>
      </c>
      <c r="D148" s="102" t="s">
        <v>120</v>
      </c>
      <c r="E148" s="103" t="s">
        <v>1435</v>
      </c>
      <c r="F148" s="104" t="s">
        <v>1436</v>
      </c>
      <c r="G148" s="105" t="s">
        <v>131</v>
      </c>
      <c r="H148" s="106">
        <v>5</v>
      </c>
      <c r="I148" s="107">
        <v>0</v>
      </c>
      <c r="J148" s="107">
        <f t="shared" si="1"/>
        <v>0</v>
      </c>
      <c r="K148" s="104" t="s">
        <v>1401</v>
      </c>
      <c r="L148" s="27"/>
    </row>
    <row r="149" spans="2:12" s="1" customFormat="1" ht="24" customHeight="1">
      <c r="B149" s="101"/>
      <c r="C149" s="102" t="s">
        <v>184</v>
      </c>
      <c r="D149" s="102" t="s">
        <v>120</v>
      </c>
      <c r="E149" s="103" t="s">
        <v>1437</v>
      </c>
      <c r="F149" s="104" t="s">
        <v>1438</v>
      </c>
      <c r="G149" s="105" t="s">
        <v>1439</v>
      </c>
      <c r="H149" s="106">
        <v>1</v>
      </c>
      <c r="I149" s="107">
        <v>0</v>
      </c>
      <c r="J149" s="107">
        <f t="shared" si="1"/>
        <v>0</v>
      </c>
      <c r="K149" s="104" t="s">
        <v>1401</v>
      </c>
      <c r="L149" s="27"/>
    </row>
    <row r="150" spans="2:12" s="1" customFormat="1" ht="16.5" customHeight="1">
      <c r="B150" s="101"/>
      <c r="C150" s="102" t="s">
        <v>189</v>
      </c>
      <c r="D150" s="102" t="s">
        <v>120</v>
      </c>
      <c r="E150" s="103" t="s">
        <v>1440</v>
      </c>
      <c r="F150" s="104" t="s">
        <v>1441</v>
      </c>
      <c r="G150" s="105" t="s">
        <v>1439</v>
      </c>
      <c r="H150" s="106">
        <v>1</v>
      </c>
      <c r="I150" s="107">
        <v>0</v>
      </c>
      <c r="J150" s="107">
        <f t="shared" si="1"/>
        <v>0</v>
      </c>
      <c r="K150" s="104" t="s">
        <v>1401</v>
      </c>
      <c r="L150" s="27"/>
    </row>
    <row r="151" spans="2:12" s="1" customFormat="1" ht="16.5" customHeight="1">
      <c r="B151" s="101"/>
      <c r="C151" s="102" t="s">
        <v>196</v>
      </c>
      <c r="D151" s="102" t="s">
        <v>120</v>
      </c>
      <c r="E151" s="103" t="s">
        <v>1442</v>
      </c>
      <c r="F151" s="104" t="s">
        <v>1443</v>
      </c>
      <c r="G151" s="105" t="s">
        <v>131</v>
      </c>
      <c r="H151" s="106">
        <v>5</v>
      </c>
      <c r="I151" s="107">
        <v>0</v>
      </c>
      <c r="J151" s="107">
        <f t="shared" si="1"/>
        <v>0</v>
      </c>
      <c r="K151" s="104" t="s">
        <v>1401</v>
      </c>
      <c r="L151" s="27"/>
    </row>
    <row r="152" spans="2:12" s="1" customFormat="1" ht="16.5" customHeight="1">
      <c r="B152" s="101"/>
      <c r="C152" s="102" t="s">
        <v>202</v>
      </c>
      <c r="D152" s="102" t="s">
        <v>120</v>
      </c>
      <c r="E152" s="103" t="s">
        <v>1444</v>
      </c>
      <c r="F152" s="104" t="s">
        <v>1445</v>
      </c>
      <c r="G152" s="105" t="s">
        <v>131</v>
      </c>
      <c r="H152" s="106">
        <v>5</v>
      </c>
      <c r="I152" s="107">
        <v>0</v>
      </c>
      <c r="J152" s="107">
        <f t="shared" si="1"/>
        <v>0</v>
      </c>
      <c r="K152" s="104" t="s">
        <v>1401</v>
      </c>
      <c r="L152" s="27"/>
    </row>
    <row r="153" spans="2:12" s="11" customFormat="1" ht="25.9" customHeight="1">
      <c r="B153" s="95"/>
      <c r="D153" s="96" t="s">
        <v>51</v>
      </c>
      <c r="E153" s="97" t="s">
        <v>1446</v>
      </c>
      <c r="F153" s="97" t="s">
        <v>1447</v>
      </c>
      <c r="J153" s="98">
        <f>SUM(J154:J156)</f>
        <v>0</v>
      </c>
      <c r="L153" s="95"/>
    </row>
    <row r="154" spans="2:12" s="1" customFormat="1" ht="36" customHeight="1">
      <c r="B154" s="101"/>
      <c r="C154" s="102" t="s">
        <v>6</v>
      </c>
      <c r="D154" s="102" t="s">
        <v>120</v>
      </c>
      <c r="E154" s="103" t="s">
        <v>1448</v>
      </c>
      <c r="F154" s="104" t="s">
        <v>1449</v>
      </c>
      <c r="G154" s="105" t="s">
        <v>1450</v>
      </c>
      <c r="H154" s="106">
        <v>18</v>
      </c>
      <c r="I154" s="107">
        <v>0</v>
      </c>
      <c r="J154" s="107">
        <f>ROUND(I154*H154,2)</f>
        <v>0</v>
      </c>
      <c r="K154" s="104" t="s">
        <v>1401</v>
      </c>
      <c r="L154" s="27"/>
    </row>
    <row r="155" spans="2:12" s="1" customFormat="1" ht="36" customHeight="1">
      <c r="B155" s="101"/>
      <c r="C155" s="102" t="s">
        <v>212</v>
      </c>
      <c r="D155" s="102" t="s">
        <v>120</v>
      </c>
      <c r="E155" s="103" t="s">
        <v>1451</v>
      </c>
      <c r="F155" s="104" t="s">
        <v>1452</v>
      </c>
      <c r="G155" s="105" t="s">
        <v>1453</v>
      </c>
      <c r="H155" s="106">
        <v>1</v>
      </c>
      <c r="I155" s="107">
        <v>0</v>
      </c>
      <c r="J155" s="107">
        <f>ROUND(I155*H155,2)</f>
        <v>0</v>
      </c>
      <c r="K155" s="104" t="s">
        <v>1454</v>
      </c>
      <c r="L155" s="27"/>
    </row>
    <row r="156" spans="2:12" s="1" customFormat="1" ht="16.5" customHeight="1">
      <c r="B156" s="101"/>
      <c r="C156" s="102" t="s">
        <v>215</v>
      </c>
      <c r="D156" s="102" t="s">
        <v>120</v>
      </c>
      <c r="E156" s="103" t="s">
        <v>1455</v>
      </c>
      <c r="F156" s="104" t="s">
        <v>1456</v>
      </c>
      <c r="G156" s="105" t="s">
        <v>1453</v>
      </c>
      <c r="H156" s="106">
        <v>1</v>
      </c>
      <c r="I156" s="107">
        <v>0</v>
      </c>
      <c r="J156" s="107">
        <f>ROUND(I156*H156,2)</f>
        <v>0</v>
      </c>
      <c r="K156" s="104" t="s">
        <v>1454</v>
      </c>
      <c r="L156" s="27"/>
    </row>
    <row r="157" spans="2:12" s="1" customFormat="1" ht="6.95" customHeight="1">
      <c r="B157" s="39"/>
      <c r="C157" s="40"/>
      <c r="D157" s="40"/>
      <c r="E157" s="40"/>
      <c r="F157" s="40"/>
      <c r="G157" s="40"/>
      <c r="H157" s="40"/>
      <c r="I157" s="40"/>
      <c r="J157" s="40"/>
      <c r="K157" s="40"/>
      <c r="L157" s="27"/>
    </row>
  </sheetData>
  <autoFilter ref="C124:K156"/>
  <mergeCells count="8">
    <mergeCell ref="E87:H87"/>
    <mergeCell ref="E115:H115"/>
    <mergeCell ref="E117:H117"/>
    <mergeCell ref="E7:H7"/>
    <mergeCell ref="E9:H9"/>
    <mergeCell ref="E18:H18"/>
    <mergeCell ref="E27:H27"/>
    <mergeCell ref="E85:H85"/>
  </mergeCells>
  <pageMargins left="0.39370078740157483" right="0.39370078740157483" top="0.39370078740157483" bottom="0.39370078740157483" header="0" footer="0"/>
  <pageSetup paperSize="9" scale="89" fitToHeight="10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8"/>
  <sheetViews>
    <sheetView showGridLines="0" workbookViewId="0">
      <selection activeCell="I238" sqref="I238"/>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customWidth="1"/>
    <col min="11" max="11" width="20.1640625" hidden="1" customWidth="1"/>
    <col min="12" max="12" width="9.33203125" customWidth="1"/>
    <col min="13" max="13" width="12.33203125" customWidth="1"/>
    <col min="14" max="14" width="15" customWidth="1"/>
    <col min="15" max="15" width="11" customWidth="1"/>
    <col min="16" max="16" width="15" customWidth="1"/>
    <col min="17" max="17" width="16.33203125" customWidth="1"/>
    <col min="18" max="18" width="11" customWidth="1"/>
    <col min="19" max="19" width="15" customWidth="1"/>
    <col min="20" max="20" width="16.33203125" customWidth="1"/>
  </cols>
  <sheetData>
    <row r="1" spans="1:12">
      <c r="A1" s="64"/>
    </row>
    <row r="2" spans="1:12" ht="36.950000000000003" customHeight="1">
      <c r="L2" s="129" t="s">
        <v>4</v>
      </c>
    </row>
    <row r="3" spans="1:12" ht="6.95" customHeight="1">
      <c r="B3" s="17"/>
      <c r="C3" s="18"/>
      <c r="D3" s="18"/>
      <c r="E3" s="18"/>
      <c r="F3" s="18"/>
      <c r="G3" s="18"/>
      <c r="H3" s="18"/>
      <c r="I3" s="18"/>
      <c r="J3" s="18"/>
      <c r="K3" s="18"/>
      <c r="L3" s="19"/>
    </row>
    <row r="4" spans="1:12" ht="24.95" customHeight="1">
      <c r="B4" s="19"/>
      <c r="D4" s="20" t="s">
        <v>79</v>
      </c>
      <c r="L4" s="19"/>
    </row>
    <row r="5" spans="1:12" ht="6.95" customHeight="1">
      <c r="B5" s="19"/>
      <c r="L5" s="19"/>
    </row>
    <row r="6" spans="1:12" ht="12" customHeight="1">
      <c r="B6" s="19"/>
      <c r="D6" s="24" t="s">
        <v>10</v>
      </c>
      <c r="L6" s="19"/>
    </row>
    <row r="7" spans="1:12" ht="16.5" customHeight="1">
      <c r="B7" s="19"/>
      <c r="E7" s="163" t="str">
        <f>'Rekapitulácia stavby'!K6</f>
        <v>Obnova a nadstavba Materskej školy Hrubá Borša</v>
      </c>
      <c r="F7" s="164"/>
      <c r="G7" s="164"/>
      <c r="H7" s="164"/>
      <c r="L7" s="19"/>
    </row>
    <row r="8" spans="1:12" s="1" customFormat="1" ht="12" customHeight="1">
      <c r="B8" s="27"/>
      <c r="D8" s="24" t="s">
        <v>80</v>
      </c>
      <c r="L8" s="27"/>
    </row>
    <row r="9" spans="1:12" s="1" customFormat="1" ht="36.950000000000003" customHeight="1">
      <c r="B9" s="27"/>
      <c r="E9" s="154" t="s">
        <v>1457</v>
      </c>
      <c r="F9" s="162"/>
      <c r="G9" s="162"/>
      <c r="H9" s="162"/>
      <c r="L9" s="27"/>
    </row>
    <row r="10" spans="1:12" s="1" customFormat="1">
      <c r="B10" s="27"/>
      <c r="L10" s="27"/>
    </row>
    <row r="11" spans="1:12" s="1" customFormat="1" ht="12" customHeight="1">
      <c r="B11" s="27"/>
      <c r="D11" s="24" t="s">
        <v>12</v>
      </c>
      <c r="F11" s="22" t="s">
        <v>1</v>
      </c>
      <c r="I11" s="24" t="s">
        <v>13</v>
      </c>
      <c r="J11" s="22" t="s">
        <v>1</v>
      </c>
      <c r="L11" s="27"/>
    </row>
    <row r="12" spans="1:12" s="1" customFormat="1" ht="12" customHeight="1">
      <c r="B12" s="27"/>
      <c r="D12" s="24" t="s">
        <v>14</v>
      </c>
      <c r="F12" s="22" t="s">
        <v>15</v>
      </c>
      <c r="I12" s="24" t="s">
        <v>16</v>
      </c>
      <c r="J12" s="47"/>
      <c r="L12" s="27"/>
    </row>
    <row r="13" spans="1:12" s="1" customFormat="1" ht="10.9" customHeight="1">
      <c r="B13" s="27"/>
      <c r="L13" s="27"/>
    </row>
    <row r="14" spans="1:12" s="1" customFormat="1" ht="12" customHeight="1">
      <c r="B14" s="27"/>
      <c r="D14" s="24" t="s">
        <v>17</v>
      </c>
      <c r="I14" s="24" t="s">
        <v>18</v>
      </c>
      <c r="J14" s="22" t="str">
        <f>IF('Rekapitulácia stavby'!AN10="","",'Rekapitulácia stavby'!AN10)</f>
        <v/>
      </c>
      <c r="L14" s="27"/>
    </row>
    <row r="15" spans="1:12" s="1" customFormat="1" ht="18" customHeight="1">
      <c r="B15" s="27"/>
      <c r="E15" s="22" t="str">
        <f>IF('Rekapitulácia stavby'!E11="","",'Rekapitulácia stavby'!E11)</f>
        <v xml:space="preserve"> </v>
      </c>
      <c r="I15" s="24" t="s">
        <v>19</v>
      </c>
      <c r="J15" s="22" t="str">
        <f>IF('Rekapitulácia stavby'!AN11="","",'Rekapitulácia stavby'!AN11)</f>
        <v/>
      </c>
      <c r="L15" s="27"/>
    </row>
    <row r="16" spans="1:12" s="1" customFormat="1" ht="6.95" customHeight="1">
      <c r="B16" s="27"/>
      <c r="L16" s="27"/>
    </row>
    <row r="17" spans="2:12" s="1" customFormat="1" ht="12" customHeight="1">
      <c r="B17" s="27"/>
      <c r="D17" s="24" t="s">
        <v>20</v>
      </c>
      <c r="I17" s="24" t="s">
        <v>18</v>
      </c>
      <c r="J17" s="22" t="str">
        <f>'Rekapitulácia stavby'!AN13</f>
        <v/>
      </c>
      <c r="L17" s="27"/>
    </row>
    <row r="18" spans="2:12" s="1" customFormat="1" ht="18" customHeight="1">
      <c r="B18" s="27"/>
      <c r="E18" s="134" t="str">
        <f>'Rekapitulácia stavby'!E14</f>
        <v xml:space="preserve"> </v>
      </c>
      <c r="F18" s="134"/>
      <c r="G18" s="134"/>
      <c r="H18" s="134"/>
      <c r="I18" s="24" t="s">
        <v>19</v>
      </c>
      <c r="J18" s="22" t="str">
        <f>'Rekapitulácia stavby'!AN14</f>
        <v/>
      </c>
      <c r="L18" s="27"/>
    </row>
    <row r="19" spans="2:12" s="1" customFormat="1" ht="6.95" customHeight="1">
      <c r="B19" s="27"/>
      <c r="L19" s="27"/>
    </row>
    <row r="20" spans="2:12" s="1" customFormat="1" ht="12" customHeight="1">
      <c r="B20" s="27"/>
      <c r="D20" s="24" t="s">
        <v>21</v>
      </c>
      <c r="I20" s="24" t="s">
        <v>18</v>
      </c>
      <c r="J20" s="22" t="str">
        <f>IF('Rekapitulácia stavby'!AN16="","",'Rekapitulácia stavby'!AN16)</f>
        <v/>
      </c>
      <c r="L20" s="27"/>
    </row>
    <row r="21" spans="2:12" s="1" customFormat="1" ht="18" customHeight="1">
      <c r="B21" s="27"/>
      <c r="E21" s="22" t="str">
        <f>IF('Rekapitulácia stavby'!E17="","",'Rekapitulácia stavby'!E17)</f>
        <v xml:space="preserve"> </v>
      </c>
      <c r="I21" s="24" t="s">
        <v>19</v>
      </c>
      <c r="J21" s="22" t="str">
        <f>IF('Rekapitulácia stavby'!AN17="","",'Rekapitulácia stavby'!AN17)</f>
        <v/>
      </c>
      <c r="L21" s="27"/>
    </row>
    <row r="22" spans="2:12" s="1" customFormat="1" ht="6.95" customHeight="1">
      <c r="B22" s="27"/>
      <c r="L22" s="27"/>
    </row>
    <row r="23" spans="2:12" s="1" customFormat="1" ht="12" customHeight="1">
      <c r="B23" s="27"/>
      <c r="D23" s="24" t="s">
        <v>23</v>
      </c>
      <c r="I23" s="24" t="s">
        <v>18</v>
      </c>
      <c r="J23" s="22" t="str">
        <f>IF('Rekapitulácia stavby'!AN19="","",'Rekapitulácia stavby'!AN19)</f>
        <v/>
      </c>
      <c r="L23" s="27"/>
    </row>
    <row r="24" spans="2:12" s="1" customFormat="1" ht="18" customHeight="1">
      <c r="B24" s="27"/>
      <c r="E24" s="22" t="str">
        <f>IF('Rekapitulácia stavby'!E20="","",'Rekapitulácia stavby'!E20)</f>
        <v xml:space="preserve"> </v>
      </c>
      <c r="I24" s="24" t="s">
        <v>19</v>
      </c>
      <c r="J24" s="22" t="str">
        <f>IF('Rekapitulácia stavby'!AN20="","",'Rekapitulácia stavby'!AN20)</f>
        <v/>
      </c>
      <c r="L24" s="27"/>
    </row>
    <row r="25" spans="2:12" s="1" customFormat="1" ht="6.95" customHeight="1">
      <c r="B25" s="27"/>
      <c r="L25" s="27"/>
    </row>
    <row r="26" spans="2:12" s="1" customFormat="1" ht="12" customHeight="1">
      <c r="B26" s="27"/>
      <c r="D26" s="24" t="s">
        <v>24</v>
      </c>
      <c r="L26" s="27"/>
    </row>
    <row r="27" spans="2:12" s="7" customFormat="1" ht="16.5" customHeight="1">
      <c r="B27" s="65"/>
      <c r="E27" s="138" t="s">
        <v>1</v>
      </c>
      <c r="F27" s="138"/>
      <c r="G27" s="138"/>
      <c r="H27" s="138"/>
      <c r="L27" s="65"/>
    </row>
    <row r="28" spans="2:12" s="1" customFormat="1" ht="6.95" customHeight="1">
      <c r="B28" s="27"/>
      <c r="L28" s="27"/>
    </row>
    <row r="29" spans="2:12" s="1" customFormat="1" ht="6.95" customHeight="1">
      <c r="B29" s="27"/>
      <c r="D29" s="48"/>
      <c r="E29" s="48"/>
      <c r="F29" s="48"/>
      <c r="G29" s="48"/>
      <c r="H29" s="48"/>
      <c r="I29" s="48"/>
      <c r="J29" s="48"/>
      <c r="K29" s="48"/>
      <c r="L29" s="27"/>
    </row>
    <row r="30" spans="2:12" s="1" customFormat="1" ht="25.35" customHeight="1">
      <c r="B30" s="27"/>
      <c r="D30" s="66" t="s">
        <v>25</v>
      </c>
      <c r="J30" s="54">
        <f>ROUND(J126, 2)</f>
        <v>0</v>
      </c>
      <c r="L30" s="27"/>
    </row>
    <row r="31" spans="2:12" s="1" customFormat="1" ht="6.95" customHeight="1">
      <c r="B31" s="27"/>
      <c r="D31" s="48"/>
      <c r="E31" s="48"/>
      <c r="F31" s="48"/>
      <c r="G31" s="48"/>
      <c r="H31" s="48"/>
      <c r="I31" s="48"/>
      <c r="J31" s="48"/>
      <c r="K31" s="48"/>
      <c r="L31" s="27"/>
    </row>
    <row r="32" spans="2:12" s="1" customFormat="1" ht="14.45" customHeight="1">
      <c r="B32" s="27"/>
      <c r="F32" s="30" t="s">
        <v>27</v>
      </c>
      <c r="I32" s="30" t="s">
        <v>26</v>
      </c>
      <c r="J32" s="30" t="s">
        <v>28</v>
      </c>
      <c r="L32" s="27"/>
    </row>
    <row r="33" spans="2:12" s="1" customFormat="1" ht="14.45" customHeight="1">
      <c r="B33" s="27"/>
      <c r="D33" s="67" t="s">
        <v>29</v>
      </c>
      <c r="E33" s="24" t="s">
        <v>30</v>
      </c>
      <c r="F33" s="68">
        <f>ROUND(J30*0.2,2)</f>
        <v>0</v>
      </c>
      <c r="G33" s="128"/>
      <c r="H33" s="128"/>
      <c r="I33" s="69">
        <v>0.2</v>
      </c>
      <c r="J33" s="68">
        <f>F33</f>
        <v>0</v>
      </c>
      <c r="L33" s="27"/>
    </row>
    <row r="34" spans="2:12" s="1" customFormat="1" ht="14.45" customHeight="1">
      <c r="B34" s="27"/>
      <c r="E34" s="24" t="s">
        <v>31</v>
      </c>
      <c r="F34" s="68"/>
      <c r="G34" s="128"/>
      <c r="H34" s="128"/>
      <c r="I34" s="69">
        <v>0.2</v>
      </c>
      <c r="J34" s="68"/>
      <c r="L34" s="27"/>
    </row>
    <row r="35" spans="2:12" s="1" customFormat="1" ht="14.45" hidden="1" customHeight="1">
      <c r="B35" s="27"/>
      <c r="E35" s="24" t="s">
        <v>32</v>
      </c>
      <c r="F35" s="68" t="e">
        <f>ROUND((SUM(#REF!)),  2)</f>
        <v>#REF!</v>
      </c>
      <c r="I35" s="69">
        <v>0.2</v>
      </c>
      <c r="J35" s="68">
        <f>0</f>
        <v>0</v>
      </c>
      <c r="L35" s="27"/>
    </row>
    <row r="36" spans="2:12" s="1" customFormat="1" ht="14.45" hidden="1" customHeight="1">
      <c r="B36" s="27"/>
      <c r="E36" s="24" t="s">
        <v>33</v>
      </c>
      <c r="F36" s="68" t="e">
        <f>ROUND((SUM(#REF!)),  2)</f>
        <v>#REF!</v>
      </c>
      <c r="I36" s="69">
        <v>0.2</v>
      </c>
      <c r="J36" s="68">
        <f>0</f>
        <v>0</v>
      </c>
      <c r="L36" s="27"/>
    </row>
    <row r="37" spans="2:12" s="1" customFormat="1" ht="14.45" hidden="1" customHeight="1">
      <c r="B37" s="27"/>
      <c r="E37" s="24" t="s">
        <v>34</v>
      </c>
      <c r="F37" s="68" t="e">
        <f>ROUND((SUM(#REF!)),  2)</f>
        <v>#REF!</v>
      </c>
      <c r="I37" s="69">
        <v>0</v>
      </c>
      <c r="J37" s="68">
        <f>0</f>
        <v>0</v>
      </c>
      <c r="L37" s="27"/>
    </row>
    <row r="38" spans="2:12" s="1" customFormat="1" ht="6.95" customHeight="1">
      <c r="B38" s="27"/>
      <c r="L38" s="27"/>
    </row>
    <row r="39" spans="2:12" s="1" customFormat="1" ht="25.35" customHeight="1">
      <c r="B39" s="27"/>
      <c r="C39" s="70"/>
      <c r="D39" s="71" t="s">
        <v>35</v>
      </c>
      <c r="E39" s="49"/>
      <c r="F39" s="49"/>
      <c r="G39" s="72" t="s">
        <v>36</v>
      </c>
      <c r="H39" s="73" t="s">
        <v>37</v>
      </c>
      <c r="I39" s="49"/>
      <c r="J39" s="74">
        <f>SUM(J30:J37)</f>
        <v>0</v>
      </c>
      <c r="K39" s="75"/>
      <c r="L39" s="27"/>
    </row>
    <row r="40" spans="2:12" s="1" customFormat="1" ht="14.45" customHeight="1">
      <c r="B40" s="27"/>
      <c r="L40" s="27"/>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27"/>
      <c r="D50" s="36" t="s">
        <v>38</v>
      </c>
      <c r="E50" s="37"/>
      <c r="F50" s="37"/>
      <c r="G50" s="36" t="s">
        <v>39</v>
      </c>
      <c r="H50" s="37"/>
      <c r="I50" s="37"/>
      <c r="J50" s="37"/>
      <c r="K50" s="37"/>
      <c r="L50" s="27"/>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27"/>
      <c r="D61" s="38" t="s">
        <v>40</v>
      </c>
      <c r="E61" s="29"/>
      <c r="F61" s="76" t="s">
        <v>41</v>
      </c>
      <c r="G61" s="38" t="s">
        <v>40</v>
      </c>
      <c r="H61" s="29"/>
      <c r="I61" s="29"/>
      <c r="J61" s="77" t="s">
        <v>41</v>
      </c>
      <c r="K61" s="29"/>
      <c r="L61" s="27"/>
    </row>
    <row r="62" spans="2:12">
      <c r="B62" s="19"/>
      <c r="L62" s="19"/>
    </row>
    <row r="63" spans="2:12">
      <c r="B63" s="19"/>
      <c r="L63" s="19"/>
    </row>
    <row r="64" spans="2:12">
      <c r="B64" s="19"/>
      <c r="L64" s="19"/>
    </row>
    <row r="65" spans="2:12" s="1" customFormat="1" ht="12.75">
      <c r="B65" s="27"/>
      <c r="D65" s="36" t="s">
        <v>42</v>
      </c>
      <c r="E65" s="37"/>
      <c r="F65" s="37"/>
      <c r="G65" s="36" t="s">
        <v>43</v>
      </c>
      <c r="H65" s="37"/>
      <c r="I65" s="37"/>
      <c r="J65" s="37"/>
      <c r="K65" s="37"/>
      <c r="L65" s="27"/>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27"/>
      <c r="D76" s="38" t="s">
        <v>40</v>
      </c>
      <c r="E76" s="29"/>
      <c r="F76" s="76" t="s">
        <v>41</v>
      </c>
      <c r="G76" s="38" t="s">
        <v>40</v>
      </c>
      <c r="H76" s="29"/>
      <c r="I76" s="29"/>
      <c r="J76" s="77" t="s">
        <v>41</v>
      </c>
      <c r="K76" s="29"/>
      <c r="L76" s="27"/>
    </row>
    <row r="77" spans="2:12" s="1" customFormat="1" ht="14.45" customHeight="1">
      <c r="B77" s="39"/>
      <c r="C77" s="40"/>
      <c r="D77" s="40"/>
      <c r="E77" s="40"/>
      <c r="F77" s="40"/>
      <c r="G77" s="40"/>
      <c r="H77" s="40"/>
      <c r="I77" s="40"/>
      <c r="J77" s="40"/>
      <c r="K77" s="40"/>
      <c r="L77" s="27"/>
    </row>
    <row r="81" spans="2:12" s="1" customFormat="1" ht="6.95" customHeight="1">
      <c r="B81" s="41"/>
      <c r="C81" s="42"/>
      <c r="D81" s="42"/>
      <c r="E81" s="42"/>
      <c r="F81" s="42"/>
      <c r="G81" s="42"/>
      <c r="H81" s="42"/>
      <c r="I81" s="42"/>
      <c r="J81" s="42"/>
      <c r="K81" s="42"/>
      <c r="L81" s="27"/>
    </row>
    <row r="82" spans="2:12" s="1" customFormat="1" ht="24.95" customHeight="1">
      <c r="B82" s="27"/>
      <c r="C82" s="20" t="s">
        <v>82</v>
      </c>
      <c r="L82" s="27"/>
    </row>
    <row r="83" spans="2:12" s="1" customFormat="1" ht="6.95" customHeight="1">
      <c r="B83" s="27"/>
      <c r="L83" s="27"/>
    </row>
    <row r="84" spans="2:12" s="1" customFormat="1" ht="12" customHeight="1">
      <c r="B84" s="27"/>
      <c r="C84" s="24" t="s">
        <v>10</v>
      </c>
      <c r="L84" s="27"/>
    </row>
    <row r="85" spans="2:12" s="1" customFormat="1" ht="16.5" customHeight="1">
      <c r="B85" s="27"/>
      <c r="E85" s="163" t="str">
        <f>E7</f>
        <v>Obnova a nadstavba Materskej školy Hrubá Borša</v>
      </c>
      <c r="F85" s="164"/>
      <c r="G85" s="164"/>
      <c r="H85" s="164"/>
      <c r="L85" s="27"/>
    </row>
    <row r="86" spans="2:12" s="1" customFormat="1" ht="12" customHeight="1">
      <c r="B86" s="27"/>
      <c r="C86" s="24" t="s">
        <v>80</v>
      </c>
      <c r="L86" s="27"/>
    </row>
    <row r="87" spans="2:12" s="1" customFormat="1" ht="16.5" customHeight="1">
      <c r="B87" s="27"/>
      <c r="E87" s="154" t="str">
        <f>E9</f>
        <v>5 - Zdravotechnika</v>
      </c>
      <c r="F87" s="162"/>
      <c r="G87" s="162"/>
      <c r="H87" s="162"/>
      <c r="L87" s="27"/>
    </row>
    <row r="88" spans="2:12" s="1" customFormat="1" ht="6.95" customHeight="1">
      <c r="B88" s="27"/>
      <c r="L88" s="27"/>
    </row>
    <row r="89" spans="2:12" s="1" customFormat="1" ht="12" customHeight="1">
      <c r="B89" s="27"/>
      <c r="C89" s="24" t="s">
        <v>14</v>
      </c>
      <c r="F89" s="22" t="str">
        <f>F12</f>
        <v xml:space="preserve"> </v>
      </c>
      <c r="I89" s="24" t="s">
        <v>16</v>
      </c>
      <c r="J89" s="47" t="str">
        <f>IF(J12="","",J12)</f>
        <v/>
      </c>
      <c r="L89" s="27"/>
    </row>
    <row r="90" spans="2:12" s="1" customFormat="1" ht="6.95" customHeight="1">
      <c r="B90" s="27"/>
      <c r="L90" s="27"/>
    </row>
    <row r="91" spans="2:12" s="1" customFormat="1" ht="15.2" customHeight="1">
      <c r="B91" s="27"/>
      <c r="C91" s="24" t="s">
        <v>17</v>
      </c>
      <c r="F91" s="22" t="str">
        <f>E15</f>
        <v xml:space="preserve"> </v>
      </c>
      <c r="I91" s="24" t="s">
        <v>21</v>
      </c>
      <c r="J91" s="25" t="str">
        <f>E21</f>
        <v xml:space="preserve"> </v>
      </c>
      <c r="L91" s="27"/>
    </row>
    <row r="92" spans="2:12" s="1" customFormat="1" ht="15.2" customHeight="1">
      <c r="B92" s="27"/>
      <c r="C92" s="24" t="s">
        <v>20</v>
      </c>
      <c r="F92" s="22" t="str">
        <f>IF(E18="","",E18)</f>
        <v xml:space="preserve"> </v>
      </c>
      <c r="I92" s="24" t="s">
        <v>23</v>
      </c>
      <c r="J92" s="25" t="str">
        <f>E24</f>
        <v xml:space="preserve"> </v>
      </c>
      <c r="L92" s="27"/>
    </row>
    <row r="93" spans="2:12" s="1" customFormat="1" ht="10.35" customHeight="1">
      <c r="B93" s="27"/>
      <c r="L93" s="27"/>
    </row>
    <row r="94" spans="2:12" s="1" customFormat="1" ht="29.25" customHeight="1">
      <c r="B94" s="27"/>
      <c r="C94" s="78" t="s">
        <v>83</v>
      </c>
      <c r="D94" s="70"/>
      <c r="E94" s="70"/>
      <c r="F94" s="70"/>
      <c r="G94" s="70"/>
      <c r="H94" s="70"/>
      <c r="I94" s="70"/>
      <c r="J94" s="79" t="s">
        <v>84</v>
      </c>
      <c r="K94" s="70"/>
      <c r="L94" s="27"/>
    </row>
    <row r="95" spans="2:12" s="1" customFormat="1" ht="10.35" customHeight="1">
      <c r="B95" s="27"/>
      <c r="L95" s="27"/>
    </row>
    <row r="96" spans="2:12" s="1" customFormat="1" ht="22.9" customHeight="1">
      <c r="B96" s="27"/>
      <c r="C96" s="80" t="s">
        <v>85</v>
      </c>
      <c r="J96" s="54">
        <f>J126</f>
        <v>0</v>
      </c>
      <c r="L96" s="27"/>
    </row>
    <row r="97" spans="2:12" s="8" customFormat="1" ht="24.95" customHeight="1">
      <c r="B97" s="81"/>
      <c r="D97" s="82" t="s">
        <v>86</v>
      </c>
      <c r="E97" s="83"/>
      <c r="F97" s="83"/>
      <c r="G97" s="83"/>
      <c r="H97" s="83"/>
      <c r="I97" s="83"/>
      <c r="J97" s="84">
        <f>J127</f>
        <v>0</v>
      </c>
      <c r="L97" s="81"/>
    </row>
    <row r="98" spans="2:12" s="9" customFormat="1" ht="19.899999999999999" customHeight="1">
      <c r="B98" s="85"/>
      <c r="D98" s="86" t="s">
        <v>93</v>
      </c>
      <c r="E98" s="87"/>
      <c r="F98" s="87"/>
      <c r="G98" s="87"/>
      <c r="H98" s="87"/>
      <c r="I98" s="87"/>
      <c r="J98" s="88">
        <f>J128</f>
        <v>0</v>
      </c>
      <c r="L98" s="85"/>
    </row>
    <row r="99" spans="2:12" s="9" customFormat="1" ht="19.899999999999999" customHeight="1">
      <c r="B99" s="85"/>
      <c r="D99" s="86" t="s">
        <v>94</v>
      </c>
      <c r="E99" s="87"/>
      <c r="F99" s="87"/>
      <c r="G99" s="87"/>
      <c r="H99" s="87"/>
      <c r="I99" s="87"/>
      <c r="J99" s="88">
        <f>J130</f>
        <v>0</v>
      </c>
      <c r="L99" s="85"/>
    </row>
    <row r="100" spans="2:12" s="8" customFormat="1" ht="24.95" customHeight="1">
      <c r="B100" s="81"/>
      <c r="D100" s="82" t="s">
        <v>95</v>
      </c>
      <c r="E100" s="83"/>
      <c r="F100" s="83"/>
      <c r="G100" s="83"/>
      <c r="H100" s="83"/>
      <c r="I100" s="83"/>
      <c r="J100" s="84">
        <f>J132</f>
        <v>0</v>
      </c>
      <c r="L100" s="81"/>
    </row>
    <row r="101" spans="2:12" s="9" customFormat="1" ht="19.899999999999999" customHeight="1">
      <c r="B101" s="85"/>
      <c r="D101" s="86" t="s">
        <v>98</v>
      </c>
      <c r="E101" s="87"/>
      <c r="F101" s="87"/>
      <c r="G101" s="87"/>
      <c r="H101" s="87"/>
      <c r="I101" s="87"/>
      <c r="J101" s="88">
        <f>J133</f>
        <v>0</v>
      </c>
      <c r="L101" s="85"/>
    </row>
    <row r="102" spans="2:12" s="9" customFormat="1" ht="19.899999999999999" customHeight="1">
      <c r="B102" s="85"/>
      <c r="D102" s="86" t="s">
        <v>1458</v>
      </c>
      <c r="E102" s="87"/>
      <c r="F102" s="87"/>
      <c r="G102" s="87"/>
      <c r="H102" s="87"/>
      <c r="I102" s="87"/>
      <c r="J102" s="88">
        <f>J142</f>
        <v>0</v>
      </c>
      <c r="L102" s="85"/>
    </row>
    <row r="103" spans="2:12" s="9" customFormat="1" ht="19.899999999999999" customHeight="1">
      <c r="B103" s="85"/>
      <c r="D103" s="86" t="s">
        <v>1459</v>
      </c>
      <c r="E103" s="87"/>
      <c r="F103" s="87"/>
      <c r="G103" s="87"/>
      <c r="H103" s="87"/>
      <c r="I103" s="87"/>
      <c r="J103" s="88">
        <f>J164</f>
        <v>0</v>
      </c>
      <c r="L103" s="85"/>
    </row>
    <row r="104" spans="2:12" s="9" customFormat="1" ht="19.899999999999999" customHeight="1">
      <c r="B104" s="85"/>
      <c r="D104" s="86" t="s">
        <v>1460</v>
      </c>
      <c r="E104" s="87"/>
      <c r="F104" s="87"/>
      <c r="G104" s="87"/>
      <c r="H104" s="87"/>
      <c r="I104" s="87"/>
      <c r="J104" s="88">
        <f>J192</f>
        <v>0</v>
      </c>
      <c r="L104" s="85"/>
    </row>
    <row r="105" spans="2:12" s="9" customFormat="1" ht="19.899999999999999" customHeight="1">
      <c r="B105" s="85"/>
      <c r="D105" s="86" t="s">
        <v>99</v>
      </c>
      <c r="E105" s="87"/>
      <c r="F105" s="87"/>
      <c r="G105" s="87"/>
      <c r="H105" s="87"/>
      <c r="I105" s="87"/>
      <c r="J105" s="88">
        <f>J199</f>
        <v>0</v>
      </c>
      <c r="L105" s="85"/>
    </row>
    <row r="106" spans="2:12" s="9" customFormat="1" ht="19.899999999999999" customHeight="1">
      <c r="B106" s="85"/>
      <c r="D106" s="86" t="s">
        <v>105</v>
      </c>
      <c r="E106" s="87"/>
      <c r="F106" s="87"/>
      <c r="G106" s="87"/>
      <c r="H106" s="87"/>
      <c r="I106" s="87"/>
      <c r="J106" s="88">
        <f>J228</f>
        <v>0</v>
      </c>
      <c r="L106" s="85"/>
    </row>
    <row r="107" spans="2:12" s="1" customFormat="1" ht="21.75" customHeight="1">
      <c r="B107" s="27"/>
      <c r="L107" s="27"/>
    </row>
    <row r="108" spans="2:12" s="1" customFormat="1" ht="6.95" customHeight="1">
      <c r="B108" s="39"/>
      <c r="C108" s="40"/>
      <c r="D108" s="40"/>
      <c r="E108" s="40"/>
      <c r="F108" s="40"/>
      <c r="G108" s="40"/>
      <c r="H108" s="40"/>
      <c r="I108" s="40"/>
      <c r="J108" s="40"/>
      <c r="K108" s="40"/>
      <c r="L108" s="27"/>
    </row>
    <row r="112" spans="2:12" s="1" customFormat="1" ht="6.95" customHeight="1">
      <c r="B112" s="41"/>
      <c r="C112" s="42"/>
      <c r="D112" s="42"/>
      <c r="E112" s="42"/>
      <c r="F112" s="42"/>
      <c r="G112" s="42"/>
      <c r="H112" s="42"/>
      <c r="I112" s="42"/>
      <c r="J112" s="42"/>
      <c r="K112" s="42"/>
      <c r="L112" s="27"/>
    </row>
    <row r="113" spans="2:12" s="1" customFormat="1" ht="24.95" customHeight="1">
      <c r="B113" s="27"/>
      <c r="C113" s="20" t="s">
        <v>111</v>
      </c>
      <c r="L113" s="27"/>
    </row>
    <row r="114" spans="2:12" s="1" customFormat="1" ht="6.95" customHeight="1">
      <c r="B114" s="27"/>
      <c r="L114" s="27"/>
    </row>
    <row r="115" spans="2:12" s="1" customFormat="1" ht="12" customHeight="1">
      <c r="B115" s="27"/>
      <c r="C115" s="24" t="s">
        <v>10</v>
      </c>
      <c r="L115" s="27"/>
    </row>
    <row r="116" spans="2:12" s="1" customFormat="1" ht="16.5" customHeight="1">
      <c r="B116" s="27"/>
      <c r="E116" s="163" t="str">
        <f>E7</f>
        <v>Obnova a nadstavba Materskej školy Hrubá Borša</v>
      </c>
      <c r="F116" s="164"/>
      <c r="G116" s="164"/>
      <c r="H116" s="164"/>
      <c r="L116" s="27"/>
    </row>
    <row r="117" spans="2:12" s="1" customFormat="1" ht="12" customHeight="1">
      <c r="B117" s="27"/>
      <c r="C117" s="24" t="s">
        <v>80</v>
      </c>
      <c r="L117" s="27"/>
    </row>
    <row r="118" spans="2:12" s="1" customFormat="1" ht="16.5" customHeight="1">
      <c r="B118" s="27"/>
      <c r="E118" s="154" t="str">
        <f>E9</f>
        <v>5 - Zdravotechnika</v>
      </c>
      <c r="F118" s="162"/>
      <c r="G118" s="162"/>
      <c r="H118" s="162"/>
      <c r="L118" s="27"/>
    </row>
    <row r="119" spans="2:12" s="1" customFormat="1" ht="6.95" customHeight="1">
      <c r="B119" s="27"/>
      <c r="L119" s="27"/>
    </row>
    <row r="120" spans="2:12" s="1" customFormat="1" ht="12" customHeight="1">
      <c r="B120" s="27"/>
      <c r="C120" s="24" t="s">
        <v>14</v>
      </c>
      <c r="F120" s="22" t="str">
        <f>F12</f>
        <v xml:space="preserve"> </v>
      </c>
      <c r="I120" s="24" t="s">
        <v>16</v>
      </c>
      <c r="J120" s="47" t="str">
        <f>IF(J12="","",J12)</f>
        <v/>
      </c>
      <c r="L120" s="27"/>
    </row>
    <row r="121" spans="2:12" s="1" customFormat="1" ht="6.95" customHeight="1">
      <c r="B121" s="27"/>
      <c r="L121" s="27"/>
    </row>
    <row r="122" spans="2:12" s="1" customFormat="1" ht="15.2" customHeight="1">
      <c r="B122" s="27"/>
      <c r="C122" s="24" t="s">
        <v>17</v>
      </c>
      <c r="F122" s="22" t="str">
        <f>E15</f>
        <v xml:space="preserve"> </v>
      </c>
      <c r="I122" s="24" t="s">
        <v>21</v>
      </c>
      <c r="J122" s="25" t="str">
        <f>E21</f>
        <v xml:space="preserve"> </v>
      </c>
      <c r="L122" s="27"/>
    </row>
    <row r="123" spans="2:12" s="1" customFormat="1" ht="15.2" customHeight="1">
      <c r="B123" s="27"/>
      <c r="C123" s="24" t="s">
        <v>20</v>
      </c>
      <c r="F123" s="22" t="str">
        <f>IF(E18="","",E18)</f>
        <v xml:space="preserve"> </v>
      </c>
      <c r="I123" s="24" t="s">
        <v>23</v>
      </c>
      <c r="J123" s="25" t="str">
        <f>E24</f>
        <v xml:space="preserve"> </v>
      </c>
      <c r="L123" s="27"/>
    </row>
    <row r="124" spans="2:12" s="1" customFormat="1" ht="10.35" customHeight="1">
      <c r="B124" s="27"/>
      <c r="L124" s="27"/>
    </row>
    <row r="125" spans="2:12" s="10" customFormat="1" ht="29.25" customHeight="1">
      <c r="B125" s="89"/>
      <c r="C125" s="90" t="s">
        <v>112</v>
      </c>
      <c r="D125" s="91" t="s">
        <v>49</v>
      </c>
      <c r="E125" s="91" t="s">
        <v>45</v>
      </c>
      <c r="F125" s="91" t="s">
        <v>46</v>
      </c>
      <c r="G125" s="91" t="s">
        <v>113</v>
      </c>
      <c r="H125" s="91" t="s">
        <v>114</v>
      </c>
      <c r="I125" s="91" t="s">
        <v>115</v>
      </c>
      <c r="J125" s="92" t="s">
        <v>84</v>
      </c>
      <c r="K125" s="93" t="s">
        <v>116</v>
      </c>
      <c r="L125" s="89"/>
    </row>
    <row r="126" spans="2:12" s="1" customFormat="1" ht="22.9" customHeight="1">
      <c r="B126" s="27"/>
      <c r="C126" s="52" t="s">
        <v>85</v>
      </c>
      <c r="J126" s="94">
        <f>J127+J132</f>
        <v>0</v>
      </c>
      <c r="L126" s="27"/>
    </row>
    <row r="127" spans="2:12" s="11" customFormat="1" ht="25.9" customHeight="1">
      <c r="B127" s="95"/>
      <c r="D127" s="96" t="s">
        <v>51</v>
      </c>
      <c r="E127" s="97" t="s">
        <v>117</v>
      </c>
      <c r="F127" s="97" t="s">
        <v>118</v>
      </c>
      <c r="J127" s="98">
        <f>J128+J130</f>
        <v>0</v>
      </c>
      <c r="L127" s="95"/>
    </row>
    <row r="128" spans="2:12" s="11" customFormat="1" ht="22.9" customHeight="1">
      <c r="B128" s="95"/>
      <c r="D128" s="96" t="s">
        <v>51</v>
      </c>
      <c r="E128" s="99" t="s">
        <v>153</v>
      </c>
      <c r="F128" s="99" t="s">
        <v>460</v>
      </c>
      <c r="J128" s="100">
        <f>J129</f>
        <v>0</v>
      </c>
      <c r="L128" s="95"/>
    </row>
    <row r="129" spans="2:12" s="1" customFormat="1" ht="24" customHeight="1">
      <c r="B129" s="101"/>
      <c r="C129" s="102" t="s">
        <v>57</v>
      </c>
      <c r="D129" s="102" t="s">
        <v>120</v>
      </c>
      <c r="E129" s="103" t="s">
        <v>1461</v>
      </c>
      <c r="F129" s="104" t="s">
        <v>1462</v>
      </c>
      <c r="G129" s="105" t="s">
        <v>123</v>
      </c>
      <c r="H129" s="106">
        <v>1000</v>
      </c>
      <c r="I129" s="107">
        <v>0</v>
      </c>
      <c r="J129" s="107">
        <f>ROUND(I129*H129,2)</f>
        <v>0</v>
      </c>
      <c r="K129" s="104" t="s">
        <v>1401</v>
      </c>
      <c r="L129" s="27"/>
    </row>
    <row r="130" spans="2:12" s="11" customFormat="1" ht="22.9" customHeight="1">
      <c r="B130" s="95"/>
      <c r="D130" s="96" t="s">
        <v>51</v>
      </c>
      <c r="E130" s="99" t="s">
        <v>553</v>
      </c>
      <c r="F130" s="99" t="s">
        <v>579</v>
      </c>
      <c r="J130" s="100">
        <f>J131</f>
        <v>0</v>
      </c>
      <c r="L130" s="95"/>
    </row>
    <row r="131" spans="2:12" s="1" customFormat="1" ht="24" customHeight="1">
      <c r="B131" s="101"/>
      <c r="C131" s="102" t="s">
        <v>61</v>
      </c>
      <c r="D131" s="102" t="s">
        <v>120</v>
      </c>
      <c r="E131" s="103" t="s">
        <v>1399</v>
      </c>
      <c r="F131" s="104" t="s">
        <v>1400</v>
      </c>
      <c r="G131" s="105" t="s">
        <v>163</v>
      </c>
      <c r="H131" s="106">
        <v>1.5</v>
      </c>
      <c r="I131" s="107">
        <v>0</v>
      </c>
      <c r="J131" s="107">
        <f>ROUND(I131*H131,2)</f>
        <v>0</v>
      </c>
      <c r="K131" s="104" t="s">
        <v>1401</v>
      </c>
      <c r="L131" s="27"/>
    </row>
    <row r="132" spans="2:12" s="11" customFormat="1" ht="25.9" customHeight="1">
      <c r="B132" s="95"/>
      <c r="D132" s="96" t="s">
        <v>51</v>
      </c>
      <c r="E132" s="97" t="s">
        <v>583</v>
      </c>
      <c r="F132" s="97" t="s">
        <v>584</v>
      </c>
      <c r="J132" s="98">
        <f>J133+J142+J164+J192+J199+J228</f>
        <v>0</v>
      </c>
      <c r="L132" s="95"/>
    </row>
    <row r="133" spans="2:12" s="11" customFormat="1" ht="22.9" customHeight="1">
      <c r="B133" s="95"/>
      <c r="D133" s="96" t="s">
        <v>51</v>
      </c>
      <c r="E133" s="99" t="s">
        <v>634</v>
      </c>
      <c r="F133" s="99" t="s">
        <v>635</v>
      </c>
      <c r="J133" s="100">
        <f>SUM(J134:J141)</f>
        <v>0</v>
      </c>
      <c r="L133" s="95"/>
    </row>
    <row r="134" spans="2:12" s="1" customFormat="1" ht="24" customHeight="1">
      <c r="B134" s="101"/>
      <c r="C134" s="102" t="s">
        <v>64</v>
      </c>
      <c r="D134" s="102" t="s">
        <v>120</v>
      </c>
      <c r="E134" s="103" t="s">
        <v>1463</v>
      </c>
      <c r="F134" s="104" t="s">
        <v>1464</v>
      </c>
      <c r="G134" s="105" t="s">
        <v>131</v>
      </c>
      <c r="H134" s="106">
        <v>87</v>
      </c>
      <c r="I134" s="107">
        <v>0</v>
      </c>
      <c r="J134" s="107">
        <f t="shared" ref="J134:J141" si="0">ROUND(I134*H134,2)</f>
        <v>0</v>
      </c>
      <c r="K134" s="104" t="s">
        <v>1454</v>
      </c>
      <c r="L134" s="27"/>
    </row>
    <row r="135" spans="2:12" s="1" customFormat="1" ht="24" customHeight="1">
      <c r="B135" s="101"/>
      <c r="C135" s="120" t="s">
        <v>67</v>
      </c>
      <c r="D135" s="120" t="s">
        <v>160</v>
      </c>
      <c r="E135" s="121" t="s">
        <v>1465</v>
      </c>
      <c r="F135" s="122" t="s">
        <v>1466</v>
      </c>
      <c r="G135" s="123" t="s">
        <v>131</v>
      </c>
      <c r="H135" s="124">
        <v>13</v>
      </c>
      <c r="I135" s="125">
        <v>0</v>
      </c>
      <c r="J135" s="125">
        <f t="shared" si="0"/>
        <v>0</v>
      </c>
      <c r="K135" s="122" t="s">
        <v>1421</v>
      </c>
      <c r="L135" s="126"/>
    </row>
    <row r="136" spans="2:12" s="1" customFormat="1" ht="24" customHeight="1">
      <c r="B136" s="101"/>
      <c r="C136" s="120" t="s">
        <v>70</v>
      </c>
      <c r="D136" s="120" t="s">
        <v>160</v>
      </c>
      <c r="E136" s="121" t="s">
        <v>1467</v>
      </c>
      <c r="F136" s="122" t="s">
        <v>1468</v>
      </c>
      <c r="G136" s="123" t="s">
        <v>131</v>
      </c>
      <c r="H136" s="124">
        <v>10</v>
      </c>
      <c r="I136" s="125">
        <v>0</v>
      </c>
      <c r="J136" s="125">
        <f t="shared" si="0"/>
        <v>0</v>
      </c>
      <c r="K136" s="122" t="s">
        <v>1421</v>
      </c>
      <c r="L136" s="126"/>
    </row>
    <row r="137" spans="2:12" s="1" customFormat="1" ht="24" customHeight="1">
      <c r="B137" s="101"/>
      <c r="C137" s="120" t="s">
        <v>73</v>
      </c>
      <c r="D137" s="120" t="s">
        <v>160</v>
      </c>
      <c r="E137" s="121" t="s">
        <v>1469</v>
      </c>
      <c r="F137" s="122" t="s">
        <v>1470</v>
      </c>
      <c r="G137" s="123" t="s">
        <v>131</v>
      </c>
      <c r="H137" s="124">
        <v>35</v>
      </c>
      <c r="I137" s="125">
        <v>0</v>
      </c>
      <c r="J137" s="125">
        <f t="shared" si="0"/>
        <v>0</v>
      </c>
      <c r="K137" s="122" t="s">
        <v>1421</v>
      </c>
      <c r="L137" s="126"/>
    </row>
    <row r="138" spans="2:12" s="1" customFormat="1" ht="24" customHeight="1">
      <c r="B138" s="101"/>
      <c r="C138" s="120" t="s">
        <v>76</v>
      </c>
      <c r="D138" s="120" t="s">
        <v>160</v>
      </c>
      <c r="E138" s="121" t="s">
        <v>1471</v>
      </c>
      <c r="F138" s="122" t="s">
        <v>1472</v>
      </c>
      <c r="G138" s="123" t="s">
        <v>131</v>
      </c>
      <c r="H138" s="124">
        <v>14</v>
      </c>
      <c r="I138" s="125">
        <v>0</v>
      </c>
      <c r="J138" s="125">
        <f t="shared" si="0"/>
        <v>0</v>
      </c>
      <c r="K138" s="122" t="s">
        <v>1421</v>
      </c>
      <c r="L138" s="126"/>
    </row>
    <row r="139" spans="2:12" s="1" customFormat="1" ht="24" customHeight="1">
      <c r="B139" s="101"/>
      <c r="C139" s="120" t="s">
        <v>148</v>
      </c>
      <c r="D139" s="120" t="s">
        <v>160</v>
      </c>
      <c r="E139" s="121" t="s">
        <v>1473</v>
      </c>
      <c r="F139" s="122" t="s">
        <v>1474</v>
      </c>
      <c r="G139" s="123" t="s">
        <v>131</v>
      </c>
      <c r="H139" s="124">
        <v>10</v>
      </c>
      <c r="I139" s="125">
        <v>0</v>
      </c>
      <c r="J139" s="125">
        <f t="shared" si="0"/>
        <v>0</v>
      </c>
      <c r="K139" s="122" t="s">
        <v>1421</v>
      </c>
      <c r="L139" s="126"/>
    </row>
    <row r="140" spans="2:12" s="1" customFormat="1" ht="24" customHeight="1">
      <c r="B140" s="101"/>
      <c r="C140" s="120" t="s">
        <v>153</v>
      </c>
      <c r="D140" s="120" t="s">
        <v>160</v>
      </c>
      <c r="E140" s="121" t="s">
        <v>1475</v>
      </c>
      <c r="F140" s="122" t="s">
        <v>1476</v>
      </c>
      <c r="G140" s="123" t="s">
        <v>131</v>
      </c>
      <c r="H140" s="124">
        <v>5</v>
      </c>
      <c r="I140" s="125">
        <v>0</v>
      </c>
      <c r="J140" s="125">
        <f t="shared" si="0"/>
        <v>0</v>
      </c>
      <c r="K140" s="122" t="s">
        <v>1421</v>
      </c>
      <c r="L140" s="126"/>
    </row>
    <row r="141" spans="2:12" s="1" customFormat="1" ht="24" customHeight="1">
      <c r="B141" s="101"/>
      <c r="C141" s="102" t="s">
        <v>159</v>
      </c>
      <c r="D141" s="102" t="s">
        <v>120</v>
      </c>
      <c r="E141" s="103" t="s">
        <v>1477</v>
      </c>
      <c r="F141" s="104" t="s">
        <v>1478</v>
      </c>
      <c r="G141" s="105" t="s">
        <v>163</v>
      </c>
      <c r="H141" s="106">
        <v>7.0000000000000001E-3</v>
      </c>
      <c r="I141" s="107">
        <v>0</v>
      </c>
      <c r="J141" s="107">
        <f t="shared" si="0"/>
        <v>0</v>
      </c>
      <c r="K141" s="104" t="s">
        <v>1406</v>
      </c>
      <c r="L141" s="27"/>
    </row>
    <row r="142" spans="2:12" s="11" customFormat="1" ht="22.9" customHeight="1">
      <c r="B142" s="95"/>
      <c r="D142" s="96" t="s">
        <v>51</v>
      </c>
      <c r="E142" s="99" t="s">
        <v>1479</v>
      </c>
      <c r="F142" s="99" t="s">
        <v>1480</v>
      </c>
      <c r="J142" s="100">
        <f>SUM(J143:J163)</f>
        <v>0</v>
      </c>
      <c r="L142" s="95"/>
    </row>
    <row r="143" spans="2:12" s="1" customFormat="1" ht="24" customHeight="1">
      <c r="B143" s="101"/>
      <c r="C143" s="102" t="s">
        <v>165</v>
      </c>
      <c r="D143" s="102" t="s">
        <v>120</v>
      </c>
      <c r="E143" s="103" t="s">
        <v>1481</v>
      </c>
      <c r="F143" s="104" t="s">
        <v>1482</v>
      </c>
      <c r="G143" s="105" t="s">
        <v>131</v>
      </c>
      <c r="H143" s="106">
        <v>3</v>
      </c>
      <c r="I143" s="107">
        <v>0</v>
      </c>
      <c r="J143" s="107">
        <f t="shared" ref="J143:J163" si="1">ROUND(I143*H143,2)</f>
        <v>0</v>
      </c>
      <c r="K143" s="104" t="s">
        <v>124</v>
      </c>
      <c r="L143" s="27"/>
    </row>
    <row r="144" spans="2:12" s="1" customFormat="1" ht="16.5" customHeight="1">
      <c r="B144" s="101"/>
      <c r="C144" s="102" t="s">
        <v>169</v>
      </c>
      <c r="D144" s="102" t="s">
        <v>120</v>
      </c>
      <c r="E144" s="103" t="s">
        <v>1483</v>
      </c>
      <c r="F144" s="104" t="s">
        <v>1484</v>
      </c>
      <c r="G144" s="105" t="s">
        <v>131</v>
      </c>
      <c r="H144" s="106">
        <v>5</v>
      </c>
      <c r="I144" s="107">
        <v>0</v>
      </c>
      <c r="J144" s="107">
        <f t="shared" si="1"/>
        <v>0</v>
      </c>
      <c r="K144" s="104" t="s">
        <v>124</v>
      </c>
      <c r="L144" s="27"/>
    </row>
    <row r="145" spans="2:12" s="1" customFormat="1" ht="24" customHeight="1">
      <c r="B145" s="101"/>
      <c r="C145" s="120" t="s">
        <v>173</v>
      </c>
      <c r="D145" s="120" t="s">
        <v>160</v>
      </c>
      <c r="E145" s="121" t="s">
        <v>1485</v>
      </c>
      <c r="F145" s="122" t="s">
        <v>1486</v>
      </c>
      <c r="G145" s="123" t="s">
        <v>211</v>
      </c>
      <c r="H145" s="124">
        <v>5</v>
      </c>
      <c r="I145" s="125">
        <v>0</v>
      </c>
      <c r="J145" s="125">
        <f t="shared" si="1"/>
        <v>0</v>
      </c>
      <c r="K145" s="122" t="s">
        <v>124</v>
      </c>
      <c r="L145" s="126"/>
    </row>
    <row r="146" spans="2:12" s="1" customFormat="1" ht="16.5" customHeight="1">
      <c r="B146" s="101"/>
      <c r="C146" s="102" t="s">
        <v>177</v>
      </c>
      <c r="D146" s="102" t="s">
        <v>120</v>
      </c>
      <c r="E146" s="103" t="s">
        <v>1487</v>
      </c>
      <c r="F146" s="104" t="s">
        <v>1488</v>
      </c>
      <c r="G146" s="105" t="s">
        <v>131</v>
      </c>
      <c r="H146" s="106">
        <v>12</v>
      </c>
      <c r="I146" s="107">
        <v>0</v>
      </c>
      <c r="J146" s="107">
        <f t="shared" si="1"/>
        <v>0</v>
      </c>
      <c r="K146" s="104" t="s">
        <v>1421</v>
      </c>
      <c r="L146" s="27"/>
    </row>
    <row r="147" spans="2:12" s="1" customFormat="1" ht="24" customHeight="1">
      <c r="B147" s="101"/>
      <c r="C147" s="120" t="s">
        <v>181</v>
      </c>
      <c r="D147" s="120" t="s">
        <v>160</v>
      </c>
      <c r="E147" s="121" t="s">
        <v>1489</v>
      </c>
      <c r="F147" s="122" t="s">
        <v>1490</v>
      </c>
      <c r="G147" s="123" t="s">
        <v>211</v>
      </c>
      <c r="H147" s="124">
        <v>12</v>
      </c>
      <c r="I147" s="125">
        <v>0</v>
      </c>
      <c r="J147" s="125">
        <f t="shared" si="1"/>
        <v>0</v>
      </c>
      <c r="K147" s="122" t="s">
        <v>1421</v>
      </c>
      <c r="L147" s="126"/>
    </row>
    <row r="148" spans="2:12" s="1" customFormat="1" ht="16.5" customHeight="1">
      <c r="B148" s="101"/>
      <c r="C148" s="102" t="s">
        <v>184</v>
      </c>
      <c r="D148" s="102" t="s">
        <v>120</v>
      </c>
      <c r="E148" s="103" t="s">
        <v>1491</v>
      </c>
      <c r="F148" s="104" t="s">
        <v>1492</v>
      </c>
      <c r="G148" s="105" t="s">
        <v>131</v>
      </c>
      <c r="H148" s="106">
        <v>3</v>
      </c>
      <c r="I148" s="107">
        <v>0</v>
      </c>
      <c r="J148" s="107">
        <f t="shared" si="1"/>
        <v>0</v>
      </c>
      <c r="K148" s="104" t="s">
        <v>1421</v>
      </c>
      <c r="L148" s="27"/>
    </row>
    <row r="149" spans="2:12" s="1" customFormat="1" ht="24" customHeight="1">
      <c r="B149" s="101"/>
      <c r="C149" s="120" t="s">
        <v>189</v>
      </c>
      <c r="D149" s="120" t="s">
        <v>160</v>
      </c>
      <c r="E149" s="121" t="s">
        <v>1493</v>
      </c>
      <c r="F149" s="122" t="s">
        <v>1494</v>
      </c>
      <c r="G149" s="123" t="s">
        <v>211</v>
      </c>
      <c r="H149" s="124">
        <v>3</v>
      </c>
      <c r="I149" s="125">
        <v>0</v>
      </c>
      <c r="J149" s="125">
        <f t="shared" si="1"/>
        <v>0</v>
      </c>
      <c r="K149" s="122" t="s">
        <v>1421</v>
      </c>
      <c r="L149" s="126"/>
    </row>
    <row r="150" spans="2:12" s="1" customFormat="1" ht="16.5" customHeight="1">
      <c r="B150" s="101"/>
      <c r="C150" s="102" t="s">
        <v>196</v>
      </c>
      <c r="D150" s="102" t="s">
        <v>120</v>
      </c>
      <c r="E150" s="103" t="s">
        <v>1495</v>
      </c>
      <c r="F150" s="104" t="s">
        <v>1496</v>
      </c>
      <c r="G150" s="105" t="s">
        <v>131</v>
      </c>
      <c r="H150" s="106">
        <v>4</v>
      </c>
      <c r="I150" s="107">
        <v>0</v>
      </c>
      <c r="J150" s="107">
        <f t="shared" si="1"/>
        <v>0</v>
      </c>
      <c r="K150" s="104" t="s">
        <v>124</v>
      </c>
      <c r="L150" s="27"/>
    </row>
    <row r="151" spans="2:12" s="1" customFormat="1" ht="16.5" customHeight="1">
      <c r="B151" s="101"/>
      <c r="C151" s="102" t="s">
        <v>202</v>
      </c>
      <c r="D151" s="102" t="s">
        <v>120</v>
      </c>
      <c r="E151" s="103" t="s">
        <v>1497</v>
      </c>
      <c r="F151" s="104" t="s">
        <v>1498</v>
      </c>
      <c r="G151" s="105" t="s">
        <v>131</v>
      </c>
      <c r="H151" s="106">
        <v>8</v>
      </c>
      <c r="I151" s="107">
        <v>0</v>
      </c>
      <c r="J151" s="107">
        <f t="shared" si="1"/>
        <v>0</v>
      </c>
      <c r="K151" s="104" t="s">
        <v>1421</v>
      </c>
      <c r="L151" s="27"/>
    </row>
    <row r="152" spans="2:12" s="1" customFormat="1" ht="24" customHeight="1">
      <c r="B152" s="101"/>
      <c r="C152" s="120" t="s">
        <v>6</v>
      </c>
      <c r="D152" s="120" t="s">
        <v>160</v>
      </c>
      <c r="E152" s="121" t="s">
        <v>1499</v>
      </c>
      <c r="F152" s="122" t="s">
        <v>1500</v>
      </c>
      <c r="G152" s="123" t="s">
        <v>211</v>
      </c>
      <c r="H152" s="124">
        <v>12</v>
      </c>
      <c r="I152" s="125">
        <v>0</v>
      </c>
      <c r="J152" s="125">
        <f t="shared" si="1"/>
        <v>0</v>
      </c>
      <c r="K152" s="122" t="s">
        <v>1421</v>
      </c>
      <c r="L152" s="126"/>
    </row>
    <row r="153" spans="2:12" s="1" customFormat="1" ht="16.5" customHeight="1">
      <c r="B153" s="101"/>
      <c r="C153" s="102" t="s">
        <v>212</v>
      </c>
      <c r="D153" s="102" t="s">
        <v>120</v>
      </c>
      <c r="E153" s="103" t="s">
        <v>1501</v>
      </c>
      <c r="F153" s="104" t="s">
        <v>1502</v>
      </c>
      <c r="G153" s="105" t="s">
        <v>131</v>
      </c>
      <c r="H153" s="106">
        <v>25</v>
      </c>
      <c r="I153" s="107">
        <v>0</v>
      </c>
      <c r="J153" s="107">
        <f t="shared" si="1"/>
        <v>0</v>
      </c>
      <c r="K153" s="104" t="s">
        <v>124</v>
      </c>
      <c r="L153" s="27"/>
    </row>
    <row r="154" spans="2:12" s="1" customFormat="1" ht="16.5" customHeight="1">
      <c r="B154" s="101"/>
      <c r="C154" s="102" t="s">
        <v>215</v>
      </c>
      <c r="D154" s="102" t="s">
        <v>120</v>
      </c>
      <c r="E154" s="103" t="s">
        <v>1503</v>
      </c>
      <c r="F154" s="104" t="s">
        <v>1504</v>
      </c>
      <c r="G154" s="105" t="s">
        <v>131</v>
      </c>
      <c r="H154" s="106">
        <v>29</v>
      </c>
      <c r="I154" s="107">
        <v>0</v>
      </c>
      <c r="J154" s="107">
        <f t="shared" si="1"/>
        <v>0</v>
      </c>
      <c r="K154" s="104" t="s">
        <v>1421</v>
      </c>
      <c r="L154" s="27"/>
    </row>
    <row r="155" spans="2:12" s="1" customFormat="1" ht="24" customHeight="1">
      <c r="B155" s="101"/>
      <c r="C155" s="120" t="s">
        <v>219</v>
      </c>
      <c r="D155" s="120" t="s">
        <v>160</v>
      </c>
      <c r="E155" s="121" t="s">
        <v>1505</v>
      </c>
      <c r="F155" s="122" t="s">
        <v>1506</v>
      </c>
      <c r="G155" s="123" t="s">
        <v>211</v>
      </c>
      <c r="H155" s="124">
        <v>54</v>
      </c>
      <c r="I155" s="125">
        <v>0</v>
      </c>
      <c r="J155" s="125">
        <f t="shared" si="1"/>
        <v>0</v>
      </c>
      <c r="K155" s="122" t="s">
        <v>1421</v>
      </c>
      <c r="L155" s="126"/>
    </row>
    <row r="156" spans="2:12" s="1" customFormat="1" ht="16.5" customHeight="1">
      <c r="B156" s="101"/>
      <c r="C156" s="102" t="s">
        <v>223</v>
      </c>
      <c r="D156" s="102" t="s">
        <v>120</v>
      </c>
      <c r="E156" s="103" t="s">
        <v>1507</v>
      </c>
      <c r="F156" s="104" t="s">
        <v>1508</v>
      </c>
      <c r="G156" s="105" t="s">
        <v>211</v>
      </c>
      <c r="H156" s="106">
        <v>1</v>
      </c>
      <c r="I156" s="107">
        <v>0</v>
      </c>
      <c r="J156" s="107">
        <f t="shared" si="1"/>
        <v>0</v>
      </c>
      <c r="K156" s="104" t="s">
        <v>1454</v>
      </c>
      <c r="L156" s="27"/>
    </row>
    <row r="157" spans="2:12" s="1" customFormat="1" ht="24" customHeight="1">
      <c r="B157" s="101"/>
      <c r="C157" s="120" t="s">
        <v>227</v>
      </c>
      <c r="D157" s="120" t="s">
        <v>160</v>
      </c>
      <c r="E157" s="121" t="s">
        <v>1509</v>
      </c>
      <c r="F157" s="122" t="s">
        <v>1510</v>
      </c>
      <c r="G157" s="123" t="s">
        <v>211</v>
      </c>
      <c r="H157" s="124">
        <v>1</v>
      </c>
      <c r="I157" s="125">
        <v>0</v>
      </c>
      <c r="J157" s="125">
        <f t="shared" si="1"/>
        <v>0</v>
      </c>
      <c r="K157" s="122" t="s">
        <v>1421</v>
      </c>
      <c r="L157" s="126"/>
    </row>
    <row r="158" spans="2:12" s="1" customFormat="1" ht="16.5" customHeight="1">
      <c r="B158" s="101"/>
      <c r="C158" s="102" t="s">
        <v>231</v>
      </c>
      <c r="D158" s="102" t="s">
        <v>120</v>
      </c>
      <c r="E158" s="103" t="s">
        <v>1511</v>
      </c>
      <c r="F158" s="104" t="s">
        <v>1512</v>
      </c>
      <c r="G158" s="105" t="s">
        <v>211</v>
      </c>
      <c r="H158" s="106">
        <v>3</v>
      </c>
      <c r="I158" s="107">
        <v>0</v>
      </c>
      <c r="J158" s="107">
        <f t="shared" si="1"/>
        <v>0</v>
      </c>
      <c r="K158" s="104" t="s">
        <v>1513</v>
      </c>
      <c r="L158" s="27"/>
    </row>
    <row r="159" spans="2:12" s="1" customFormat="1" ht="16.5" customHeight="1">
      <c r="B159" s="101"/>
      <c r="C159" s="120" t="s">
        <v>235</v>
      </c>
      <c r="D159" s="120" t="s">
        <v>160</v>
      </c>
      <c r="E159" s="121" t="s">
        <v>1514</v>
      </c>
      <c r="F159" s="122" t="s">
        <v>1515</v>
      </c>
      <c r="G159" s="123" t="s">
        <v>211</v>
      </c>
      <c r="H159" s="124">
        <v>3</v>
      </c>
      <c r="I159" s="125">
        <v>0</v>
      </c>
      <c r="J159" s="125">
        <f t="shared" si="1"/>
        <v>0</v>
      </c>
      <c r="K159" s="122" t="s">
        <v>1421</v>
      </c>
      <c r="L159" s="126"/>
    </row>
    <row r="160" spans="2:12" s="1" customFormat="1" ht="24" customHeight="1">
      <c r="B160" s="101"/>
      <c r="C160" s="102" t="s">
        <v>238</v>
      </c>
      <c r="D160" s="102" t="s">
        <v>120</v>
      </c>
      <c r="E160" s="103" t="s">
        <v>1516</v>
      </c>
      <c r="F160" s="104" t="s">
        <v>1517</v>
      </c>
      <c r="G160" s="105" t="s">
        <v>211</v>
      </c>
      <c r="H160" s="106">
        <v>3</v>
      </c>
      <c r="I160" s="107">
        <v>0</v>
      </c>
      <c r="J160" s="107">
        <f t="shared" si="1"/>
        <v>0</v>
      </c>
      <c r="K160" s="104" t="s">
        <v>1513</v>
      </c>
      <c r="L160" s="27"/>
    </row>
    <row r="161" spans="2:12" s="1" customFormat="1" ht="36" customHeight="1">
      <c r="B161" s="101"/>
      <c r="C161" s="120" t="s">
        <v>241</v>
      </c>
      <c r="D161" s="120" t="s">
        <v>160</v>
      </c>
      <c r="E161" s="121" t="s">
        <v>1518</v>
      </c>
      <c r="F161" s="122" t="s">
        <v>1519</v>
      </c>
      <c r="G161" s="123" t="s">
        <v>211</v>
      </c>
      <c r="H161" s="124">
        <v>3</v>
      </c>
      <c r="I161" s="125">
        <v>0</v>
      </c>
      <c r="J161" s="125">
        <f t="shared" si="1"/>
        <v>0</v>
      </c>
      <c r="K161" s="122" t="s">
        <v>124</v>
      </c>
      <c r="L161" s="126"/>
    </row>
    <row r="162" spans="2:12" s="1" customFormat="1" ht="24" customHeight="1">
      <c r="B162" s="101"/>
      <c r="C162" s="102" t="s">
        <v>245</v>
      </c>
      <c r="D162" s="102" t="s">
        <v>120</v>
      </c>
      <c r="E162" s="103" t="s">
        <v>1520</v>
      </c>
      <c r="F162" s="104" t="s">
        <v>1521</v>
      </c>
      <c r="G162" s="105" t="s">
        <v>131</v>
      </c>
      <c r="H162" s="106">
        <v>86</v>
      </c>
      <c r="I162" s="107">
        <v>0</v>
      </c>
      <c r="J162" s="107">
        <f t="shared" si="1"/>
        <v>0</v>
      </c>
      <c r="K162" s="104" t="s">
        <v>1401</v>
      </c>
      <c r="L162" s="27"/>
    </row>
    <row r="163" spans="2:12" s="1" customFormat="1" ht="24" customHeight="1">
      <c r="B163" s="101"/>
      <c r="C163" s="102" t="s">
        <v>250</v>
      </c>
      <c r="D163" s="102" t="s">
        <v>120</v>
      </c>
      <c r="E163" s="103" t="s">
        <v>1522</v>
      </c>
      <c r="F163" s="104" t="s">
        <v>1523</v>
      </c>
      <c r="G163" s="105" t="s">
        <v>163</v>
      </c>
      <c r="H163" s="106">
        <v>0.08</v>
      </c>
      <c r="I163" s="107">
        <v>0</v>
      </c>
      <c r="J163" s="107">
        <f t="shared" si="1"/>
        <v>0</v>
      </c>
      <c r="K163" s="104" t="s">
        <v>1406</v>
      </c>
      <c r="L163" s="27"/>
    </row>
    <row r="164" spans="2:12" s="11" customFormat="1" ht="22.9" customHeight="1">
      <c r="B164" s="95"/>
      <c r="D164" s="96" t="s">
        <v>51</v>
      </c>
      <c r="E164" s="99" t="s">
        <v>1524</v>
      </c>
      <c r="F164" s="99" t="s">
        <v>1525</v>
      </c>
      <c r="J164" s="100">
        <f>SUM(J165:J191)</f>
        <v>0</v>
      </c>
      <c r="L164" s="95"/>
    </row>
    <row r="165" spans="2:12" s="1" customFormat="1" ht="24" customHeight="1">
      <c r="B165" s="101"/>
      <c r="C165" s="102" t="s">
        <v>254</v>
      </c>
      <c r="D165" s="102" t="s">
        <v>120</v>
      </c>
      <c r="E165" s="103" t="s">
        <v>1526</v>
      </c>
      <c r="F165" s="104" t="s">
        <v>1527</v>
      </c>
      <c r="G165" s="105" t="s">
        <v>711</v>
      </c>
      <c r="H165" s="106">
        <v>1</v>
      </c>
      <c r="I165" s="107">
        <v>0</v>
      </c>
      <c r="J165" s="107">
        <f t="shared" ref="J165:J191" si="2">ROUND(I165*H165,2)</f>
        <v>0</v>
      </c>
      <c r="K165" s="104" t="s">
        <v>124</v>
      </c>
      <c r="L165" s="27"/>
    </row>
    <row r="166" spans="2:12" s="1" customFormat="1" ht="24" customHeight="1">
      <c r="B166" s="101"/>
      <c r="C166" s="102" t="s">
        <v>260</v>
      </c>
      <c r="D166" s="102" t="s">
        <v>120</v>
      </c>
      <c r="E166" s="103" t="s">
        <v>1528</v>
      </c>
      <c r="F166" s="104" t="s">
        <v>1529</v>
      </c>
      <c r="G166" s="105" t="s">
        <v>131</v>
      </c>
      <c r="H166" s="106">
        <v>18</v>
      </c>
      <c r="I166" s="107">
        <v>0</v>
      </c>
      <c r="J166" s="107">
        <f t="shared" si="2"/>
        <v>0</v>
      </c>
      <c r="K166" s="104" t="s">
        <v>124</v>
      </c>
      <c r="L166" s="27"/>
    </row>
    <row r="167" spans="2:12" s="1" customFormat="1" ht="24" customHeight="1">
      <c r="B167" s="101"/>
      <c r="C167" s="102" t="s">
        <v>264</v>
      </c>
      <c r="D167" s="102" t="s">
        <v>120</v>
      </c>
      <c r="E167" s="103" t="s">
        <v>1530</v>
      </c>
      <c r="F167" s="104" t="s">
        <v>1531</v>
      </c>
      <c r="G167" s="105" t="s">
        <v>131</v>
      </c>
      <c r="H167" s="106">
        <v>14</v>
      </c>
      <c r="I167" s="107">
        <v>0</v>
      </c>
      <c r="J167" s="107">
        <f t="shared" si="2"/>
        <v>0</v>
      </c>
      <c r="K167" s="104" t="s">
        <v>1406</v>
      </c>
      <c r="L167" s="27"/>
    </row>
    <row r="168" spans="2:12" s="1" customFormat="1" ht="24" customHeight="1">
      <c r="B168" s="101"/>
      <c r="C168" s="102" t="s">
        <v>268</v>
      </c>
      <c r="D168" s="102" t="s">
        <v>120</v>
      </c>
      <c r="E168" s="103" t="s">
        <v>1532</v>
      </c>
      <c r="F168" s="104" t="s">
        <v>1533</v>
      </c>
      <c r="G168" s="105" t="s">
        <v>131</v>
      </c>
      <c r="H168" s="106">
        <v>10</v>
      </c>
      <c r="I168" s="107">
        <v>0</v>
      </c>
      <c r="J168" s="107">
        <f t="shared" si="2"/>
        <v>0</v>
      </c>
      <c r="K168" s="104" t="s">
        <v>1406</v>
      </c>
      <c r="L168" s="27"/>
    </row>
    <row r="169" spans="2:12" s="1" customFormat="1" ht="24" customHeight="1">
      <c r="B169" s="101"/>
      <c r="C169" s="102" t="s">
        <v>271</v>
      </c>
      <c r="D169" s="102" t="s">
        <v>120</v>
      </c>
      <c r="E169" s="103" t="s">
        <v>1534</v>
      </c>
      <c r="F169" s="104" t="s">
        <v>1535</v>
      </c>
      <c r="G169" s="105" t="s">
        <v>131</v>
      </c>
      <c r="H169" s="106">
        <v>5</v>
      </c>
      <c r="I169" s="107">
        <v>0</v>
      </c>
      <c r="J169" s="107">
        <f t="shared" si="2"/>
        <v>0</v>
      </c>
      <c r="K169" s="104" t="s">
        <v>1406</v>
      </c>
      <c r="L169" s="27"/>
    </row>
    <row r="170" spans="2:12" s="1" customFormat="1" ht="24" customHeight="1">
      <c r="B170" s="101"/>
      <c r="C170" s="102" t="s">
        <v>276</v>
      </c>
      <c r="D170" s="102" t="s">
        <v>120</v>
      </c>
      <c r="E170" s="103" t="s">
        <v>1536</v>
      </c>
      <c r="F170" s="104" t="s">
        <v>1537</v>
      </c>
      <c r="G170" s="105" t="s">
        <v>131</v>
      </c>
      <c r="H170" s="106">
        <v>13</v>
      </c>
      <c r="I170" s="107">
        <v>0</v>
      </c>
      <c r="J170" s="107">
        <f t="shared" si="2"/>
        <v>0</v>
      </c>
      <c r="K170" s="104" t="s">
        <v>1454</v>
      </c>
      <c r="L170" s="27"/>
    </row>
    <row r="171" spans="2:12" s="1" customFormat="1" ht="24" customHeight="1">
      <c r="B171" s="101"/>
      <c r="C171" s="102" t="s">
        <v>293</v>
      </c>
      <c r="D171" s="102" t="s">
        <v>120</v>
      </c>
      <c r="E171" s="103" t="s">
        <v>1538</v>
      </c>
      <c r="F171" s="104" t="s">
        <v>1539</v>
      </c>
      <c r="G171" s="105" t="s">
        <v>131</v>
      </c>
      <c r="H171" s="106">
        <v>10</v>
      </c>
      <c r="I171" s="107">
        <v>0</v>
      </c>
      <c r="J171" s="107">
        <f t="shared" si="2"/>
        <v>0</v>
      </c>
      <c r="K171" s="104" t="s">
        <v>1421</v>
      </c>
      <c r="L171" s="27"/>
    </row>
    <row r="172" spans="2:12" s="1" customFormat="1" ht="24" customHeight="1">
      <c r="B172" s="101"/>
      <c r="C172" s="102" t="s">
        <v>298</v>
      </c>
      <c r="D172" s="102" t="s">
        <v>120</v>
      </c>
      <c r="E172" s="103" t="s">
        <v>1540</v>
      </c>
      <c r="F172" s="104" t="s">
        <v>1541</v>
      </c>
      <c r="G172" s="105" t="s">
        <v>131</v>
      </c>
      <c r="H172" s="106">
        <v>35</v>
      </c>
      <c r="I172" s="107">
        <v>0</v>
      </c>
      <c r="J172" s="107">
        <f t="shared" si="2"/>
        <v>0</v>
      </c>
      <c r="K172" s="104" t="s">
        <v>1421</v>
      </c>
      <c r="L172" s="27"/>
    </row>
    <row r="173" spans="2:12" s="1" customFormat="1" ht="24" customHeight="1">
      <c r="B173" s="101"/>
      <c r="C173" s="102" t="s">
        <v>301</v>
      </c>
      <c r="D173" s="102" t="s">
        <v>120</v>
      </c>
      <c r="E173" s="103" t="s">
        <v>1542</v>
      </c>
      <c r="F173" s="104" t="s">
        <v>1543</v>
      </c>
      <c r="G173" s="105" t="s">
        <v>211</v>
      </c>
      <c r="H173" s="106">
        <v>2</v>
      </c>
      <c r="I173" s="107">
        <v>0</v>
      </c>
      <c r="J173" s="107">
        <f t="shared" si="2"/>
        <v>0</v>
      </c>
      <c r="K173" s="104" t="s">
        <v>124</v>
      </c>
      <c r="L173" s="27"/>
    </row>
    <row r="174" spans="2:12" s="1" customFormat="1" ht="24" customHeight="1">
      <c r="B174" s="101"/>
      <c r="C174" s="120" t="s">
        <v>305</v>
      </c>
      <c r="D174" s="120" t="s">
        <v>160</v>
      </c>
      <c r="E174" s="121" t="s">
        <v>1544</v>
      </c>
      <c r="F174" s="122" t="s">
        <v>1545</v>
      </c>
      <c r="G174" s="123" t="s">
        <v>211</v>
      </c>
      <c r="H174" s="124">
        <v>2</v>
      </c>
      <c r="I174" s="125">
        <v>0</v>
      </c>
      <c r="J174" s="125">
        <f t="shared" si="2"/>
        <v>0</v>
      </c>
      <c r="K174" s="122" t="s">
        <v>124</v>
      </c>
      <c r="L174" s="126"/>
    </row>
    <row r="175" spans="2:12" s="1" customFormat="1" ht="24" customHeight="1">
      <c r="B175" s="101"/>
      <c r="C175" s="102" t="s">
        <v>309</v>
      </c>
      <c r="D175" s="102" t="s">
        <v>120</v>
      </c>
      <c r="E175" s="103" t="s">
        <v>1546</v>
      </c>
      <c r="F175" s="104" t="s">
        <v>1547</v>
      </c>
      <c r="G175" s="105" t="s">
        <v>211</v>
      </c>
      <c r="H175" s="106">
        <v>5</v>
      </c>
      <c r="I175" s="107">
        <v>0</v>
      </c>
      <c r="J175" s="107">
        <f t="shared" si="2"/>
        <v>0</v>
      </c>
      <c r="K175" s="104" t="s">
        <v>1421</v>
      </c>
      <c r="L175" s="27"/>
    </row>
    <row r="176" spans="2:12" s="1" customFormat="1" ht="24" customHeight="1">
      <c r="B176" s="101"/>
      <c r="C176" s="120" t="s">
        <v>314</v>
      </c>
      <c r="D176" s="120" t="s">
        <v>160</v>
      </c>
      <c r="E176" s="121" t="s">
        <v>1548</v>
      </c>
      <c r="F176" s="122" t="s">
        <v>1549</v>
      </c>
      <c r="G176" s="123" t="s">
        <v>211</v>
      </c>
      <c r="H176" s="124">
        <v>5</v>
      </c>
      <c r="I176" s="125">
        <v>0</v>
      </c>
      <c r="J176" s="125">
        <f t="shared" si="2"/>
        <v>0</v>
      </c>
      <c r="K176" s="122" t="s">
        <v>1421</v>
      </c>
      <c r="L176" s="126"/>
    </row>
    <row r="177" spans="2:12" s="1" customFormat="1" ht="24" customHeight="1">
      <c r="B177" s="101"/>
      <c r="C177" s="102" t="s">
        <v>318</v>
      </c>
      <c r="D177" s="102" t="s">
        <v>120</v>
      </c>
      <c r="E177" s="103" t="s">
        <v>1550</v>
      </c>
      <c r="F177" s="104" t="s">
        <v>1551</v>
      </c>
      <c r="G177" s="105" t="s">
        <v>211</v>
      </c>
      <c r="H177" s="106">
        <v>1</v>
      </c>
      <c r="I177" s="107">
        <v>0</v>
      </c>
      <c r="J177" s="107">
        <f t="shared" si="2"/>
        <v>0</v>
      </c>
      <c r="K177" s="104" t="s">
        <v>1406</v>
      </c>
      <c r="L177" s="27"/>
    </row>
    <row r="178" spans="2:12" s="1" customFormat="1" ht="24" customHeight="1">
      <c r="B178" s="101"/>
      <c r="C178" s="120" t="s">
        <v>322</v>
      </c>
      <c r="D178" s="120" t="s">
        <v>160</v>
      </c>
      <c r="E178" s="121" t="s">
        <v>1552</v>
      </c>
      <c r="F178" s="122" t="s">
        <v>1553</v>
      </c>
      <c r="G178" s="123" t="s">
        <v>211</v>
      </c>
      <c r="H178" s="124">
        <v>1</v>
      </c>
      <c r="I178" s="125">
        <v>0</v>
      </c>
      <c r="J178" s="125">
        <f t="shared" si="2"/>
        <v>0</v>
      </c>
      <c r="K178" s="122" t="s">
        <v>1406</v>
      </c>
      <c r="L178" s="126"/>
    </row>
    <row r="179" spans="2:12" s="1" customFormat="1" ht="16.5" customHeight="1">
      <c r="B179" s="101"/>
      <c r="C179" s="102" t="s">
        <v>327</v>
      </c>
      <c r="D179" s="102" t="s">
        <v>120</v>
      </c>
      <c r="E179" s="103" t="s">
        <v>1554</v>
      </c>
      <c r="F179" s="104" t="s">
        <v>1555</v>
      </c>
      <c r="G179" s="105" t="s">
        <v>211</v>
      </c>
      <c r="H179" s="106">
        <v>5</v>
      </c>
      <c r="I179" s="107">
        <v>0</v>
      </c>
      <c r="J179" s="107">
        <f t="shared" si="2"/>
        <v>0</v>
      </c>
      <c r="K179" s="104" t="s">
        <v>124</v>
      </c>
      <c r="L179" s="27"/>
    </row>
    <row r="180" spans="2:12" s="1" customFormat="1" ht="24" customHeight="1">
      <c r="B180" s="101"/>
      <c r="C180" s="120" t="s">
        <v>332</v>
      </c>
      <c r="D180" s="120" t="s">
        <v>160</v>
      </c>
      <c r="E180" s="121" t="s">
        <v>1556</v>
      </c>
      <c r="F180" s="122" t="s">
        <v>1557</v>
      </c>
      <c r="G180" s="123" t="s">
        <v>211</v>
      </c>
      <c r="H180" s="124">
        <v>5</v>
      </c>
      <c r="I180" s="125">
        <v>0</v>
      </c>
      <c r="J180" s="125">
        <f t="shared" si="2"/>
        <v>0</v>
      </c>
      <c r="K180" s="122" t="s">
        <v>124</v>
      </c>
      <c r="L180" s="126"/>
    </row>
    <row r="181" spans="2:12" s="1" customFormat="1" ht="16.5" customHeight="1">
      <c r="B181" s="101"/>
      <c r="C181" s="102" t="s">
        <v>336</v>
      </c>
      <c r="D181" s="102" t="s">
        <v>120</v>
      </c>
      <c r="E181" s="103" t="s">
        <v>1558</v>
      </c>
      <c r="F181" s="104" t="s">
        <v>1559</v>
      </c>
      <c r="G181" s="105" t="s">
        <v>211</v>
      </c>
      <c r="H181" s="106">
        <v>1</v>
      </c>
      <c r="I181" s="107">
        <v>0</v>
      </c>
      <c r="J181" s="107">
        <f t="shared" si="2"/>
        <v>0</v>
      </c>
      <c r="K181" s="104" t="s">
        <v>124</v>
      </c>
      <c r="L181" s="27"/>
    </row>
    <row r="182" spans="2:12" s="1" customFormat="1" ht="24" customHeight="1">
      <c r="B182" s="101"/>
      <c r="C182" s="120" t="s">
        <v>340</v>
      </c>
      <c r="D182" s="120" t="s">
        <v>160</v>
      </c>
      <c r="E182" s="121" t="s">
        <v>1560</v>
      </c>
      <c r="F182" s="122" t="s">
        <v>1561</v>
      </c>
      <c r="G182" s="123" t="s">
        <v>211</v>
      </c>
      <c r="H182" s="124">
        <v>1</v>
      </c>
      <c r="I182" s="125">
        <v>0</v>
      </c>
      <c r="J182" s="125">
        <f t="shared" si="2"/>
        <v>0</v>
      </c>
      <c r="K182" s="122" t="s">
        <v>124</v>
      </c>
      <c r="L182" s="126"/>
    </row>
    <row r="183" spans="2:12" s="1" customFormat="1" ht="24" customHeight="1">
      <c r="B183" s="101"/>
      <c r="C183" s="102" t="s">
        <v>343</v>
      </c>
      <c r="D183" s="102" t="s">
        <v>120</v>
      </c>
      <c r="E183" s="103" t="s">
        <v>1562</v>
      </c>
      <c r="F183" s="104" t="s">
        <v>1563</v>
      </c>
      <c r="G183" s="105" t="s">
        <v>211</v>
      </c>
      <c r="H183" s="106">
        <v>2</v>
      </c>
      <c r="I183" s="107">
        <v>0</v>
      </c>
      <c r="J183" s="107">
        <f t="shared" si="2"/>
        <v>0</v>
      </c>
      <c r="K183" s="104" t="s">
        <v>1421</v>
      </c>
      <c r="L183" s="27"/>
    </row>
    <row r="184" spans="2:12" s="1" customFormat="1" ht="24" customHeight="1">
      <c r="B184" s="101"/>
      <c r="C184" s="120" t="s">
        <v>350</v>
      </c>
      <c r="D184" s="120" t="s">
        <v>160</v>
      </c>
      <c r="E184" s="121" t="s">
        <v>1564</v>
      </c>
      <c r="F184" s="122" t="s">
        <v>1565</v>
      </c>
      <c r="G184" s="123" t="s">
        <v>211</v>
      </c>
      <c r="H184" s="124">
        <v>2</v>
      </c>
      <c r="I184" s="125">
        <v>0</v>
      </c>
      <c r="J184" s="125">
        <f t="shared" si="2"/>
        <v>0</v>
      </c>
      <c r="K184" s="122" t="s">
        <v>1421</v>
      </c>
      <c r="L184" s="126"/>
    </row>
    <row r="185" spans="2:12" s="1" customFormat="1" ht="16.5" customHeight="1">
      <c r="B185" s="101"/>
      <c r="C185" s="102" t="s">
        <v>356</v>
      </c>
      <c r="D185" s="102" t="s">
        <v>120</v>
      </c>
      <c r="E185" s="103" t="s">
        <v>1566</v>
      </c>
      <c r="F185" s="104" t="s">
        <v>1567</v>
      </c>
      <c r="G185" s="105" t="s">
        <v>211</v>
      </c>
      <c r="H185" s="106">
        <v>1</v>
      </c>
      <c r="I185" s="107">
        <v>0</v>
      </c>
      <c r="J185" s="107">
        <f t="shared" si="2"/>
        <v>0</v>
      </c>
      <c r="K185" s="104" t="s">
        <v>124</v>
      </c>
      <c r="L185" s="27"/>
    </row>
    <row r="186" spans="2:12" s="1" customFormat="1" ht="24" customHeight="1">
      <c r="B186" s="101"/>
      <c r="C186" s="120" t="s">
        <v>360</v>
      </c>
      <c r="D186" s="120" t="s">
        <v>160</v>
      </c>
      <c r="E186" s="121" t="s">
        <v>1568</v>
      </c>
      <c r="F186" s="122" t="s">
        <v>1569</v>
      </c>
      <c r="G186" s="123" t="s">
        <v>211</v>
      </c>
      <c r="H186" s="124">
        <v>1</v>
      </c>
      <c r="I186" s="125">
        <v>0</v>
      </c>
      <c r="J186" s="125">
        <f t="shared" si="2"/>
        <v>0</v>
      </c>
      <c r="K186" s="122" t="s">
        <v>124</v>
      </c>
      <c r="L186" s="126"/>
    </row>
    <row r="187" spans="2:12" s="1" customFormat="1" ht="16.5" customHeight="1">
      <c r="B187" s="101"/>
      <c r="C187" s="102" t="s">
        <v>364</v>
      </c>
      <c r="D187" s="102" t="s">
        <v>120</v>
      </c>
      <c r="E187" s="103" t="s">
        <v>1570</v>
      </c>
      <c r="F187" s="104" t="s">
        <v>1571</v>
      </c>
      <c r="G187" s="105" t="s">
        <v>211</v>
      </c>
      <c r="H187" s="106">
        <v>1</v>
      </c>
      <c r="I187" s="107">
        <v>0</v>
      </c>
      <c r="J187" s="107">
        <f t="shared" si="2"/>
        <v>0</v>
      </c>
      <c r="K187" s="104" t="s">
        <v>124</v>
      </c>
      <c r="L187" s="27"/>
    </row>
    <row r="188" spans="2:12" s="1" customFormat="1" ht="16.5" customHeight="1">
      <c r="B188" s="101"/>
      <c r="C188" s="120" t="s">
        <v>369</v>
      </c>
      <c r="D188" s="120" t="s">
        <v>160</v>
      </c>
      <c r="E188" s="121" t="s">
        <v>1572</v>
      </c>
      <c r="F188" s="122" t="s">
        <v>1573</v>
      </c>
      <c r="G188" s="123" t="s">
        <v>211</v>
      </c>
      <c r="H188" s="124">
        <v>1</v>
      </c>
      <c r="I188" s="125">
        <v>0</v>
      </c>
      <c r="J188" s="125">
        <f t="shared" si="2"/>
        <v>0</v>
      </c>
      <c r="K188" s="122" t="s">
        <v>124</v>
      </c>
      <c r="L188" s="126"/>
    </row>
    <row r="189" spans="2:12" s="1" customFormat="1" ht="24" customHeight="1">
      <c r="B189" s="101"/>
      <c r="C189" s="102" t="s">
        <v>373</v>
      </c>
      <c r="D189" s="102" t="s">
        <v>120</v>
      </c>
      <c r="E189" s="103" t="s">
        <v>1574</v>
      </c>
      <c r="F189" s="104" t="s">
        <v>1575</v>
      </c>
      <c r="G189" s="105" t="s">
        <v>131</v>
      </c>
      <c r="H189" s="106">
        <v>105</v>
      </c>
      <c r="I189" s="107">
        <v>0</v>
      </c>
      <c r="J189" s="107">
        <f t="shared" si="2"/>
        <v>0</v>
      </c>
      <c r="K189" s="104" t="s">
        <v>1401</v>
      </c>
      <c r="L189" s="27"/>
    </row>
    <row r="190" spans="2:12" s="1" customFormat="1" ht="24" customHeight="1">
      <c r="B190" s="101"/>
      <c r="C190" s="102" t="s">
        <v>377</v>
      </c>
      <c r="D190" s="102" t="s">
        <v>120</v>
      </c>
      <c r="E190" s="103" t="s">
        <v>1576</v>
      </c>
      <c r="F190" s="104" t="s">
        <v>1577</v>
      </c>
      <c r="G190" s="105" t="s">
        <v>131</v>
      </c>
      <c r="H190" s="106">
        <v>105</v>
      </c>
      <c r="I190" s="107">
        <v>0</v>
      </c>
      <c r="J190" s="107">
        <f t="shared" si="2"/>
        <v>0</v>
      </c>
      <c r="K190" s="104" t="s">
        <v>1401</v>
      </c>
      <c r="L190" s="27"/>
    </row>
    <row r="191" spans="2:12" s="1" customFormat="1" ht="24" customHeight="1">
      <c r="B191" s="101"/>
      <c r="C191" s="102" t="s">
        <v>381</v>
      </c>
      <c r="D191" s="102" t="s">
        <v>120</v>
      </c>
      <c r="E191" s="103" t="s">
        <v>1578</v>
      </c>
      <c r="F191" s="104" t="s">
        <v>1579</v>
      </c>
      <c r="G191" s="105" t="s">
        <v>163</v>
      </c>
      <c r="H191" s="106">
        <v>0.10100000000000001</v>
      </c>
      <c r="I191" s="107">
        <v>0</v>
      </c>
      <c r="J191" s="107">
        <f t="shared" si="2"/>
        <v>0</v>
      </c>
      <c r="K191" s="104" t="s">
        <v>1406</v>
      </c>
      <c r="L191" s="27"/>
    </row>
    <row r="192" spans="2:12" s="11" customFormat="1" ht="22.9" customHeight="1">
      <c r="B192" s="95"/>
      <c r="D192" s="96" t="s">
        <v>51</v>
      </c>
      <c r="E192" s="99" t="s">
        <v>1580</v>
      </c>
      <c r="F192" s="99" t="s">
        <v>1581</v>
      </c>
      <c r="J192" s="100">
        <f>SUM(J193:J198)</f>
        <v>0</v>
      </c>
      <c r="L192" s="95"/>
    </row>
    <row r="193" spans="2:12" s="1" customFormat="1" ht="16.5" customHeight="1">
      <c r="B193" s="101"/>
      <c r="C193" s="102" t="s">
        <v>385</v>
      </c>
      <c r="D193" s="102" t="s">
        <v>120</v>
      </c>
      <c r="E193" s="103" t="s">
        <v>1582</v>
      </c>
      <c r="F193" s="104" t="s">
        <v>1583</v>
      </c>
      <c r="G193" s="105" t="s">
        <v>211</v>
      </c>
      <c r="H193" s="106">
        <v>1</v>
      </c>
      <c r="I193" s="107">
        <v>0</v>
      </c>
      <c r="J193" s="107">
        <f t="shared" ref="J193:J198" si="3">ROUND(I193*H193,2)</f>
        <v>0</v>
      </c>
      <c r="K193" s="104" t="s">
        <v>124</v>
      </c>
      <c r="L193" s="27"/>
    </row>
    <row r="194" spans="2:12" s="1" customFormat="1" ht="36" customHeight="1">
      <c r="B194" s="101"/>
      <c r="C194" s="120" t="s">
        <v>388</v>
      </c>
      <c r="D194" s="120" t="s">
        <v>160</v>
      </c>
      <c r="E194" s="121" t="s">
        <v>1584</v>
      </c>
      <c r="F194" s="122" t="s">
        <v>1585</v>
      </c>
      <c r="G194" s="123" t="s">
        <v>211</v>
      </c>
      <c r="H194" s="124">
        <v>1</v>
      </c>
      <c r="I194" s="125">
        <v>0</v>
      </c>
      <c r="J194" s="125">
        <f t="shared" si="3"/>
        <v>0</v>
      </c>
      <c r="K194" s="122" t="s">
        <v>124</v>
      </c>
      <c r="L194" s="126"/>
    </row>
    <row r="195" spans="2:12" s="1" customFormat="1" ht="24" customHeight="1">
      <c r="B195" s="101"/>
      <c r="C195" s="102" t="s">
        <v>394</v>
      </c>
      <c r="D195" s="102" t="s">
        <v>120</v>
      </c>
      <c r="E195" s="103" t="s">
        <v>1586</v>
      </c>
      <c r="F195" s="104" t="s">
        <v>1587</v>
      </c>
      <c r="G195" s="105" t="s">
        <v>211</v>
      </c>
      <c r="H195" s="106">
        <v>1</v>
      </c>
      <c r="I195" s="107">
        <v>0</v>
      </c>
      <c r="J195" s="107">
        <f t="shared" si="3"/>
        <v>0</v>
      </c>
      <c r="K195" s="104" t="s">
        <v>124</v>
      </c>
      <c r="L195" s="27"/>
    </row>
    <row r="196" spans="2:12" s="1" customFormat="1" ht="24" customHeight="1">
      <c r="B196" s="101"/>
      <c r="C196" s="102" t="s">
        <v>400</v>
      </c>
      <c r="D196" s="102" t="s">
        <v>120</v>
      </c>
      <c r="E196" s="103" t="s">
        <v>1588</v>
      </c>
      <c r="F196" s="104" t="s">
        <v>1589</v>
      </c>
      <c r="G196" s="105" t="s">
        <v>211</v>
      </c>
      <c r="H196" s="106">
        <v>1</v>
      </c>
      <c r="I196" s="107">
        <v>0</v>
      </c>
      <c r="J196" s="107">
        <f t="shared" si="3"/>
        <v>0</v>
      </c>
      <c r="K196" s="104" t="s">
        <v>124</v>
      </c>
      <c r="L196" s="27"/>
    </row>
    <row r="197" spans="2:12" s="1" customFormat="1" ht="24" customHeight="1">
      <c r="B197" s="101"/>
      <c r="C197" s="120" t="s">
        <v>404</v>
      </c>
      <c r="D197" s="120" t="s">
        <v>160</v>
      </c>
      <c r="E197" s="121" t="s">
        <v>1590</v>
      </c>
      <c r="F197" s="122" t="s">
        <v>1591</v>
      </c>
      <c r="G197" s="123" t="s">
        <v>211</v>
      </c>
      <c r="H197" s="124">
        <v>1</v>
      </c>
      <c r="I197" s="125">
        <v>0</v>
      </c>
      <c r="J197" s="125">
        <f t="shared" si="3"/>
        <v>0</v>
      </c>
      <c r="K197" s="122" t="s">
        <v>124</v>
      </c>
      <c r="L197" s="126"/>
    </row>
    <row r="198" spans="2:12" s="1" customFormat="1" ht="24" customHeight="1">
      <c r="B198" s="101"/>
      <c r="C198" s="102" t="s">
        <v>409</v>
      </c>
      <c r="D198" s="102" t="s">
        <v>120</v>
      </c>
      <c r="E198" s="103" t="s">
        <v>1592</v>
      </c>
      <c r="F198" s="104" t="s">
        <v>1593</v>
      </c>
      <c r="G198" s="105" t="s">
        <v>163</v>
      </c>
      <c r="H198" s="106">
        <v>0.54200000000000004</v>
      </c>
      <c r="I198" s="107">
        <v>0</v>
      </c>
      <c r="J198" s="107">
        <f t="shared" si="3"/>
        <v>0</v>
      </c>
      <c r="K198" s="104" t="s">
        <v>1406</v>
      </c>
      <c r="L198" s="27"/>
    </row>
    <row r="199" spans="2:12" s="11" customFormat="1" ht="22.9" customHeight="1">
      <c r="B199" s="95"/>
      <c r="D199" s="96" t="s">
        <v>51</v>
      </c>
      <c r="E199" s="99" t="s">
        <v>706</v>
      </c>
      <c r="F199" s="99" t="s">
        <v>707</v>
      </c>
      <c r="J199" s="100">
        <f>SUM(J200:J227)</f>
        <v>0</v>
      </c>
      <c r="L199" s="95"/>
    </row>
    <row r="200" spans="2:12" s="1" customFormat="1" ht="16.5" customHeight="1">
      <c r="B200" s="101"/>
      <c r="C200" s="102" t="s">
        <v>414</v>
      </c>
      <c r="D200" s="102" t="s">
        <v>120</v>
      </c>
      <c r="E200" s="103" t="s">
        <v>1594</v>
      </c>
      <c r="F200" s="104" t="s">
        <v>1595</v>
      </c>
      <c r="G200" s="105" t="s">
        <v>211</v>
      </c>
      <c r="H200" s="106">
        <v>10</v>
      </c>
      <c r="I200" s="107">
        <v>0</v>
      </c>
      <c r="J200" s="107">
        <f t="shared" ref="J200:J227" si="4">ROUND(I200*H200,2)</f>
        <v>0</v>
      </c>
      <c r="K200" s="104" t="s">
        <v>1401</v>
      </c>
      <c r="L200" s="27"/>
    </row>
    <row r="201" spans="2:12" s="1" customFormat="1" ht="36" customHeight="1">
      <c r="B201" s="101"/>
      <c r="C201" s="120" t="s">
        <v>423</v>
      </c>
      <c r="D201" s="120" t="s">
        <v>160</v>
      </c>
      <c r="E201" s="121" t="s">
        <v>1596</v>
      </c>
      <c r="F201" s="122" t="s">
        <v>1597</v>
      </c>
      <c r="G201" s="123" t="s">
        <v>211</v>
      </c>
      <c r="H201" s="124">
        <v>10</v>
      </c>
      <c r="I201" s="125">
        <v>0</v>
      </c>
      <c r="J201" s="125">
        <f t="shared" si="4"/>
        <v>0</v>
      </c>
      <c r="K201" s="122" t="s">
        <v>1421</v>
      </c>
      <c r="L201" s="126"/>
    </row>
    <row r="202" spans="2:12" s="1" customFormat="1" ht="24" customHeight="1">
      <c r="B202" s="101"/>
      <c r="C202" s="102" t="s">
        <v>428</v>
      </c>
      <c r="D202" s="102" t="s">
        <v>120</v>
      </c>
      <c r="E202" s="103" t="s">
        <v>1598</v>
      </c>
      <c r="F202" s="104" t="s">
        <v>1599</v>
      </c>
      <c r="G202" s="105" t="s">
        <v>711</v>
      </c>
      <c r="H202" s="106">
        <v>11</v>
      </c>
      <c r="I202" s="107">
        <v>0</v>
      </c>
      <c r="J202" s="107">
        <f t="shared" si="4"/>
        <v>0</v>
      </c>
      <c r="K202" s="104" t="s">
        <v>1401</v>
      </c>
      <c r="L202" s="27"/>
    </row>
    <row r="203" spans="2:12" s="1" customFormat="1" ht="36" customHeight="1">
      <c r="B203" s="101"/>
      <c r="C203" s="120" t="s">
        <v>433</v>
      </c>
      <c r="D203" s="120" t="s">
        <v>160</v>
      </c>
      <c r="E203" s="121" t="s">
        <v>1600</v>
      </c>
      <c r="F203" s="122" t="s">
        <v>1601</v>
      </c>
      <c r="G203" s="123" t="s">
        <v>211</v>
      </c>
      <c r="H203" s="124">
        <v>11</v>
      </c>
      <c r="I203" s="125">
        <v>0</v>
      </c>
      <c r="J203" s="125">
        <f t="shared" si="4"/>
        <v>0</v>
      </c>
      <c r="K203" s="122" t="s">
        <v>1401</v>
      </c>
      <c r="L203" s="126"/>
    </row>
    <row r="204" spans="2:12" s="1" customFormat="1" ht="16.5" customHeight="1">
      <c r="B204" s="101"/>
      <c r="C204" s="102" t="s">
        <v>437</v>
      </c>
      <c r="D204" s="102" t="s">
        <v>120</v>
      </c>
      <c r="E204" s="103" t="s">
        <v>1602</v>
      </c>
      <c r="F204" s="104" t="s">
        <v>1603</v>
      </c>
      <c r="G204" s="105" t="s">
        <v>211</v>
      </c>
      <c r="H204" s="106">
        <v>10</v>
      </c>
      <c r="I204" s="107">
        <v>0</v>
      </c>
      <c r="J204" s="107">
        <f t="shared" si="4"/>
        <v>0</v>
      </c>
      <c r="K204" s="104" t="s">
        <v>1401</v>
      </c>
      <c r="L204" s="27"/>
    </row>
    <row r="205" spans="2:12" s="1" customFormat="1" ht="24" customHeight="1">
      <c r="B205" s="101"/>
      <c r="C205" s="120" t="s">
        <v>440</v>
      </c>
      <c r="D205" s="120" t="s">
        <v>160</v>
      </c>
      <c r="E205" s="121" t="s">
        <v>1604</v>
      </c>
      <c r="F205" s="122" t="s">
        <v>1605</v>
      </c>
      <c r="G205" s="123" t="s">
        <v>211</v>
      </c>
      <c r="H205" s="124">
        <v>1</v>
      </c>
      <c r="I205" s="125">
        <v>0</v>
      </c>
      <c r="J205" s="125">
        <f t="shared" si="4"/>
        <v>0</v>
      </c>
      <c r="K205" s="122" t="s">
        <v>1401</v>
      </c>
      <c r="L205" s="126"/>
    </row>
    <row r="206" spans="2:12" s="1" customFormat="1" ht="24" customHeight="1">
      <c r="B206" s="101"/>
      <c r="C206" s="120" t="s">
        <v>450</v>
      </c>
      <c r="D206" s="120" t="s">
        <v>160</v>
      </c>
      <c r="E206" s="121" t="s">
        <v>1606</v>
      </c>
      <c r="F206" s="122" t="s">
        <v>1607</v>
      </c>
      <c r="G206" s="123" t="s">
        <v>211</v>
      </c>
      <c r="H206" s="124">
        <v>1</v>
      </c>
      <c r="I206" s="125">
        <v>0</v>
      </c>
      <c r="J206" s="125">
        <f t="shared" si="4"/>
        <v>0</v>
      </c>
      <c r="K206" s="122" t="s">
        <v>1401</v>
      </c>
      <c r="L206" s="126"/>
    </row>
    <row r="207" spans="2:12" s="1" customFormat="1" ht="36" customHeight="1">
      <c r="B207" s="101"/>
      <c r="C207" s="120" t="s">
        <v>454</v>
      </c>
      <c r="D207" s="120" t="s">
        <v>160</v>
      </c>
      <c r="E207" s="121" t="s">
        <v>1608</v>
      </c>
      <c r="F207" s="122" t="s">
        <v>1609</v>
      </c>
      <c r="G207" s="123" t="s">
        <v>211</v>
      </c>
      <c r="H207" s="124">
        <v>8</v>
      </c>
      <c r="I207" s="125">
        <v>0</v>
      </c>
      <c r="J207" s="125">
        <f t="shared" si="4"/>
        <v>0</v>
      </c>
      <c r="K207" s="122" t="s">
        <v>1406</v>
      </c>
      <c r="L207" s="126"/>
    </row>
    <row r="208" spans="2:12" s="1" customFormat="1" ht="24" customHeight="1">
      <c r="B208" s="101"/>
      <c r="C208" s="120" t="s">
        <v>461</v>
      </c>
      <c r="D208" s="120" t="s">
        <v>160</v>
      </c>
      <c r="E208" s="121" t="s">
        <v>1610</v>
      </c>
      <c r="F208" s="122" t="s">
        <v>1611</v>
      </c>
      <c r="G208" s="123" t="s">
        <v>211</v>
      </c>
      <c r="H208" s="124">
        <v>8</v>
      </c>
      <c r="I208" s="125">
        <v>0</v>
      </c>
      <c r="J208" s="125">
        <f t="shared" si="4"/>
        <v>0</v>
      </c>
      <c r="K208" s="122" t="s">
        <v>1406</v>
      </c>
      <c r="L208" s="126"/>
    </row>
    <row r="209" spans="2:12" s="1" customFormat="1" ht="24" customHeight="1">
      <c r="B209" s="101"/>
      <c r="C209" s="120" t="s">
        <v>464</v>
      </c>
      <c r="D209" s="120" t="s">
        <v>160</v>
      </c>
      <c r="E209" s="121" t="s">
        <v>1612</v>
      </c>
      <c r="F209" s="122" t="s">
        <v>1613</v>
      </c>
      <c r="G209" s="123" t="s">
        <v>211</v>
      </c>
      <c r="H209" s="124">
        <v>1</v>
      </c>
      <c r="I209" s="125">
        <v>0</v>
      </c>
      <c r="J209" s="125">
        <f t="shared" si="4"/>
        <v>0</v>
      </c>
      <c r="K209" s="122" t="s">
        <v>1</v>
      </c>
      <c r="L209" s="126"/>
    </row>
    <row r="210" spans="2:12" s="1" customFormat="1" ht="24" customHeight="1">
      <c r="B210" s="101"/>
      <c r="C210" s="120" t="s">
        <v>470</v>
      </c>
      <c r="D210" s="120" t="s">
        <v>160</v>
      </c>
      <c r="E210" s="121" t="s">
        <v>1614</v>
      </c>
      <c r="F210" s="122" t="s">
        <v>1615</v>
      </c>
      <c r="G210" s="123" t="s">
        <v>211</v>
      </c>
      <c r="H210" s="124">
        <v>1</v>
      </c>
      <c r="I210" s="125">
        <v>0</v>
      </c>
      <c r="J210" s="125">
        <f t="shared" si="4"/>
        <v>0</v>
      </c>
      <c r="K210" s="122" t="s">
        <v>1</v>
      </c>
      <c r="L210" s="126"/>
    </row>
    <row r="211" spans="2:12" s="1" customFormat="1" ht="24" customHeight="1">
      <c r="B211" s="101"/>
      <c r="C211" s="102" t="s">
        <v>475</v>
      </c>
      <c r="D211" s="102" t="s">
        <v>120</v>
      </c>
      <c r="E211" s="103" t="s">
        <v>1616</v>
      </c>
      <c r="F211" s="104" t="s">
        <v>1617</v>
      </c>
      <c r="G211" s="105" t="s">
        <v>711</v>
      </c>
      <c r="H211" s="106">
        <v>10</v>
      </c>
      <c r="I211" s="107">
        <v>0</v>
      </c>
      <c r="J211" s="107">
        <f t="shared" si="4"/>
        <v>0</v>
      </c>
      <c r="K211" s="104" t="s">
        <v>1421</v>
      </c>
      <c r="L211" s="27"/>
    </row>
    <row r="212" spans="2:12" s="1" customFormat="1" ht="24" customHeight="1">
      <c r="B212" s="101"/>
      <c r="C212" s="120" t="s">
        <v>479</v>
      </c>
      <c r="D212" s="120" t="s">
        <v>160</v>
      </c>
      <c r="E212" s="121" t="s">
        <v>1618</v>
      </c>
      <c r="F212" s="122" t="s">
        <v>1619</v>
      </c>
      <c r="G212" s="123" t="s">
        <v>211</v>
      </c>
      <c r="H212" s="124">
        <v>10</v>
      </c>
      <c r="I212" s="125">
        <v>0</v>
      </c>
      <c r="J212" s="125">
        <f t="shared" si="4"/>
        <v>0</v>
      </c>
      <c r="K212" s="122" t="s">
        <v>1421</v>
      </c>
      <c r="L212" s="126"/>
    </row>
    <row r="213" spans="2:12" s="1" customFormat="1" ht="16.5" customHeight="1">
      <c r="B213" s="101"/>
      <c r="C213" s="102" t="s">
        <v>483</v>
      </c>
      <c r="D213" s="102" t="s">
        <v>120</v>
      </c>
      <c r="E213" s="103" t="s">
        <v>1620</v>
      </c>
      <c r="F213" s="104" t="s">
        <v>1621</v>
      </c>
      <c r="G213" s="105" t="s">
        <v>211</v>
      </c>
      <c r="H213" s="106">
        <v>10</v>
      </c>
      <c r="I213" s="107">
        <v>0</v>
      </c>
      <c r="J213" s="107">
        <f t="shared" si="4"/>
        <v>0</v>
      </c>
      <c r="K213" s="104" t="s">
        <v>1421</v>
      </c>
      <c r="L213" s="27"/>
    </row>
    <row r="214" spans="2:12" s="1" customFormat="1" ht="36" customHeight="1">
      <c r="B214" s="101"/>
      <c r="C214" s="120" t="s">
        <v>486</v>
      </c>
      <c r="D214" s="120" t="s">
        <v>160</v>
      </c>
      <c r="E214" s="121" t="s">
        <v>1622</v>
      </c>
      <c r="F214" s="122" t="s">
        <v>1623</v>
      </c>
      <c r="G214" s="123" t="s">
        <v>211</v>
      </c>
      <c r="H214" s="124">
        <v>8</v>
      </c>
      <c r="I214" s="125">
        <v>0</v>
      </c>
      <c r="J214" s="125">
        <f t="shared" si="4"/>
        <v>0</v>
      </c>
      <c r="K214" s="122" t="s">
        <v>1406</v>
      </c>
      <c r="L214" s="126"/>
    </row>
    <row r="215" spans="2:12" s="1" customFormat="1" ht="24" customHeight="1">
      <c r="B215" s="101"/>
      <c r="C215" s="120" t="s">
        <v>489</v>
      </c>
      <c r="D215" s="120" t="s">
        <v>160</v>
      </c>
      <c r="E215" s="121" t="s">
        <v>1624</v>
      </c>
      <c r="F215" s="122" t="s">
        <v>1625</v>
      </c>
      <c r="G215" s="123" t="s">
        <v>211</v>
      </c>
      <c r="H215" s="124">
        <v>1</v>
      </c>
      <c r="I215" s="125">
        <v>0</v>
      </c>
      <c r="J215" s="125">
        <f t="shared" si="4"/>
        <v>0</v>
      </c>
      <c r="K215" s="122" t="s">
        <v>1406</v>
      </c>
      <c r="L215" s="126"/>
    </row>
    <row r="216" spans="2:12" s="1" customFormat="1" ht="24" customHeight="1">
      <c r="B216" s="101"/>
      <c r="C216" s="120" t="s">
        <v>492</v>
      </c>
      <c r="D216" s="120" t="s">
        <v>160</v>
      </c>
      <c r="E216" s="121" t="s">
        <v>1626</v>
      </c>
      <c r="F216" s="122" t="s">
        <v>1627</v>
      </c>
      <c r="G216" s="123" t="s">
        <v>211</v>
      </c>
      <c r="H216" s="124">
        <v>1</v>
      </c>
      <c r="I216" s="125">
        <v>0</v>
      </c>
      <c r="J216" s="125">
        <f t="shared" si="4"/>
        <v>0</v>
      </c>
      <c r="K216" s="122" t="s">
        <v>1</v>
      </c>
      <c r="L216" s="126"/>
    </row>
    <row r="217" spans="2:12" s="1" customFormat="1" ht="24" customHeight="1">
      <c r="B217" s="101"/>
      <c r="C217" s="102" t="s">
        <v>495</v>
      </c>
      <c r="D217" s="102" t="s">
        <v>120</v>
      </c>
      <c r="E217" s="103" t="s">
        <v>1628</v>
      </c>
      <c r="F217" s="104" t="s">
        <v>1629</v>
      </c>
      <c r="G217" s="105" t="s">
        <v>711</v>
      </c>
      <c r="H217" s="106">
        <v>1</v>
      </c>
      <c r="I217" s="107">
        <v>0</v>
      </c>
      <c r="J217" s="107">
        <f t="shared" si="4"/>
        <v>0</v>
      </c>
      <c r="K217" s="104" t="s">
        <v>1454</v>
      </c>
      <c r="L217" s="27"/>
    </row>
    <row r="218" spans="2:12" s="1" customFormat="1" ht="24" customHeight="1">
      <c r="B218" s="101"/>
      <c r="C218" s="120" t="s">
        <v>496</v>
      </c>
      <c r="D218" s="120" t="s">
        <v>160</v>
      </c>
      <c r="E218" s="121" t="s">
        <v>1630</v>
      </c>
      <c r="F218" s="122" t="s">
        <v>1631</v>
      </c>
      <c r="G218" s="123" t="s">
        <v>211</v>
      </c>
      <c r="H218" s="124">
        <v>1</v>
      </c>
      <c r="I218" s="125">
        <v>0</v>
      </c>
      <c r="J218" s="125">
        <f t="shared" si="4"/>
        <v>0</v>
      </c>
      <c r="K218" s="122" t="s">
        <v>1454</v>
      </c>
      <c r="L218" s="126"/>
    </row>
    <row r="219" spans="2:12" s="1" customFormat="1" ht="24" customHeight="1">
      <c r="B219" s="101"/>
      <c r="C219" s="102" t="s">
        <v>499</v>
      </c>
      <c r="D219" s="102" t="s">
        <v>120</v>
      </c>
      <c r="E219" s="103" t="s">
        <v>1632</v>
      </c>
      <c r="F219" s="104" t="s">
        <v>1633</v>
      </c>
      <c r="G219" s="105" t="s">
        <v>211</v>
      </c>
      <c r="H219" s="106">
        <v>1</v>
      </c>
      <c r="I219" s="107">
        <v>0</v>
      </c>
      <c r="J219" s="107">
        <f t="shared" si="4"/>
        <v>0</v>
      </c>
      <c r="K219" s="104" t="s">
        <v>1421</v>
      </c>
      <c r="L219" s="27"/>
    </row>
    <row r="220" spans="2:12" s="1" customFormat="1" ht="24" customHeight="1">
      <c r="B220" s="101"/>
      <c r="C220" s="120" t="s">
        <v>502</v>
      </c>
      <c r="D220" s="120" t="s">
        <v>160</v>
      </c>
      <c r="E220" s="121" t="s">
        <v>1634</v>
      </c>
      <c r="F220" s="122" t="s">
        <v>1635</v>
      </c>
      <c r="G220" s="123" t="s">
        <v>211</v>
      </c>
      <c r="H220" s="124">
        <v>1</v>
      </c>
      <c r="I220" s="125">
        <v>0</v>
      </c>
      <c r="J220" s="125">
        <f t="shared" si="4"/>
        <v>0</v>
      </c>
      <c r="K220" s="122" t="s">
        <v>1421</v>
      </c>
      <c r="L220" s="126"/>
    </row>
    <row r="221" spans="2:12" s="1" customFormat="1" ht="24" customHeight="1">
      <c r="B221" s="101"/>
      <c r="C221" s="102" t="s">
        <v>505</v>
      </c>
      <c r="D221" s="102" t="s">
        <v>120</v>
      </c>
      <c r="E221" s="103" t="s">
        <v>1636</v>
      </c>
      <c r="F221" s="104" t="s">
        <v>1637</v>
      </c>
      <c r="G221" s="105" t="s">
        <v>211</v>
      </c>
      <c r="H221" s="106">
        <v>10</v>
      </c>
      <c r="I221" s="107">
        <v>0</v>
      </c>
      <c r="J221" s="107">
        <f t="shared" si="4"/>
        <v>0</v>
      </c>
      <c r="K221" s="104" t="s">
        <v>1401</v>
      </c>
      <c r="L221" s="27"/>
    </row>
    <row r="222" spans="2:12" s="1" customFormat="1" ht="24" customHeight="1">
      <c r="B222" s="101"/>
      <c r="C222" s="120" t="s">
        <v>509</v>
      </c>
      <c r="D222" s="120" t="s">
        <v>160</v>
      </c>
      <c r="E222" s="121" t="s">
        <v>1638</v>
      </c>
      <c r="F222" s="122" t="s">
        <v>1639</v>
      </c>
      <c r="G222" s="123" t="s">
        <v>211</v>
      </c>
      <c r="H222" s="124">
        <v>9</v>
      </c>
      <c r="I222" s="125">
        <v>0</v>
      </c>
      <c r="J222" s="125">
        <f t="shared" si="4"/>
        <v>0</v>
      </c>
      <c r="K222" s="122" t="s">
        <v>1401</v>
      </c>
      <c r="L222" s="126"/>
    </row>
    <row r="223" spans="2:12" s="1" customFormat="1" ht="24" customHeight="1">
      <c r="B223" s="101"/>
      <c r="C223" s="120" t="s">
        <v>513</v>
      </c>
      <c r="D223" s="120" t="s">
        <v>160</v>
      </c>
      <c r="E223" s="121" t="s">
        <v>1640</v>
      </c>
      <c r="F223" s="122" t="s">
        <v>1641</v>
      </c>
      <c r="G223" s="123" t="s">
        <v>211</v>
      </c>
      <c r="H223" s="124">
        <v>1</v>
      </c>
      <c r="I223" s="125">
        <v>0</v>
      </c>
      <c r="J223" s="125">
        <f t="shared" si="4"/>
        <v>0</v>
      </c>
      <c r="K223" s="122" t="s">
        <v>1</v>
      </c>
      <c r="L223" s="126"/>
    </row>
    <row r="224" spans="2:12" s="1" customFormat="1" ht="24" customHeight="1">
      <c r="B224" s="101"/>
      <c r="C224" s="102" t="s">
        <v>516</v>
      </c>
      <c r="D224" s="102" t="s">
        <v>120</v>
      </c>
      <c r="E224" s="103" t="s">
        <v>1642</v>
      </c>
      <c r="F224" s="104" t="s">
        <v>1643</v>
      </c>
      <c r="G224" s="105" t="s">
        <v>211</v>
      </c>
      <c r="H224" s="106">
        <v>2</v>
      </c>
      <c r="I224" s="107">
        <v>0</v>
      </c>
      <c r="J224" s="107">
        <f t="shared" si="4"/>
        <v>0</v>
      </c>
      <c r="K224" s="104" t="s">
        <v>1421</v>
      </c>
      <c r="L224" s="27"/>
    </row>
    <row r="225" spans="2:12" s="1" customFormat="1" ht="24" customHeight="1">
      <c r="B225" s="101"/>
      <c r="C225" s="120" t="s">
        <v>519</v>
      </c>
      <c r="D225" s="120" t="s">
        <v>160</v>
      </c>
      <c r="E225" s="121" t="s">
        <v>1644</v>
      </c>
      <c r="F225" s="122" t="s">
        <v>1645</v>
      </c>
      <c r="G225" s="123" t="s">
        <v>211</v>
      </c>
      <c r="H225" s="124">
        <v>1</v>
      </c>
      <c r="I225" s="125">
        <v>0</v>
      </c>
      <c r="J225" s="125">
        <f t="shared" si="4"/>
        <v>0</v>
      </c>
      <c r="K225" s="122" t="s">
        <v>1421</v>
      </c>
      <c r="L225" s="126"/>
    </row>
    <row r="226" spans="2:12" s="1" customFormat="1" ht="36" customHeight="1">
      <c r="B226" s="101"/>
      <c r="C226" s="120" t="s">
        <v>523</v>
      </c>
      <c r="D226" s="120" t="s">
        <v>160</v>
      </c>
      <c r="E226" s="121" t="s">
        <v>1646</v>
      </c>
      <c r="F226" s="122" t="s">
        <v>1647</v>
      </c>
      <c r="G226" s="123" t="s">
        <v>211</v>
      </c>
      <c r="H226" s="124">
        <v>1</v>
      </c>
      <c r="I226" s="125">
        <v>0</v>
      </c>
      <c r="J226" s="125">
        <f t="shared" si="4"/>
        <v>0</v>
      </c>
      <c r="K226" s="122" t="s">
        <v>124</v>
      </c>
      <c r="L226" s="126"/>
    </row>
    <row r="227" spans="2:12" s="1" customFormat="1" ht="24" customHeight="1">
      <c r="B227" s="101"/>
      <c r="C227" s="102" t="s">
        <v>527</v>
      </c>
      <c r="D227" s="102" t="s">
        <v>120</v>
      </c>
      <c r="E227" s="103" t="s">
        <v>1648</v>
      </c>
      <c r="F227" s="104" t="s">
        <v>1649</v>
      </c>
      <c r="G227" s="105" t="s">
        <v>163</v>
      </c>
      <c r="H227" s="106">
        <v>0.47499999999999998</v>
      </c>
      <c r="I227" s="107">
        <v>0</v>
      </c>
      <c r="J227" s="107">
        <f t="shared" si="4"/>
        <v>0</v>
      </c>
      <c r="K227" s="104" t="s">
        <v>1406</v>
      </c>
      <c r="L227" s="27"/>
    </row>
    <row r="228" spans="2:12" s="11" customFormat="1" ht="22.9" customHeight="1">
      <c r="B228" s="95"/>
      <c r="D228" s="96" t="s">
        <v>51</v>
      </c>
      <c r="E228" s="99" t="s">
        <v>1066</v>
      </c>
      <c r="F228" s="99" t="s">
        <v>1067</v>
      </c>
      <c r="J228" s="100">
        <f>SUM(J229:J237)</f>
        <v>0</v>
      </c>
      <c r="L228" s="95"/>
    </row>
    <row r="229" spans="2:12" s="1" customFormat="1" ht="16.5" customHeight="1">
      <c r="B229" s="101"/>
      <c r="C229" s="102" t="s">
        <v>530</v>
      </c>
      <c r="D229" s="102" t="s">
        <v>120</v>
      </c>
      <c r="E229" s="103" t="s">
        <v>1422</v>
      </c>
      <c r="F229" s="104" t="s">
        <v>1423</v>
      </c>
      <c r="G229" s="105" t="s">
        <v>257</v>
      </c>
      <c r="H229" s="106">
        <v>4</v>
      </c>
      <c r="I229" s="107">
        <v>0</v>
      </c>
      <c r="J229" s="107">
        <f t="shared" ref="J229:J237" si="5">ROUND(I229*H229,2)</f>
        <v>0</v>
      </c>
      <c r="K229" s="104" t="s">
        <v>1401</v>
      </c>
      <c r="L229" s="27"/>
    </row>
    <row r="230" spans="2:12" s="1" customFormat="1" ht="24" customHeight="1">
      <c r="B230" s="101"/>
      <c r="C230" s="120" t="s">
        <v>533</v>
      </c>
      <c r="D230" s="120" t="s">
        <v>160</v>
      </c>
      <c r="E230" s="121" t="s">
        <v>1424</v>
      </c>
      <c r="F230" s="122" t="s">
        <v>1425</v>
      </c>
      <c r="G230" s="123" t="s">
        <v>211</v>
      </c>
      <c r="H230" s="124">
        <v>12</v>
      </c>
      <c r="I230" s="125">
        <v>0</v>
      </c>
      <c r="J230" s="125">
        <f t="shared" si="5"/>
        <v>0</v>
      </c>
      <c r="K230" s="122" t="s">
        <v>1</v>
      </c>
      <c r="L230" s="126"/>
    </row>
    <row r="231" spans="2:12" s="1" customFormat="1" ht="24" customHeight="1">
      <c r="B231" s="101"/>
      <c r="C231" s="102" t="s">
        <v>536</v>
      </c>
      <c r="D231" s="102" t="s">
        <v>120</v>
      </c>
      <c r="E231" s="103" t="s">
        <v>1650</v>
      </c>
      <c r="F231" s="104" t="s">
        <v>1651</v>
      </c>
      <c r="G231" s="105" t="s">
        <v>257</v>
      </c>
      <c r="H231" s="106">
        <v>2</v>
      </c>
      <c r="I231" s="107">
        <v>0</v>
      </c>
      <c r="J231" s="107">
        <f t="shared" si="5"/>
        <v>0</v>
      </c>
      <c r="K231" s="104" t="s">
        <v>124</v>
      </c>
      <c r="L231" s="27"/>
    </row>
    <row r="232" spans="2:12" s="1" customFormat="1" ht="24" customHeight="1">
      <c r="B232" s="101"/>
      <c r="C232" s="120" t="s">
        <v>541</v>
      </c>
      <c r="D232" s="120" t="s">
        <v>160</v>
      </c>
      <c r="E232" s="121" t="s">
        <v>1652</v>
      </c>
      <c r="F232" s="122" t="s">
        <v>1653</v>
      </c>
      <c r="G232" s="123" t="s">
        <v>211</v>
      </c>
      <c r="H232" s="124">
        <v>6</v>
      </c>
      <c r="I232" s="125">
        <v>0</v>
      </c>
      <c r="J232" s="125">
        <f t="shared" si="5"/>
        <v>0</v>
      </c>
      <c r="K232" s="122" t="s">
        <v>1421</v>
      </c>
      <c r="L232" s="126"/>
    </row>
    <row r="233" spans="2:12" s="1" customFormat="1" ht="36" customHeight="1">
      <c r="B233" s="101"/>
      <c r="C233" s="120" t="s">
        <v>545</v>
      </c>
      <c r="D233" s="120" t="s">
        <v>160</v>
      </c>
      <c r="E233" s="121" t="s">
        <v>1654</v>
      </c>
      <c r="F233" s="122" t="s">
        <v>1655</v>
      </c>
      <c r="G233" s="123" t="s">
        <v>211</v>
      </c>
      <c r="H233" s="124">
        <v>6</v>
      </c>
      <c r="I233" s="125">
        <v>0</v>
      </c>
      <c r="J233" s="125">
        <f t="shared" si="5"/>
        <v>0</v>
      </c>
      <c r="K233" s="122" t="s">
        <v>124</v>
      </c>
      <c r="L233" s="126"/>
    </row>
    <row r="234" spans="2:12" s="1" customFormat="1" ht="16.5" customHeight="1">
      <c r="B234" s="101"/>
      <c r="C234" s="102" t="s">
        <v>549</v>
      </c>
      <c r="D234" s="102" t="s">
        <v>120</v>
      </c>
      <c r="E234" s="103" t="s">
        <v>1656</v>
      </c>
      <c r="F234" s="104" t="s">
        <v>1657</v>
      </c>
      <c r="G234" s="105" t="s">
        <v>211</v>
      </c>
      <c r="H234" s="106">
        <v>2</v>
      </c>
      <c r="I234" s="107">
        <v>0</v>
      </c>
      <c r="J234" s="107">
        <f t="shared" si="5"/>
        <v>0</v>
      </c>
      <c r="K234" s="104" t="s">
        <v>1401</v>
      </c>
      <c r="L234" s="27"/>
    </row>
    <row r="235" spans="2:12" s="1" customFormat="1" ht="16.5" customHeight="1">
      <c r="B235" s="101"/>
      <c r="C235" s="120" t="s">
        <v>553</v>
      </c>
      <c r="D235" s="120" t="s">
        <v>160</v>
      </c>
      <c r="E235" s="121" t="s">
        <v>1658</v>
      </c>
      <c r="F235" s="122" t="s">
        <v>1659</v>
      </c>
      <c r="G235" s="123" t="s">
        <v>211</v>
      </c>
      <c r="H235" s="124">
        <v>1</v>
      </c>
      <c r="I235" s="125">
        <v>0</v>
      </c>
      <c r="J235" s="125">
        <f t="shared" si="5"/>
        <v>0</v>
      </c>
      <c r="K235" s="122" t="s">
        <v>1</v>
      </c>
      <c r="L235" s="126"/>
    </row>
    <row r="236" spans="2:12" s="1" customFormat="1" ht="16.5" customHeight="1">
      <c r="B236" s="101"/>
      <c r="C236" s="120" t="s">
        <v>557</v>
      </c>
      <c r="D236" s="120" t="s">
        <v>160</v>
      </c>
      <c r="E236" s="121" t="s">
        <v>1660</v>
      </c>
      <c r="F236" s="122" t="s">
        <v>1661</v>
      </c>
      <c r="G236" s="123" t="s">
        <v>211</v>
      </c>
      <c r="H236" s="124">
        <v>1</v>
      </c>
      <c r="I236" s="125">
        <v>0</v>
      </c>
      <c r="J236" s="125">
        <f t="shared" si="5"/>
        <v>0</v>
      </c>
      <c r="K236" s="122" t="s">
        <v>1</v>
      </c>
      <c r="L236" s="126"/>
    </row>
    <row r="237" spans="2:12" s="1" customFormat="1" ht="24" customHeight="1">
      <c r="B237" s="101"/>
      <c r="C237" s="102" t="s">
        <v>560</v>
      </c>
      <c r="D237" s="102" t="s">
        <v>120</v>
      </c>
      <c r="E237" s="103" t="s">
        <v>1662</v>
      </c>
      <c r="F237" s="104" t="s">
        <v>1233</v>
      </c>
      <c r="G237" s="105" t="s">
        <v>163</v>
      </c>
      <c r="H237" s="106">
        <v>1E-3</v>
      </c>
      <c r="I237" s="107">
        <v>0</v>
      </c>
      <c r="J237" s="107">
        <f t="shared" si="5"/>
        <v>0</v>
      </c>
      <c r="K237" s="104" t="s">
        <v>1406</v>
      </c>
      <c r="L237" s="27"/>
    </row>
    <row r="238" spans="2:12" s="1" customFormat="1" ht="6.95" customHeight="1">
      <c r="B238" s="39"/>
      <c r="C238" s="40"/>
      <c r="D238" s="40"/>
      <c r="E238" s="40"/>
      <c r="F238" s="40"/>
      <c r="G238" s="40"/>
      <c r="H238" s="40"/>
      <c r="I238" s="40"/>
      <c r="J238" s="40"/>
      <c r="K238" s="40"/>
      <c r="L238" s="27"/>
    </row>
  </sheetData>
  <autoFilter ref="C125:K237"/>
  <mergeCells count="8">
    <mergeCell ref="E87:H87"/>
    <mergeCell ref="E116:H116"/>
    <mergeCell ref="E118:H118"/>
    <mergeCell ref="E7:H7"/>
    <mergeCell ref="E9:H9"/>
    <mergeCell ref="E18:H18"/>
    <mergeCell ref="E27:H27"/>
    <mergeCell ref="E85:H85"/>
  </mergeCells>
  <pageMargins left="0.39370078740157483" right="0.39370078740157483" top="0.39370078740157483" bottom="0.39370078740157483" header="0" footer="0"/>
  <pageSetup paperSize="9" scale="89" fitToHeight="10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1"/>
  <sheetViews>
    <sheetView showGridLines="0" workbookViewId="0">
      <selection activeCell="I211" sqref="I211"/>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customWidth="1"/>
    <col min="11" max="11" width="20.1640625" hidden="1" customWidth="1"/>
    <col min="12" max="12" width="9.33203125" customWidth="1"/>
    <col min="13" max="13" width="12.33203125" customWidth="1"/>
    <col min="14" max="14" width="15" customWidth="1"/>
    <col min="15" max="15" width="11" customWidth="1"/>
    <col min="16" max="16" width="15" customWidth="1"/>
    <col min="17" max="17" width="16.33203125" customWidth="1"/>
    <col min="18" max="18" width="11" customWidth="1"/>
    <col min="19" max="19" width="15" customWidth="1"/>
    <col min="20" max="20" width="16.33203125" customWidth="1"/>
  </cols>
  <sheetData>
    <row r="1" spans="1:12">
      <c r="A1" s="64"/>
    </row>
    <row r="2" spans="1:12" ht="36.950000000000003" customHeight="1">
      <c r="L2" s="129" t="s">
        <v>4</v>
      </c>
    </row>
    <row r="3" spans="1:12" ht="6.95" customHeight="1">
      <c r="B3" s="17"/>
      <c r="C3" s="18"/>
      <c r="D3" s="18"/>
      <c r="E3" s="18"/>
      <c r="F3" s="18"/>
      <c r="G3" s="18"/>
      <c r="H3" s="18"/>
      <c r="I3" s="18"/>
      <c r="J3" s="18"/>
      <c r="K3" s="18"/>
      <c r="L3" s="19"/>
    </row>
    <row r="4" spans="1:12" ht="24.95" customHeight="1">
      <c r="B4" s="19"/>
      <c r="D4" s="20" t="s">
        <v>79</v>
      </c>
      <c r="L4" s="19"/>
    </row>
    <row r="5" spans="1:12" ht="6.95" customHeight="1">
      <c r="B5" s="19"/>
      <c r="L5" s="19"/>
    </row>
    <row r="6" spans="1:12" ht="12" customHeight="1">
      <c r="B6" s="19"/>
      <c r="D6" s="24" t="s">
        <v>10</v>
      </c>
      <c r="L6" s="19"/>
    </row>
    <row r="7" spans="1:12" ht="16.5" customHeight="1">
      <c r="B7" s="19"/>
      <c r="E7" s="163" t="str">
        <f>'Rekapitulácia stavby'!K6</f>
        <v>Obnova a nadstavba Materskej školy Hrubá Borša</v>
      </c>
      <c r="F7" s="164"/>
      <c r="G7" s="164"/>
      <c r="H7" s="164"/>
      <c r="L7" s="19"/>
    </row>
    <row r="8" spans="1:12" s="1" customFormat="1" ht="12" customHeight="1">
      <c r="B8" s="27"/>
      <c r="D8" s="24" t="s">
        <v>80</v>
      </c>
      <c r="L8" s="27"/>
    </row>
    <row r="9" spans="1:12" s="1" customFormat="1" ht="36.950000000000003" customHeight="1">
      <c r="B9" s="27"/>
      <c r="E9" s="154" t="s">
        <v>1663</v>
      </c>
      <c r="F9" s="162"/>
      <c r="G9" s="162"/>
      <c r="H9" s="162"/>
      <c r="L9" s="27"/>
    </row>
    <row r="10" spans="1:12" s="1" customFormat="1">
      <c r="B10" s="27"/>
      <c r="L10" s="27"/>
    </row>
    <row r="11" spans="1:12" s="1" customFormat="1" ht="12" customHeight="1">
      <c r="B11" s="27"/>
      <c r="D11" s="24" t="s">
        <v>12</v>
      </c>
      <c r="F11" s="22" t="s">
        <v>1</v>
      </c>
      <c r="I11" s="24" t="s">
        <v>13</v>
      </c>
      <c r="J11" s="22" t="s">
        <v>1</v>
      </c>
      <c r="L11" s="27"/>
    </row>
    <row r="12" spans="1:12" s="1" customFormat="1" ht="12" customHeight="1">
      <c r="B12" s="27"/>
      <c r="D12" s="24" t="s">
        <v>14</v>
      </c>
      <c r="F12" s="22" t="s">
        <v>15</v>
      </c>
      <c r="I12" s="24" t="s">
        <v>16</v>
      </c>
      <c r="J12" s="47"/>
      <c r="L12" s="27"/>
    </row>
    <row r="13" spans="1:12" s="1" customFormat="1" ht="10.9" customHeight="1">
      <c r="B13" s="27"/>
      <c r="L13" s="27"/>
    </row>
    <row r="14" spans="1:12" s="1" customFormat="1" ht="12" customHeight="1">
      <c r="B14" s="27"/>
      <c r="D14" s="24" t="s">
        <v>17</v>
      </c>
      <c r="I14" s="24" t="s">
        <v>18</v>
      </c>
      <c r="J14" s="22" t="str">
        <f>IF('Rekapitulácia stavby'!AN10="","",'Rekapitulácia stavby'!AN10)</f>
        <v/>
      </c>
      <c r="L14" s="27"/>
    </row>
    <row r="15" spans="1:12" s="1" customFormat="1" ht="18" customHeight="1">
      <c r="B15" s="27"/>
      <c r="E15" s="22" t="str">
        <f>IF('Rekapitulácia stavby'!E11="","",'Rekapitulácia stavby'!E11)</f>
        <v xml:space="preserve"> </v>
      </c>
      <c r="I15" s="24" t="s">
        <v>19</v>
      </c>
      <c r="J15" s="22" t="str">
        <f>IF('Rekapitulácia stavby'!AN11="","",'Rekapitulácia stavby'!AN11)</f>
        <v/>
      </c>
      <c r="L15" s="27"/>
    </row>
    <row r="16" spans="1:12" s="1" customFormat="1" ht="6.95" customHeight="1">
      <c r="B16" s="27"/>
      <c r="L16" s="27"/>
    </row>
    <row r="17" spans="2:12" s="1" customFormat="1" ht="12" customHeight="1">
      <c r="B17" s="27"/>
      <c r="D17" s="24" t="s">
        <v>20</v>
      </c>
      <c r="I17" s="24" t="s">
        <v>18</v>
      </c>
      <c r="J17" s="22" t="str">
        <f>'Rekapitulácia stavby'!AN13</f>
        <v/>
      </c>
      <c r="L17" s="27"/>
    </row>
    <row r="18" spans="2:12" s="1" customFormat="1" ht="18" customHeight="1">
      <c r="B18" s="27"/>
      <c r="E18" s="134" t="str">
        <f>'Rekapitulácia stavby'!E14</f>
        <v xml:space="preserve"> </v>
      </c>
      <c r="F18" s="134"/>
      <c r="G18" s="134"/>
      <c r="H18" s="134"/>
      <c r="I18" s="24" t="s">
        <v>19</v>
      </c>
      <c r="J18" s="22" t="str">
        <f>'Rekapitulácia stavby'!AN14</f>
        <v/>
      </c>
      <c r="L18" s="27"/>
    </row>
    <row r="19" spans="2:12" s="1" customFormat="1" ht="6.95" customHeight="1">
      <c r="B19" s="27"/>
      <c r="L19" s="27"/>
    </row>
    <row r="20" spans="2:12" s="1" customFormat="1" ht="12" customHeight="1">
      <c r="B20" s="27"/>
      <c r="D20" s="24" t="s">
        <v>21</v>
      </c>
      <c r="I20" s="24" t="s">
        <v>18</v>
      </c>
      <c r="J20" s="22" t="str">
        <f>IF('Rekapitulácia stavby'!AN16="","",'Rekapitulácia stavby'!AN16)</f>
        <v/>
      </c>
      <c r="L20" s="27"/>
    </row>
    <row r="21" spans="2:12" s="1" customFormat="1" ht="18" customHeight="1">
      <c r="B21" s="27"/>
      <c r="E21" s="22" t="str">
        <f>IF('Rekapitulácia stavby'!E17="","",'Rekapitulácia stavby'!E17)</f>
        <v xml:space="preserve"> </v>
      </c>
      <c r="I21" s="24" t="s">
        <v>19</v>
      </c>
      <c r="J21" s="22" t="str">
        <f>IF('Rekapitulácia stavby'!AN17="","",'Rekapitulácia stavby'!AN17)</f>
        <v/>
      </c>
      <c r="L21" s="27"/>
    </row>
    <row r="22" spans="2:12" s="1" customFormat="1" ht="6.95" customHeight="1">
      <c r="B22" s="27"/>
      <c r="L22" s="27"/>
    </row>
    <row r="23" spans="2:12" s="1" customFormat="1" ht="12" customHeight="1">
      <c r="B23" s="27"/>
      <c r="D23" s="24" t="s">
        <v>23</v>
      </c>
      <c r="I23" s="24" t="s">
        <v>18</v>
      </c>
      <c r="J23" s="22" t="str">
        <f>IF('Rekapitulácia stavby'!AN19="","",'Rekapitulácia stavby'!AN19)</f>
        <v/>
      </c>
      <c r="L23" s="27"/>
    </row>
    <row r="24" spans="2:12" s="1" customFormat="1" ht="18" customHeight="1">
      <c r="B24" s="27"/>
      <c r="E24" s="22" t="str">
        <f>IF('Rekapitulácia stavby'!E20="","",'Rekapitulácia stavby'!E20)</f>
        <v xml:space="preserve"> </v>
      </c>
      <c r="I24" s="24" t="s">
        <v>19</v>
      </c>
      <c r="J24" s="22" t="str">
        <f>IF('Rekapitulácia stavby'!AN20="","",'Rekapitulácia stavby'!AN20)</f>
        <v/>
      </c>
      <c r="L24" s="27"/>
    </row>
    <row r="25" spans="2:12" s="1" customFormat="1" ht="6.95" customHeight="1">
      <c r="B25" s="27"/>
      <c r="L25" s="27"/>
    </row>
    <row r="26" spans="2:12" s="1" customFormat="1" ht="12" customHeight="1">
      <c r="B26" s="27"/>
      <c r="D26" s="24" t="s">
        <v>24</v>
      </c>
      <c r="L26" s="27"/>
    </row>
    <row r="27" spans="2:12" s="7" customFormat="1" ht="16.5" customHeight="1">
      <c r="B27" s="65"/>
      <c r="E27" s="138" t="s">
        <v>1</v>
      </c>
      <c r="F27" s="138"/>
      <c r="G27" s="138"/>
      <c r="H27" s="138"/>
      <c r="L27" s="65"/>
    </row>
    <row r="28" spans="2:12" s="1" customFormat="1" ht="6.95" customHeight="1">
      <c r="B28" s="27"/>
      <c r="L28" s="27"/>
    </row>
    <row r="29" spans="2:12" s="1" customFormat="1" ht="6.95" customHeight="1">
      <c r="B29" s="27"/>
      <c r="D29" s="48"/>
      <c r="E29" s="48"/>
      <c r="F29" s="48"/>
      <c r="G29" s="48"/>
      <c r="H29" s="48"/>
      <c r="I29" s="48"/>
      <c r="J29" s="48"/>
      <c r="K29" s="48"/>
      <c r="L29" s="27"/>
    </row>
    <row r="30" spans="2:12" s="1" customFormat="1" ht="25.35" customHeight="1">
      <c r="B30" s="27"/>
      <c r="D30" s="66" t="s">
        <v>25</v>
      </c>
      <c r="J30" s="54">
        <f>ROUND(J126, 2)</f>
        <v>0</v>
      </c>
      <c r="L30" s="27"/>
    </row>
    <row r="31" spans="2:12" s="1" customFormat="1" ht="6.95" customHeight="1">
      <c r="B31" s="27"/>
      <c r="D31" s="48"/>
      <c r="E31" s="48"/>
      <c r="F31" s="48"/>
      <c r="G31" s="48"/>
      <c r="H31" s="48"/>
      <c r="I31" s="48"/>
      <c r="J31" s="48"/>
      <c r="K31" s="48"/>
      <c r="L31" s="27"/>
    </row>
    <row r="32" spans="2:12" s="1" customFormat="1" ht="14.45" customHeight="1">
      <c r="B32" s="27"/>
      <c r="F32" s="30" t="s">
        <v>27</v>
      </c>
      <c r="I32" s="30" t="s">
        <v>26</v>
      </c>
      <c r="J32" s="30" t="s">
        <v>28</v>
      </c>
      <c r="L32" s="27"/>
    </row>
    <row r="33" spans="2:12" s="1" customFormat="1" ht="14.45" customHeight="1">
      <c r="B33" s="27"/>
      <c r="D33" s="67" t="s">
        <v>29</v>
      </c>
      <c r="E33" s="24" t="s">
        <v>30</v>
      </c>
      <c r="F33" s="68">
        <f>ROUND(J30*0.2,2)</f>
        <v>0</v>
      </c>
      <c r="G33" s="128"/>
      <c r="H33" s="128"/>
      <c r="I33" s="69">
        <v>0.2</v>
      </c>
      <c r="J33" s="68">
        <f>F33</f>
        <v>0</v>
      </c>
      <c r="L33" s="27"/>
    </row>
    <row r="34" spans="2:12" s="1" customFormat="1" ht="14.45" customHeight="1">
      <c r="B34" s="27"/>
      <c r="E34" s="24" t="s">
        <v>31</v>
      </c>
      <c r="F34" s="68"/>
      <c r="G34" s="128"/>
      <c r="H34" s="128"/>
      <c r="I34" s="69">
        <v>0.2</v>
      </c>
      <c r="J34" s="68"/>
      <c r="L34" s="27"/>
    </row>
    <row r="35" spans="2:12" s="1" customFormat="1" ht="14.45" hidden="1" customHeight="1">
      <c r="B35" s="27"/>
      <c r="E35" s="24" t="s">
        <v>32</v>
      </c>
      <c r="F35" s="68" t="e">
        <f>ROUND((SUM(#REF!)),  2)</f>
        <v>#REF!</v>
      </c>
      <c r="I35" s="69">
        <v>0.2</v>
      </c>
      <c r="J35" s="68">
        <f>0</f>
        <v>0</v>
      </c>
      <c r="L35" s="27"/>
    </row>
    <row r="36" spans="2:12" s="1" customFormat="1" ht="14.45" hidden="1" customHeight="1">
      <c r="B36" s="27"/>
      <c r="E36" s="24" t="s">
        <v>33</v>
      </c>
      <c r="F36" s="68" t="e">
        <f>ROUND((SUM(#REF!)),  2)</f>
        <v>#REF!</v>
      </c>
      <c r="I36" s="69">
        <v>0.2</v>
      </c>
      <c r="J36" s="68">
        <f>0</f>
        <v>0</v>
      </c>
      <c r="L36" s="27"/>
    </row>
    <row r="37" spans="2:12" s="1" customFormat="1" ht="14.45" hidden="1" customHeight="1">
      <c r="B37" s="27"/>
      <c r="E37" s="24" t="s">
        <v>34</v>
      </c>
      <c r="F37" s="68" t="e">
        <f>ROUND((SUM(#REF!)),  2)</f>
        <v>#REF!</v>
      </c>
      <c r="I37" s="69">
        <v>0</v>
      </c>
      <c r="J37" s="68">
        <f>0</f>
        <v>0</v>
      </c>
      <c r="L37" s="27"/>
    </row>
    <row r="38" spans="2:12" s="1" customFormat="1" ht="6.95" customHeight="1">
      <c r="B38" s="27"/>
      <c r="L38" s="27"/>
    </row>
    <row r="39" spans="2:12" s="1" customFormat="1" ht="25.35" customHeight="1">
      <c r="B39" s="27"/>
      <c r="C39" s="70"/>
      <c r="D39" s="71" t="s">
        <v>35</v>
      </c>
      <c r="E39" s="49"/>
      <c r="F39" s="49"/>
      <c r="G39" s="72" t="s">
        <v>36</v>
      </c>
      <c r="H39" s="73" t="s">
        <v>37</v>
      </c>
      <c r="I39" s="49"/>
      <c r="J39" s="74">
        <f>SUM(J30:J37)</f>
        <v>0</v>
      </c>
      <c r="K39" s="75"/>
      <c r="L39" s="27"/>
    </row>
    <row r="40" spans="2:12" s="1" customFormat="1" ht="14.45" customHeight="1">
      <c r="B40" s="27"/>
      <c r="L40" s="27"/>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27"/>
      <c r="D50" s="36" t="s">
        <v>38</v>
      </c>
      <c r="E50" s="37"/>
      <c r="F50" s="37"/>
      <c r="G50" s="36" t="s">
        <v>39</v>
      </c>
      <c r="H50" s="37"/>
      <c r="I50" s="37"/>
      <c r="J50" s="37"/>
      <c r="K50" s="37"/>
      <c r="L50" s="27"/>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27"/>
      <c r="D61" s="38" t="s">
        <v>40</v>
      </c>
      <c r="E61" s="29"/>
      <c r="F61" s="76" t="s">
        <v>41</v>
      </c>
      <c r="G61" s="38" t="s">
        <v>40</v>
      </c>
      <c r="H61" s="29"/>
      <c r="I61" s="29"/>
      <c r="J61" s="77" t="s">
        <v>41</v>
      </c>
      <c r="K61" s="29"/>
      <c r="L61" s="27"/>
    </row>
    <row r="62" spans="2:12">
      <c r="B62" s="19"/>
      <c r="L62" s="19"/>
    </row>
    <row r="63" spans="2:12">
      <c r="B63" s="19"/>
      <c r="L63" s="19"/>
    </row>
    <row r="64" spans="2:12">
      <c r="B64" s="19"/>
      <c r="L64" s="19"/>
    </row>
    <row r="65" spans="2:12" s="1" customFormat="1" ht="12.75">
      <c r="B65" s="27"/>
      <c r="D65" s="36" t="s">
        <v>42</v>
      </c>
      <c r="E65" s="37"/>
      <c r="F65" s="37"/>
      <c r="G65" s="36" t="s">
        <v>43</v>
      </c>
      <c r="H65" s="37"/>
      <c r="I65" s="37"/>
      <c r="J65" s="37"/>
      <c r="K65" s="37"/>
      <c r="L65" s="27"/>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27"/>
      <c r="D76" s="38" t="s">
        <v>40</v>
      </c>
      <c r="E76" s="29"/>
      <c r="F76" s="76" t="s">
        <v>41</v>
      </c>
      <c r="G76" s="38" t="s">
        <v>40</v>
      </c>
      <c r="H76" s="29"/>
      <c r="I76" s="29"/>
      <c r="J76" s="77" t="s">
        <v>41</v>
      </c>
      <c r="K76" s="29"/>
      <c r="L76" s="27"/>
    </row>
    <row r="77" spans="2:12" s="1" customFormat="1" ht="14.45" customHeight="1">
      <c r="B77" s="39"/>
      <c r="C77" s="40"/>
      <c r="D77" s="40"/>
      <c r="E77" s="40"/>
      <c r="F77" s="40"/>
      <c r="G77" s="40"/>
      <c r="H77" s="40"/>
      <c r="I77" s="40"/>
      <c r="J77" s="40"/>
      <c r="K77" s="40"/>
      <c r="L77" s="27"/>
    </row>
    <row r="81" spans="2:12" s="1" customFormat="1" ht="6.95" customHeight="1">
      <c r="B81" s="41"/>
      <c r="C81" s="42"/>
      <c r="D81" s="42"/>
      <c r="E81" s="42"/>
      <c r="F81" s="42"/>
      <c r="G81" s="42"/>
      <c r="H81" s="42"/>
      <c r="I81" s="42"/>
      <c r="J81" s="42"/>
      <c r="K81" s="42"/>
      <c r="L81" s="27"/>
    </row>
    <row r="82" spans="2:12" s="1" customFormat="1" ht="24.95" customHeight="1">
      <c r="B82" s="27"/>
      <c r="C82" s="20" t="s">
        <v>82</v>
      </c>
      <c r="L82" s="27"/>
    </row>
    <row r="83" spans="2:12" s="1" customFormat="1" ht="6.95" customHeight="1">
      <c r="B83" s="27"/>
      <c r="L83" s="27"/>
    </row>
    <row r="84" spans="2:12" s="1" customFormat="1" ht="12" customHeight="1">
      <c r="B84" s="27"/>
      <c r="C84" s="24" t="s">
        <v>10</v>
      </c>
      <c r="L84" s="27"/>
    </row>
    <row r="85" spans="2:12" s="1" customFormat="1" ht="16.5" customHeight="1">
      <c r="B85" s="27"/>
      <c r="E85" s="163" t="str">
        <f>E7</f>
        <v>Obnova a nadstavba Materskej školy Hrubá Borša</v>
      </c>
      <c r="F85" s="164"/>
      <c r="G85" s="164"/>
      <c r="H85" s="164"/>
      <c r="L85" s="27"/>
    </row>
    <row r="86" spans="2:12" s="1" customFormat="1" ht="12" customHeight="1">
      <c r="B86" s="27"/>
      <c r="C86" s="24" t="s">
        <v>80</v>
      </c>
      <c r="L86" s="27"/>
    </row>
    <row r="87" spans="2:12" s="1" customFormat="1" ht="16.5" customHeight="1">
      <c r="B87" s="27"/>
      <c r="E87" s="154" t="str">
        <f>E9</f>
        <v>6 - Vykurovanie</v>
      </c>
      <c r="F87" s="162"/>
      <c r="G87" s="162"/>
      <c r="H87" s="162"/>
      <c r="L87" s="27"/>
    </row>
    <row r="88" spans="2:12" s="1" customFormat="1" ht="6.95" customHeight="1">
      <c r="B88" s="27"/>
      <c r="L88" s="27"/>
    </row>
    <row r="89" spans="2:12" s="1" customFormat="1" ht="12" customHeight="1">
      <c r="B89" s="27"/>
      <c r="C89" s="24" t="s">
        <v>14</v>
      </c>
      <c r="F89" s="22" t="str">
        <f>F12</f>
        <v xml:space="preserve"> </v>
      </c>
      <c r="I89" s="24" t="s">
        <v>16</v>
      </c>
      <c r="J89" s="47" t="str">
        <f>IF(J12="","",J12)</f>
        <v/>
      </c>
      <c r="L89" s="27"/>
    </row>
    <row r="90" spans="2:12" s="1" customFormat="1" ht="6.95" customHeight="1">
      <c r="B90" s="27"/>
      <c r="L90" s="27"/>
    </row>
    <row r="91" spans="2:12" s="1" customFormat="1" ht="15.2" customHeight="1">
      <c r="B91" s="27"/>
      <c r="C91" s="24" t="s">
        <v>17</v>
      </c>
      <c r="F91" s="22" t="str">
        <f>E15</f>
        <v xml:space="preserve"> </v>
      </c>
      <c r="I91" s="24" t="s">
        <v>21</v>
      </c>
      <c r="J91" s="25" t="str">
        <f>E21</f>
        <v xml:space="preserve"> </v>
      </c>
      <c r="L91" s="27"/>
    </row>
    <row r="92" spans="2:12" s="1" customFormat="1" ht="15.2" customHeight="1">
      <c r="B92" s="27"/>
      <c r="C92" s="24" t="s">
        <v>20</v>
      </c>
      <c r="F92" s="22" t="str">
        <f>IF(E18="","",E18)</f>
        <v xml:space="preserve"> </v>
      </c>
      <c r="I92" s="24" t="s">
        <v>23</v>
      </c>
      <c r="J92" s="25" t="str">
        <f>E24</f>
        <v xml:space="preserve"> </v>
      </c>
      <c r="L92" s="27"/>
    </row>
    <row r="93" spans="2:12" s="1" customFormat="1" ht="10.35" customHeight="1">
      <c r="B93" s="27"/>
      <c r="L93" s="27"/>
    </row>
    <row r="94" spans="2:12" s="1" customFormat="1" ht="29.25" customHeight="1">
      <c r="B94" s="27"/>
      <c r="C94" s="78" t="s">
        <v>83</v>
      </c>
      <c r="D94" s="70"/>
      <c r="E94" s="70"/>
      <c r="F94" s="70"/>
      <c r="G94" s="70"/>
      <c r="H94" s="70"/>
      <c r="I94" s="70"/>
      <c r="J94" s="79" t="s">
        <v>84</v>
      </c>
      <c r="K94" s="70"/>
      <c r="L94" s="27"/>
    </row>
    <row r="95" spans="2:12" s="1" customFormat="1" ht="10.35" customHeight="1">
      <c r="B95" s="27"/>
      <c r="L95" s="27"/>
    </row>
    <row r="96" spans="2:12" s="1" customFormat="1" ht="22.9" customHeight="1">
      <c r="B96" s="27"/>
      <c r="C96" s="80" t="s">
        <v>85</v>
      </c>
      <c r="J96" s="54">
        <f>J126</f>
        <v>0</v>
      </c>
      <c r="L96" s="27"/>
    </row>
    <row r="97" spans="2:12" s="8" customFormat="1" ht="24.95" customHeight="1">
      <c r="B97" s="81"/>
      <c r="D97" s="82" t="s">
        <v>86</v>
      </c>
      <c r="E97" s="83"/>
      <c r="F97" s="83"/>
      <c r="G97" s="83"/>
      <c r="H97" s="83"/>
      <c r="I97" s="83"/>
      <c r="J97" s="84">
        <f>J127</f>
        <v>0</v>
      </c>
      <c r="L97" s="81"/>
    </row>
    <row r="98" spans="2:12" s="9" customFormat="1" ht="19.899999999999999" customHeight="1">
      <c r="B98" s="85"/>
      <c r="D98" s="86" t="s">
        <v>94</v>
      </c>
      <c r="E98" s="87"/>
      <c r="F98" s="87"/>
      <c r="G98" s="87"/>
      <c r="H98" s="87"/>
      <c r="I98" s="87"/>
      <c r="J98" s="88">
        <f>J128</f>
        <v>0</v>
      </c>
      <c r="L98" s="85"/>
    </row>
    <row r="99" spans="2:12" s="8" customFormat="1" ht="24.95" customHeight="1">
      <c r="B99" s="81"/>
      <c r="D99" s="82" t="s">
        <v>95</v>
      </c>
      <c r="E99" s="83"/>
      <c r="F99" s="83"/>
      <c r="G99" s="83"/>
      <c r="H99" s="83"/>
      <c r="I99" s="83"/>
      <c r="J99" s="84">
        <f>J130</f>
        <v>0</v>
      </c>
      <c r="L99" s="81"/>
    </row>
    <row r="100" spans="2:12" s="9" customFormat="1" ht="19.899999999999999" customHeight="1">
      <c r="B100" s="85"/>
      <c r="D100" s="86" t="s">
        <v>98</v>
      </c>
      <c r="E100" s="87"/>
      <c r="F100" s="87"/>
      <c r="G100" s="87"/>
      <c r="H100" s="87"/>
      <c r="I100" s="87"/>
      <c r="J100" s="88">
        <f>J131</f>
        <v>0</v>
      </c>
      <c r="L100" s="85"/>
    </row>
    <row r="101" spans="2:12" s="9" customFormat="1" ht="19.899999999999999" customHeight="1">
      <c r="B101" s="85"/>
      <c r="D101" s="86" t="s">
        <v>1664</v>
      </c>
      <c r="E101" s="87"/>
      <c r="F101" s="87"/>
      <c r="G101" s="87"/>
      <c r="H101" s="87"/>
      <c r="I101" s="87"/>
      <c r="J101" s="88">
        <f>J138</f>
        <v>0</v>
      </c>
      <c r="L101" s="85"/>
    </row>
    <row r="102" spans="2:12" s="9" customFormat="1" ht="19.899999999999999" customHeight="1">
      <c r="B102" s="85"/>
      <c r="D102" s="86" t="s">
        <v>1665</v>
      </c>
      <c r="E102" s="87"/>
      <c r="F102" s="87"/>
      <c r="G102" s="87"/>
      <c r="H102" s="87"/>
      <c r="I102" s="87"/>
      <c r="J102" s="88">
        <f>J155</f>
        <v>0</v>
      </c>
      <c r="L102" s="85"/>
    </row>
    <row r="103" spans="2:12" s="9" customFormat="1" ht="19.899999999999999" customHeight="1">
      <c r="B103" s="85"/>
      <c r="D103" s="86" t="s">
        <v>1666</v>
      </c>
      <c r="E103" s="87"/>
      <c r="F103" s="87"/>
      <c r="G103" s="87"/>
      <c r="H103" s="87"/>
      <c r="I103" s="87"/>
      <c r="J103" s="88">
        <f>J173</f>
        <v>0</v>
      </c>
      <c r="L103" s="85"/>
    </row>
    <row r="104" spans="2:12" s="9" customFormat="1" ht="19.899999999999999" customHeight="1">
      <c r="B104" s="85"/>
      <c r="D104" s="86" t="s">
        <v>1667</v>
      </c>
      <c r="E104" s="87"/>
      <c r="F104" s="87"/>
      <c r="G104" s="87"/>
      <c r="H104" s="87"/>
      <c r="I104" s="87"/>
      <c r="J104" s="88">
        <f>J191</f>
        <v>0</v>
      </c>
      <c r="L104" s="85"/>
    </row>
    <row r="105" spans="2:12" s="9" customFormat="1" ht="19.899999999999999" customHeight="1">
      <c r="B105" s="85"/>
      <c r="D105" s="86" t="s">
        <v>105</v>
      </c>
      <c r="E105" s="87"/>
      <c r="F105" s="87"/>
      <c r="G105" s="87"/>
      <c r="H105" s="87"/>
      <c r="I105" s="87"/>
      <c r="J105" s="88">
        <f>J204</f>
        <v>0</v>
      </c>
      <c r="L105" s="85"/>
    </row>
    <row r="106" spans="2:12" s="8" customFormat="1" ht="24.95" customHeight="1">
      <c r="B106" s="81"/>
      <c r="D106" s="82" t="s">
        <v>1398</v>
      </c>
      <c r="E106" s="83"/>
      <c r="F106" s="83"/>
      <c r="G106" s="83"/>
      <c r="H106" s="83"/>
      <c r="I106" s="83"/>
      <c r="J106" s="84">
        <f>J208</f>
        <v>0</v>
      </c>
      <c r="L106" s="81"/>
    </row>
    <row r="107" spans="2:12" s="1" customFormat="1" ht="21.75" customHeight="1">
      <c r="B107" s="27"/>
      <c r="L107" s="27"/>
    </row>
    <row r="108" spans="2:12" s="1" customFormat="1" ht="6.95" customHeight="1">
      <c r="B108" s="39"/>
      <c r="C108" s="40"/>
      <c r="D108" s="40"/>
      <c r="E108" s="40"/>
      <c r="F108" s="40"/>
      <c r="G108" s="40"/>
      <c r="H108" s="40"/>
      <c r="I108" s="40"/>
      <c r="J108" s="40"/>
      <c r="K108" s="40"/>
      <c r="L108" s="27"/>
    </row>
    <row r="112" spans="2:12" s="1" customFormat="1" ht="6.95" customHeight="1">
      <c r="B112" s="41"/>
      <c r="C112" s="42"/>
      <c r="D112" s="42"/>
      <c r="E112" s="42"/>
      <c r="F112" s="42"/>
      <c r="G112" s="42"/>
      <c r="H112" s="42"/>
      <c r="I112" s="42"/>
      <c r="J112" s="42"/>
      <c r="K112" s="42"/>
      <c r="L112" s="27"/>
    </row>
    <row r="113" spans="2:12" s="1" customFormat="1" ht="24.95" customHeight="1">
      <c r="B113" s="27"/>
      <c r="C113" s="20" t="s">
        <v>111</v>
      </c>
      <c r="L113" s="27"/>
    </row>
    <row r="114" spans="2:12" s="1" customFormat="1" ht="6.95" customHeight="1">
      <c r="B114" s="27"/>
      <c r="L114" s="27"/>
    </row>
    <row r="115" spans="2:12" s="1" customFormat="1" ht="12" customHeight="1">
      <c r="B115" s="27"/>
      <c r="C115" s="24" t="s">
        <v>10</v>
      </c>
      <c r="L115" s="27"/>
    </row>
    <row r="116" spans="2:12" s="1" customFormat="1" ht="16.5" customHeight="1">
      <c r="B116" s="27"/>
      <c r="E116" s="163" t="str">
        <f>E7</f>
        <v>Obnova a nadstavba Materskej školy Hrubá Borša</v>
      </c>
      <c r="F116" s="164"/>
      <c r="G116" s="164"/>
      <c r="H116" s="164"/>
      <c r="L116" s="27"/>
    </row>
    <row r="117" spans="2:12" s="1" customFormat="1" ht="12" customHeight="1">
      <c r="B117" s="27"/>
      <c r="C117" s="24" t="s">
        <v>80</v>
      </c>
      <c r="L117" s="27"/>
    </row>
    <row r="118" spans="2:12" s="1" customFormat="1" ht="16.5" customHeight="1">
      <c r="B118" s="27"/>
      <c r="E118" s="154" t="str">
        <f>E9</f>
        <v>6 - Vykurovanie</v>
      </c>
      <c r="F118" s="162"/>
      <c r="G118" s="162"/>
      <c r="H118" s="162"/>
      <c r="L118" s="27"/>
    </row>
    <row r="119" spans="2:12" s="1" customFormat="1" ht="6.95" customHeight="1">
      <c r="B119" s="27"/>
      <c r="L119" s="27"/>
    </row>
    <row r="120" spans="2:12" s="1" customFormat="1" ht="12" customHeight="1">
      <c r="B120" s="27"/>
      <c r="C120" s="24" t="s">
        <v>14</v>
      </c>
      <c r="F120" s="22" t="str">
        <f>F12</f>
        <v xml:space="preserve"> </v>
      </c>
      <c r="I120" s="24" t="s">
        <v>16</v>
      </c>
      <c r="J120" s="47" t="str">
        <f>IF(J12="","",J12)</f>
        <v/>
      </c>
      <c r="L120" s="27"/>
    </row>
    <row r="121" spans="2:12" s="1" customFormat="1" ht="6.95" customHeight="1">
      <c r="B121" s="27"/>
      <c r="L121" s="27"/>
    </row>
    <row r="122" spans="2:12" s="1" customFormat="1" ht="15.2" customHeight="1">
      <c r="B122" s="27"/>
      <c r="C122" s="24" t="s">
        <v>17</v>
      </c>
      <c r="F122" s="22" t="str">
        <f>E15</f>
        <v xml:space="preserve"> </v>
      </c>
      <c r="I122" s="24" t="s">
        <v>21</v>
      </c>
      <c r="J122" s="25" t="str">
        <f>E21</f>
        <v xml:space="preserve"> </v>
      </c>
      <c r="L122" s="27"/>
    </row>
    <row r="123" spans="2:12" s="1" customFormat="1" ht="15.2" customHeight="1">
      <c r="B123" s="27"/>
      <c r="C123" s="24" t="s">
        <v>20</v>
      </c>
      <c r="F123" s="22" t="str">
        <f>IF(E18="","",E18)</f>
        <v xml:space="preserve"> </v>
      </c>
      <c r="I123" s="24" t="s">
        <v>23</v>
      </c>
      <c r="J123" s="25" t="str">
        <f>E24</f>
        <v xml:space="preserve"> </v>
      </c>
      <c r="L123" s="27"/>
    </row>
    <row r="124" spans="2:12" s="1" customFormat="1" ht="10.35" customHeight="1">
      <c r="B124" s="27"/>
      <c r="L124" s="27"/>
    </row>
    <row r="125" spans="2:12" s="10" customFormat="1" ht="29.25" customHeight="1">
      <c r="B125" s="89"/>
      <c r="C125" s="90" t="s">
        <v>112</v>
      </c>
      <c r="D125" s="91" t="s">
        <v>49</v>
      </c>
      <c r="E125" s="91" t="s">
        <v>45</v>
      </c>
      <c r="F125" s="91" t="s">
        <v>46</v>
      </c>
      <c r="G125" s="91" t="s">
        <v>113</v>
      </c>
      <c r="H125" s="91" t="s">
        <v>114</v>
      </c>
      <c r="I125" s="91" t="s">
        <v>115</v>
      </c>
      <c r="J125" s="92" t="s">
        <v>84</v>
      </c>
      <c r="K125" s="93" t="s">
        <v>116</v>
      </c>
      <c r="L125" s="89"/>
    </row>
    <row r="126" spans="2:12" s="1" customFormat="1" ht="22.9" customHeight="1">
      <c r="B126" s="27"/>
      <c r="C126" s="52" t="s">
        <v>85</v>
      </c>
      <c r="J126" s="94">
        <f>J127+J130+J208</f>
        <v>0</v>
      </c>
      <c r="L126" s="27"/>
    </row>
    <row r="127" spans="2:12" s="11" customFormat="1" ht="25.9" customHeight="1">
      <c r="B127" s="95"/>
      <c r="D127" s="96" t="s">
        <v>51</v>
      </c>
      <c r="E127" s="97" t="s">
        <v>117</v>
      </c>
      <c r="F127" s="97" t="s">
        <v>118</v>
      </c>
      <c r="J127" s="98">
        <f>J128</f>
        <v>0</v>
      </c>
      <c r="L127" s="95"/>
    </row>
    <row r="128" spans="2:12" s="11" customFormat="1" ht="22.9" customHeight="1">
      <c r="B128" s="95"/>
      <c r="D128" s="96" t="s">
        <v>51</v>
      </c>
      <c r="E128" s="99" t="s">
        <v>553</v>
      </c>
      <c r="F128" s="99" t="s">
        <v>579</v>
      </c>
      <c r="J128" s="100">
        <f>J129</f>
        <v>0</v>
      </c>
      <c r="L128" s="95"/>
    </row>
    <row r="129" spans="2:12" s="1" customFormat="1" ht="24" customHeight="1">
      <c r="B129" s="101"/>
      <c r="C129" s="102" t="s">
        <v>57</v>
      </c>
      <c r="D129" s="102" t="s">
        <v>120</v>
      </c>
      <c r="E129" s="103" t="s">
        <v>1668</v>
      </c>
      <c r="F129" s="104" t="s">
        <v>1669</v>
      </c>
      <c r="G129" s="105" t="s">
        <v>163</v>
      </c>
      <c r="H129" s="106">
        <v>0.5</v>
      </c>
      <c r="I129" s="107">
        <v>0</v>
      </c>
      <c r="J129" s="107">
        <f>ROUND(I129*H129,2)</f>
        <v>0</v>
      </c>
      <c r="K129" s="104" t="s">
        <v>1</v>
      </c>
      <c r="L129" s="27"/>
    </row>
    <row r="130" spans="2:12" s="11" customFormat="1" ht="25.9" customHeight="1">
      <c r="B130" s="95"/>
      <c r="D130" s="96" t="s">
        <v>51</v>
      </c>
      <c r="E130" s="97" t="s">
        <v>583</v>
      </c>
      <c r="F130" s="97" t="s">
        <v>584</v>
      </c>
      <c r="J130" s="98">
        <f>J131+J138+J155+J173+J191+J204</f>
        <v>0</v>
      </c>
      <c r="L130" s="95"/>
    </row>
    <row r="131" spans="2:12" s="11" customFormat="1" ht="22.9" customHeight="1">
      <c r="B131" s="95"/>
      <c r="D131" s="96" t="s">
        <v>51</v>
      </c>
      <c r="E131" s="99" t="s">
        <v>634</v>
      </c>
      <c r="F131" s="99" t="s">
        <v>635</v>
      </c>
      <c r="J131" s="100">
        <f>SUM(J132:J137)</f>
        <v>0</v>
      </c>
      <c r="L131" s="95"/>
    </row>
    <row r="132" spans="2:12" s="1" customFormat="1" ht="16.5" customHeight="1">
      <c r="B132" s="101"/>
      <c r="C132" s="102" t="s">
        <v>61</v>
      </c>
      <c r="D132" s="102" t="s">
        <v>120</v>
      </c>
      <c r="E132" s="103" t="s">
        <v>1670</v>
      </c>
      <c r="F132" s="104" t="s">
        <v>1671</v>
      </c>
      <c r="G132" s="105" t="s">
        <v>131</v>
      </c>
      <c r="H132" s="106">
        <v>267</v>
      </c>
      <c r="I132" s="107">
        <v>0</v>
      </c>
      <c r="J132" s="107">
        <f t="shared" ref="J132:J137" si="0">ROUND(I132*H132,2)</f>
        <v>0</v>
      </c>
      <c r="K132" s="104" t="s">
        <v>1</v>
      </c>
      <c r="L132" s="27"/>
    </row>
    <row r="133" spans="2:12" s="1" customFormat="1" ht="24" customHeight="1">
      <c r="B133" s="101"/>
      <c r="C133" s="120" t="s">
        <v>64</v>
      </c>
      <c r="D133" s="120" t="s">
        <v>160</v>
      </c>
      <c r="E133" s="121" t="s">
        <v>1672</v>
      </c>
      <c r="F133" s="122" t="s">
        <v>1673</v>
      </c>
      <c r="G133" s="123" t="s">
        <v>131</v>
      </c>
      <c r="H133" s="124">
        <v>107</v>
      </c>
      <c r="I133" s="125">
        <v>0</v>
      </c>
      <c r="J133" s="125">
        <f t="shared" si="0"/>
        <v>0</v>
      </c>
      <c r="K133" s="122" t="s">
        <v>1421</v>
      </c>
      <c r="L133" s="126"/>
    </row>
    <row r="134" spans="2:12" s="1" customFormat="1" ht="24" customHeight="1">
      <c r="B134" s="101"/>
      <c r="C134" s="120" t="s">
        <v>67</v>
      </c>
      <c r="D134" s="120" t="s">
        <v>160</v>
      </c>
      <c r="E134" s="121" t="s">
        <v>1471</v>
      </c>
      <c r="F134" s="122" t="s">
        <v>1472</v>
      </c>
      <c r="G134" s="123" t="s">
        <v>131</v>
      </c>
      <c r="H134" s="124">
        <v>43</v>
      </c>
      <c r="I134" s="125">
        <v>0</v>
      </c>
      <c r="J134" s="125">
        <f t="shared" si="0"/>
        <v>0</v>
      </c>
      <c r="K134" s="122" t="s">
        <v>124</v>
      </c>
      <c r="L134" s="126"/>
    </row>
    <row r="135" spans="2:12" s="1" customFormat="1" ht="24" customHeight="1">
      <c r="B135" s="101"/>
      <c r="C135" s="120" t="s">
        <v>70</v>
      </c>
      <c r="D135" s="120" t="s">
        <v>160</v>
      </c>
      <c r="E135" s="121" t="s">
        <v>1473</v>
      </c>
      <c r="F135" s="122" t="s">
        <v>1474</v>
      </c>
      <c r="G135" s="123" t="s">
        <v>131</v>
      </c>
      <c r="H135" s="124">
        <v>53</v>
      </c>
      <c r="I135" s="125">
        <v>0</v>
      </c>
      <c r="J135" s="125">
        <f t="shared" si="0"/>
        <v>0</v>
      </c>
      <c r="K135" s="122" t="s">
        <v>1421</v>
      </c>
      <c r="L135" s="126"/>
    </row>
    <row r="136" spans="2:12" s="1" customFormat="1" ht="24" customHeight="1">
      <c r="B136" s="101"/>
      <c r="C136" s="120" t="s">
        <v>73</v>
      </c>
      <c r="D136" s="120" t="s">
        <v>160</v>
      </c>
      <c r="E136" s="121" t="s">
        <v>1475</v>
      </c>
      <c r="F136" s="122" t="s">
        <v>1476</v>
      </c>
      <c r="G136" s="123" t="s">
        <v>131</v>
      </c>
      <c r="H136" s="124">
        <v>64</v>
      </c>
      <c r="I136" s="125">
        <v>0</v>
      </c>
      <c r="J136" s="125">
        <f t="shared" si="0"/>
        <v>0</v>
      </c>
      <c r="K136" s="122" t="s">
        <v>1421</v>
      </c>
      <c r="L136" s="126"/>
    </row>
    <row r="137" spans="2:12" s="1" customFormat="1" ht="24" customHeight="1">
      <c r="B137" s="101"/>
      <c r="C137" s="102" t="s">
        <v>76</v>
      </c>
      <c r="D137" s="102" t="s">
        <v>120</v>
      </c>
      <c r="E137" s="103" t="s">
        <v>1477</v>
      </c>
      <c r="F137" s="104" t="s">
        <v>1478</v>
      </c>
      <c r="G137" s="105" t="s">
        <v>163</v>
      </c>
      <c r="H137" s="106">
        <v>0.02</v>
      </c>
      <c r="I137" s="107">
        <v>0</v>
      </c>
      <c r="J137" s="107">
        <f t="shared" si="0"/>
        <v>0</v>
      </c>
      <c r="K137" s="104" t="s">
        <v>1406</v>
      </c>
      <c r="L137" s="27"/>
    </row>
    <row r="138" spans="2:12" s="11" customFormat="1" ht="22.9" customHeight="1">
      <c r="B138" s="95"/>
      <c r="D138" s="96" t="s">
        <v>51</v>
      </c>
      <c r="E138" s="99" t="s">
        <v>1674</v>
      </c>
      <c r="F138" s="99" t="s">
        <v>1675</v>
      </c>
      <c r="J138" s="100">
        <f>SUM(J139:J154)</f>
        <v>0</v>
      </c>
      <c r="L138" s="95"/>
    </row>
    <row r="139" spans="2:12" s="1" customFormat="1" ht="24" customHeight="1">
      <c r="B139" s="101"/>
      <c r="C139" s="102" t="s">
        <v>148</v>
      </c>
      <c r="D139" s="102" t="s">
        <v>120</v>
      </c>
      <c r="E139" s="103" t="s">
        <v>1676</v>
      </c>
      <c r="F139" s="104" t="s">
        <v>1677</v>
      </c>
      <c r="G139" s="105" t="s">
        <v>131</v>
      </c>
      <c r="H139" s="106">
        <v>267</v>
      </c>
      <c r="I139" s="107">
        <v>0</v>
      </c>
      <c r="J139" s="107">
        <f t="shared" ref="J139:J154" si="1">ROUND(I139*H139,2)</f>
        <v>0</v>
      </c>
      <c r="K139" s="104" t="s">
        <v>1</v>
      </c>
      <c r="L139" s="27"/>
    </row>
    <row r="140" spans="2:12" s="1" customFormat="1" ht="24" customHeight="1">
      <c r="B140" s="101"/>
      <c r="C140" s="102" t="s">
        <v>153</v>
      </c>
      <c r="D140" s="102" t="s">
        <v>120</v>
      </c>
      <c r="E140" s="103" t="s">
        <v>1678</v>
      </c>
      <c r="F140" s="104" t="s">
        <v>1679</v>
      </c>
      <c r="G140" s="105" t="s">
        <v>131</v>
      </c>
      <c r="H140" s="106">
        <v>2</v>
      </c>
      <c r="I140" s="107">
        <v>0</v>
      </c>
      <c r="J140" s="107">
        <f t="shared" si="1"/>
        <v>0</v>
      </c>
      <c r="K140" s="104" t="s">
        <v>124</v>
      </c>
      <c r="L140" s="27"/>
    </row>
    <row r="141" spans="2:12" s="1" customFormat="1" ht="24" customHeight="1">
      <c r="B141" s="101"/>
      <c r="C141" s="102" t="s">
        <v>159</v>
      </c>
      <c r="D141" s="102" t="s">
        <v>120</v>
      </c>
      <c r="E141" s="103" t="s">
        <v>1680</v>
      </c>
      <c r="F141" s="104" t="s">
        <v>1681</v>
      </c>
      <c r="G141" s="105" t="s">
        <v>131</v>
      </c>
      <c r="H141" s="106">
        <v>107</v>
      </c>
      <c r="I141" s="107">
        <v>0</v>
      </c>
      <c r="J141" s="107">
        <f t="shared" si="1"/>
        <v>0</v>
      </c>
      <c r="K141" s="104" t="s">
        <v>124</v>
      </c>
      <c r="L141" s="27"/>
    </row>
    <row r="142" spans="2:12" s="1" customFormat="1" ht="24" customHeight="1">
      <c r="B142" s="101"/>
      <c r="C142" s="120" t="s">
        <v>165</v>
      </c>
      <c r="D142" s="120" t="s">
        <v>160</v>
      </c>
      <c r="E142" s="121" t="s">
        <v>1682</v>
      </c>
      <c r="F142" s="122" t="s">
        <v>1683</v>
      </c>
      <c r="G142" s="123" t="s">
        <v>131</v>
      </c>
      <c r="H142" s="124">
        <v>107</v>
      </c>
      <c r="I142" s="125">
        <v>0</v>
      </c>
      <c r="J142" s="125">
        <f t="shared" si="1"/>
        <v>0</v>
      </c>
      <c r="K142" s="122" t="s">
        <v>124</v>
      </c>
      <c r="L142" s="126"/>
    </row>
    <row r="143" spans="2:12" s="1" customFormat="1" ht="24" customHeight="1">
      <c r="B143" s="101"/>
      <c r="C143" s="120" t="s">
        <v>169</v>
      </c>
      <c r="D143" s="120" t="s">
        <v>160</v>
      </c>
      <c r="E143" s="121" t="s">
        <v>1684</v>
      </c>
      <c r="F143" s="122" t="s">
        <v>1685</v>
      </c>
      <c r="G143" s="123" t="s">
        <v>211</v>
      </c>
      <c r="H143" s="124">
        <v>107</v>
      </c>
      <c r="I143" s="125">
        <v>0</v>
      </c>
      <c r="J143" s="125">
        <f t="shared" si="1"/>
        <v>0</v>
      </c>
      <c r="K143" s="122" t="s">
        <v>124</v>
      </c>
      <c r="L143" s="126"/>
    </row>
    <row r="144" spans="2:12" s="1" customFormat="1" ht="24" customHeight="1">
      <c r="B144" s="101"/>
      <c r="C144" s="102" t="s">
        <v>173</v>
      </c>
      <c r="D144" s="102" t="s">
        <v>120</v>
      </c>
      <c r="E144" s="103" t="s">
        <v>1686</v>
      </c>
      <c r="F144" s="104" t="s">
        <v>1687</v>
      </c>
      <c r="G144" s="105" t="s">
        <v>131</v>
      </c>
      <c r="H144" s="106">
        <v>43</v>
      </c>
      <c r="I144" s="107">
        <v>0</v>
      </c>
      <c r="J144" s="107">
        <f t="shared" si="1"/>
        <v>0</v>
      </c>
      <c r="K144" s="104" t="s">
        <v>124</v>
      </c>
      <c r="L144" s="27"/>
    </row>
    <row r="145" spans="2:12" s="1" customFormat="1" ht="24" customHeight="1">
      <c r="B145" s="101"/>
      <c r="C145" s="120" t="s">
        <v>177</v>
      </c>
      <c r="D145" s="120" t="s">
        <v>160</v>
      </c>
      <c r="E145" s="121" t="s">
        <v>1688</v>
      </c>
      <c r="F145" s="122" t="s">
        <v>1689</v>
      </c>
      <c r="G145" s="123" t="s">
        <v>131</v>
      </c>
      <c r="H145" s="124">
        <v>43</v>
      </c>
      <c r="I145" s="125">
        <v>0</v>
      </c>
      <c r="J145" s="125">
        <f t="shared" si="1"/>
        <v>0</v>
      </c>
      <c r="K145" s="122" t="s">
        <v>124</v>
      </c>
      <c r="L145" s="126"/>
    </row>
    <row r="146" spans="2:12" s="1" customFormat="1" ht="24" customHeight="1">
      <c r="B146" s="101"/>
      <c r="C146" s="120" t="s">
        <v>181</v>
      </c>
      <c r="D146" s="120" t="s">
        <v>160</v>
      </c>
      <c r="E146" s="121" t="s">
        <v>1690</v>
      </c>
      <c r="F146" s="122" t="s">
        <v>1691</v>
      </c>
      <c r="G146" s="123" t="s">
        <v>211</v>
      </c>
      <c r="H146" s="124">
        <v>43</v>
      </c>
      <c r="I146" s="125">
        <v>0</v>
      </c>
      <c r="J146" s="125">
        <f t="shared" si="1"/>
        <v>0</v>
      </c>
      <c r="K146" s="122" t="s">
        <v>124</v>
      </c>
      <c r="L146" s="126"/>
    </row>
    <row r="147" spans="2:12" s="1" customFormat="1" ht="24" customHeight="1">
      <c r="B147" s="101"/>
      <c r="C147" s="102" t="s">
        <v>184</v>
      </c>
      <c r="D147" s="102" t="s">
        <v>120</v>
      </c>
      <c r="E147" s="103" t="s">
        <v>1692</v>
      </c>
      <c r="F147" s="104" t="s">
        <v>1693</v>
      </c>
      <c r="G147" s="105" t="s">
        <v>131</v>
      </c>
      <c r="H147" s="106">
        <v>53</v>
      </c>
      <c r="I147" s="107">
        <v>0</v>
      </c>
      <c r="J147" s="107">
        <f t="shared" si="1"/>
        <v>0</v>
      </c>
      <c r="K147" s="104" t="s">
        <v>124</v>
      </c>
      <c r="L147" s="27"/>
    </row>
    <row r="148" spans="2:12" s="1" customFormat="1" ht="24" customHeight="1">
      <c r="B148" s="101"/>
      <c r="C148" s="120" t="s">
        <v>189</v>
      </c>
      <c r="D148" s="120" t="s">
        <v>160</v>
      </c>
      <c r="E148" s="121" t="s">
        <v>1694</v>
      </c>
      <c r="F148" s="122" t="s">
        <v>1695</v>
      </c>
      <c r="G148" s="123" t="s">
        <v>131</v>
      </c>
      <c r="H148" s="124">
        <v>53</v>
      </c>
      <c r="I148" s="125">
        <v>0</v>
      </c>
      <c r="J148" s="125">
        <f t="shared" si="1"/>
        <v>0</v>
      </c>
      <c r="K148" s="122" t="s">
        <v>124</v>
      </c>
      <c r="L148" s="126"/>
    </row>
    <row r="149" spans="2:12" s="1" customFormat="1" ht="24" customHeight="1">
      <c r="B149" s="101"/>
      <c r="C149" s="120" t="s">
        <v>196</v>
      </c>
      <c r="D149" s="120" t="s">
        <v>160</v>
      </c>
      <c r="E149" s="121" t="s">
        <v>1696</v>
      </c>
      <c r="F149" s="122" t="s">
        <v>1697</v>
      </c>
      <c r="G149" s="123" t="s">
        <v>211</v>
      </c>
      <c r="H149" s="124">
        <v>53</v>
      </c>
      <c r="I149" s="125">
        <v>0</v>
      </c>
      <c r="J149" s="125">
        <f t="shared" si="1"/>
        <v>0</v>
      </c>
      <c r="K149" s="122" t="s">
        <v>124</v>
      </c>
      <c r="L149" s="126"/>
    </row>
    <row r="150" spans="2:12" s="1" customFormat="1" ht="24" customHeight="1">
      <c r="B150" s="101"/>
      <c r="C150" s="102" t="s">
        <v>202</v>
      </c>
      <c r="D150" s="102" t="s">
        <v>120</v>
      </c>
      <c r="E150" s="103" t="s">
        <v>1698</v>
      </c>
      <c r="F150" s="104" t="s">
        <v>1699</v>
      </c>
      <c r="G150" s="105" t="s">
        <v>131</v>
      </c>
      <c r="H150" s="106">
        <v>64</v>
      </c>
      <c r="I150" s="107">
        <v>0</v>
      </c>
      <c r="J150" s="107">
        <f t="shared" si="1"/>
        <v>0</v>
      </c>
      <c r="K150" s="104" t="s">
        <v>124</v>
      </c>
      <c r="L150" s="27"/>
    </row>
    <row r="151" spans="2:12" s="1" customFormat="1" ht="24" customHeight="1">
      <c r="B151" s="101"/>
      <c r="C151" s="120" t="s">
        <v>6</v>
      </c>
      <c r="D151" s="120" t="s">
        <v>160</v>
      </c>
      <c r="E151" s="121" t="s">
        <v>1700</v>
      </c>
      <c r="F151" s="122" t="s">
        <v>1701</v>
      </c>
      <c r="G151" s="123" t="s">
        <v>131</v>
      </c>
      <c r="H151" s="124">
        <v>64</v>
      </c>
      <c r="I151" s="125">
        <v>0</v>
      </c>
      <c r="J151" s="125">
        <f t="shared" si="1"/>
        <v>0</v>
      </c>
      <c r="K151" s="122" t="s">
        <v>124</v>
      </c>
      <c r="L151" s="126"/>
    </row>
    <row r="152" spans="2:12" s="1" customFormat="1" ht="24" customHeight="1">
      <c r="B152" s="101"/>
      <c r="C152" s="120" t="s">
        <v>212</v>
      </c>
      <c r="D152" s="120" t="s">
        <v>160</v>
      </c>
      <c r="E152" s="121" t="s">
        <v>1702</v>
      </c>
      <c r="F152" s="122" t="s">
        <v>1703</v>
      </c>
      <c r="G152" s="123" t="s">
        <v>211</v>
      </c>
      <c r="H152" s="124">
        <v>64</v>
      </c>
      <c r="I152" s="125">
        <v>0</v>
      </c>
      <c r="J152" s="125">
        <f t="shared" si="1"/>
        <v>0</v>
      </c>
      <c r="K152" s="122" t="s">
        <v>124</v>
      </c>
      <c r="L152" s="126"/>
    </row>
    <row r="153" spans="2:12" s="1" customFormat="1" ht="16.5" customHeight="1">
      <c r="B153" s="101"/>
      <c r="C153" s="102" t="s">
        <v>215</v>
      </c>
      <c r="D153" s="102" t="s">
        <v>120</v>
      </c>
      <c r="E153" s="103" t="s">
        <v>1704</v>
      </c>
      <c r="F153" s="104" t="s">
        <v>1705</v>
      </c>
      <c r="G153" s="105" t="s">
        <v>131</v>
      </c>
      <c r="H153" s="106">
        <v>267</v>
      </c>
      <c r="I153" s="107">
        <v>0</v>
      </c>
      <c r="J153" s="107">
        <f t="shared" si="1"/>
        <v>0</v>
      </c>
      <c r="K153" s="104" t="s">
        <v>124</v>
      </c>
      <c r="L153" s="27"/>
    </row>
    <row r="154" spans="2:12" s="1" customFormat="1" ht="24" customHeight="1">
      <c r="B154" s="101"/>
      <c r="C154" s="102" t="s">
        <v>219</v>
      </c>
      <c r="D154" s="102" t="s">
        <v>120</v>
      </c>
      <c r="E154" s="103" t="s">
        <v>1706</v>
      </c>
      <c r="F154" s="104" t="s">
        <v>1707</v>
      </c>
      <c r="G154" s="105" t="s">
        <v>163</v>
      </c>
      <c r="H154" s="106">
        <v>0.10299999999999999</v>
      </c>
      <c r="I154" s="107">
        <v>0</v>
      </c>
      <c r="J154" s="107">
        <f t="shared" si="1"/>
        <v>0</v>
      </c>
      <c r="K154" s="104" t="s">
        <v>1406</v>
      </c>
      <c r="L154" s="27"/>
    </row>
    <row r="155" spans="2:12" s="11" customFormat="1" ht="22.9" customHeight="1">
      <c r="B155" s="95"/>
      <c r="D155" s="96" t="s">
        <v>51</v>
      </c>
      <c r="E155" s="99" t="s">
        <v>1708</v>
      </c>
      <c r="F155" s="99" t="s">
        <v>1709</v>
      </c>
      <c r="J155" s="100">
        <f>SUM(J156:J172)</f>
        <v>0</v>
      </c>
      <c r="L155" s="95"/>
    </row>
    <row r="156" spans="2:12" s="1" customFormat="1" ht="24" customHeight="1">
      <c r="B156" s="101"/>
      <c r="C156" s="102" t="s">
        <v>223</v>
      </c>
      <c r="D156" s="102" t="s">
        <v>120</v>
      </c>
      <c r="E156" s="103" t="s">
        <v>1710</v>
      </c>
      <c r="F156" s="104" t="s">
        <v>1711</v>
      </c>
      <c r="G156" s="105" t="s">
        <v>211</v>
      </c>
      <c r="H156" s="106">
        <v>22</v>
      </c>
      <c r="I156" s="107">
        <v>0</v>
      </c>
      <c r="J156" s="107">
        <f t="shared" ref="J156:J172" si="2">ROUND(I156*H156,2)</f>
        <v>0</v>
      </c>
      <c r="K156" s="104" t="s">
        <v>1406</v>
      </c>
      <c r="L156" s="27"/>
    </row>
    <row r="157" spans="2:12" s="1" customFormat="1" ht="24" customHeight="1">
      <c r="B157" s="101"/>
      <c r="C157" s="120" t="s">
        <v>227</v>
      </c>
      <c r="D157" s="120" t="s">
        <v>160</v>
      </c>
      <c r="E157" s="121" t="s">
        <v>1712</v>
      </c>
      <c r="F157" s="122" t="s">
        <v>1713</v>
      </c>
      <c r="G157" s="123" t="s">
        <v>211</v>
      </c>
      <c r="H157" s="124">
        <v>22</v>
      </c>
      <c r="I157" s="125">
        <v>0</v>
      </c>
      <c r="J157" s="125">
        <f t="shared" si="2"/>
        <v>0</v>
      </c>
      <c r="K157" s="122" t="s">
        <v>1406</v>
      </c>
      <c r="L157" s="126"/>
    </row>
    <row r="158" spans="2:12" s="1" customFormat="1" ht="24" customHeight="1">
      <c r="B158" s="101"/>
      <c r="C158" s="102" t="s">
        <v>231</v>
      </c>
      <c r="D158" s="102" t="s">
        <v>120</v>
      </c>
      <c r="E158" s="103" t="s">
        <v>1714</v>
      </c>
      <c r="F158" s="104" t="s">
        <v>1715</v>
      </c>
      <c r="G158" s="105" t="s">
        <v>211</v>
      </c>
      <c r="H158" s="106">
        <v>1</v>
      </c>
      <c r="I158" s="107">
        <v>0</v>
      </c>
      <c r="J158" s="107">
        <f t="shared" si="2"/>
        <v>0</v>
      </c>
      <c r="K158" s="104" t="s">
        <v>1421</v>
      </c>
      <c r="L158" s="27"/>
    </row>
    <row r="159" spans="2:12" s="1" customFormat="1" ht="24" customHeight="1">
      <c r="B159" s="101"/>
      <c r="C159" s="120" t="s">
        <v>235</v>
      </c>
      <c r="D159" s="120" t="s">
        <v>160</v>
      </c>
      <c r="E159" s="121" t="s">
        <v>1716</v>
      </c>
      <c r="F159" s="122" t="s">
        <v>1717</v>
      </c>
      <c r="G159" s="123" t="s">
        <v>211</v>
      </c>
      <c r="H159" s="124">
        <v>1</v>
      </c>
      <c r="I159" s="125">
        <v>0</v>
      </c>
      <c r="J159" s="125">
        <f t="shared" si="2"/>
        <v>0</v>
      </c>
      <c r="K159" s="122" t="s">
        <v>1421</v>
      </c>
      <c r="L159" s="126"/>
    </row>
    <row r="160" spans="2:12" s="1" customFormat="1" ht="24" customHeight="1">
      <c r="B160" s="101"/>
      <c r="C160" s="102" t="s">
        <v>238</v>
      </c>
      <c r="D160" s="102" t="s">
        <v>120</v>
      </c>
      <c r="E160" s="103" t="s">
        <v>1718</v>
      </c>
      <c r="F160" s="104" t="s">
        <v>1719</v>
      </c>
      <c r="G160" s="105" t="s">
        <v>211</v>
      </c>
      <c r="H160" s="106">
        <v>22</v>
      </c>
      <c r="I160" s="107">
        <v>0</v>
      </c>
      <c r="J160" s="107">
        <f t="shared" si="2"/>
        <v>0</v>
      </c>
      <c r="K160" s="104" t="s">
        <v>1</v>
      </c>
      <c r="L160" s="27"/>
    </row>
    <row r="161" spans="2:12" s="1" customFormat="1" ht="60" customHeight="1">
      <c r="B161" s="101"/>
      <c r="C161" s="120" t="s">
        <v>241</v>
      </c>
      <c r="D161" s="120" t="s">
        <v>160</v>
      </c>
      <c r="E161" s="121" t="s">
        <v>1720</v>
      </c>
      <c r="F161" s="122" t="s">
        <v>1721</v>
      </c>
      <c r="G161" s="123" t="s">
        <v>211</v>
      </c>
      <c r="H161" s="124">
        <v>22</v>
      </c>
      <c r="I161" s="125">
        <v>0</v>
      </c>
      <c r="J161" s="125">
        <f t="shared" si="2"/>
        <v>0</v>
      </c>
      <c r="K161" s="122" t="s">
        <v>1</v>
      </c>
      <c r="L161" s="126"/>
    </row>
    <row r="162" spans="2:12" s="1" customFormat="1" ht="24" customHeight="1">
      <c r="B162" s="101"/>
      <c r="C162" s="102" t="s">
        <v>245</v>
      </c>
      <c r="D162" s="102" t="s">
        <v>120</v>
      </c>
      <c r="E162" s="103" t="s">
        <v>1722</v>
      </c>
      <c r="F162" s="104" t="s">
        <v>1723</v>
      </c>
      <c r="G162" s="105" t="s">
        <v>711</v>
      </c>
      <c r="H162" s="106">
        <v>22</v>
      </c>
      <c r="I162" s="107">
        <v>0</v>
      </c>
      <c r="J162" s="107">
        <f t="shared" si="2"/>
        <v>0</v>
      </c>
      <c r="K162" s="104" t="s">
        <v>1</v>
      </c>
      <c r="L162" s="27"/>
    </row>
    <row r="163" spans="2:12" s="1" customFormat="1" ht="16.5" customHeight="1">
      <c r="B163" s="101"/>
      <c r="C163" s="120" t="s">
        <v>250</v>
      </c>
      <c r="D163" s="120" t="s">
        <v>160</v>
      </c>
      <c r="E163" s="121" t="s">
        <v>1724</v>
      </c>
      <c r="F163" s="122" t="s">
        <v>1725</v>
      </c>
      <c r="G163" s="123" t="s">
        <v>211</v>
      </c>
      <c r="H163" s="124">
        <v>22</v>
      </c>
      <c r="I163" s="125">
        <v>0</v>
      </c>
      <c r="J163" s="125">
        <f t="shared" si="2"/>
        <v>0</v>
      </c>
      <c r="K163" s="122" t="s">
        <v>1</v>
      </c>
      <c r="L163" s="126"/>
    </row>
    <row r="164" spans="2:12" s="1" customFormat="1" ht="24" customHeight="1">
      <c r="B164" s="101"/>
      <c r="C164" s="102" t="s">
        <v>254</v>
      </c>
      <c r="D164" s="102" t="s">
        <v>120</v>
      </c>
      <c r="E164" s="103" t="s">
        <v>1726</v>
      </c>
      <c r="F164" s="104" t="s">
        <v>1727</v>
      </c>
      <c r="G164" s="105" t="s">
        <v>211</v>
      </c>
      <c r="H164" s="106">
        <v>1</v>
      </c>
      <c r="I164" s="107">
        <v>0</v>
      </c>
      <c r="J164" s="107">
        <f t="shared" si="2"/>
        <v>0</v>
      </c>
      <c r="K164" s="104" t="s">
        <v>1406</v>
      </c>
      <c r="L164" s="27"/>
    </row>
    <row r="165" spans="2:12" s="1" customFormat="1" ht="24" customHeight="1">
      <c r="B165" s="101"/>
      <c r="C165" s="102" t="s">
        <v>260</v>
      </c>
      <c r="D165" s="102" t="s">
        <v>120</v>
      </c>
      <c r="E165" s="103" t="s">
        <v>1728</v>
      </c>
      <c r="F165" s="104" t="s">
        <v>1729</v>
      </c>
      <c r="G165" s="105" t="s">
        <v>211</v>
      </c>
      <c r="H165" s="106">
        <v>1</v>
      </c>
      <c r="I165" s="107">
        <v>0</v>
      </c>
      <c r="J165" s="107">
        <f t="shared" si="2"/>
        <v>0</v>
      </c>
      <c r="K165" s="104" t="s">
        <v>1</v>
      </c>
      <c r="L165" s="27"/>
    </row>
    <row r="166" spans="2:12" s="1" customFormat="1" ht="16.5" customHeight="1">
      <c r="B166" s="101"/>
      <c r="C166" s="120" t="s">
        <v>264</v>
      </c>
      <c r="D166" s="120" t="s">
        <v>160</v>
      </c>
      <c r="E166" s="121" t="s">
        <v>1730</v>
      </c>
      <c r="F166" s="122" t="s">
        <v>1731</v>
      </c>
      <c r="G166" s="123" t="s">
        <v>211</v>
      </c>
      <c r="H166" s="124">
        <v>1</v>
      </c>
      <c r="I166" s="125">
        <v>0</v>
      </c>
      <c r="J166" s="125">
        <f t="shared" si="2"/>
        <v>0</v>
      </c>
      <c r="K166" s="122" t="s">
        <v>1</v>
      </c>
      <c r="L166" s="126"/>
    </row>
    <row r="167" spans="2:12" s="1" customFormat="1" ht="16.5" customHeight="1">
      <c r="B167" s="101"/>
      <c r="C167" s="102" t="s">
        <v>268</v>
      </c>
      <c r="D167" s="102" t="s">
        <v>120</v>
      </c>
      <c r="E167" s="103" t="s">
        <v>1732</v>
      </c>
      <c r="F167" s="104" t="s">
        <v>1733</v>
      </c>
      <c r="G167" s="105" t="s">
        <v>211</v>
      </c>
      <c r="H167" s="106">
        <v>1</v>
      </c>
      <c r="I167" s="107">
        <v>0</v>
      </c>
      <c r="J167" s="107">
        <f t="shared" si="2"/>
        <v>0</v>
      </c>
      <c r="K167" s="104" t="s">
        <v>124</v>
      </c>
      <c r="L167" s="27"/>
    </row>
    <row r="168" spans="2:12" s="1" customFormat="1" ht="24" customHeight="1">
      <c r="B168" s="101"/>
      <c r="C168" s="120" t="s">
        <v>271</v>
      </c>
      <c r="D168" s="120" t="s">
        <v>160</v>
      </c>
      <c r="E168" s="121" t="s">
        <v>1734</v>
      </c>
      <c r="F168" s="122" t="s">
        <v>1735</v>
      </c>
      <c r="G168" s="123" t="s">
        <v>211</v>
      </c>
      <c r="H168" s="124">
        <v>1</v>
      </c>
      <c r="I168" s="125">
        <v>0</v>
      </c>
      <c r="J168" s="125">
        <f t="shared" si="2"/>
        <v>0</v>
      </c>
      <c r="K168" s="122" t="s">
        <v>124</v>
      </c>
      <c r="L168" s="126"/>
    </row>
    <row r="169" spans="2:12" s="1" customFormat="1" ht="24" customHeight="1">
      <c r="B169" s="101"/>
      <c r="C169" s="102" t="s">
        <v>276</v>
      </c>
      <c r="D169" s="102" t="s">
        <v>120</v>
      </c>
      <c r="E169" s="103" t="s">
        <v>1736</v>
      </c>
      <c r="F169" s="104" t="s">
        <v>1737</v>
      </c>
      <c r="G169" s="105" t="s">
        <v>211</v>
      </c>
      <c r="H169" s="106">
        <v>4</v>
      </c>
      <c r="I169" s="107">
        <v>0</v>
      </c>
      <c r="J169" s="107">
        <f t="shared" si="2"/>
        <v>0</v>
      </c>
      <c r="K169" s="104" t="s">
        <v>124</v>
      </c>
      <c r="L169" s="27"/>
    </row>
    <row r="170" spans="2:12" s="1" customFormat="1" ht="24" customHeight="1">
      <c r="B170" s="101"/>
      <c r="C170" s="120" t="s">
        <v>293</v>
      </c>
      <c r="D170" s="120" t="s">
        <v>160</v>
      </c>
      <c r="E170" s="121" t="s">
        <v>1738</v>
      </c>
      <c r="F170" s="122" t="s">
        <v>1739</v>
      </c>
      <c r="G170" s="123" t="s">
        <v>211</v>
      </c>
      <c r="H170" s="124">
        <v>4</v>
      </c>
      <c r="I170" s="125">
        <v>0</v>
      </c>
      <c r="J170" s="125">
        <f t="shared" si="2"/>
        <v>0</v>
      </c>
      <c r="K170" s="122" t="s">
        <v>124</v>
      </c>
      <c r="L170" s="126"/>
    </row>
    <row r="171" spans="2:12" s="1" customFormat="1" ht="16.5" customHeight="1">
      <c r="B171" s="101"/>
      <c r="C171" s="102" t="s">
        <v>298</v>
      </c>
      <c r="D171" s="102" t="s">
        <v>120</v>
      </c>
      <c r="E171" s="103" t="s">
        <v>1740</v>
      </c>
      <c r="F171" s="104" t="s">
        <v>1741</v>
      </c>
      <c r="G171" s="105" t="s">
        <v>211</v>
      </c>
      <c r="H171" s="106">
        <v>1</v>
      </c>
      <c r="I171" s="107">
        <v>0</v>
      </c>
      <c r="J171" s="107">
        <f t="shared" si="2"/>
        <v>0</v>
      </c>
      <c r="K171" s="104" t="s">
        <v>1406</v>
      </c>
      <c r="L171" s="27"/>
    </row>
    <row r="172" spans="2:12" s="1" customFormat="1" ht="16.5" customHeight="1">
      <c r="B172" s="101"/>
      <c r="C172" s="102" t="s">
        <v>301</v>
      </c>
      <c r="D172" s="102" t="s">
        <v>120</v>
      </c>
      <c r="E172" s="103" t="s">
        <v>1742</v>
      </c>
      <c r="F172" s="104" t="s">
        <v>1743</v>
      </c>
      <c r="G172" s="105" t="s">
        <v>163</v>
      </c>
      <c r="H172" s="106">
        <v>0.03</v>
      </c>
      <c r="I172" s="107">
        <v>0</v>
      </c>
      <c r="J172" s="107">
        <f t="shared" si="2"/>
        <v>0</v>
      </c>
      <c r="K172" s="104" t="s">
        <v>1406</v>
      </c>
      <c r="L172" s="27"/>
    </row>
    <row r="173" spans="2:12" s="11" customFormat="1" ht="22.9" customHeight="1">
      <c r="B173" s="95"/>
      <c r="D173" s="96" t="s">
        <v>51</v>
      </c>
      <c r="E173" s="99" t="s">
        <v>1744</v>
      </c>
      <c r="F173" s="99" t="s">
        <v>1745</v>
      </c>
      <c r="J173" s="100">
        <f>SUM(J174:J190)</f>
        <v>0</v>
      </c>
      <c r="L173" s="95"/>
    </row>
    <row r="174" spans="2:12" s="1" customFormat="1" ht="16.5" customHeight="1">
      <c r="B174" s="101"/>
      <c r="C174" s="102" t="s">
        <v>305</v>
      </c>
      <c r="D174" s="102" t="s">
        <v>120</v>
      </c>
      <c r="E174" s="103" t="s">
        <v>1746</v>
      </c>
      <c r="F174" s="104" t="s">
        <v>1747</v>
      </c>
      <c r="G174" s="105" t="s">
        <v>211</v>
      </c>
      <c r="H174" s="106">
        <v>1</v>
      </c>
      <c r="I174" s="107">
        <v>0</v>
      </c>
      <c r="J174" s="107">
        <f t="shared" ref="J174:J190" si="3">ROUND(I174*H174,2)</f>
        <v>0</v>
      </c>
      <c r="K174" s="104" t="s">
        <v>1</v>
      </c>
      <c r="L174" s="27"/>
    </row>
    <row r="175" spans="2:12" s="1" customFormat="1" ht="24" customHeight="1">
      <c r="B175" s="101"/>
      <c r="C175" s="102" t="s">
        <v>309</v>
      </c>
      <c r="D175" s="102" t="s">
        <v>120</v>
      </c>
      <c r="E175" s="103" t="s">
        <v>1748</v>
      </c>
      <c r="F175" s="104" t="s">
        <v>1749</v>
      </c>
      <c r="G175" s="105" t="s">
        <v>211</v>
      </c>
      <c r="H175" s="106">
        <v>1</v>
      </c>
      <c r="I175" s="107">
        <v>0</v>
      </c>
      <c r="J175" s="107">
        <f t="shared" si="3"/>
        <v>0</v>
      </c>
      <c r="K175" s="104" t="s">
        <v>1406</v>
      </c>
      <c r="L175" s="27"/>
    </row>
    <row r="176" spans="2:12" s="1" customFormat="1" ht="24" customHeight="1">
      <c r="B176" s="101"/>
      <c r="C176" s="102" t="s">
        <v>314</v>
      </c>
      <c r="D176" s="102" t="s">
        <v>120</v>
      </c>
      <c r="E176" s="103" t="s">
        <v>1750</v>
      </c>
      <c r="F176" s="104" t="s">
        <v>1751</v>
      </c>
      <c r="G176" s="105" t="s">
        <v>211</v>
      </c>
      <c r="H176" s="106">
        <v>1</v>
      </c>
      <c r="I176" s="107">
        <v>0</v>
      </c>
      <c r="J176" s="107">
        <f t="shared" si="3"/>
        <v>0</v>
      </c>
      <c r="K176" s="104" t="s">
        <v>1406</v>
      </c>
      <c r="L176" s="27"/>
    </row>
    <row r="177" spans="2:12" s="1" customFormat="1" ht="16.5" customHeight="1">
      <c r="B177" s="101"/>
      <c r="C177" s="120" t="s">
        <v>318</v>
      </c>
      <c r="D177" s="120" t="s">
        <v>160</v>
      </c>
      <c r="E177" s="121" t="s">
        <v>1752</v>
      </c>
      <c r="F177" s="122" t="s">
        <v>1753</v>
      </c>
      <c r="G177" s="123" t="s">
        <v>211</v>
      </c>
      <c r="H177" s="124">
        <v>1</v>
      </c>
      <c r="I177" s="125">
        <v>0</v>
      </c>
      <c r="J177" s="125">
        <f t="shared" si="3"/>
        <v>0</v>
      </c>
      <c r="K177" s="122" t="s">
        <v>1</v>
      </c>
      <c r="L177" s="126"/>
    </row>
    <row r="178" spans="2:12" s="1" customFormat="1" ht="16.5" customHeight="1">
      <c r="B178" s="101"/>
      <c r="C178" s="120" t="s">
        <v>322</v>
      </c>
      <c r="D178" s="120" t="s">
        <v>160</v>
      </c>
      <c r="E178" s="121" t="s">
        <v>1754</v>
      </c>
      <c r="F178" s="122" t="s">
        <v>1755</v>
      </c>
      <c r="G178" s="123" t="s">
        <v>211</v>
      </c>
      <c r="H178" s="124">
        <v>1</v>
      </c>
      <c r="I178" s="125">
        <v>0</v>
      </c>
      <c r="J178" s="125">
        <f t="shared" si="3"/>
        <v>0</v>
      </c>
      <c r="K178" s="122" t="s">
        <v>1</v>
      </c>
      <c r="L178" s="126"/>
    </row>
    <row r="179" spans="2:12" s="1" customFormat="1" ht="16.5" customHeight="1">
      <c r="B179" s="101"/>
      <c r="C179" s="120" t="s">
        <v>327</v>
      </c>
      <c r="D179" s="120" t="s">
        <v>160</v>
      </c>
      <c r="E179" s="121" t="s">
        <v>1756</v>
      </c>
      <c r="F179" s="122" t="s">
        <v>1757</v>
      </c>
      <c r="G179" s="123" t="s">
        <v>211</v>
      </c>
      <c r="H179" s="124">
        <v>1</v>
      </c>
      <c r="I179" s="125">
        <v>0</v>
      </c>
      <c r="J179" s="125">
        <f t="shared" si="3"/>
        <v>0</v>
      </c>
      <c r="K179" s="122" t="s">
        <v>1</v>
      </c>
      <c r="L179" s="126"/>
    </row>
    <row r="180" spans="2:12" s="1" customFormat="1" ht="16.5" customHeight="1">
      <c r="B180" s="101"/>
      <c r="C180" s="120" t="s">
        <v>332</v>
      </c>
      <c r="D180" s="120" t="s">
        <v>160</v>
      </c>
      <c r="E180" s="121" t="s">
        <v>1758</v>
      </c>
      <c r="F180" s="122" t="s">
        <v>1759</v>
      </c>
      <c r="G180" s="123" t="s">
        <v>211</v>
      </c>
      <c r="H180" s="124">
        <v>1</v>
      </c>
      <c r="I180" s="125">
        <v>0</v>
      </c>
      <c r="J180" s="125">
        <f t="shared" si="3"/>
        <v>0</v>
      </c>
      <c r="K180" s="122" t="s">
        <v>1</v>
      </c>
      <c r="L180" s="126"/>
    </row>
    <row r="181" spans="2:12" s="1" customFormat="1" ht="16.5" customHeight="1">
      <c r="B181" s="101"/>
      <c r="C181" s="120" t="s">
        <v>336</v>
      </c>
      <c r="D181" s="120" t="s">
        <v>160</v>
      </c>
      <c r="E181" s="121" t="s">
        <v>1760</v>
      </c>
      <c r="F181" s="122" t="s">
        <v>1761</v>
      </c>
      <c r="G181" s="123" t="s">
        <v>211</v>
      </c>
      <c r="H181" s="124">
        <v>2</v>
      </c>
      <c r="I181" s="125">
        <v>0</v>
      </c>
      <c r="J181" s="125">
        <f t="shared" si="3"/>
        <v>0</v>
      </c>
      <c r="K181" s="122" t="s">
        <v>1</v>
      </c>
      <c r="L181" s="126"/>
    </row>
    <row r="182" spans="2:12" s="1" customFormat="1" ht="16.5" customHeight="1">
      <c r="B182" s="101"/>
      <c r="C182" s="120" t="s">
        <v>340</v>
      </c>
      <c r="D182" s="120" t="s">
        <v>160</v>
      </c>
      <c r="E182" s="121" t="s">
        <v>1762</v>
      </c>
      <c r="F182" s="122" t="s">
        <v>1763</v>
      </c>
      <c r="G182" s="123" t="s">
        <v>211</v>
      </c>
      <c r="H182" s="124">
        <v>1</v>
      </c>
      <c r="I182" s="125">
        <v>0</v>
      </c>
      <c r="J182" s="125">
        <f t="shared" si="3"/>
        <v>0</v>
      </c>
      <c r="K182" s="122" t="s">
        <v>1</v>
      </c>
      <c r="L182" s="126"/>
    </row>
    <row r="183" spans="2:12" s="1" customFormat="1" ht="16.5" customHeight="1">
      <c r="B183" s="101"/>
      <c r="C183" s="120" t="s">
        <v>343</v>
      </c>
      <c r="D183" s="120" t="s">
        <v>160</v>
      </c>
      <c r="E183" s="121" t="s">
        <v>1764</v>
      </c>
      <c r="F183" s="122" t="s">
        <v>1765</v>
      </c>
      <c r="G183" s="123" t="s">
        <v>211</v>
      </c>
      <c r="H183" s="124">
        <v>1</v>
      </c>
      <c r="I183" s="125">
        <v>0</v>
      </c>
      <c r="J183" s="125">
        <f t="shared" si="3"/>
        <v>0</v>
      </c>
      <c r="K183" s="122" t="s">
        <v>1</v>
      </c>
      <c r="L183" s="126"/>
    </row>
    <row r="184" spans="2:12" s="1" customFormat="1" ht="24" customHeight="1">
      <c r="B184" s="101"/>
      <c r="C184" s="102" t="s">
        <v>350</v>
      </c>
      <c r="D184" s="102" t="s">
        <v>120</v>
      </c>
      <c r="E184" s="103" t="s">
        <v>1766</v>
      </c>
      <c r="F184" s="104" t="s">
        <v>1767</v>
      </c>
      <c r="G184" s="105" t="s">
        <v>711</v>
      </c>
      <c r="H184" s="106">
        <v>1</v>
      </c>
      <c r="I184" s="107">
        <v>0</v>
      </c>
      <c r="J184" s="107">
        <f t="shared" si="3"/>
        <v>0</v>
      </c>
      <c r="K184" s="104" t="s">
        <v>124</v>
      </c>
      <c r="L184" s="27"/>
    </row>
    <row r="185" spans="2:12" s="1" customFormat="1" ht="16.5" customHeight="1">
      <c r="B185" s="101"/>
      <c r="C185" s="102" t="s">
        <v>356</v>
      </c>
      <c r="D185" s="102" t="s">
        <v>120</v>
      </c>
      <c r="E185" s="103" t="s">
        <v>1768</v>
      </c>
      <c r="F185" s="104" t="s">
        <v>1769</v>
      </c>
      <c r="G185" s="105" t="s">
        <v>711</v>
      </c>
      <c r="H185" s="106">
        <v>1</v>
      </c>
      <c r="I185" s="107">
        <v>0</v>
      </c>
      <c r="J185" s="107">
        <f t="shared" si="3"/>
        <v>0</v>
      </c>
      <c r="K185" s="104" t="s">
        <v>1406</v>
      </c>
      <c r="L185" s="27"/>
    </row>
    <row r="186" spans="2:12" s="1" customFormat="1" ht="16.5" customHeight="1">
      <c r="B186" s="101"/>
      <c r="C186" s="120" t="s">
        <v>360</v>
      </c>
      <c r="D186" s="120" t="s">
        <v>160</v>
      </c>
      <c r="E186" s="121" t="s">
        <v>1770</v>
      </c>
      <c r="F186" s="122" t="s">
        <v>1771</v>
      </c>
      <c r="G186" s="123" t="s">
        <v>211</v>
      </c>
      <c r="H186" s="124">
        <v>8</v>
      </c>
      <c r="I186" s="125">
        <v>0</v>
      </c>
      <c r="J186" s="125">
        <f t="shared" si="3"/>
        <v>0</v>
      </c>
      <c r="K186" s="122" t="s">
        <v>1</v>
      </c>
      <c r="L186" s="126"/>
    </row>
    <row r="187" spans="2:12" s="1" customFormat="1" ht="24" customHeight="1">
      <c r="B187" s="101"/>
      <c r="C187" s="120" t="s">
        <v>364</v>
      </c>
      <c r="D187" s="120" t="s">
        <v>160</v>
      </c>
      <c r="E187" s="121" t="s">
        <v>1772</v>
      </c>
      <c r="F187" s="122" t="s">
        <v>1773</v>
      </c>
      <c r="G187" s="123" t="s">
        <v>211</v>
      </c>
      <c r="H187" s="124">
        <v>1</v>
      </c>
      <c r="I187" s="125">
        <v>0</v>
      </c>
      <c r="J187" s="125">
        <f t="shared" si="3"/>
        <v>0</v>
      </c>
      <c r="K187" s="122" t="s">
        <v>1</v>
      </c>
      <c r="L187" s="126"/>
    </row>
    <row r="188" spans="2:12" s="1" customFormat="1" ht="16.5" customHeight="1">
      <c r="B188" s="101"/>
      <c r="C188" s="120" t="s">
        <v>369</v>
      </c>
      <c r="D188" s="120" t="s">
        <v>160</v>
      </c>
      <c r="E188" s="121" t="s">
        <v>1774</v>
      </c>
      <c r="F188" s="122" t="s">
        <v>1775</v>
      </c>
      <c r="G188" s="123" t="s">
        <v>211</v>
      </c>
      <c r="H188" s="124">
        <v>1</v>
      </c>
      <c r="I188" s="125">
        <v>0</v>
      </c>
      <c r="J188" s="125">
        <f t="shared" si="3"/>
        <v>0</v>
      </c>
      <c r="K188" s="122" t="s">
        <v>1</v>
      </c>
      <c r="L188" s="126"/>
    </row>
    <row r="189" spans="2:12" s="1" customFormat="1" ht="16.5" customHeight="1">
      <c r="B189" s="101"/>
      <c r="C189" s="120" t="s">
        <v>373</v>
      </c>
      <c r="D189" s="120" t="s">
        <v>160</v>
      </c>
      <c r="E189" s="121" t="s">
        <v>1776</v>
      </c>
      <c r="F189" s="122" t="s">
        <v>1777</v>
      </c>
      <c r="G189" s="123" t="s">
        <v>211</v>
      </c>
      <c r="H189" s="124">
        <v>1</v>
      </c>
      <c r="I189" s="125">
        <v>0</v>
      </c>
      <c r="J189" s="125">
        <f t="shared" si="3"/>
        <v>0</v>
      </c>
      <c r="K189" s="122" t="s">
        <v>1</v>
      </c>
      <c r="L189" s="126"/>
    </row>
    <row r="190" spans="2:12" s="1" customFormat="1" ht="24" customHeight="1">
      <c r="B190" s="101"/>
      <c r="C190" s="102" t="s">
        <v>377</v>
      </c>
      <c r="D190" s="102" t="s">
        <v>120</v>
      </c>
      <c r="E190" s="103" t="s">
        <v>1778</v>
      </c>
      <c r="F190" s="104" t="s">
        <v>1779</v>
      </c>
      <c r="G190" s="105" t="s">
        <v>163</v>
      </c>
      <c r="H190" s="106">
        <v>1</v>
      </c>
      <c r="I190" s="107">
        <v>0</v>
      </c>
      <c r="J190" s="107">
        <f t="shared" si="3"/>
        <v>0</v>
      </c>
      <c r="K190" s="104" t="s">
        <v>1406</v>
      </c>
      <c r="L190" s="27"/>
    </row>
    <row r="191" spans="2:12" s="11" customFormat="1" ht="22.9" customHeight="1">
      <c r="B191" s="95"/>
      <c r="D191" s="96" t="s">
        <v>51</v>
      </c>
      <c r="E191" s="99" t="s">
        <v>1780</v>
      </c>
      <c r="F191" s="99" t="s">
        <v>1781</v>
      </c>
      <c r="J191" s="100">
        <f>SUM(J192:J203)</f>
        <v>0</v>
      </c>
      <c r="L191" s="95"/>
    </row>
    <row r="192" spans="2:12" s="1" customFormat="1" ht="24" customHeight="1">
      <c r="B192" s="101"/>
      <c r="C192" s="102" t="s">
        <v>381</v>
      </c>
      <c r="D192" s="102" t="s">
        <v>120</v>
      </c>
      <c r="E192" s="103" t="s">
        <v>1782</v>
      </c>
      <c r="F192" s="104" t="s">
        <v>1783</v>
      </c>
      <c r="G192" s="105" t="s">
        <v>211</v>
      </c>
      <c r="H192" s="106">
        <v>22</v>
      </c>
      <c r="I192" s="107">
        <v>0</v>
      </c>
      <c r="J192" s="107">
        <f t="shared" ref="J192:J203" si="4">ROUND(I192*H192,2)</f>
        <v>0</v>
      </c>
      <c r="K192" s="104" t="s">
        <v>1</v>
      </c>
      <c r="L192" s="27"/>
    </row>
    <row r="193" spans="2:12" s="1" customFormat="1" ht="24" customHeight="1">
      <c r="B193" s="101"/>
      <c r="C193" s="102" t="s">
        <v>385</v>
      </c>
      <c r="D193" s="102" t="s">
        <v>120</v>
      </c>
      <c r="E193" s="103" t="s">
        <v>1784</v>
      </c>
      <c r="F193" s="104" t="s">
        <v>1785</v>
      </c>
      <c r="G193" s="105" t="s">
        <v>211</v>
      </c>
      <c r="H193" s="106">
        <v>22</v>
      </c>
      <c r="I193" s="107">
        <v>0</v>
      </c>
      <c r="J193" s="107">
        <f t="shared" si="4"/>
        <v>0</v>
      </c>
      <c r="K193" s="104" t="s">
        <v>1406</v>
      </c>
      <c r="L193" s="27"/>
    </row>
    <row r="194" spans="2:12" s="1" customFormat="1" ht="36" customHeight="1">
      <c r="B194" s="101"/>
      <c r="C194" s="120" t="s">
        <v>388</v>
      </c>
      <c r="D194" s="120" t="s">
        <v>160</v>
      </c>
      <c r="E194" s="121" t="s">
        <v>1786</v>
      </c>
      <c r="F194" s="122" t="s">
        <v>1787</v>
      </c>
      <c r="G194" s="123" t="s">
        <v>211</v>
      </c>
      <c r="H194" s="124">
        <v>2</v>
      </c>
      <c r="I194" s="125">
        <v>0</v>
      </c>
      <c r="J194" s="125">
        <f t="shared" si="4"/>
        <v>0</v>
      </c>
      <c r="K194" s="122" t="s">
        <v>1</v>
      </c>
      <c r="L194" s="126"/>
    </row>
    <row r="195" spans="2:12" s="1" customFormat="1" ht="36" customHeight="1">
      <c r="B195" s="101"/>
      <c r="C195" s="120" t="s">
        <v>394</v>
      </c>
      <c r="D195" s="120" t="s">
        <v>160</v>
      </c>
      <c r="E195" s="121" t="s">
        <v>1788</v>
      </c>
      <c r="F195" s="122" t="s">
        <v>1789</v>
      </c>
      <c r="G195" s="123" t="s">
        <v>211</v>
      </c>
      <c r="H195" s="124">
        <v>3</v>
      </c>
      <c r="I195" s="125">
        <v>0</v>
      </c>
      <c r="J195" s="125">
        <f t="shared" si="4"/>
        <v>0</v>
      </c>
      <c r="K195" s="122" t="s">
        <v>1</v>
      </c>
      <c r="L195" s="126"/>
    </row>
    <row r="196" spans="2:12" s="1" customFormat="1" ht="36" customHeight="1">
      <c r="B196" s="101"/>
      <c r="C196" s="120" t="s">
        <v>400</v>
      </c>
      <c r="D196" s="120" t="s">
        <v>160</v>
      </c>
      <c r="E196" s="121" t="s">
        <v>1790</v>
      </c>
      <c r="F196" s="122" t="s">
        <v>1791</v>
      </c>
      <c r="G196" s="123" t="s">
        <v>211</v>
      </c>
      <c r="H196" s="124">
        <v>10</v>
      </c>
      <c r="I196" s="125">
        <v>0</v>
      </c>
      <c r="J196" s="125">
        <f t="shared" si="4"/>
        <v>0</v>
      </c>
      <c r="K196" s="122" t="s">
        <v>1</v>
      </c>
      <c r="L196" s="126"/>
    </row>
    <row r="197" spans="2:12" s="1" customFormat="1" ht="36" customHeight="1">
      <c r="B197" s="101"/>
      <c r="C197" s="120" t="s">
        <v>404</v>
      </c>
      <c r="D197" s="120" t="s">
        <v>160</v>
      </c>
      <c r="E197" s="121" t="s">
        <v>1792</v>
      </c>
      <c r="F197" s="122" t="s">
        <v>1793</v>
      </c>
      <c r="G197" s="123" t="s">
        <v>211</v>
      </c>
      <c r="H197" s="124">
        <v>6</v>
      </c>
      <c r="I197" s="125">
        <v>0</v>
      </c>
      <c r="J197" s="125">
        <f t="shared" si="4"/>
        <v>0</v>
      </c>
      <c r="K197" s="122" t="s">
        <v>1</v>
      </c>
      <c r="L197" s="126"/>
    </row>
    <row r="198" spans="2:12" s="1" customFormat="1" ht="36" customHeight="1">
      <c r="B198" s="101"/>
      <c r="C198" s="120" t="s">
        <v>409</v>
      </c>
      <c r="D198" s="120" t="s">
        <v>160</v>
      </c>
      <c r="E198" s="121" t="s">
        <v>1794</v>
      </c>
      <c r="F198" s="122" t="s">
        <v>1795</v>
      </c>
      <c r="G198" s="123" t="s">
        <v>211</v>
      </c>
      <c r="H198" s="124">
        <v>1</v>
      </c>
      <c r="I198" s="125">
        <v>0</v>
      </c>
      <c r="J198" s="125">
        <f t="shared" si="4"/>
        <v>0</v>
      </c>
      <c r="K198" s="122" t="s">
        <v>1</v>
      </c>
      <c r="L198" s="126"/>
    </row>
    <row r="199" spans="2:12" s="1" customFormat="1" ht="24" customHeight="1">
      <c r="B199" s="101"/>
      <c r="C199" s="102" t="s">
        <v>414</v>
      </c>
      <c r="D199" s="102" t="s">
        <v>120</v>
      </c>
      <c r="E199" s="103" t="s">
        <v>1796</v>
      </c>
      <c r="F199" s="104" t="s">
        <v>1797</v>
      </c>
      <c r="G199" s="105" t="s">
        <v>123</v>
      </c>
      <c r="H199" s="106">
        <v>50</v>
      </c>
      <c r="I199" s="107">
        <v>0</v>
      </c>
      <c r="J199" s="107">
        <f t="shared" si="4"/>
        <v>0</v>
      </c>
      <c r="K199" s="104" t="s">
        <v>1</v>
      </c>
      <c r="L199" s="27"/>
    </row>
    <row r="200" spans="2:12" s="1" customFormat="1" ht="24" customHeight="1">
      <c r="B200" s="101"/>
      <c r="C200" s="102" t="s">
        <v>423</v>
      </c>
      <c r="D200" s="102" t="s">
        <v>120</v>
      </c>
      <c r="E200" s="103" t="s">
        <v>1798</v>
      </c>
      <c r="F200" s="104" t="s">
        <v>1799</v>
      </c>
      <c r="G200" s="105" t="s">
        <v>211</v>
      </c>
      <c r="H200" s="106">
        <v>22</v>
      </c>
      <c r="I200" s="107">
        <v>0</v>
      </c>
      <c r="J200" s="107">
        <f t="shared" si="4"/>
        <v>0</v>
      </c>
      <c r="K200" s="104" t="s">
        <v>1</v>
      </c>
      <c r="L200" s="27"/>
    </row>
    <row r="201" spans="2:12" s="1" customFormat="1" ht="24" customHeight="1">
      <c r="B201" s="101"/>
      <c r="C201" s="102" t="s">
        <v>428</v>
      </c>
      <c r="D201" s="102" t="s">
        <v>120</v>
      </c>
      <c r="E201" s="103" t="s">
        <v>1800</v>
      </c>
      <c r="F201" s="104" t="s">
        <v>1801</v>
      </c>
      <c r="G201" s="105" t="s">
        <v>123</v>
      </c>
      <c r="H201" s="106">
        <v>100</v>
      </c>
      <c r="I201" s="107">
        <v>0</v>
      </c>
      <c r="J201" s="107">
        <f t="shared" si="4"/>
        <v>0</v>
      </c>
      <c r="K201" s="104" t="s">
        <v>1</v>
      </c>
      <c r="L201" s="27"/>
    </row>
    <row r="202" spans="2:12" s="1" customFormat="1" ht="24" customHeight="1">
      <c r="B202" s="101"/>
      <c r="C202" s="102" t="s">
        <v>433</v>
      </c>
      <c r="D202" s="102" t="s">
        <v>120</v>
      </c>
      <c r="E202" s="103" t="s">
        <v>1802</v>
      </c>
      <c r="F202" s="104" t="s">
        <v>1803</v>
      </c>
      <c r="G202" s="105" t="s">
        <v>123</v>
      </c>
      <c r="H202" s="106">
        <v>100</v>
      </c>
      <c r="I202" s="107">
        <v>0</v>
      </c>
      <c r="J202" s="107">
        <f t="shared" si="4"/>
        <v>0</v>
      </c>
      <c r="K202" s="104" t="s">
        <v>1406</v>
      </c>
      <c r="L202" s="27"/>
    </row>
    <row r="203" spans="2:12" s="1" customFormat="1" ht="24" customHeight="1">
      <c r="B203" s="101"/>
      <c r="C203" s="102" t="s">
        <v>437</v>
      </c>
      <c r="D203" s="102" t="s">
        <v>120</v>
      </c>
      <c r="E203" s="103" t="s">
        <v>1804</v>
      </c>
      <c r="F203" s="104" t="s">
        <v>1805</v>
      </c>
      <c r="G203" s="105" t="s">
        <v>163</v>
      </c>
      <c r="H203" s="106">
        <v>0.67900000000000005</v>
      </c>
      <c r="I203" s="107">
        <v>0</v>
      </c>
      <c r="J203" s="107">
        <f t="shared" si="4"/>
        <v>0</v>
      </c>
      <c r="K203" s="104" t="s">
        <v>1406</v>
      </c>
      <c r="L203" s="27"/>
    </row>
    <row r="204" spans="2:12" s="11" customFormat="1" ht="22.9" customHeight="1">
      <c r="B204" s="95"/>
      <c r="D204" s="96" t="s">
        <v>51</v>
      </c>
      <c r="E204" s="99" t="s">
        <v>1066</v>
      </c>
      <c r="F204" s="99" t="s">
        <v>1067</v>
      </c>
      <c r="J204" s="100">
        <f>SUM(J205:J207)</f>
        <v>0</v>
      </c>
      <c r="L204" s="95"/>
    </row>
    <row r="205" spans="2:12" s="1" customFormat="1" ht="16.5" customHeight="1">
      <c r="B205" s="101"/>
      <c r="C205" s="102" t="s">
        <v>440</v>
      </c>
      <c r="D205" s="102" t="s">
        <v>120</v>
      </c>
      <c r="E205" s="103" t="s">
        <v>1422</v>
      </c>
      <c r="F205" s="104" t="s">
        <v>1423</v>
      </c>
      <c r="G205" s="105" t="s">
        <v>257</v>
      </c>
      <c r="H205" s="106">
        <v>3</v>
      </c>
      <c r="I205" s="107">
        <v>0</v>
      </c>
      <c r="J205" s="107">
        <f>ROUND(I205*H205,2)</f>
        <v>0</v>
      </c>
      <c r="K205" s="104" t="s">
        <v>1401</v>
      </c>
      <c r="L205" s="27"/>
    </row>
    <row r="206" spans="2:12" s="1" customFormat="1" ht="24" customHeight="1">
      <c r="B206" s="101"/>
      <c r="C206" s="120" t="s">
        <v>450</v>
      </c>
      <c r="D206" s="120" t="s">
        <v>160</v>
      </c>
      <c r="E206" s="121" t="s">
        <v>1424</v>
      </c>
      <c r="F206" s="122" t="s">
        <v>1425</v>
      </c>
      <c r="G206" s="123" t="s">
        <v>211</v>
      </c>
      <c r="H206" s="124">
        <v>6</v>
      </c>
      <c r="I206" s="125">
        <v>0</v>
      </c>
      <c r="J206" s="125">
        <f>ROUND(I206*H206,2)</f>
        <v>0</v>
      </c>
      <c r="K206" s="122" t="s">
        <v>1</v>
      </c>
      <c r="L206" s="126"/>
    </row>
    <row r="207" spans="2:12" s="1" customFormat="1" ht="24" customHeight="1">
      <c r="B207" s="101"/>
      <c r="C207" s="102" t="s">
        <v>454</v>
      </c>
      <c r="D207" s="102" t="s">
        <v>120</v>
      </c>
      <c r="E207" s="103" t="s">
        <v>1662</v>
      </c>
      <c r="F207" s="104" t="s">
        <v>1233</v>
      </c>
      <c r="G207" s="105" t="s">
        <v>163</v>
      </c>
      <c r="H207" s="106">
        <v>2E-3</v>
      </c>
      <c r="I207" s="107">
        <v>0</v>
      </c>
      <c r="J207" s="107">
        <f>ROUND(I207*H207,2)</f>
        <v>0</v>
      </c>
      <c r="K207" s="104" t="s">
        <v>1406</v>
      </c>
      <c r="L207" s="27"/>
    </row>
    <row r="208" spans="2:12" s="11" customFormat="1" ht="25.9" customHeight="1">
      <c r="B208" s="95"/>
      <c r="D208" s="96" t="s">
        <v>51</v>
      </c>
      <c r="E208" s="97" t="s">
        <v>1446</v>
      </c>
      <c r="F208" s="97" t="s">
        <v>1447</v>
      </c>
      <c r="J208" s="98">
        <f>SUM(J209:J210)</f>
        <v>0</v>
      </c>
      <c r="L208" s="95"/>
    </row>
    <row r="209" spans="2:12" s="1" customFormat="1" ht="36" customHeight="1">
      <c r="B209" s="101"/>
      <c r="C209" s="102" t="s">
        <v>461</v>
      </c>
      <c r="D209" s="102" t="s">
        <v>120</v>
      </c>
      <c r="E209" s="103" t="s">
        <v>1448</v>
      </c>
      <c r="F209" s="104" t="s">
        <v>1806</v>
      </c>
      <c r="G209" s="105" t="s">
        <v>1450</v>
      </c>
      <c r="H209" s="106">
        <v>24</v>
      </c>
      <c r="I209" s="107">
        <v>0</v>
      </c>
      <c r="J209" s="107">
        <f>ROUND(I209*H209,2)</f>
        <v>0</v>
      </c>
      <c r="K209" s="104" t="s">
        <v>1</v>
      </c>
      <c r="L209" s="27"/>
    </row>
    <row r="210" spans="2:12" s="1" customFormat="1" ht="36" customHeight="1">
      <c r="B210" s="101"/>
      <c r="C210" s="102" t="s">
        <v>464</v>
      </c>
      <c r="D210" s="102" t="s">
        <v>120</v>
      </c>
      <c r="E210" s="103" t="s">
        <v>1451</v>
      </c>
      <c r="F210" s="104" t="s">
        <v>1807</v>
      </c>
      <c r="G210" s="105" t="s">
        <v>1453</v>
      </c>
      <c r="H210" s="106">
        <v>1</v>
      </c>
      <c r="I210" s="107">
        <v>0</v>
      </c>
      <c r="J210" s="107">
        <f>ROUND(I210*H210,2)</f>
        <v>0</v>
      </c>
      <c r="K210" s="104" t="s">
        <v>1</v>
      </c>
      <c r="L210" s="27"/>
    </row>
    <row r="211" spans="2:12" s="1" customFormat="1" ht="6.95" customHeight="1">
      <c r="B211" s="39"/>
      <c r="C211" s="40"/>
      <c r="D211" s="40"/>
      <c r="E211" s="40"/>
      <c r="F211" s="40"/>
      <c r="G211" s="40"/>
      <c r="H211" s="40"/>
      <c r="I211" s="40"/>
      <c r="J211" s="40"/>
      <c r="K211" s="40"/>
      <c r="L211" s="27"/>
    </row>
  </sheetData>
  <autoFilter ref="C125:K210"/>
  <mergeCells count="8">
    <mergeCell ref="E87:H87"/>
    <mergeCell ref="E116:H116"/>
    <mergeCell ref="E118:H118"/>
    <mergeCell ref="E7:H7"/>
    <mergeCell ref="E9:H9"/>
    <mergeCell ref="E18:H18"/>
    <mergeCell ref="E27:H27"/>
    <mergeCell ref="E85:H85"/>
  </mergeCells>
  <pageMargins left="0.39370078740157483" right="0.39370078740157483" top="0.39370078740157483" bottom="0.39370078740157483" header="0" footer="0"/>
  <pageSetup paperSize="9" scale="89" fitToHeight="10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52"/>
  <sheetViews>
    <sheetView showGridLines="0" topLeftCell="A101" workbookViewId="0">
      <selection activeCell="I452" sqref="I452"/>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10" width="20.1640625" customWidth="1"/>
    <col min="11" max="11" width="20.1640625" hidden="1" customWidth="1"/>
    <col min="12" max="12" width="9.33203125" customWidth="1"/>
    <col min="13" max="13" width="12.33203125" customWidth="1"/>
    <col min="14" max="14" width="15" customWidth="1"/>
    <col min="15" max="15" width="11" customWidth="1"/>
    <col min="16" max="16" width="15" customWidth="1"/>
    <col min="17" max="17" width="16.33203125" customWidth="1"/>
    <col min="18" max="18" width="11" customWidth="1"/>
    <col min="19" max="19" width="15" customWidth="1"/>
    <col min="20" max="20" width="16.33203125" customWidth="1"/>
  </cols>
  <sheetData>
    <row r="1" spans="1:12">
      <c r="A1" s="64"/>
    </row>
    <row r="2" spans="1:12" ht="36.950000000000003" customHeight="1">
      <c r="L2" s="129" t="s">
        <v>4</v>
      </c>
    </row>
    <row r="3" spans="1:12" ht="6.95" customHeight="1">
      <c r="B3" s="17"/>
      <c r="C3" s="18"/>
      <c r="D3" s="18"/>
      <c r="E3" s="18"/>
      <c r="F3" s="18"/>
      <c r="G3" s="18"/>
      <c r="H3" s="18"/>
      <c r="I3" s="18"/>
      <c r="J3" s="18"/>
      <c r="K3" s="18"/>
      <c r="L3" s="19"/>
    </row>
    <row r="4" spans="1:12" ht="24.95" customHeight="1">
      <c r="B4" s="19"/>
      <c r="D4" s="20" t="s">
        <v>79</v>
      </c>
      <c r="L4" s="19"/>
    </row>
    <row r="5" spans="1:12" ht="6.95" customHeight="1">
      <c r="B5" s="19"/>
      <c r="L5" s="19"/>
    </row>
    <row r="6" spans="1:12" ht="12" customHeight="1">
      <c r="B6" s="19"/>
      <c r="D6" s="24" t="s">
        <v>10</v>
      </c>
      <c r="L6" s="19"/>
    </row>
    <row r="7" spans="1:12" ht="16.5" customHeight="1">
      <c r="B7" s="19"/>
      <c r="E7" s="163" t="str">
        <f>'Rekapitulácia stavby'!K6</f>
        <v>Obnova a nadstavba Materskej školy Hrubá Borša</v>
      </c>
      <c r="F7" s="164"/>
      <c r="G7" s="164"/>
      <c r="H7" s="164"/>
      <c r="L7" s="19"/>
    </row>
    <row r="8" spans="1:12" s="1" customFormat="1" ht="12" customHeight="1">
      <c r="B8" s="27"/>
      <c r="D8" s="24" t="s">
        <v>80</v>
      </c>
      <c r="L8" s="27"/>
    </row>
    <row r="9" spans="1:12" s="1" customFormat="1" ht="36.950000000000003" customHeight="1">
      <c r="B9" s="27"/>
      <c r="E9" s="154" t="s">
        <v>1808</v>
      </c>
      <c r="F9" s="162"/>
      <c r="G9" s="162"/>
      <c r="H9" s="162"/>
      <c r="L9" s="27"/>
    </row>
    <row r="10" spans="1:12" s="1" customFormat="1">
      <c r="B10" s="27"/>
      <c r="L10" s="27"/>
    </row>
    <row r="11" spans="1:12" s="1" customFormat="1" ht="12" customHeight="1">
      <c r="B11" s="27"/>
      <c r="D11" s="24" t="s">
        <v>12</v>
      </c>
      <c r="F11" s="22" t="s">
        <v>1</v>
      </c>
      <c r="I11" s="24" t="s">
        <v>13</v>
      </c>
      <c r="J11" s="22" t="s">
        <v>1</v>
      </c>
      <c r="L11" s="27"/>
    </row>
    <row r="12" spans="1:12" s="1" customFormat="1" ht="12" customHeight="1">
      <c r="B12" s="27"/>
      <c r="D12" s="24" t="s">
        <v>14</v>
      </c>
      <c r="F12" s="22" t="s">
        <v>15</v>
      </c>
      <c r="I12" s="24" t="s">
        <v>16</v>
      </c>
      <c r="J12" s="47"/>
      <c r="L12" s="27"/>
    </row>
    <row r="13" spans="1:12" s="1" customFormat="1" ht="10.9" customHeight="1">
      <c r="B13" s="27"/>
      <c r="L13" s="27"/>
    </row>
    <row r="14" spans="1:12" s="1" customFormat="1" ht="12" customHeight="1">
      <c r="B14" s="27"/>
      <c r="D14" s="24" t="s">
        <v>17</v>
      </c>
      <c r="I14" s="24" t="s">
        <v>18</v>
      </c>
      <c r="J14" s="22" t="str">
        <f>IF('Rekapitulácia stavby'!AN10="","",'Rekapitulácia stavby'!AN10)</f>
        <v/>
      </c>
      <c r="L14" s="27"/>
    </row>
    <row r="15" spans="1:12" s="1" customFormat="1" ht="18" customHeight="1">
      <c r="B15" s="27"/>
      <c r="E15" s="22" t="str">
        <f>IF('Rekapitulácia stavby'!E11="","",'Rekapitulácia stavby'!E11)</f>
        <v xml:space="preserve"> </v>
      </c>
      <c r="I15" s="24" t="s">
        <v>19</v>
      </c>
      <c r="J15" s="22" t="str">
        <f>IF('Rekapitulácia stavby'!AN11="","",'Rekapitulácia stavby'!AN11)</f>
        <v/>
      </c>
      <c r="L15" s="27"/>
    </row>
    <row r="16" spans="1:12" s="1" customFormat="1" ht="6.95" customHeight="1">
      <c r="B16" s="27"/>
      <c r="L16" s="27"/>
    </row>
    <row r="17" spans="2:12" s="1" customFormat="1" ht="12" customHeight="1">
      <c r="B17" s="27"/>
      <c r="D17" s="24" t="s">
        <v>20</v>
      </c>
      <c r="I17" s="24" t="s">
        <v>18</v>
      </c>
      <c r="J17" s="22" t="str">
        <f>'Rekapitulácia stavby'!AN13</f>
        <v/>
      </c>
      <c r="L17" s="27"/>
    </row>
    <row r="18" spans="2:12" s="1" customFormat="1" ht="18" customHeight="1">
      <c r="B18" s="27"/>
      <c r="E18" s="134" t="str">
        <f>'Rekapitulácia stavby'!E14</f>
        <v xml:space="preserve"> </v>
      </c>
      <c r="F18" s="134"/>
      <c r="G18" s="134"/>
      <c r="H18" s="134"/>
      <c r="I18" s="24" t="s">
        <v>19</v>
      </c>
      <c r="J18" s="22" t="str">
        <f>'Rekapitulácia stavby'!AN14</f>
        <v/>
      </c>
      <c r="L18" s="27"/>
    </row>
    <row r="19" spans="2:12" s="1" customFormat="1" ht="6.95" customHeight="1">
      <c r="B19" s="27"/>
      <c r="L19" s="27"/>
    </row>
    <row r="20" spans="2:12" s="1" customFormat="1" ht="12" customHeight="1">
      <c r="B20" s="27"/>
      <c r="D20" s="24" t="s">
        <v>21</v>
      </c>
      <c r="I20" s="24" t="s">
        <v>18</v>
      </c>
      <c r="J20" s="22" t="str">
        <f>IF('Rekapitulácia stavby'!AN16="","",'Rekapitulácia stavby'!AN16)</f>
        <v/>
      </c>
      <c r="L20" s="27"/>
    </row>
    <row r="21" spans="2:12" s="1" customFormat="1" ht="18" customHeight="1">
      <c r="B21" s="27"/>
      <c r="E21" s="22" t="str">
        <f>IF('Rekapitulácia stavby'!E17="","",'Rekapitulácia stavby'!E17)</f>
        <v xml:space="preserve"> </v>
      </c>
      <c r="I21" s="24" t="s">
        <v>19</v>
      </c>
      <c r="J21" s="22" t="str">
        <f>IF('Rekapitulácia stavby'!AN17="","",'Rekapitulácia stavby'!AN17)</f>
        <v/>
      </c>
      <c r="L21" s="27"/>
    </row>
    <row r="22" spans="2:12" s="1" customFormat="1" ht="6.95" customHeight="1">
      <c r="B22" s="27"/>
      <c r="L22" s="27"/>
    </row>
    <row r="23" spans="2:12" s="1" customFormat="1" ht="12" customHeight="1">
      <c r="B23" s="27"/>
      <c r="D23" s="24" t="s">
        <v>23</v>
      </c>
      <c r="I23" s="24" t="s">
        <v>18</v>
      </c>
      <c r="J23" s="22" t="str">
        <f>IF('Rekapitulácia stavby'!AN19="","",'Rekapitulácia stavby'!AN19)</f>
        <v/>
      </c>
      <c r="L23" s="27"/>
    </row>
    <row r="24" spans="2:12" s="1" customFormat="1" ht="18" customHeight="1">
      <c r="B24" s="27"/>
      <c r="E24" s="22" t="str">
        <f>IF('Rekapitulácia stavby'!E20="","",'Rekapitulácia stavby'!E20)</f>
        <v xml:space="preserve"> </v>
      </c>
      <c r="I24" s="24" t="s">
        <v>19</v>
      </c>
      <c r="J24" s="22" t="str">
        <f>IF('Rekapitulácia stavby'!AN20="","",'Rekapitulácia stavby'!AN20)</f>
        <v/>
      </c>
      <c r="L24" s="27"/>
    </row>
    <row r="25" spans="2:12" s="1" customFormat="1" ht="6.95" customHeight="1">
      <c r="B25" s="27"/>
      <c r="L25" s="27"/>
    </row>
    <row r="26" spans="2:12" s="1" customFormat="1" ht="12" customHeight="1">
      <c r="B26" s="27"/>
      <c r="D26" s="24" t="s">
        <v>24</v>
      </c>
      <c r="L26" s="27"/>
    </row>
    <row r="27" spans="2:12" s="7" customFormat="1" ht="16.5" customHeight="1">
      <c r="B27" s="65"/>
      <c r="E27" s="138" t="s">
        <v>1</v>
      </c>
      <c r="F27" s="138"/>
      <c r="G27" s="138"/>
      <c r="H27" s="138"/>
      <c r="L27" s="65"/>
    </row>
    <row r="28" spans="2:12" s="1" customFormat="1" ht="6.95" customHeight="1">
      <c r="B28" s="27"/>
      <c r="L28" s="27"/>
    </row>
    <row r="29" spans="2:12" s="1" customFormat="1" ht="6.95" customHeight="1">
      <c r="B29" s="27"/>
      <c r="D29" s="48"/>
      <c r="E29" s="48"/>
      <c r="F29" s="48"/>
      <c r="G29" s="48"/>
      <c r="H29" s="48"/>
      <c r="I29" s="48"/>
      <c r="J29" s="48"/>
      <c r="K29" s="48"/>
      <c r="L29" s="27"/>
    </row>
    <row r="30" spans="2:12" s="1" customFormat="1" ht="25.35" customHeight="1">
      <c r="B30" s="27"/>
      <c r="D30" s="66" t="s">
        <v>25</v>
      </c>
      <c r="J30" s="54">
        <f>ROUND(J135, 2)</f>
        <v>0</v>
      </c>
      <c r="L30" s="27"/>
    </row>
    <row r="31" spans="2:12" s="1" customFormat="1" ht="6.95" customHeight="1">
      <c r="B31" s="27"/>
      <c r="D31" s="48"/>
      <c r="E31" s="48"/>
      <c r="F31" s="48"/>
      <c r="G31" s="48"/>
      <c r="H31" s="48"/>
      <c r="I31" s="48"/>
      <c r="J31" s="48"/>
      <c r="K31" s="48"/>
      <c r="L31" s="27"/>
    </row>
    <row r="32" spans="2:12" s="1" customFormat="1" ht="14.45" customHeight="1">
      <c r="B32" s="27"/>
      <c r="F32" s="30" t="s">
        <v>27</v>
      </c>
      <c r="I32" s="30" t="s">
        <v>26</v>
      </c>
      <c r="J32" s="30" t="s">
        <v>28</v>
      </c>
      <c r="L32" s="27"/>
    </row>
    <row r="33" spans="2:12" s="1" customFormat="1" ht="14.45" customHeight="1">
      <c r="B33" s="27"/>
      <c r="D33" s="67" t="s">
        <v>29</v>
      </c>
      <c r="E33" s="24" t="s">
        <v>30</v>
      </c>
      <c r="F33" s="68">
        <f>ROUND(J30*0.2,2)</f>
        <v>0</v>
      </c>
      <c r="G33" s="128"/>
      <c r="H33" s="128"/>
      <c r="I33" s="69">
        <v>0.2</v>
      </c>
      <c r="J33" s="68">
        <f>F33</f>
        <v>0</v>
      </c>
      <c r="L33" s="27"/>
    </row>
    <row r="34" spans="2:12" s="1" customFormat="1" ht="14.45" customHeight="1">
      <c r="B34" s="27"/>
      <c r="E34" s="24" t="s">
        <v>31</v>
      </c>
      <c r="F34" s="68"/>
      <c r="G34" s="128"/>
      <c r="H34" s="128"/>
      <c r="I34" s="69">
        <v>0.2</v>
      </c>
      <c r="J34" s="68"/>
      <c r="L34" s="27"/>
    </row>
    <row r="35" spans="2:12" s="1" customFormat="1" ht="14.45" hidden="1" customHeight="1">
      <c r="B35" s="27"/>
      <c r="E35" s="24" t="s">
        <v>32</v>
      </c>
      <c r="F35" s="68" t="e">
        <f>ROUND((SUM(#REF!)),  2)</f>
        <v>#REF!</v>
      </c>
      <c r="I35" s="69">
        <v>0.2</v>
      </c>
      <c r="J35" s="68">
        <f>0</f>
        <v>0</v>
      </c>
      <c r="L35" s="27"/>
    </row>
    <row r="36" spans="2:12" s="1" customFormat="1" ht="14.45" hidden="1" customHeight="1">
      <c r="B36" s="27"/>
      <c r="E36" s="24" t="s">
        <v>33</v>
      </c>
      <c r="F36" s="68" t="e">
        <f>ROUND((SUM(#REF!)),  2)</f>
        <v>#REF!</v>
      </c>
      <c r="I36" s="69">
        <v>0.2</v>
      </c>
      <c r="J36" s="68">
        <f>0</f>
        <v>0</v>
      </c>
      <c r="L36" s="27"/>
    </row>
    <row r="37" spans="2:12" s="1" customFormat="1" ht="14.45" hidden="1" customHeight="1">
      <c r="B37" s="27"/>
      <c r="E37" s="24" t="s">
        <v>34</v>
      </c>
      <c r="F37" s="68" t="e">
        <f>ROUND((SUM(#REF!)),  2)</f>
        <v>#REF!</v>
      </c>
      <c r="I37" s="69">
        <v>0</v>
      </c>
      <c r="J37" s="68">
        <f>0</f>
        <v>0</v>
      </c>
      <c r="L37" s="27"/>
    </row>
    <row r="38" spans="2:12" s="1" customFormat="1" ht="6.95" customHeight="1">
      <c r="B38" s="27"/>
      <c r="L38" s="27"/>
    </row>
    <row r="39" spans="2:12" s="1" customFormat="1" ht="25.35" customHeight="1">
      <c r="B39" s="27"/>
      <c r="C39" s="70"/>
      <c r="D39" s="71" t="s">
        <v>35</v>
      </c>
      <c r="E39" s="49"/>
      <c r="F39" s="49"/>
      <c r="G39" s="72" t="s">
        <v>36</v>
      </c>
      <c r="H39" s="73" t="s">
        <v>37</v>
      </c>
      <c r="I39" s="49"/>
      <c r="J39" s="74">
        <f>SUM(J30:J37)</f>
        <v>0</v>
      </c>
      <c r="K39" s="75"/>
      <c r="L39" s="27"/>
    </row>
    <row r="40" spans="2:12" s="1" customFormat="1" ht="14.45" customHeight="1">
      <c r="B40" s="27"/>
      <c r="L40" s="27"/>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27"/>
      <c r="D50" s="36" t="s">
        <v>38</v>
      </c>
      <c r="E50" s="37"/>
      <c r="F50" s="37"/>
      <c r="G50" s="36" t="s">
        <v>39</v>
      </c>
      <c r="H50" s="37"/>
      <c r="I50" s="37"/>
      <c r="J50" s="37"/>
      <c r="K50" s="37"/>
      <c r="L50" s="27"/>
    </row>
    <row r="51" spans="2:12">
      <c r="B51" s="19"/>
      <c r="L51" s="19"/>
    </row>
    <row r="52" spans="2:12">
      <c r="B52" s="19"/>
      <c r="L52" s="19"/>
    </row>
    <row r="53" spans="2:12">
      <c r="B53" s="19"/>
      <c r="L53" s="19"/>
    </row>
    <row r="54" spans="2:12">
      <c r="B54" s="19"/>
      <c r="L54" s="19"/>
    </row>
    <row r="55" spans="2:12">
      <c r="B55" s="19"/>
      <c r="L55" s="19"/>
    </row>
    <row r="56" spans="2:12">
      <c r="B56" s="19"/>
      <c r="L56" s="19"/>
    </row>
    <row r="57" spans="2:12">
      <c r="B57" s="19"/>
      <c r="L57" s="19"/>
    </row>
    <row r="58" spans="2:12">
      <c r="B58" s="19"/>
      <c r="L58" s="19"/>
    </row>
    <row r="59" spans="2:12">
      <c r="B59" s="19"/>
      <c r="L59" s="19"/>
    </row>
    <row r="60" spans="2:12">
      <c r="B60" s="19"/>
      <c r="L60" s="19"/>
    </row>
    <row r="61" spans="2:12" s="1" customFormat="1" ht="12.75">
      <c r="B61" s="27"/>
      <c r="D61" s="38" t="s">
        <v>40</v>
      </c>
      <c r="E61" s="29"/>
      <c r="F61" s="76" t="s">
        <v>41</v>
      </c>
      <c r="G61" s="38" t="s">
        <v>40</v>
      </c>
      <c r="H61" s="29"/>
      <c r="I61" s="29"/>
      <c r="J61" s="77" t="s">
        <v>41</v>
      </c>
      <c r="K61" s="29"/>
      <c r="L61" s="27"/>
    </row>
    <row r="62" spans="2:12">
      <c r="B62" s="19"/>
      <c r="L62" s="19"/>
    </row>
    <row r="63" spans="2:12">
      <c r="B63" s="19"/>
      <c r="L63" s="19"/>
    </row>
    <row r="64" spans="2:12">
      <c r="B64" s="19"/>
      <c r="L64" s="19"/>
    </row>
    <row r="65" spans="2:12" s="1" customFormat="1" ht="12.75">
      <c r="B65" s="27"/>
      <c r="D65" s="36" t="s">
        <v>42</v>
      </c>
      <c r="E65" s="37"/>
      <c r="F65" s="37"/>
      <c r="G65" s="36" t="s">
        <v>43</v>
      </c>
      <c r="H65" s="37"/>
      <c r="I65" s="37"/>
      <c r="J65" s="37"/>
      <c r="K65" s="37"/>
      <c r="L65" s="27"/>
    </row>
    <row r="66" spans="2:12">
      <c r="B66" s="19"/>
      <c r="L66" s="19"/>
    </row>
    <row r="67" spans="2:12">
      <c r="B67" s="19"/>
      <c r="L67" s="19"/>
    </row>
    <row r="68" spans="2:12">
      <c r="B68" s="19"/>
      <c r="L68" s="19"/>
    </row>
    <row r="69" spans="2:12">
      <c r="B69" s="19"/>
      <c r="L69" s="19"/>
    </row>
    <row r="70" spans="2:12">
      <c r="B70" s="19"/>
      <c r="L70" s="19"/>
    </row>
    <row r="71" spans="2:12">
      <c r="B71" s="19"/>
      <c r="L71" s="19"/>
    </row>
    <row r="72" spans="2:12">
      <c r="B72" s="19"/>
      <c r="L72" s="19"/>
    </row>
    <row r="73" spans="2:12">
      <c r="B73" s="19"/>
      <c r="L73" s="19"/>
    </row>
    <row r="74" spans="2:12">
      <c r="B74" s="19"/>
      <c r="L74" s="19"/>
    </row>
    <row r="75" spans="2:12">
      <c r="B75" s="19"/>
      <c r="L75" s="19"/>
    </row>
    <row r="76" spans="2:12" s="1" customFormat="1" ht="12.75">
      <c r="B76" s="27"/>
      <c r="D76" s="38" t="s">
        <v>40</v>
      </c>
      <c r="E76" s="29"/>
      <c r="F76" s="76" t="s">
        <v>41</v>
      </c>
      <c r="G76" s="38" t="s">
        <v>40</v>
      </c>
      <c r="H76" s="29"/>
      <c r="I76" s="29"/>
      <c r="J76" s="77" t="s">
        <v>41</v>
      </c>
      <c r="K76" s="29"/>
      <c r="L76" s="27"/>
    </row>
    <row r="77" spans="2:12" s="1" customFormat="1" ht="14.45" customHeight="1">
      <c r="B77" s="39"/>
      <c r="C77" s="40"/>
      <c r="D77" s="40"/>
      <c r="E77" s="40"/>
      <c r="F77" s="40"/>
      <c r="G77" s="40"/>
      <c r="H77" s="40"/>
      <c r="I77" s="40"/>
      <c r="J77" s="40"/>
      <c r="K77" s="40"/>
      <c r="L77" s="27"/>
    </row>
    <row r="81" spans="2:12" s="1" customFormat="1" ht="6.95" customHeight="1">
      <c r="B81" s="41"/>
      <c r="C81" s="42"/>
      <c r="D81" s="42"/>
      <c r="E81" s="42"/>
      <c r="F81" s="42"/>
      <c r="G81" s="42"/>
      <c r="H81" s="42"/>
      <c r="I81" s="42"/>
      <c r="J81" s="42"/>
      <c r="K81" s="42"/>
      <c r="L81" s="27"/>
    </row>
    <row r="82" spans="2:12" s="1" customFormat="1" ht="24.95" customHeight="1">
      <c r="B82" s="27"/>
      <c r="C82" s="20" t="s">
        <v>82</v>
      </c>
      <c r="L82" s="27"/>
    </row>
    <row r="83" spans="2:12" s="1" customFormat="1" ht="6.95" customHeight="1">
      <c r="B83" s="27"/>
      <c r="L83" s="27"/>
    </row>
    <row r="84" spans="2:12" s="1" customFormat="1" ht="12" customHeight="1">
      <c r="B84" s="27"/>
      <c r="C84" s="24" t="s">
        <v>10</v>
      </c>
      <c r="L84" s="27"/>
    </row>
    <row r="85" spans="2:12" s="1" customFormat="1" ht="16.5" customHeight="1">
      <c r="B85" s="27"/>
      <c r="E85" s="163" t="str">
        <f>E7</f>
        <v>Obnova a nadstavba Materskej školy Hrubá Borša</v>
      </c>
      <c r="F85" s="164"/>
      <c r="G85" s="164"/>
      <c r="H85" s="164"/>
      <c r="L85" s="27"/>
    </row>
    <row r="86" spans="2:12" s="1" customFormat="1" ht="12" customHeight="1">
      <c r="B86" s="27"/>
      <c r="C86" s="24" t="s">
        <v>80</v>
      </c>
      <c r="L86" s="27"/>
    </row>
    <row r="87" spans="2:12" s="1" customFormat="1" ht="16.5" customHeight="1">
      <c r="B87" s="27"/>
      <c r="E87" s="154" t="str">
        <f>E9</f>
        <v>7 - Elektroinštalácia</v>
      </c>
      <c r="F87" s="162"/>
      <c r="G87" s="162"/>
      <c r="H87" s="162"/>
      <c r="L87" s="27"/>
    </row>
    <row r="88" spans="2:12" s="1" customFormat="1" ht="6.95" customHeight="1">
      <c r="B88" s="27"/>
      <c r="L88" s="27"/>
    </row>
    <row r="89" spans="2:12" s="1" customFormat="1" ht="12" customHeight="1">
      <c r="B89" s="27"/>
      <c r="C89" s="24" t="s">
        <v>14</v>
      </c>
      <c r="F89" s="22" t="str">
        <f>F12</f>
        <v xml:space="preserve"> </v>
      </c>
      <c r="I89" s="24" t="s">
        <v>16</v>
      </c>
      <c r="J89" s="47" t="str">
        <f>IF(J12="","",J12)</f>
        <v/>
      </c>
      <c r="L89" s="27"/>
    </row>
    <row r="90" spans="2:12" s="1" customFormat="1" ht="6.95" customHeight="1">
      <c r="B90" s="27"/>
      <c r="L90" s="27"/>
    </row>
    <row r="91" spans="2:12" s="1" customFormat="1" ht="15.2" customHeight="1">
      <c r="B91" s="27"/>
      <c r="C91" s="24" t="s">
        <v>17</v>
      </c>
      <c r="F91" s="22" t="str">
        <f>E15</f>
        <v xml:space="preserve"> </v>
      </c>
      <c r="I91" s="24" t="s">
        <v>21</v>
      </c>
      <c r="J91" s="25" t="str">
        <f>E21</f>
        <v xml:space="preserve"> </v>
      </c>
      <c r="L91" s="27"/>
    </row>
    <row r="92" spans="2:12" s="1" customFormat="1" ht="15.2" customHeight="1">
      <c r="B92" s="27"/>
      <c r="C92" s="24" t="s">
        <v>20</v>
      </c>
      <c r="F92" s="22" t="str">
        <f>IF(E18="","",E18)</f>
        <v xml:space="preserve"> </v>
      </c>
      <c r="I92" s="24" t="s">
        <v>23</v>
      </c>
      <c r="J92" s="25" t="str">
        <f>E24</f>
        <v xml:space="preserve"> </v>
      </c>
      <c r="L92" s="27"/>
    </row>
    <row r="93" spans="2:12" s="1" customFormat="1" ht="10.35" customHeight="1">
      <c r="B93" s="27"/>
      <c r="L93" s="27"/>
    </row>
    <row r="94" spans="2:12" s="1" customFormat="1" ht="29.25" customHeight="1">
      <c r="B94" s="27"/>
      <c r="C94" s="78" t="s">
        <v>83</v>
      </c>
      <c r="D94" s="70"/>
      <c r="E94" s="70"/>
      <c r="F94" s="70"/>
      <c r="G94" s="70"/>
      <c r="H94" s="70"/>
      <c r="I94" s="70"/>
      <c r="J94" s="79" t="s">
        <v>84</v>
      </c>
      <c r="K94" s="70"/>
      <c r="L94" s="27"/>
    </row>
    <row r="95" spans="2:12" s="1" customFormat="1" ht="10.35" customHeight="1">
      <c r="B95" s="27"/>
      <c r="L95" s="27"/>
    </row>
    <row r="96" spans="2:12" s="1" customFormat="1" ht="22.9" customHeight="1">
      <c r="B96" s="27"/>
      <c r="C96" s="80" t="s">
        <v>85</v>
      </c>
      <c r="J96" s="54">
        <f>J135</f>
        <v>0</v>
      </c>
      <c r="L96" s="27"/>
    </row>
    <row r="97" spans="2:12" s="8" customFormat="1" ht="24.95" customHeight="1">
      <c r="B97" s="81"/>
      <c r="D97" s="82" t="s">
        <v>1809</v>
      </c>
      <c r="E97" s="83"/>
      <c r="F97" s="83"/>
      <c r="G97" s="83"/>
      <c r="H97" s="83"/>
      <c r="I97" s="83"/>
      <c r="J97" s="84">
        <f>J136</f>
        <v>0</v>
      </c>
      <c r="L97" s="81"/>
    </row>
    <row r="98" spans="2:12" s="9" customFormat="1" ht="19.899999999999999" customHeight="1">
      <c r="B98" s="85"/>
      <c r="D98" s="86" t="s">
        <v>1810</v>
      </c>
      <c r="E98" s="87"/>
      <c r="F98" s="87"/>
      <c r="G98" s="87"/>
      <c r="H98" s="87"/>
      <c r="I98" s="87"/>
      <c r="J98" s="88">
        <f>J137</f>
        <v>0</v>
      </c>
      <c r="L98" s="85"/>
    </row>
    <row r="99" spans="2:12" s="9" customFormat="1" ht="19.899999999999999" customHeight="1">
      <c r="B99" s="85"/>
      <c r="D99" s="86" t="s">
        <v>1811</v>
      </c>
      <c r="E99" s="87"/>
      <c r="F99" s="87"/>
      <c r="G99" s="87"/>
      <c r="H99" s="87"/>
      <c r="I99" s="87"/>
      <c r="J99" s="88">
        <f>J170</f>
        <v>0</v>
      </c>
      <c r="L99" s="85"/>
    </row>
    <row r="100" spans="2:12" s="8" customFormat="1" ht="24.95" customHeight="1">
      <c r="B100" s="81"/>
      <c r="D100" s="82" t="s">
        <v>1812</v>
      </c>
      <c r="E100" s="83"/>
      <c r="F100" s="83"/>
      <c r="G100" s="83"/>
      <c r="H100" s="83"/>
      <c r="I100" s="83"/>
      <c r="J100" s="84">
        <f>J173</f>
        <v>0</v>
      </c>
      <c r="L100" s="81"/>
    </row>
    <row r="101" spans="2:12" s="9" customFormat="1" ht="19.899999999999999" customHeight="1">
      <c r="B101" s="85"/>
      <c r="D101" s="86" t="s">
        <v>1813</v>
      </c>
      <c r="E101" s="87"/>
      <c r="F101" s="87"/>
      <c r="G101" s="87"/>
      <c r="H101" s="87"/>
      <c r="I101" s="87"/>
      <c r="J101" s="88">
        <f>J186</f>
        <v>0</v>
      </c>
      <c r="L101" s="85"/>
    </row>
    <row r="102" spans="2:12" s="9" customFormat="1" ht="19.899999999999999" customHeight="1">
      <c r="B102" s="85"/>
      <c r="D102" s="86" t="s">
        <v>1814</v>
      </c>
      <c r="E102" s="87"/>
      <c r="F102" s="87"/>
      <c r="G102" s="87"/>
      <c r="H102" s="87"/>
      <c r="I102" s="87"/>
      <c r="J102" s="88">
        <f>J221</f>
        <v>0</v>
      </c>
      <c r="L102" s="85"/>
    </row>
    <row r="103" spans="2:12" s="8" customFormat="1" ht="24.95" customHeight="1">
      <c r="B103" s="81"/>
      <c r="D103" s="82" t="s">
        <v>1815</v>
      </c>
      <c r="E103" s="83"/>
      <c r="F103" s="83"/>
      <c r="G103" s="83"/>
      <c r="H103" s="83"/>
      <c r="I103" s="83"/>
      <c r="J103" s="84">
        <f>J224</f>
        <v>0</v>
      </c>
      <c r="L103" s="81"/>
    </row>
    <row r="104" spans="2:12" s="9" customFormat="1" ht="19.899999999999999" customHeight="1">
      <c r="B104" s="85"/>
      <c r="D104" s="86" t="s">
        <v>1816</v>
      </c>
      <c r="E104" s="87"/>
      <c r="F104" s="87"/>
      <c r="G104" s="87"/>
      <c r="H104" s="87"/>
      <c r="I104" s="87"/>
      <c r="J104" s="88">
        <f>J255</f>
        <v>0</v>
      </c>
      <c r="L104" s="85"/>
    </row>
    <row r="105" spans="2:12" s="8" customFormat="1" ht="24.95" customHeight="1">
      <c r="B105" s="81"/>
      <c r="D105" s="82" t="s">
        <v>1817</v>
      </c>
      <c r="E105" s="83"/>
      <c r="F105" s="83"/>
      <c r="G105" s="83"/>
      <c r="H105" s="83"/>
      <c r="I105" s="83"/>
      <c r="J105" s="84">
        <f>J268</f>
        <v>0</v>
      </c>
      <c r="L105" s="81"/>
    </row>
    <row r="106" spans="2:12" s="9" customFormat="1" ht="19.899999999999999" customHeight="1">
      <c r="B106" s="85"/>
      <c r="D106" s="86" t="s">
        <v>1818</v>
      </c>
      <c r="E106" s="87"/>
      <c r="F106" s="87"/>
      <c r="G106" s="87"/>
      <c r="H106" s="87"/>
      <c r="I106" s="87"/>
      <c r="J106" s="88">
        <f>J290</f>
        <v>0</v>
      </c>
      <c r="L106" s="85"/>
    </row>
    <row r="107" spans="2:12" s="8" customFormat="1" ht="24.95" customHeight="1">
      <c r="B107" s="81"/>
      <c r="D107" s="82" t="s">
        <v>1819</v>
      </c>
      <c r="E107" s="83"/>
      <c r="F107" s="83"/>
      <c r="G107" s="83"/>
      <c r="H107" s="83"/>
      <c r="I107" s="83"/>
      <c r="J107" s="84">
        <f>J301</f>
        <v>0</v>
      </c>
      <c r="L107" s="81"/>
    </row>
    <row r="108" spans="2:12" s="9" customFormat="1" ht="19.899999999999999" customHeight="1">
      <c r="B108" s="85"/>
      <c r="D108" s="86" t="s">
        <v>1820</v>
      </c>
      <c r="E108" s="87"/>
      <c r="F108" s="87"/>
      <c r="G108" s="87"/>
      <c r="H108" s="87"/>
      <c r="I108" s="87"/>
      <c r="J108" s="88">
        <f>J341</f>
        <v>0</v>
      </c>
      <c r="L108" s="85"/>
    </row>
    <row r="109" spans="2:12" s="8" customFormat="1" ht="24.95" customHeight="1">
      <c r="B109" s="81"/>
      <c r="D109" s="82" t="s">
        <v>1821</v>
      </c>
      <c r="E109" s="83"/>
      <c r="F109" s="83"/>
      <c r="G109" s="83"/>
      <c r="H109" s="83"/>
      <c r="I109" s="83"/>
      <c r="J109" s="84">
        <f>J355</f>
        <v>0</v>
      </c>
      <c r="L109" s="81"/>
    </row>
    <row r="110" spans="2:12" s="9" customFormat="1" ht="19.899999999999999" customHeight="1">
      <c r="B110" s="85"/>
      <c r="D110" s="86" t="s">
        <v>1822</v>
      </c>
      <c r="E110" s="87"/>
      <c r="F110" s="87"/>
      <c r="G110" s="87"/>
      <c r="H110" s="87"/>
      <c r="I110" s="87"/>
      <c r="J110" s="88">
        <f>J395</f>
        <v>0</v>
      </c>
      <c r="L110" s="85"/>
    </row>
    <row r="111" spans="2:12" s="8" customFormat="1" ht="24.95" customHeight="1">
      <c r="B111" s="81"/>
      <c r="D111" s="82" t="s">
        <v>1823</v>
      </c>
      <c r="E111" s="83"/>
      <c r="F111" s="83"/>
      <c r="G111" s="83"/>
      <c r="H111" s="83"/>
      <c r="I111" s="83"/>
      <c r="J111" s="84">
        <f>J407</f>
        <v>0</v>
      </c>
      <c r="L111" s="81"/>
    </row>
    <row r="112" spans="2:12" s="9" customFormat="1" ht="19.899999999999999" customHeight="1">
      <c r="B112" s="85"/>
      <c r="D112" s="86" t="s">
        <v>1824</v>
      </c>
      <c r="E112" s="87"/>
      <c r="F112" s="87"/>
      <c r="G112" s="87"/>
      <c r="H112" s="87"/>
      <c r="I112" s="87"/>
      <c r="J112" s="88">
        <f>J420</f>
        <v>0</v>
      </c>
      <c r="L112" s="85"/>
    </row>
    <row r="113" spans="2:12" s="9" customFormat="1" ht="19.899999999999999" customHeight="1">
      <c r="B113" s="85"/>
      <c r="D113" s="86" t="s">
        <v>1825</v>
      </c>
      <c r="E113" s="87"/>
      <c r="F113" s="87"/>
      <c r="G113" s="87"/>
      <c r="H113" s="87"/>
      <c r="I113" s="87"/>
      <c r="J113" s="88">
        <f>J425</f>
        <v>0</v>
      </c>
      <c r="L113" s="85"/>
    </row>
    <row r="114" spans="2:12" s="9" customFormat="1" ht="19.899999999999999" customHeight="1">
      <c r="B114" s="85"/>
      <c r="D114" s="86" t="s">
        <v>1826</v>
      </c>
      <c r="E114" s="87"/>
      <c r="F114" s="87"/>
      <c r="G114" s="87"/>
      <c r="H114" s="87"/>
      <c r="I114" s="87"/>
      <c r="J114" s="88">
        <f>J434</f>
        <v>0</v>
      </c>
      <c r="L114" s="85"/>
    </row>
    <row r="115" spans="2:12" s="9" customFormat="1" ht="19.899999999999999" customHeight="1">
      <c r="B115" s="85"/>
      <c r="D115" s="86" t="s">
        <v>1827</v>
      </c>
      <c r="E115" s="87"/>
      <c r="F115" s="87"/>
      <c r="G115" s="87"/>
      <c r="H115" s="87"/>
      <c r="I115" s="87"/>
      <c r="J115" s="88">
        <f>J439</f>
        <v>0</v>
      </c>
      <c r="L115" s="85"/>
    </row>
    <row r="116" spans="2:12" s="1" customFormat="1" ht="21.75" customHeight="1">
      <c r="B116" s="27"/>
      <c r="L116" s="27"/>
    </row>
    <row r="117" spans="2:12" s="1" customFormat="1" ht="6.95" customHeight="1">
      <c r="B117" s="39"/>
      <c r="C117" s="40"/>
      <c r="D117" s="40"/>
      <c r="E117" s="40"/>
      <c r="F117" s="40"/>
      <c r="G117" s="40"/>
      <c r="H117" s="40"/>
      <c r="I117" s="40"/>
      <c r="J117" s="40"/>
      <c r="K117" s="40"/>
      <c r="L117" s="27"/>
    </row>
    <row r="121" spans="2:12" s="1" customFormat="1" ht="6.95" customHeight="1">
      <c r="B121" s="41"/>
      <c r="C121" s="42"/>
      <c r="D121" s="42"/>
      <c r="E121" s="42"/>
      <c r="F121" s="42"/>
      <c r="G121" s="42"/>
      <c r="H121" s="42"/>
      <c r="I121" s="42"/>
      <c r="J121" s="42"/>
      <c r="K121" s="42"/>
      <c r="L121" s="27"/>
    </row>
    <row r="122" spans="2:12" s="1" customFormat="1" ht="24.95" customHeight="1">
      <c r="B122" s="27"/>
      <c r="C122" s="20" t="s">
        <v>111</v>
      </c>
      <c r="L122" s="27"/>
    </row>
    <row r="123" spans="2:12" s="1" customFormat="1" ht="6.95" customHeight="1">
      <c r="B123" s="27"/>
      <c r="L123" s="27"/>
    </row>
    <row r="124" spans="2:12" s="1" customFormat="1" ht="12" customHeight="1">
      <c r="B124" s="27"/>
      <c r="C124" s="24" t="s">
        <v>10</v>
      </c>
      <c r="L124" s="27"/>
    </row>
    <row r="125" spans="2:12" s="1" customFormat="1" ht="16.5" customHeight="1">
      <c r="B125" s="27"/>
      <c r="E125" s="163" t="str">
        <f>E7</f>
        <v>Obnova a nadstavba Materskej školy Hrubá Borša</v>
      </c>
      <c r="F125" s="164"/>
      <c r="G125" s="164"/>
      <c r="H125" s="164"/>
      <c r="L125" s="27"/>
    </row>
    <row r="126" spans="2:12" s="1" customFormat="1" ht="12" customHeight="1">
      <c r="B126" s="27"/>
      <c r="C126" s="24" t="s">
        <v>80</v>
      </c>
      <c r="L126" s="27"/>
    </row>
    <row r="127" spans="2:12" s="1" customFormat="1" ht="16.5" customHeight="1">
      <c r="B127" s="27"/>
      <c r="E127" s="154" t="str">
        <f>E9</f>
        <v>7 - Elektroinštalácia</v>
      </c>
      <c r="F127" s="162"/>
      <c r="G127" s="162"/>
      <c r="H127" s="162"/>
      <c r="L127" s="27"/>
    </row>
    <row r="128" spans="2:12" s="1" customFormat="1" ht="6.95" customHeight="1">
      <c r="B128" s="27"/>
      <c r="L128" s="27"/>
    </row>
    <row r="129" spans="2:12" s="1" customFormat="1" ht="12" customHeight="1">
      <c r="B129" s="27"/>
      <c r="C129" s="24" t="s">
        <v>14</v>
      </c>
      <c r="F129" s="22" t="str">
        <f>F12</f>
        <v xml:space="preserve"> </v>
      </c>
      <c r="I129" s="24" t="s">
        <v>16</v>
      </c>
      <c r="J129" s="47" t="str">
        <f>IF(J12="","",J12)</f>
        <v/>
      </c>
      <c r="L129" s="27"/>
    </row>
    <row r="130" spans="2:12" s="1" customFormat="1" ht="6.95" customHeight="1">
      <c r="B130" s="27"/>
      <c r="L130" s="27"/>
    </row>
    <row r="131" spans="2:12" s="1" customFormat="1" ht="15.2" customHeight="1">
      <c r="B131" s="27"/>
      <c r="C131" s="24" t="s">
        <v>17</v>
      </c>
      <c r="F131" s="22" t="str">
        <f>E15</f>
        <v xml:space="preserve"> </v>
      </c>
      <c r="I131" s="24" t="s">
        <v>21</v>
      </c>
      <c r="J131" s="25" t="str">
        <f>E21</f>
        <v xml:space="preserve"> </v>
      </c>
      <c r="L131" s="27"/>
    </row>
    <row r="132" spans="2:12" s="1" customFormat="1" ht="15.2" customHeight="1">
      <c r="B132" s="27"/>
      <c r="C132" s="24" t="s">
        <v>20</v>
      </c>
      <c r="F132" s="22" t="str">
        <f>IF(E18="","",E18)</f>
        <v xml:space="preserve"> </v>
      </c>
      <c r="I132" s="24" t="s">
        <v>23</v>
      </c>
      <c r="J132" s="25" t="str">
        <f>E24</f>
        <v xml:space="preserve"> </v>
      </c>
      <c r="L132" s="27"/>
    </row>
    <row r="133" spans="2:12" s="1" customFormat="1" ht="10.35" customHeight="1">
      <c r="B133" s="27"/>
      <c r="L133" s="27"/>
    </row>
    <row r="134" spans="2:12" s="10" customFormat="1" ht="29.25" customHeight="1">
      <c r="B134" s="89"/>
      <c r="C134" s="90" t="s">
        <v>112</v>
      </c>
      <c r="D134" s="91" t="s">
        <v>49</v>
      </c>
      <c r="E134" s="91" t="s">
        <v>45</v>
      </c>
      <c r="F134" s="91" t="s">
        <v>46</v>
      </c>
      <c r="G134" s="91" t="s">
        <v>113</v>
      </c>
      <c r="H134" s="91" t="s">
        <v>114</v>
      </c>
      <c r="I134" s="91" t="s">
        <v>115</v>
      </c>
      <c r="J134" s="92" t="s">
        <v>84</v>
      </c>
      <c r="K134" s="93" t="s">
        <v>116</v>
      </c>
      <c r="L134" s="89"/>
    </row>
    <row r="135" spans="2:12" s="1" customFormat="1" ht="22.9" customHeight="1">
      <c r="B135" s="27"/>
      <c r="C135" s="52" t="s">
        <v>85</v>
      </c>
      <c r="J135" s="94">
        <f>J136+J173+J186+J221+J224+J255+J268+J290+J301+J341+J355+J395+J407+J420+J425+J434+J439</f>
        <v>0</v>
      </c>
      <c r="L135" s="27"/>
    </row>
    <row r="136" spans="2:12" s="11" customFormat="1" ht="25.9" customHeight="1">
      <c r="B136" s="95"/>
      <c r="D136" s="96" t="s">
        <v>51</v>
      </c>
      <c r="E136" s="97" t="s">
        <v>1360</v>
      </c>
      <c r="F136" s="97" t="s">
        <v>1828</v>
      </c>
      <c r="J136" s="98">
        <f>J137+J170</f>
        <v>0</v>
      </c>
      <c r="L136" s="95"/>
    </row>
    <row r="137" spans="2:12" s="11" customFormat="1" ht="22.9" customHeight="1">
      <c r="B137" s="95"/>
      <c r="D137" s="96" t="s">
        <v>51</v>
      </c>
      <c r="E137" s="99" t="s">
        <v>1362</v>
      </c>
      <c r="F137" s="99" t="s">
        <v>1829</v>
      </c>
      <c r="J137" s="100">
        <f>SUM(J138:J168)</f>
        <v>0</v>
      </c>
      <c r="L137" s="95"/>
    </row>
    <row r="138" spans="2:12" s="1" customFormat="1" ht="16.5" customHeight="1">
      <c r="B138" s="101"/>
      <c r="C138" s="120" t="s">
        <v>57</v>
      </c>
      <c r="D138" s="120" t="s">
        <v>160</v>
      </c>
      <c r="E138" s="121" t="s">
        <v>1830</v>
      </c>
      <c r="F138" s="122" t="s">
        <v>1831</v>
      </c>
      <c r="G138" s="123" t="s">
        <v>211</v>
      </c>
      <c r="H138" s="124">
        <v>1</v>
      </c>
      <c r="I138" s="125">
        <v>0</v>
      </c>
      <c r="J138" s="125">
        <f>ROUND(I138*H138,2)</f>
        <v>0</v>
      </c>
      <c r="K138" s="122" t="s">
        <v>1</v>
      </c>
      <c r="L138" s="126"/>
    </row>
    <row r="139" spans="2:12" s="1" customFormat="1" ht="19.5">
      <c r="B139" s="27"/>
      <c r="D139" s="109" t="s">
        <v>346</v>
      </c>
      <c r="F139" s="127" t="s">
        <v>1832</v>
      </c>
      <c r="L139" s="27"/>
    </row>
    <row r="140" spans="2:12" s="1" customFormat="1" ht="16.5" customHeight="1">
      <c r="B140" s="101"/>
      <c r="C140" s="120" t="s">
        <v>61</v>
      </c>
      <c r="D140" s="120" t="s">
        <v>160</v>
      </c>
      <c r="E140" s="121" t="s">
        <v>1833</v>
      </c>
      <c r="F140" s="122" t="s">
        <v>1834</v>
      </c>
      <c r="G140" s="123" t="s">
        <v>211</v>
      </c>
      <c r="H140" s="124">
        <v>2</v>
      </c>
      <c r="I140" s="125">
        <v>0</v>
      </c>
      <c r="J140" s="125">
        <f>ROUND(I140*H140,2)</f>
        <v>0</v>
      </c>
      <c r="K140" s="122" t="s">
        <v>1</v>
      </c>
      <c r="L140" s="126"/>
    </row>
    <row r="141" spans="2:12" s="1" customFormat="1" ht="29.25">
      <c r="B141" s="27"/>
      <c r="D141" s="109" t="s">
        <v>346</v>
      </c>
      <c r="F141" s="127" t="s">
        <v>1835</v>
      </c>
      <c r="L141" s="27"/>
    </row>
    <row r="142" spans="2:12" s="1" customFormat="1" ht="16.5" customHeight="1">
      <c r="B142" s="101"/>
      <c r="C142" s="120" t="s">
        <v>64</v>
      </c>
      <c r="D142" s="120" t="s">
        <v>160</v>
      </c>
      <c r="E142" s="121" t="s">
        <v>1836</v>
      </c>
      <c r="F142" s="122" t="s">
        <v>1837</v>
      </c>
      <c r="G142" s="123" t="s">
        <v>211</v>
      </c>
      <c r="H142" s="124">
        <v>2</v>
      </c>
      <c r="I142" s="125">
        <v>0</v>
      </c>
      <c r="J142" s="125">
        <f>ROUND(I142*H142,2)</f>
        <v>0</v>
      </c>
      <c r="K142" s="122" t="s">
        <v>1</v>
      </c>
      <c r="L142" s="126"/>
    </row>
    <row r="143" spans="2:12" s="1" customFormat="1" ht="19.5">
      <c r="B143" s="27"/>
      <c r="D143" s="109" t="s">
        <v>346</v>
      </c>
      <c r="F143" s="127" t="s">
        <v>1838</v>
      </c>
      <c r="L143" s="27"/>
    </row>
    <row r="144" spans="2:12" s="1" customFormat="1" ht="36" customHeight="1">
      <c r="B144" s="101"/>
      <c r="C144" s="120" t="s">
        <v>67</v>
      </c>
      <c r="D144" s="120" t="s">
        <v>160</v>
      </c>
      <c r="E144" s="121" t="s">
        <v>1839</v>
      </c>
      <c r="F144" s="122" t="s">
        <v>1840</v>
      </c>
      <c r="G144" s="123" t="s">
        <v>211</v>
      </c>
      <c r="H144" s="124">
        <v>1</v>
      </c>
      <c r="I144" s="125">
        <v>0</v>
      </c>
      <c r="J144" s="125">
        <f>ROUND(I144*H144,2)</f>
        <v>0</v>
      </c>
      <c r="K144" s="122" t="s">
        <v>1</v>
      </c>
      <c r="L144" s="126"/>
    </row>
    <row r="145" spans="2:12" s="1" customFormat="1" ht="107.25">
      <c r="B145" s="27"/>
      <c r="D145" s="109" t="s">
        <v>346</v>
      </c>
      <c r="F145" s="127" t="s">
        <v>1841</v>
      </c>
      <c r="L145" s="27"/>
    </row>
    <row r="146" spans="2:12" s="1" customFormat="1" ht="16.5" customHeight="1">
      <c r="B146" s="101"/>
      <c r="C146" s="120" t="s">
        <v>70</v>
      </c>
      <c r="D146" s="120" t="s">
        <v>160</v>
      </c>
      <c r="E146" s="121" t="s">
        <v>1842</v>
      </c>
      <c r="F146" s="122" t="s">
        <v>1843</v>
      </c>
      <c r="G146" s="123" t="s">
        <v>211</v>
      </c>
      <c r="H146" s="124">
        <v>1</v>
      </c>
      <c r="I146" s="125">
        <v>0</v>
      </c>
      <c r="J146" s="125">
        <f>ROUND(I146*H146,2)</f>
        <v>0</v>
      </c>
      <c r="K146" s="122" t="s">
        <v>1</v>
      </c>
      <c r="L146" s="126"/>
    </row>
    <row r="147" spans="2:12" s="1" customFormat="1" ht="58.5">
      <c r="B147" s="27"/>
      <c r="D147" s="109" t="s">
        <v>346</v>
      </c>
      <c r="F147" s="127" t="s">
        <v>1844</v>
      </c>
      <c r="L147" s="27"/>
    </row>
    <row r="148" spans="2:12" s="1" customFormat="1" ht="16.5" customHeight="1">
      <c r="B148" s="101"/>
      <c r="C148" s="120" t="s">
        <v>73</v>
      </c>
      <c r="D148" s="120" t="s">
        <v>160</v>
      </c>
      <c r="E148" s="121" t="s">
        <v>1845</v>
      </c>
      <c r="F148" s="122" t="s">
        <v>1846</v>
      </c>
      <c r="G148" s="123" t="s">
        <v>211</v>
      </c>
      <c r="H148" s="124">
        <v>3</v>
      </c>
      <c r="I148" s="125">
        <v>0</v>
      </c>
      <c r="J148" s="125">
        <f>ROUND(I148*H148,2)</f>
        <v>0</v>
      </c>
      <c r="K148" s="122" t="s">
        <v>1</v>
      </c>
      <c r="L148" s="126"/>
    </row>
    <row r="149" spans="2:12" s="1" customFormat="1" ht="39">
      <c r="B149" s="27"/>
      <c r="D149" s="109" t="s">
        <v>346</v>
      </c>
      <c r="F149" s="127" t="s">
        <v>1847</v>
      </c>
      <c r="L149" s="27"/>
    </row>
    <row r="150" spans="2:12" s="1" customFormat="1" ht="16.5" customHeight="1">
      <c r="B150" s="101"/>
      <c r="C150" s="120" t="s">
        <v>76</v>
      </c>
      <c r="D150" s="120" t="s">
        <v>160</v>
      </c>
      <c r="E150" s="121" t="s">
        <v>1848</v>
      </c>
      <c r="F150" s="122" t="s">
        <v>1849</v>
      </c>
      <c r="G150" s="123" t="s">
        <v>211</v>
      </c>
      <c r="H150" s="124">
        <v>3</v>
      </c>
      <c r="I150" s="125">
        <v>0</v>
      </c>
      <c r="J150" s="125">
        <f>ROUND(I150*H150,2)</f>
        <v>0</v>
      </c>
      <c r="K150" s="122" t="s">
        <v>1</v>
      </c>
      <c r="L150" s="126"/>
    </row>
    <row r="151" spans="2:12" s="1" customFormat="1" ht="39">
      <c r="B151" s="27"/>
      <c r="D151" s="109" t="s">
        <v>346</v>
      </c>
      <c r="F151" s="127" t="s">
        <v>1850</v>
      </c>
      <c r="L151" s="27"/>
    </row>
    <row r="152" spans="2:12" s="1" customFormat="1" ht="16.5" customHeight="1">
      <c r="B152" s="101"/>
      <c r="C152" s="120" t="s">
        <v>148</v>
      </c>
      <c r="D152" s="120" t="s">
        <v>160</v>
      </c>
      <c r="E152" s="121" t="s">
        <v>1851</v>
      </c>
      <c r="F152" s="122" t="s">
        <v>1852</v>
      </c>
      <c r="G152" s="123" t="s">
        <v>211</v>
      </c>
      <c r="H152" s="124">
        <v>3</v>
      </c>
      <c r="I152" s="125">
        <v>0</v>
      </c>
      <c r="J152" s="125">
        <f>ROUND(I152*H152,2)</f>
        <v>0</v>
      </c>
      <c r="K152" s="122" t="s">
        <v>1</v>
      </c>
      <c r="L152" s="126"/>
    </row>
    <row r="153" spans="2:12" s="1" customFormat="1" ht="39">
      <c r="B153" s="27"/>
      <c r="D153" s="109" t="s">
        <v>346</v>
      </c>
      <c r="F153" s="127" t="s">
        <v>1853</v>
      </c>
      <c r="L153" s="27"/>
    </row>
    <row r="154" spans="2:12" s="1" customFormat="1" ht="16.5" customHeight="1">
      <c r="B154" s="101"/>
      <c r="C154" s="120" t="s">
        <v>153</v>
      </c>
      <c r="D154" s="120" t="s">
        <v>160</v>
      </c>
      <c r="E154" s="121" t="s">
        <v>1854</v>
      </c>
      <c r="F154" s="122" t="s">
        <v>1855</v>
      </c>
      <c r="G154" s="123" t="s">
        <v>211</v>
      </c>
      <c r="H154" s="124">
        <v>2</v>
      </c>
      <c r="I154" s="125">
        <v>0</v>
      </c>
      <c r="J154" s="125">
        <f>ROUND(I154*H154,2)</f>
        <v>0</v>
      </c>
      <c r="K154" s="122" t="s">
        <v>1</v>
      </c>
      <c r="L154" s="126"/>
    </row>
    <row r="155" spans="2:12" s="1" customFormat="1" ht="29.25">
      <c r="B155" s="27"/>
      <c r="D155" s="109" t="s">
        <v>346</v>
      </c>
      <c r="F155" s="127" t="s">
        <v>1856</v>
      </c>
      <c r="L155" s="27"/>
    </row>
    <row r="156" spans="2:12" s="1" customFormat="1" ht="16.5" customHeight="1">
      <c r="B156" s="101"/>
      <c r="C156" s="120" t="s">
        <v>159</v>
      </c>
      <c r="D156" s="120" t="s">
        <v>160</v>
      </c>
      <c r="E156" s="121" t="s">
        <v>1857</v>
      </c>
      <c r="F156" s="122" t="s">
        <v>1858</v>
      </c>
      <c r="G156" s="123" t="s">
        <v>211</v>
      </c>
      <c r="H156" s="124">
        <v>2</v>
      </c>
      <c r="I156" s="125">
        <v>0</v>
      </c>
      <c r="J156" s="125">
        <f>ROUND(I156*H156,2)</f>
        <v>0</v>
      </c>
      <c r="K156" s="122" t="s">
        <v>1</v>
      </c>
      <c r="L156" s="126"/>
    </row>
    <row r="157" spans="2:12" s="1" customFormat="1" ht="29.25">
      <c r="B157" s="27"/>
      <c r="D157" s="109" t="s">
        <v>346</v>
      </c>
      <c r="F157" s="127" t="s">
        <v>1859</v>
      </c>
      <c r="L157" s="27"/>
    </row>
    <row r="158" spans="2:12" s="1" customFormat="1" ht="16.5" customHeight="1">
      <c r="B158" s="101"/>
      <c r="C158" s="120" t="s">
        <v>165</v>
      </c>
      <c r="D158" s="120" t="s">
        <v>160</v>
      </c>
      <c r="E158" s="121" t="s">
        <v>1860</v>
      </c>
      <c r="F158" s="122" t="s">
        <v>1861</v>
      </c>
      <c r="G158" s="123" t="s">
        <v>211</v>
      </c>
      <c r="H158" s="124">
        <v>3</v>
      </c>
      <c r="I158" s="125">
        <v>0</v>
      </c>
      <c r="J158" s="125">
        <f>ROUND(I158*H158,2)</f>
        <v>0</v>
      </c>
      <c r="K158" s="122" t="s">
        <v>1</v>
      </c>
      <c r="L158" s="126"/>
    </row>
    <row r="159" spans="2:12" s="1" customFormat="1" ht="29.25">
      <c r="B159" s="27"/>
      <c r="D159" s="109" t="s">
        <v>346</v>
      </c>
      <c r="F159" s="127" t="s">
        <v>1862</v>
      </c>
      <c r="L159" s="27"/>
    </row>
    <row r="160" spans="2:12" s="1" customFormat="1" ht="16.5" customHeight="1">
      <c r="B160" s="101"/>
      <c r="C160" s="120" t="s">
        <v>169</v>
      </c>
      <c r="D160" s="120" t="s">
        <v>160</v>
      </c>
      <c r="E160" s="121" t="s">
        <v>1863</v>
      </c>
      <c r="F160" s="122" t="s">
        <v>1864</v>
      </c>
      <c r="G160" s="123" t="s">
        <v>211</v>
      </c>
      <c r="H160" s="124">
        <v>3</v>
      </c>
      <c r="I160" s="125">
        <v>0</v>
      </c>
      <c r="J160" s="125">
        <f>ROUND(I160*H160,2)</f>
        <v>0</v>
      </c>
      <c r="K160" s="122" t="s">
        <v>1</v>
      </c>
      <c r="L160" s="126"/>
    </row>
    <row r="161" spans="2:12" s="1" customFormat="1" ht="29.25">
      <c r="B161" s="27"/>
      <c r="D161" s="109" t="s">
        <v>346</v>
      </c>
      <c r="F161" s="127" t="s">
        <v>1865</v>
      </c>
      <c r="L161" s="27"/>
    </row>
    <row r="162" spans="2:12" s="1" customFormat="1" ht="16.5" customHeight="1">
      <c r="B162" s="101"/>
      <c r="C162" s="120" t="s">
        <v>173</v>
      </c>
      <c r="D162" s="120" t="s">
        <v>160</v>
      </c>
      <c r="E162" s="121" t="s">
        <v>1866</v>
      </c>
      <c r="F162" s="122" t="s">
        <v>1867</v>
      </c>
      <c r="G162" s="123" t="s">
        <v>211</v>
      </c>
      <c r="H162" s="124">
        <v>3</v>
      </c>
      <c r="I162" s="125">
        <v>0</v>
      </c>
      <c r="J162" s="125">
        <f>ROUND(I162*H162,2)</f>
        <v>0</v>
      </c>
      <c r="K162" s="122" t="s">
        <v>1</v>
      </c>
      <c r="L162" s="126"/>
    </row>
    <row r="163" spans="2:12" s="1" customFormat="1" ht="29.25">
      <c r="B163" s="27"/>
      <c r="D163" s="109" t="s">
        <v>346</v>
      </c>
      <c r="F163" s="127" t="s">
        <v>1868</v>
      </c>
      <c r="L163" s="27"/>
    </row>
    <row r="164" spans="2:12" s="1" customFormat="1" ht="16.5" customHeight="1">
      <c r="B164" s="101"/>
      <c r="C164" s="120" t="s">
        <v>177</v>
      </c>
      <c r="D164" s="120" t="s">
        <v>160</v>
      </c>
      <c r="E164" s="121" t="s">
        <v>1869</v>
      </c>
      <c r="F164" s="122" t="s">
        <v>1870</v>
      </c>
      <c r="G164" s="123" t="s">
        <v>211</v>
      </c>
      <c r="H164" s="124">
        <v>2</v>
      </c>
      <c r="I164" s="125">
        <v>0</v>
      </c>
      <c r="J164" s="125">
        <f>ROUND(I164*H164,2)</f>
        <v>0</v>
      </c>
      <c r="K164" s="122" t="s">
        <v>1</v>
      </c>
      <c r="L164" s="126"/>
    </row>
    <row r="165" spans="2:12" s="1" customFormat="1" ht="29.25">
      <c r="B165" s="27"/>
      <c r="D165" s="109" t="s">
        <v>346</v>
      </c>
      <c r="F165" s="127" t="s">
        <v>1871</v>
      </c>
      <c r="L165" s="27"/>
    </row>
    <row r="166" spans="2:12" s="1" customFormat="1" ht="16.5" customHeight="1">
      <c r="B166" s="101"/>
      <c r="C166" s="120" t="s">
        <v>181</v>
      </c>
      <c r="D166" s="120" t="s">
        <v>160</v>
      </c>
      <c r="E166" s="121" t="s">
        <v>1872</v>
      </c>
      <c r="F166" s="122" t="s">
        <v>1873</v>
      </c>
      <c r="G166" s="123" t="s">
        <v>211</v>
      </c>
      <c r="H166" s="124">
        <v>4</v>
      </c>
      <c r="I166" s="125">
        <v>0</v>
      </c>
      <c r="J166" s="125">
        <f>ROUND(I166*H166,2)</f>
        <v>0</v>
      </c>
      <c r="K166" s="122" t="s">
        <v>1</v>
      </c>
      <c r="L166" s="126"/>
    </row>
    <row r="167" spans="2:12" s="1" customFormat="1" ht="29.25">
      <c r="B167" s="27"/>
      <c r="D167" s="109" t="s">
        <v>346</v>
      </c>
      <c r="F167" s="127" t="s">
        <v>1874</v>
      </c>
      <c r="L167" s="27"/>
    </row>
    <row r="168" spans="2:12" s="1" customFormat="1" ht="16.5" customHeight="1">
      <c r="B168" s="101"/>
      <c r="C168" s="120" t="s">
        <v>184</v>
      </c>
      <c r="D168" s="120" t="s">
        <v>160</v>
      </c>
      <c r="E168" s="121" t="s">
        <v>1875</v>
      </c>
      <c r="F168" s="122" t="s">
        <v>1876</v>
      </c>
      <c r="G168" s="123" t="s">
        <v>211</v>
      </c>
      <c r="H168" s="124">
        <v>2</v>
      </c>
      <c r="I168" s="125">
        <v>0</v>
      </c>
      <c r="J168" s="125">
        <f>ROUND(I168*H168,2)</f>
        <v>0</v>
      </c>
      <c r="K168" s="122" t="s">
        <v>1</v>
      </c>
      <c r="L168" s="126"/>
    </row>
    <row r="169" spans="2:12" s="1" customFormat="1" ht="29.25">
      <c r="B169" s="27"/>
      <c r="D169" s="109" t="s">
        <v>346</v>
      </c>
      <c r="F169" s="127" t="s">
        <v>1874</v>
      </c>
      <c r="L169" s="27"/>
    </row>
    <row r="170" spans="2:12" s="11" customFormat="1" ht="22.9" customHeight="1">
      <c r="B170" s="95"/>
      <c r="D170" s="96" t="s">
        <v>51</v>
      </c>
      <c r="E170" s="99" t="s">
        <v>1877</v>
      </c>
      <c r="F170" s="99" t="s">
        <v>1878</v>
      </c>
      <c r="J170" s="100">
        <f>J171</f>
        <v>0</v>
      </c>
      <c r="L170" s="95"/>
    </row>
    <row r="171" spans="2:12" s="1" customFormat="1" ht="16.5" customHeight="1">
      <c r="B171" s="101"/>
      <c r="C171" s="102" t="s">
        <v>189</v>
      </c>
      <c r="D171" s="102" t="s">
        <v>120</v>
      </c>
      <c r="E171" s="103" t="s">
        <v>1879</v>
      </c>
      <c r="F171" s="104" t="s">
        <v>1880</v>
      </c>
      <c r="G171" s="105" t="s">
        <v>211</v>
      </c>
      <c r="H171" s="106">
        <v>1</v>
      </c>
      <c r="I171" s="107">
        <v>0</v>
      </c>
      <c r="J171" s="107">
        <f>ROUND(I171*H171,2)</f>
        <v>0</v>
      </c>
      <c r="K171" s="104" t="s">
        <v>1</v>
      </c>
      <c r="L171" s="27"/>
    </row>
    <row r="172" spans="2:12" s="1" customFormat="1" ht="29.25">
      <c r="B172" s="27"/>
      <c r="D172" s="109" t="s">
        <v>346</v>
      </c>
      <c r="F172" s="127" t="s">
        <v>1881</v>
      </c>
      <c r="L172" s="27"/>
    </row>
    <row r="173" spans="2:12" s="11" customFormat="1" ht="25.9" customHeight="1">
      <c r="B173" s="95"/>
      <c r="D173" s="96" t="s">
        <v>51</v>
      </c>
      <c r="E173" s="97" t="s">
        <v>1882</v>
      </c>
      <c r="F173" s="97" t="s">
        <v>1883</v>
      </c>
      <c r="J173" s="98">
        <f>SUM(J174:J184)</f>
        <v>0</v>
      </c>
      <c r="L173" s="95"/>
    </row>
    <row r="174" spans="2:12" s="1" customFormat="1" ht="16.5" customHeight="1">
      <c r="B174" s="101"/>
      <c r="C174" s="120" t="s">
        <v>196</v>
      </c>
      <c r="D174" s="120" t="s">
        <v>160</v>
      </c>
      <c r="E174" s="121" t="s">
        <v>1884</v>
      </c>
      <c r="F174" s="122" t="s">
        <v>1885</v>
      </c>
      <c r="G174" s="123" t="s">
        <v>211</v>
      </c>
      <c r="H174" s="124">
        <v>1</v>
      </c>
      <c r="I174" s="125">
        <v>0</v>
      </c>
      <c r="J174" s="125">
        <f>ROUND(I174*H174,2)</f>
        <v>0</v>
      </c>
      <c r="K174" s="122" t="s">
        <v>1</v>
      </c>
      <c r="L174" s="126"/>
    </row>
    <row r="175" spans="2:12" s="1" customFormat="1" ht="39">
      <c r="B175" s="27"/>
      <c r="D175" s="109" t="s">
        <v>346</v>
      </c>
      <c r="F175" s="127" t="s">
        <v>1886</v>
      </c>
      <c r="L175" s="27"/>
    </row>
    <row r="176" spans="2:12" s="1" customFormat="1" ht="16.5" customHeight="1">
      <c r="B176" s="101"/>
      <c r="C176" s="120" t="s">
        <v>202</v>
      </c>
      <c r="D176" s="120" t="s">
        <v>160</v>
      </c>
      <c r="E176" s="121" t="s">
        <v>1887</v>
      </c>
      <c r="F176" s="122" t="s">
        <v>1888</v>
      </c>
      <c r="G176" s="123" t="s">
        <v>211</v>
      </c>
      <c r="H176" s="124">
        <v>1</v>
      </c>
      <c r="I176" s="125">
        <v>0</v>
      </c>
      <c r="J176" s="125">
        <f>ROUND(I176*H176,2)</f>
        <v>0</v>
      </c>
      <c r="K176" s="122" t="s">
        <v>1</v>
      </c>
      <c r="L176" s="126"/>
    </row>
    <row r="177" spans="2:12" s="1" customFormat="1" ht="19.5">
      <c r="B177" s="27"/>
      <c r="D177" s="109" t="s">
        <v>346</v>
      </c>
      <c r="F177" s="127" t="s">
        <v>1889</v>
      </c>
      <c r="L177" s="27"/>
    </row>
    <row r="178" spans="2:12" s="1" customFormat="1" ht="16.5" customHeight="1">
      <c r="B178" s="101"/>
      <c r="C178" s="120" t="s">
        <v>6</v>
      </c>
      <c r="D178" s="120" t="s">
        <v>160</v>
      </c>
      <c r="E178" s="121" t="s">
        <v>1890</v>
      </c>
      <c r="F178" s="122" t="s">
        <v>1891</v>
      </c>
      <c r="G178" s="123" t="s">
        <v>211</v>
      </c>
      <c r="H178" s="124">
        <v>1</v>
      </c>
      <c r="I178" s="125">
        <v>0</v>
      </c>
      <c r="J178" s="125">
        <f>ROUND(I178*H178,2)</f>
        <v>0</v>
      </c>
      <c r="K178" s="122" t="s">
        <v>1</v>
      </c>
      <c r="L178" s="126"/>
    </row>
    <row r="179" spans="2:12" s="1" customFormat="1" ht="19.5">
      <c r="B179" s="27"/>
      <c r="D179" s="109" t="s">
        <v>346</v>
      </c>
      <c r="F179" s="127" t="s">
        <v>1892</v>
      </c>
      <c r="L179" s="27"/>
    </row>
    <row r="180" spans="2:12" s="1" customFormat="1" ht="16.5" customHeight="1">
      <c r="B180" s="101"/>
      <c r="C180" s="120" t="s">
        <v>212</v>
      </c>
      <c r="D180" s="120" t="s">
        <v>160</v>
      </c>
      <c r="E180" s="121" t="s">
        <v>1893</v>
      </c>
      <c r="F180" s="122" t="s">
        <v>1894</v>
      </c>
      <c r="G180" s="123" t="s">
        <v>211</v>
      </c>
      <c r="H180" s="124">
        <v>2</v>
      </c>
      <c r="I180" s="125">
        <v>0</v>
      </c>
      <c r="J180" s="125">
        <f>ROUND(I180*H180,2)</f>
        <v>0</v>
      </c>
      <c r="K180" s="122" t="s">
        <v>1</v>
      </c>
      <c r="L180" s="126"/>
    </row>
    <row r="181" spans="2:12" s="1" customFormat="1" ht="39">
      <c r="B181" s="27"/>
      <c r="D181" s="109" t="s">
        <v>346</v>
      </c>
      <c r="F181" s="127" t="s">
        <v>1895</v>
      </c>
      <c r="L181" s="27"/>
    </row>
    <row r="182" spans="2:12" s="1" customFormat="1" ht="16.5" customHeight="1">
      <c r="B182" s="101"/>
      <c r="C182" s="120" t="s">
        <v>215</v>
      </c>
      <c r="D182" s="120" t="s">
        <v>160</v>
      </c>
      <c r="E182" s="121" t="s">
        <v>1896</v>
      </c>
      <c r="F182" s="122" t="s">
        <v>1897</v>
      </c>
      <c r="G182" s="123" t="s">
        <v>211</v>
      </c>
      <c r="H182" s="124">
        <v>2</v>
      </c>
      <c r="I182" s="125">
        <v>0</v>
      </c>
      <c r="J182" s="125">
        <f>ROUND(I182*H182,2)</f>
        <v>0</v>
      </c>
      <c r="K182" s="122" t="s">
        <v>1</v>
      </c>
      <c r="L182" s="126"/>
    </row>
    <row r="183" spans="2:12" s="1" customFormat="1" ht="29.25">
      <c r="B183" s="27"/>
      <c r="D183" s="109" t="s">
        <v>346</v>
      </c>
      <c r="F183" s="127" t="s">
        <v>1898</v>
      </c>
      <c r="L183" s="27"/>
    </row>
    <row r="184" spans="2:12" s="1" customFormat="1" ht="16.5" customHeight="1">
      <c r="B184" s="101"/>
      <c r="C184" s="120" t="s">
        <v>219</v>
      </c>
      <c r="D184" s="120" t="s">
        <v>160</v>
      </c>
      <c r="E184" s="121" t="s">
        <v>1899</v>
      </c>
      <c r="F184" s="122" t="s">
        <v>1900</v>
      </c>
      <c r="G184" s="123" t="s">
        <v>211</v>
      </c>
      <c r="H184" s="124">
        <v>3</v>
      </c>
      <c r="I184" s="125">
        <v>0</v>
      </c>
      <c r="J184" s="125">
        <f>ROUND(I184*H184,2)</f>
        <v>0</v>
      </c>
      <c r="K184" s="122" t="s">
        <v>1</v>
      </c>
      <c r="L184" s="126"/>
    </row>
    <row r="185" spans="2:12" s="1" customFormat="1" ht="29.25">
      <c r="B185" s="27"/>
      <c r="D185" s="109" t="s">
        <v>346</v>
      </c>
      <c r="F185" s="127" t="s">
        <v>1901</v>
      </c>
      <c r="L185" s="27"/>
    </row>
    <row r="186" spans="2:12" s="11" customFormat="1" ht="22.9" customHeight="1">
      <c r="B186" s="95"/>
      <c r="D186" s="96" t="s">
        <v>51</v>
      </c>
      <c r="E186" s="99" t="s">
        <v>1902</v>
      </c>
      <c r="F186" s="99" t="s">
        <v>1903</v>
      </c>
      <c r="J186" s="100">
        <f>SUM(J187:J219)</f>
        <v>0</v>
      </c>
      <c r="L186" s="95"/>
    </row>
    <row r="187" spans="2:12" s="1" customFormat="1" ht="16.5" customHeight="1">
      <c r="B187" s="101"/>
      <c r="C187" s="120" t="s">
        <v>223</v>
      </c>
      <c r="D187" s="120" t="s">
        <v>160</v>
      </c>
      <c r="E187" s="121" t="s">
        <v>1904</v>
      </c>
      <c r="F187" s="122" t="s">
        <v>1905</v>
      </c>
      <c r="G187" s="123" t="s">
        <v>211</v>
      </c>
      <c r="H187" s="124">
        <v>1</v>
      </c>
      <c r="I187" s="125">
        <v>0</v>
      </c>
      <c r="J187" s="125">
        <f>ROUND(I187*H187,2)</f>
        <v>0</v>
      </c>
      <c r="K187" s="122" t="s">
        <v>1</v>
      </c>
      <c r="L187" s="126"/>
    </row>
    <row r="188" spans="2:12" s="1" customFormat="1" ht="29.25">
      <c r="B188" s="27"/>
      <c r="D188" s="109" t="s">
        <v>346</v>
      </c>
      <c r="F188" s="127" t="s">
        <v>1906</v>
      </c>
      <c r="L188" s="27"/>
    </row>
    <row r="189" spans="2:12" s="1" customFormat="1" ht="16.5" customHeight="1">
      <c r="B189" s="101"/>
      <c r="C189" s="120" t="s">
        <v>227</v>
      </c>
      <c r="D189" s="120" t="s">
        <v>160</v>
      </c>
      <c r="E189" s="121" t="s">
        <v>1907</v>
      </c>
      <c r="F189" s="122" t="s">
        <v>1908</v>
      </c>
      <c r="G189" s="123" t="s">
        <v>211</v>
      </c>
      <c r="H189" s="124">
        <v>1</v>
      </c>
      <c r="I189" s="125">
        <v>0</v>
      </c>
      <c r="J189" s="125">
        <f>ROUND(I189*H189,2)</f>
        <v>0</v>
      </c>
      <c r="K189" s="122" t="s">
        <v>1</v>
      </c>
      <c r="L189" s="126"/>
    </row>
    <row r="190" spans="2:12" s="1" customFormat="1" ht="29.25">
      <c r="B190" s="27"/>
      <c r="D190" s="109" t="s">
        <v>346</v>
      </c>
      <c r="F190" s="127" t="s">
        <v>1909</v>
      </c>
      <c r="L190" s="27"/>
    </row>
    <row r="191" spans="2:12" s="1" customFormat="1" ht="16.5" customHeight="1">
      <c r="B191" s="101"/>
      <c r="C191" s="120" t="s">
        <v>231</v>
      </c>
      <c r="D191" s="120" t="s">
        <v>160</v>
      </c>
      <c r="E191" s="121" t="s">
        <v>1910</v>
      </c>
      <c r="F191" s="122" t="s">
        <v>1911</v>
      </c>
      <c r="G191" s="123" t="s">
        <v>211</v>
      </c>
      <c r="H191" s="124">
        <v>7</v>
      </c>
      <c r="I191" s="125">
        <v>0</v>
      </c>
      <c r="J191" s="125">
        <f>ROUND(I191*H191,2)</f>
        <v>0</v>
      </c>
      <c r="K191" s="122" t="s">
        <v>1</v>
      </c>
      <c r="L191" s="126"/>
    </row>
    <row r="192" spans="2:12" s="1" customFormat="1" ht="29.25">
      <c r="B192" s="27"/>
      <c r="D192" s="109" t="s">
        <v>346</v>
      </c>
      <c r="F192" s="127" t="s">
        <v>1912</v>
      </c>
      <c r="L192" s="27"/>
    </row>
    <row r="193" spans="2:12" s="1" customFormat="1" ht="16.5" customHeight="1">
      <c r="B193" s="101"/>
      <c r="C193" s="120" t="s">
        <v>235</v>
      </c>
      <c r="D193" s="120" t="s">
        <v>160</v>
      </c>
      <c r="E193" s="121" t="s">
        <v>1913</v>
      </c>
      <c r="F193" s="122" t="s">
        <v>1914</v>
      </c>
      <c r="G193" s="123" t="s">
        <v>211</v>
      </c>
      <c r="H193" s="124">
        <v>13</v>
      </c>
      <c r="I193" s="125">
        <v>0</v>
      </c>
      <c r="J193" s="125">
        <f>ROUND(I193*H193,2)</f>
        <v>0</v>
      </c>
      <c r="K193" s="122" t="s">
        <v>1</v>
      </c>
      <c r="L193" s="126"/>
    </row>
    <row r="194" spans="2:12" s="1" customFormat="1" ht="29.25">
      <c r="B194" s="27"/>
      <c r="D194" s="109" t="s">
        <v>346</v>
      </c>
      <c r="F194" s="127" t="s">
        <v>1915</v>
      </c>
      <c r="L194" s="27"/>
    </row>
    <row r="195" spans="2:12" s="1" customFormat="1" ht="16.5" customHeight="1">
      <c r="B195" s="101"/>
      <c r="C195" s="120" t="s">
        <v>238</v>
      </c>
      <c r="D195" s="120" t="s">
        <v>160</v>
      </c>
      <c r="E195" s="121" t="s">
        <v>1916</v>
      </c>
      <c r="F195" s="122" t="s">
        <v>1917</v>
      </c>
      <c r="G195" s="123" t="s">
        <v>211</v>
      </c>
      <c r="H195" s="124">
        <v>1</v>
      </c>
      <c r="I195" s="125">
        <v>0</v>
      </c>
      <c r="J195" s="125">
        <f>ROUND(I195*H195,2)</f>
        <v>0</v>
      </c>
      <c r="K195" s="122" t="s">
        <v>1</v>
      </c>
      <c r="L195" s="126"/>
    </row>
    <row r="196" spans="2:12" s="1" customFormat="1" ht="19.5">
      <c r="B196" s="27"/>
      <c r="D196" s="109" t="s">
        <v>346</v>
      </c>
      <c r="F196" s="127" t="s">
        <v>1918</v>
      </c>
      <c r="L196" s="27"/>
    </row>
    <row r="197" spans="2:12" s="1" customFormat="1" ht="16.5" customHeight="1">
      <c r="B197" s="101"/>
      <c r="C197" s="120" t="s">
        <v>241</v>
      </c>
      <c r="D197" s="120" t="s">
        <v>160</v>
      </c>
      <c r="E197" s="121" t="s">
        <v>1919</v>
      </c>
      <c r="F197" s="122" t="s">
        <v>1920</v>
      </c>
      <c r="G197" s="123" t="s">
        <v>211</v>
      </c>
      <c r="H197" s="124">
        <v>1</v>
      </c>
      <c r="I197" s="125">
        <v>0</v>
      </c>
      <c r="J197" s="125">
        <f>ROUND(I197*H197,2)</f>
        <v>0</v>
      </c>
      <c r="K197" s="122" t="s">
        <v>1</v>
      </c>
      <c r="L197" s="126"/>
    </row>
    <row r="198" spans="2:12" s="1" customFormat="1" ht="29.25">
      <c r="B198" s="27"/>
      <c r="D198" s="109" t="s">
        <v>346</v>
      </c>
      <c r="F198" s="127" t="s">
        <v>1921</v>
      </c>
      <c r="L198" s="27"/>
    </row>
    <row r="199" spans="2:12" s="1" customFormat="1" ht="16.5" customHeight="1">
      <c r="B199" s="101"/>
      <c r="C199" s="120" t="s">
        <v>245</v>
      </c>
      <c r="D199" s="120" t="s">
        <v>160</v>
      </c>
      <c r="E199" s="121" t="s">
        <v>1922</v>
      </c>
      <c r="F199" s="122" t="s">
        <v>1923</v>
      </c>
      <c r="G199" s="123" t="s">
        <v>211</v>
      </c>
      <c r="H199" s="124">
        <v>2</v>
      </c>
      <c r="I199" s="125">
        <v>0</v>
      </c>
      <c r="J199" s="125">
        <f>ROUND(I199*H199,2)</f>
        <v>0</v>
      </c>
      <c r="K199" s="122" t="s">
        <v>1</v>
      </c>
      <c r="L199" s="126"/>
    </row>
    <row r="200" spans="2:12" s="1" customFormat="1" ht="19.5">
      <c r="B200" s="27"/>
      <c r="D200" s="109" t="s">
        <v>346</v>
      </c>
      <c r="F200" s="127" t="s">
        <v>1924</v>
      </c>
      <c r="L200" s="27"/>
    </row>
    <row r="201" spans="2:12" s="1" customFormat="1" ht="16.5" customHeight="1">
      <c r="B201" s="101"/>
      <c r="C201" s="120" t="s">
        <v>250</v>
      </c>
      <c r="D201" s="120" t="s">
        <v>160</v>
      </c>
      <c r="E201" s="121" t="s">
        <v>1925</v>
      </c>
      <c r="F201" s="122" t="s">
        <v>1926</v>
      </c>
      <c r="G201" s="123" t="s">
        <v>211</v>
      </c>
      <c r="H201" s="124">
        <v>1</v>
      </c>
      <c r="I201" s="125">
        <v>0</v>
      </c>
      <c r="J201" s="125">
        <f>ROUND(I201*H201,2)</f>
        <v>0</v>
      </c>
      <c r="K201" s="122" t="s">
        <v>1</v>
      </c>
      <c r="L201" s="126"/>
    </row>
    <row r="202" spans="2:12" s="1" customFormat="1" ht="19.5">
      <c r="B202" s="27"/>
      <c r="D202" s="109" t="s">
        <v>346</v>
      </c>
      <c r="F202" s="127" t="s">
        <v>1927</v>
      </c>
      <c r="L202" s="27"/>
    </row>
    <row r="203" spans="2:12" s="1" customFormat="1" ht="16.5" customHeight="1">
      <c r="B203" s="101"/>
      <c r="C203" s="120" t="s">
        <v>254</v>
      </c>
      <c r="D203" s="120" t="s">
        <v>160</v>
      </c>
      <c r="E203" s="121" t="s">
        <v>1928</v>
      </c>
      <c r="F203" s="122" t="s">
        <v>1929</v>
      </c>
      <c r="G203" s="123" t="s">
        <v>211</v>
      </c>
      <c r="H203" s="124">
        <v>1</v>
      </c>
      <c r="I203" s="125">
        <v>0</v>
      </c>
      <c r="J203" s="125">
        <f>ROUND(I203*H203,2)</f>
        <v>0</v>
      </c>
      <c r="K203" s="122" t="s">
        <v>1</v>
      </c>
      <c r="L203" s="126"/>
    </row>
    <row r="204" spans="2:12" s="1" customFormat="1" ht="29.25">
      <c r="B204" s="27"/>
      <c r="D204" s="109" t="s">
        <v>346</v>
      </c>
      <c r="F204" s="127" t="s">
        <v>1930</v>
      </c>
      <c r="L204" s="27"/>
    </row>
    <row r="205" spans="2:12" s="1" customFormat="1" ht="16.5" customHeight="1">
      <c r="B205" s="101"/>
      <c r="C205" s="120" t="s">
        <v>260</v>
      </c>
      <c r="D205" s="120" t="s">
        <v>160</v>
      </c>
      <c r="E205" s="121" t="s">
        <v>1931</v>
      </c>
      <c r="F205" s="122" t="s">
        <v>1932</v>
      </c>
      <c r="G205" s="123" t="s">
        <v>211</v>
      </c>
      <c r="H205" s="124">
        <v>6</v>
      </c>
      <c r="I205" s="125">
        <v>0</v>
      </c>
      <c r="J205" s="125">
        <f>ROUND(I205*H205,2)</f>
        <v>0</v>
      </c>
      <c r="K205" s="122" t="s">
        <v>1</v>
      </c>
      <c r="L205" s="126"/>
    </row>
    <row r="206" spans="2:12" s="1" customFormat="1" ht="29.25">
      <c r="B206" s="27"/>
      <c r="D206" s="109" t="s">
        <v>346</v>
      </c>
      <c r="F206" s="127" t="s">
        <v>1933</v>
      </c>
      <c r="L206" s="27"/>
    </row>
    <row r="207" spans="2:12" s="1" customFormat="1" ht="16.5" customHeight="1">
      <c r="B207" s="101"/>
      <c r="C207" s="120" t="s">
        <v>264</v>
      </c>
      <c r="D207" s="120" t="s">
        <v>160</v>
      </c>
      <c r="E207" s="121" t="s">
        <v>1934</v>
      </c>
      <c r="F207" s="122" t="s">
        <v>1935</v>
      </c>
      <c r="G207" s="123" t="s">
        <v>211</v>
      </c>
      <c r="H207" s="124">
        <v>4</v>
      </c>
      <c r="I207" s="125">
        <v>0</v>
      </c>
      <c r="J207" s="125">
        <f>ROUND(I207*H207,2)</f>
        <v>0</v>
      </c>
      <c r="K207" s="122" t="s">
        <v>1</v>
      </c>
      <c r="L207" s="126"/>
    </row>
    <row r="208" spans="2:12" s="1" customFormat="1" ht="19.5">
      <c r="B208" s="27"/>
      <c r="D208" s="109" t="s">
        <v>346</v>
      </c>
      <c r="F208" s="127" t="s">
        <v>1936</v>
      </c>
      <c r="L208" s="27"/>
    </row>
    <row r="209" spans="2:12" s="1" customFormat="1" ht="16.5" customHeight="1">
      <c r="B209" s="101"/>
      <c r="C209" s="120" t="s">
        <v>268</v>
      </c>
      <c r="D209" s="120" t="s">
        <v>160</v>
      </c>
      <c r="E209" s="121" t="s">
        <v>1937</v>
      </c>
      <c r="F209" s="122" t="s">
        <v>1938</v>
      </c>
      <c r="G209" s="123" t="s">
        <v>211</v>
      </c>
      <c r="H209" s="124">
        <v>1</v>
      </c>
      <c r="I209" s="125">
        <v>0</v>
      </c>
      <c r="J209" s="125">
        <f>ROUND(I209*H209,2)</f>
        <v>0</v>
      </c>
      <c r="K209" s="122" t="s">
        <v>1</v>
      </c>
      <c r="L209" s="126"/>
    </row>
    <row r="210" spans="2:12" s="1" customFormat="1" ht="19.5">
      <c r="B210" s="27"/>
      <c r="D210" s="109" t="s">
        <v>346</v>
      </c>
      <c r="F210" s="127" t="s">
        <v>1939</v>
      </c>
      <c r="L210" s="27"/>
    </row>
    <row r="211" spans="2:12" s="1" customFormat="1" ht="16.5" customHeight="1">
      <c r="B211" s="101"/>
      <c r="C211" s="120" t="s">
        <v>271</v>
      </c>
      <c r="D211" s="120" t="s">
        <v>160</v>
      </c>
      <c r="E211" s="121" t="s">
        <v>1940</v>
      </c>
      <c r="F211" s="122" t="s">
        <v>1941</v>
      </c>
      <c r="G211" s="123" t="s">
        <v>211</v>
      </c>
      <c r="H211" s="124">
        <v>1</v>
      </c>
      <c r="I211" s="125">
        <v>0</v>
      </c>
      <c r="J211" s="125">
        <f>ROUND(I211*H211,2)</f>
        <v>0</v>
      </c>
      <c r="K211" s="122" t="s">
        <v>1</v>
      </c>
      <c r="L211" s="126"/>
    </row>
    <row r="212" spans="2:12" s="1" customFormat="1" ht="29.25">
      <c r="B212" s="27"/>
      <c r="D212" s="109" t="s">
        <v>346</v>
      </c>
      <c r="F212" s="127" t="s">
        <v>1942</v>
      </c>
      <c r="L212" s="27"/>
    </row>
    <row r="213" spans="2:12" s="1" customFormat="1" ht="16.5" customHeight="1">
      <c r="B213" s="101"/>
      <c r="C213" s="120" t="s">
        <v>276</v>
      </c>
      <c r="D213" s="120" t="s">
        <v>160</v>
      </c>
      <c r="E213" s="121" t="s">
        <v>1943</v>
      </c>
      <c r="F213" s="122" t="s">
        <v>1944</v>
      </c>
      <c r="G213" s="123" t="s">
        <v>211</v>
      </c>
      <c r="H213" s="124">
        <v>1</v>
      </c>
      <c r="I213" s="125">
        <v>0</v>
      </c>
      <c r="J213" s="125">
        <f>ROUND(I213*H213,2)</f>
        <v>0</v>
      </c>
      <c r="K213" s="122" t="s">
        <v>1</v>
      </c>
      <c r="L213" s="126"/>
    </row>
    <row r="214" spans="2:12" s="1" customFormat="1" ht="19.5">
      <c r="B214" s="27"/>
      <c r="D214" s="109" t="s">
        <v>346</v>
      </c>
      <c r="F214" s="127" t="s">
        <v>1945</v>
      </c>
      <c r="L214" s="27"/>
    </row>
    <row r="215" spans="2:12" s="1" customFormat="1" ht="24" customHeight="1">
      <c r="B215" s="101"/>
      <c r="C215" s="120" t="s">
        <v>293</v>
      </c>
      <c r="D215" s="120" t="s">
        <v>160</v>
      </c>
      <c r="E215" s="121" t="s">
        <v>1946</v>
      </c>
      <c r="F215" s="122" t="s">
        <v>1947</v>
      </c>
      <c r="G215" s="123" t="s">
        <v>211</v>
      </c>
      <c r="H215" s="124">
        <v>1</v>
      </c>
      <c r="I215" s="125">
        <v>0</v>
      </c>
      <c r="J215" s="125">
        <f>ROUND(I215*H215,2)</f>
        <v>0</v>
      </c>
      <c r="K215" s="122" t="s">
        <v>1</v>
      </c>
      <c r="L215" s="126"/>
    </row>
    <row r="216" spans="2:12" s="1" customFormat="1" ht="87.75">
      <c r="B216" s="27"/>
      <c r="D216" s="109" t="s">
        <v>346</v>
      </c>
      <c r="F216" s="127" t="s">
        <v>1948</v>
      </c>
      <c r="L216" s="27"/>
    </row>
    <row r="217" spans="2:12" s="1" customFormat="1" ht="16.5" customHeight="1">
      <c r="B217" s="101"/>
      <c r="C217" s="120" t="s">
        <v>298</v>
      </c>
      <c r="D217" s="120" t="s">
        <v>160</v>
      </c>
      <c r="E217" s="121" t="s">
        <v>1949</v>
      </c>
      <c r="F217" s="122" t="s">
        <v>1950</v>
      </c>
      <c r="G217" s="123" t="s">
        <v>211</v>
      </c>
      <c r="H217" s="124">
        <v>5</v>
      </c>
      <c r="I217" s="125">
        <v>0</v>
      </c>
      <c r="J217" s="125">
        <f>ROUND(I217*H217,2)</f>
        <v>0</v>
      </c>
      <c r="K217" s="122" t="s">
        <v>1</v>
      </c>
      <c r="L217" s="126"/>
    </row>
    <row r="218" spans="2:12" s="1" customFormat="1" ht="48.75">
      <c r="B218" s="27"/>
      <c r="D218" s="109" t="s">
        <v>346</v>
      </c>
      <c r="F218" s="127" t="s">
        <v>1951</v>
      </c>
      <c r="L218" s="27"/>
    </row>
    <row r="219" spans="2:12" s="1" customFormat="1" ht="16.5" customHeight="1">
      <c r="B219" s="101"/>
      <c r="C219" s="120" t="s">
        <v>301</v>
      </c>
      <c r="D219" s="120" t="s">
        <v>160</v>
      </c>
      <c r="E219" s="121" t="s">
        <v>1952</v>
      </c>
      <c r="F219" s="122" t="s">
        <v>1953</v>
      </c>
      <c r="G219" s="123" t="s">
        <v>211</v>
      </c>
      <c r="H219" s="124">
        <v>2</v>
      </c>
      <c r="I219" s="125">
        <v>0</v>
      </c>
      <c r="J219" s="125">
        <f>ROUND(I219*H219,2)</f>
        <v>0</v>
      </c>
      <c r="K219" s="122" t="s">
        <v>1</v>
      </c>
      <c r="L219" s="126"/>
    </row>
    <row r="220" spans="2:12" s="1" customFormat="1" ht="48.75">
      <c r="B220" s="27"/>
      <c r="D220" s="109" t="s">
        <v>346</v>
      </c>
      <c r="F220" s="127" t="s">
        <v>1954</v>
      </c>
      <c r="L220" s="27"/>
    </row>
    <row r="221" spans="2:12" s="11" customFormat="1" ht="22.9" customHeight="1">
      <c r="B221" s="95"/>
      <c r="D221" s="96" t="s">
        <v>51</v>
      </c>
      <c r="E221" s="99" t="s">
        <v>1955</v>
      </c>
      <c r="F221" s="99" t="s">
        <v>1956</v>
      </c>
      <c r="J221" s="100">
        <f>J222</f>
        <v>0</v>
      </c>
      <c r="L221" s="95"/>
    </row>
    <row r="222" spans="2:12" s="1" customFormat="1" ht="16.5" customHeight="1">
      <c r="B222" s="101"/>
      <c r="C222" s="102" t="s">
        <v>305</v>
      </c>
      <c r="D222" s="102" t="s">
        <v>120</v>
      </c>
      <c r="E222" s="103" t="s">
        <v>1957</v>
      </c>
      <c r="F222" s="104" t="s">
        <v>1958</v>
      </c>
      <c r="G222" s="105" t="s">
        <v>211</v>
      </c>
      <c r="H222" s="106">
        <v>1</v>
      </c>
      <c r="I222" s="107">
        <v>0</v>
      </c>
      <c r="J222" s="107">
        <f>ROUND(I222*H222,2)</f>
        <v>0</v>
      </c>
      <c r="K222" s="104" t="s">
        <v>1</v>
      </c>
      <c r="L222" s="27"/>
    </row>
    <row r="223" spans="2:12" s="1" customFormat="1" ht="19.5">
      <c r="B223" s="27"/>
      <c r="D223" s="109" t="s">
        <v>346</v>
      </c>
      <c r="F223" s="127" t="s">
        <v>1959</v>
      </c>
      <c r="L223" s="27"/>
    </row>
    <row r="224" spans="2:12" s="11" customFormat="1" ht="25.9" customHeight="1">
      <c r="B224" s="95"/>
      <c r="D224" s="96" t="s">
        <v>51</v>
      </c>
      <c r="E224" s="97" t="s">
        <v>1960</v>
      </c>
      <c r="F224" s="97" t="s">
        <v>1961</v>
      </c>
      <c r="J224" s="98">
        <f>SUM(J225:J254)</f>
        <v>0</v>
      </c>
      <c r="L224" s="95"/>
    </row>
    <row r="225" spans="2:12" s="1" customFormat="1" ht="36" customHeight="1">
      <c r="B225" s="101"/>
      <c r="C225" s="120" t="s">
        <v>309</v>
      </c>
      <c r="D225" s="120" t="s">
        <v>160</v>
      </c>
      <c r="E225" s="121" t="s">
        <v>1962</v>
      </c>
      <c r="F225" s="122" t="s">
        <v>1963</v>
      </c>
      <c r="G225" s="123" t="s">
        <v>211</v>
      </c>
      <c r="H225" s="124">
        <v>6</v>
      </c>
      <c r="I225" s="125">
        <v>0</v>
      </c>
      <c r="J225" s="125">
        <f>ROUND(I225*H225,2)</f>
        <v>0</v>
      </c>
      <c r="K225" s="122" t="s">
        <v>1</v>
      </c>
      <c r="L225" s="126"/>
    </row>
    <row r="226" spans="2:12" s="1" customFormat="1" ht="19.5">
      <c r="B226" s="27"/>
      <c r="D226" s="109" t="s">
        <v>346</v>
      </c>
      <c r="F226" s="127" t="s">
        <v>1964</v>
      </c>
      <c r="L226" s="27"/>
    </row>
    <row r="227" spans="2:12" s="1" customFormat="1" ht="36" customHeight="1">
      <c r="B227" s="101"/>
      <c r="C227" s="120" t="s">
        <v>314</v>
      </c>
      <c r="D227" s="120" t="s">
        <v>160</v>
      </c>
      <c r="E227" s="121" t="s">
        <v>1965</v>
      </c>
      <c r="F227" s="122" t="s">
        <v>1966</v>
      </c>
      <c r="G227" s="123" t="s">
        <v>211</v>
      </c>
      <c r="H227" s="124">
        <v>2</v>
      </c>
      <c r="I227" s="125">
        <v>0</v>
      </c>
      <c r="J227" s="125">
        <f>ROUND(I227*H227,2)</f>
        <v>0</v>
      </c>
      <c r="K227" s="122" t="s">
        <v>1</v>
      </c>
      <c r="L227" s="126"/>
    </row>
    <row r="228" spans="2:12" s="1" customFormat="1" ht="19.5">
      <c r="B228" s="27"/>
      <c r="D228" s="109" t="s">
        <v>346</v>
      </c>
      <c r="F228" s="127" t="s">
        <v>1967</v>
      </c>
      <c r="L228" s="27"/>
    </row>
    <row r="229" spans="2:12" s="1" customFormat="1" ht="48" customHeight="1">
      <c r="B229" s="101"/>
      <c r="C229" s="120" t="s">
        <v>318</v>
      </c>
      <c r="D229" s="120" t="s">
        <v>160</v>
      </c>
      <c r="E229" s="121" t="s">
        <v>1968</v>
      </c>
      <c r="F229" s="122" t="s">
        <v>1969</v>
      </c>
      <c r="G229" s="123" t="s">
        <v>211</v>
      </c>
      <c r="H229" s="124">
        <v>3</v>
      </c>
      <c r="I229" s="125">
        <v>0</v>
      </c>
      <c r="J229" s="125">
        <f>ROUND(I229*H229,2)</f>
        <v>0</v>
      </c>
      <c r="K229" s="122" t="s">
        <v>1</v>
      </c>
      <c r="L229" s="126"/>
    </row>
    <row r="230" spans="2:12" s="1" customFormat="1" ht="19.5">
      <c r="B230" s="27"/>
      <c r="D230" s="109" t="s">
        <v>346</v>
      </c>
      <c r="F230" s="127" t="s">
        <v>1970</v>
      </c>
      <c r="L230" s="27"/>
    </row>
    <row r="231" spans="2:12" s="1" customFormat="1" ht="60" customHeight="1">
      <c r="B231" s="101"/>
      <c r="C231" s="120" t="s">
        <v>322</v>
      </c>
      <c r="D231" s="120" t="s">
        <v>160</v>
      </c>
      <c r="E231" s="121" t="s">
        <v>1971</v>
      </c>
      <c r="F231" s="122" t="s">
        <v>1972</v>
      </c>
      <c r="G231" s="123" t="s">
        <v>211</v>
      </c>
      <c r="H231" s="124">
        <v>5</v>
      </c>
      <c r="I231" s="125">
        <v>0</v>
      </c>
      <c r="J231" s="125">
        <f>ROUND(I231*H231,2)</f>
        <v>0</v>
      </c>
      <c r="K231" s="122" t="s">
        <v>1</v>
      </c>
      <c r="L231" s="126"/>
    </row>
    <row r="232" spans="2:12" s="1" customFormat="1" ht="19.5">
      <c r="B232" s="27"/>
      <c r="D232" s="109" t="s">
        <v>346</v>
      </c>
      <c r="F232" s="127" t="s">
        <v>1973</v>
      </c>
      <c r="L232" s="27"/>
    </row>
    <row r="233" spans="2:12" s="1" customFormat="1" ht="36" customHeight="1">
      <c r="B233" s="101"/>
      <c r="C233" s="120" t="s">
        <v>327</v>
      </c>
      <c r="D233" s="120" t="s">
        <v>160</v>
      </c>
      <c r="E233" s="121" t="s">
        <v>1974</v>
      </c>
      <c r="F233" s="122" t="s">
        <v>1975</v>
      </c>
      <c r="G233" s="123" t="s">
        <v>211</v>
      </c>
      <c r="H233" s="124">
        <v>24</v>
      </c>
      <c r="I233" s="125">
        <v>0</v>
      </c>
      <c r="J233" s="125">
        <f>ROUND(I233*H233,2)</f>
        <v>0</v>
      </c>
      <c r="K233" s="122" t="s">
        <v>1</v>
      </c>
      <c r="L233" s="126"/>
    </row>
    <row r="234" spans="2:12" s="1" customFormat="1" ht="19.5">
      <c r="B234" s="27"/>
      <c r="D234" s="109" t="s">
        <v>346</v>
      </c>
      <c r="F234" s="127" t="s">
        <v>1976</v>
      </c>
      <c r="L234" s="27"/>
    </row>
    <row r="235" spans="2:12" s="1" customFormat="1" ht="24" customHeight="1">
      <c r="B235" s="101"/>
      <c r="C235" s="120" t="s">
        <v>332</v>
      </c>
      <c r="D235" s="120" t="s">
        <v>160</v>
      </c>
      <c r="E235" s="121" t="s">
        <v>1977</v>
      </c>
      <c r="F235" s="122" t="s">
        <v>1978</v>
      </c>
      <c r="G235" s="123" t="s">
        <v>211</v>
      </c>
      <c r="H235" s="124">
        <v>7</v>
      </c>
      <c r="I235" s="125">
        <v>0</v>
      </c>
      <c r="J235" s="125">
        <f>ROUND(I235*H235,2)</f>
        <v>0</v>
      </c>
      <c r="K235" s="122" t="s">
        <v>1</v>
      </c>
      <c r="L235" s="126"/>
    </row>
    <row r="236" spans="2:12" s="1" customFormat="1" ht="24" customHeight="1">
      <c r="B236" s="101"/>
      <c r="C236" s="120" t="s">
        <v>336</v>
      </c>
      <c r="D236" s="120" t="s">
        <v>160</v>
      </c>
      <c r="E236" s="121" t="s">
        <v>1979</v>
      </c>
      <c r="F236" s="122" t="s">
        <v>1980</v>
      </c>
      <c r="G236" s="123" t="s">
        <v>211</v>
      </c>
      <c r="H236" s="124">
        <v>1</v>
      </c>
      <c r="I236" s="125">
        <v>0</v>
      </c>
      <c r="J236" s="125">
        <f>ROUND(I236*H236,2)</f>
        <v>0</v>
      </c>
      <c r="K236" s="122" t="s">
        <v>1</v>
      </c>
      <c r="L236" s="126"/>
    </row>
    <row r="237" spans="2:12" s="1" customFormat="1" ht="19.5">
      <c r="B237" s="27"/>
      <c r="D237" s="109" t="s">
        <v>346</v>
      </c>
      <c r="F237" s="127" t="s">
        <v>1981</v>
      </c>
      <c r="L237" s="27"/>
    </row>
    <row r="238" spans="2:12" s="1" customFormat="1" ht="24" customHeight="1">
      <c r="B238" s="101"/>
      <c r="C238" s="120" t="s">
        <v>340</v>
      </c>
      <c r="D238" s="120" t="s">
        <v>160</v>
      </c>
      <c r="E238" s="121" t="s">
        <v>1982</v>
      </c>
      <c r="F238" s="122" t="s">
        <v>1983</v>
      </c>
      <c r="G238" s="123" t="s">
        <v>211</v>
      </c>
      <c r="H238" s="124">
        <v>3</v>
      </c>
      <c r="I238" s="125">
        <v>0</v>
      </c>
      <c r="J238" s="125">
        <f>ROUND(I238*H238,2)</f>
        <v>0</v>
      </c>
      <c r="K238" s="122" t="s">
        <v>1</v>
      </c>
      <c r="L238" s="126"/>
    </row>
    <row r="239" spans="2:12" s="1" customFormat="1" ht="29.25">
      <c r="B239" s="27"/>
      <c r="D239" s="109" t="s">
        <v>346</v>
      </c>
      <c r="F239" s="127" t="s">
        <v>1984</v>
      </c>
      <c r="L239" s="27"/>
    </row>
    <row r="240" spans="2:12" s="1" customFormat="1" ht="36" customHeight="1">
      <c r="B240" s="101"/>
      <c r="C240" s="120" t="s">
        <v>343</v>
      </c>
      <c r="D240" s="120" t="s">
        <v>160</v>
      </c>
      <c r="E240" s="121" t="s">
        <v>1985</v>
      </c>
      <c r="F240" s="122" t="s">
        <v>1986</v>
      </c>
      <c r="G240" s="123" t="s">
        <v>211</v>
      </c>
      <c r="H240" s="124">
        <v>2</v>
      </c>
      <c r="I240" s="125">
        <v>0</v>
      </c>
      <c r="J240" s="125">
        <f>ROUND(I240*H240,2)</f>
        <v>0</v>
      </c>
      <c r="K240" s="122" t="s">
        <v>1</v>
      </c>
      <c r="L240" s="126"/>
    </row>
    <row r="241" spans="2:12" s="1" customFormat="1" ht="39">
      <c r="B241" s="27"/>
      <c r="D241" s="109" t="s">
        <v>346</v>
      </c>
      <c r="F241" s="127" t="s">
        <v>1987</v>
      </c>
      <c r="L241" s="27"/>
    </row>
    <row r="242" spans="2:12" s="1" customFormat="1" ht="24" customHeight="1">
      <c r="B242" s="101"/>
      <c r="C242" s="120" t="s">
        <v>350</v>
      </c>
      <c r="D242" s="120" t="s">
        <v>160</v>
      </c>
      <c r="E242" s="121" t="s">
        <v>1988</v>
      </c>
      <c r="F242" s="122" t="s">
        <v>1989</v>
      </c>
      <c r="G242" s="123" t="s">
        <v>211</v>
      </c>
      <c r="H242" s="124">
        <v>10</v>
      </c>
      <c r="I242" s="125">
        <v>0</v>
      </c>
      <c r="J242" s="125">
        <f t="shared" ref="J242:J250" si="0">ROUND(I242*H242,2)</f>
        <v>0</v>
      </c>
      <c r="K242" s="122" t="s">
        <v>1</v>
      </c>
      <c r="L242" s="126"/>
    </row>
    <row r="243" spans="2:12" s="1" customFormat="1" ht="24" customHeight="1">
      <c r="B243" s="101"/>
      <c r="C243" s="120" t="s">
        <v>356</v>
      </c>
      <c r="D243" s="120" t="s">
        <v>160</v>
      </c>
      <c r="E243" s="121" t="s">
        <v>1990</v>
      </c>
      <c r="F243" s="122" t="s">
        <v>1991</v>
      </c>
      <c r="G243" s="123" t="s">
        <v>211</v>
      </c>
      <c r="H243" s="124">
        <v>4</v>
      </c>
      <c r="I243" s="125">
        <v>0</v>
      </c>
      <c r="J243" s="125">
        <f t="shared" si="0"/>
        <v>0</v>
      </c>
      <c r="K243" s="122" t="s">
        <v>1</v>
      </c>
      <c r="L243" s="126"/>
    </row>
    <row r="244" spans="2:12" s="1" customFormat="1" ht="16.5" customHeight="1">
      <c r="B244" s="101"/>
      <c r="C244" s="120" t="s">
        <v>360</v>
      </c>
      <c r="D244" s="120" t="s">
        <v>160</v>
      </c>
      <c r="E244" s="121" t="s">
        <v>1992</v>
      </c>
      <c r="F244" s="122" t="s">
        <v>1993</v>
      </c>
      <c r="G244" s="123" t="s">
        <v>211</v>
      </c>
      <c r="H244" s="124">
        <v>4</v>
      </c>
      <c r="I244" s="125">
        <v>0</v>
      </c>
      <c r="J244" s="125">
        <f t="shared" si="0"/>
        <v>0</v>
      </c>
      <c r="K244" s="122" t="s">
        <v>1</v>
      </c>
      <c r="L244" s="126"/>
    </row>
    <row r="245" spans="2:12" s="1" customFormat="1" ht="16.5" customHeight="1">
      <c r="B245" s="101"/>
      <c r="C245" s="120" t="s">
        <v>364</v>
      </c>
      <c r="D245" s="120" t="s">
        <v>160</v>
      </c>
      <c r="E245" s="121" t="s">
        <v>1994</v>
      </c>
      <c r="F245" s="122" t="s">
        <v>1995</v>
      </c>
      <c r="G245" s="123" t="s">
        <v>211</v>
      </c>
      <c r="H245" s="124">
        <v>4</v>
      </c>
      <c r="I245" s="125">
        <v>0</v>
      </c>
      <c r="J245" s="125">
        <f t="shared" si="0"/>
        <v>0</v>
      </c>
      <c r="K245" s="122" t="s">
        <v>1</v>
      </c>
      <c r="L245" s="126"/>
    </row>
    <row r="246" spans="2:12" s="1" customFormat="1" ht="16.5" customHeight="1">
      <c r="B246" s="101"/>
      <c r="C246" s="120" t="s">
        <v>369</v>
      </c>
      <c r="D246" s="120" t="s">
        <v>160</v>
      </c>
      <c r="E246" s="121" t="s">
        <v>1996</v>
      </c>
      <c r="F246" s="122" t="s">
        <v>1997</v>
      </c>
      <c r="G246" s="123" t="s">
        <v>211</v>
      </c>
      <c r="H246" s="124">
        <v>4</v>
      </c>
      <c r="I246" s="125">
        <v>0</v>
      </c>
      <c r="J246" s="125">
        <f t="shared" si="0"/>
        <v>0</v>
      </c>
      <c r="K246" s="122" t="s">
        <v>1</v>
      </c>
      <c r="L246" s="126"/>
    </row>
    <row r="247" spans="2:12" s="1" customFormat="1" ht="16.5" customHeight="1">
      <c r="B247" s="101"/>
      <c r="C247" s="120" t="s">
        <v>373</v>
      </c>
      <c r="D247" s="120" t="s">
        <v>160</v>
      </c>
      <c r="E247" s="121" t="s">
        <v>1998</v>
      </c>
      <c r="F247" s="122" t="s">
        <v>1999</v>
      </c>
      <c r="G247" s="123" t="s">
        <v>211</v>
      </c>
      <c r="H247" s="124">
        <v>2</v>
      </c>
      <c r="I247" s="125">
        <v>0</v>
      </c>
      <c r="J247" s="125">
        <f t="shared" si="0"/>
        <v>0</v>
      </c>
      <c r="K247" s="122" t="s">
        <v>1</v>
      </c>
      <c r="L247" s="126"/>
    </row>
    <row r="248" spans="2:12" s="1" customFormat="1" ht="16.5" customHeight="1">
      <c r="B248" s="101"/>
      <c r="C248" s="120" t="s">
        <v>377</v>
      </c>
      <c r="D248" s="120" t="s">
        <v>160</v>
      </c>
      <c r="E248" s="121" t="s">
        <v>2000</v>
      </c>
      <c r="F248" s="122" t="s">
        <v>2001</v>
      </c>
      <c r="G248" s="123" t="s">
        <v>211</v>
      </c>
      <c r="H248" s="124">
        <v>10</v>
      </c>
      <c r="I248" s="125">
        <v>0</v>
      </c>
      <c r="J248" s="125">
        <f t="shared" si="0"/>
        <v>0</v>
      </c>
      <c r="K248" s="122" t="s">
        <v>1</v>
      </c>
      <c r="L248" s="126"/>
    </row>
    <row r="249" spans="2:12" s="1" customFormat="1" ht="24" customHeight="1">
      <c r="B249" s="101"/>
      <c r="C249" s="120" t="s">
        <v>381</v>
      </c>
      <c r="D249" s="120" t="s">
        <v>160</v>
      </c>
      <c r="E249" s="121" t="s">
        <v>2002</v>
      </c>
      <c r="F249" s="122" t="s">
        <v>2003</v>
      </c>
      <c r="G249" s="123" t="s">
        <v>211</v>
      </c>
      <c r="H249" s="124">
        <v>2</v>
      </c>
      <c r="I249" s="125">
        <v>0</v>
      </c>
      <c r="J249" s="125">
        <f t="shared" si="0"/>
        <v>0</v>
      </c>
      <c r="K249" s="122" t="s">
        <v>1</v>
      </c>
      <c r="L249" s="126"/>
    </row>
    <row r="250" spans="2:12" s="1" customFormat="1" ht="24" customHeight="1">
      <c r="B250" s="101"/>
      <c r="C250" s="120" t="s">
        <v>385</v>
      </c>
      <c r="D250" s="120" t="s">
        <v>160</v>
      </c>
      <c r="E250" s="121" t="s">
        <v>2004</v>
      </c>
      <c r="F250" s="122" t="s">
        <v>2005</v>
      </c>
      <c r="G250" s="123" t="s">
        <v>211</v>
      </c>
      <c r="H250" s="124">
        <v>7</v>
      </c>
      <c r="I250" s="125">
        <v>0</v>
      </c>
      <c r="J250" s="125">
        <f t="shared" si="0"/>
        <v>0</v>
      </c>
      <c r="K250" s="122" t="s">
        <v>1</v>
      </c>
      <c r="L250" s="126"/>
    </row>
    <row r="251" spans="2:12" s="1" customFormat="1" ht="19.5">
      <c r="B251" s="27"/>
      <c r="D251" s="109" t="s">
        <v>346</v>
      </c>
      <c r="F251" s="127" t="s">
        <v>2006</v>
      </c>
      <c r="L251" s="27"/>
    </row>
    <row r="252" spans="2:12" s="1" customFormat="1" ht="24" customHeight="1">
      <c r="B252" s="101"/>
      <c r="C252" s="120" t="s">
        <v>388</v>
      </c>
      <c r="D252" s="120" t="s">
        <v>160</v>
      </c>
      <c r="E252" s="121" t="s">
        <v>2007</v>
      </c>
      <c r="F252" s="122" t="s">
        <v>2008</v>
      </c>
      <c r="G252" s="123" t="s">
        <v>211</v>
      </c>
      <c r="H252" s="124">
        <v>3</v>
      </c>
      <c r="I252" s="125">
        <v>0</v>
      </c>
      <c r="J252" s="125">
        <f>ROUND(I252*H252,2)</f>
        <v>0</v>
      </c>
      <c r="K252" s="122" t="s">
        <v>1</v>
      </c>
      <c r="L252" s="126"/>
    </row>
    <row r="253" spans="2:12" s="1" customFormat="1" ht="16.5" customHeight="1">
      <c r="B253" s="101"/>
      <c r="C253" s="120" t="s">
        <v>394</v>
      </c>
      <c r="D253" s="120" t="s">
        <v>160</v>
      </c>
      <c r="E253" s="121" t="s">
        <v>2009</v>
      </c>
      <c r="F253" s="122" t="s">
        <v>2010</v>
      </c>
      <c r="G253" s="123" t="s">
        <v>211</v>
      </c>
      <c r="H253" s="124">
        <v>156</v>
      </c>
      <c r="I253" s="125">
        <v>0</v>
      </c>
      <c r="J253" s="125">
        <f>ROUND(I253*H253,2)</f>
        <v>0</v>
      </c>
      <c r="K253" s="122" t="s">
        <v>1</v>
      </c>
      <c r="L253" s="126"/>
    </row>
    <row r="254" spans="2:12" s="1" customFormat="1" ht="24" customHeight="1">
      <c r="B254" s="101"/>
      <c r="C254" s="120" t="s">
        <v>400</v>
      </c>
      <c r="D254" s="120" t="s">
        <v>160</v>
      </c>
      <c r="E254" s="121" t="s">
        <v>2011</v>
      </c>
      <c r="F254" s="122" t="s">
        <v>2012</v>
      </c>
      <c r="G254" s="123" t="s">
        <v>211</v>
      </c>
      <c r="H254" s="124">
        <v>55</v>
      </c>
      <c r="I254" s="125">
        <v>0</v>
      </c>
      <c r="J254" s="125">
        <f>ROUND(I254*H254,2)</f>
        <v>0</v>
      </c>
      <c r="K254" s="122" t="s">
        <v>1</v>
      </c>
      <c r="L254" s="126"/>
    </row>
    <row r="255" spans="2:12" s="11" customFormat="1" ht="22.9" customHeight="1">
      <c r="B255" s="95"/>
      <c r="D255" s="96" t="s">
        <v>51</v>
      </c>
      <c r="E255" s="99" t="s">
        <v>2013</v>
      </c>
      <c r="F255" s="99" t="s">
        <v>2014</v>
      </c>
      <c r="J255" s="100">
        <f>SUM(J256:J267)</f>
        <v>0</v>
      </c>
      <c r="L255" s="95"/>
    </row>
    <row r="256" spans="2:12" s="1" customFormat="1" ht="24" customHeight="1">
      <c r="B256" s="101"/>
      <c r="C256" s="102" t="s">
        <v>404</v>
      </c>
      <c r="D256" s="102" t="s">
        <v>120</v>
      </c>
      <c r="E256" s="103" t="s">
        <v>2015</v>
      </c>
      <c r="F256" s="104" t="s">
        <v>2016</v>
      </c>
      <c r="G256" s="105" t="s">
        <v>211</v>
      </c>
      <c r="H256" s="106">
        <v>4</v>
      </c>
      <c r="I256" s="107">
        <v>0</v>
      </c>
      <c r="J256" s="107">
        <f t="shared" ref="J256:J267" si="1">ROUND(I256*H256,2)</f>
        <v>0</v>
      </c>
      <c r="K256" s="104" t="s">
        <v>1</v>
      </c>
      <c r="L256" s="27"/>
    </row>
    <row r="257" spans="2:12" s="1" customFormat="1" ht="24" customHeight="1">
      <c r="B257" s="101"/>
      <c r="C257" s="102" t="s">
        <v>409</v>
      </c>
      <c r="D257" s="102" t="s">
        <v>120</v>
      </c>
      <c r="E257" s="103" t="s">
        <v>2017</v>
      </c>
      <c r="F257" s="104" t="s">
        <v>2018</v>
      </c>
      <c r="G257" s="105" t="s">
        <v>211</v>
      </c>
      <c r="H257" s="106">
        <v>4</v>
      </c>
      <c r="I257" s="107">
        <v>0</v>
      </c>
      <c r="J257" s="107">
        <f t="shared" si="1"/>
        <v>0</v>
      </c>
      <c r="K257" s="104" t="s">
        <v>1</v>
      </c>
      <c r="L257" s="27"/>
    </row>
    <row r="258" spans="2:12" s="1" customFormat="1" ht="24" customHeight="1">
      <c r="B258" s="101"/>
      <c r="C258" s="102" t="s">
        <v>414</v>
      </c>
      <c r="D258" s="102" t="s">
        <v>120</v>
      </c>
      <c r="E258" s="103" t="s">
        <v>2019</v>
      </c>
      <c r="F258" s="104" t="s">
        <v>2020</v>
      </c>
      <c r="G258" s="105" t="s">
        <v>211</v>
      </c>
      <c r="H258" s="106">
        <v>4</v>
      </c>
      <c r="I258" s="107">
        <v>0</v>
      </c>
      <c r="J258" s="107">
        <f t="shared" si="1"/>
        <v>0</v>
      </c>
      <c r="K258" s="104" t="s">
        <v>1</v>
      </c>
      <c r="L258" s="27"/>
    </row>
    <row r="259" spans="2:12" s="1" customFormat="1" ht="24" customHeight="1">
      <c r="B259" s="101"/>
      <c r="C259" s="102" t="s">
        <v>423</v>
      </c>
      <c r="D259" s="102" t="s">
        <v>120</v>
      </c>
      <c r="E259" s="103" t="s">
        <v>2021</v>
      </c>
      <c r="F259" s="104" t="s">
        <v>2022</v>
      </c>
      <c r="G259" s="105" t="s">
        <v>211</v>
      </c>
      <c r="H259" s="106">
        <v>2</v>
      </c>
      <c r="I259" s="107">
        <v>0</v>
      </c>
      <c r="J259" s="107">
        <f t="shared" si="1"/>
        <v>0</v>
      </c>
      <c r="K259" s="104" t="s">
        <v>1</v>
      </c>
      <c r="L259" s="27"/>
    </row>
    <row r="260" spans="2:12" s="1" customFormat="1" ht="16.5" customHeight="1">
      <c r="B260" s="101"/>
      <c r="C260" s="102" t="s">
        <v>428</v>
      </c>
      <c r="D260" s="102" t="s">
        <v>120</v>
      </c>
      <c r="E260" s="103" t="s">
        <v>2023</v>
      </c>
      <c r="F260" s="104" t="s">
        <v>2024</v>
      </c>
      <c r="G260" s="105" t="s">
        <v>211</v>
      </c>
      <c r="H260" s="106">
        <v>10</v>
      </c>
      <c r="I260" s="107">
        <v>0</v>
      </c>
      <c r="J260" s="107">
        <f t="shared" si="1"/>
        <v>0</v>
      </c>
      <c r="K260" s="104" t="s">
        <v>1</v>
      </c>
      <c r="L260" s="27"/>
    </row>
    <row r="261" spans="2:12" s="1" customFormat="1" ht="16.5" customHeight="1">
      <c r="B261" s="101"/>
      <c r="C261" s="102" t="s">
        <v>433</v>
      </c>
      <c r="D261" s="102" t="s">
        <v>120</v>
      </c>
      <c r="E261" s="103" t="s">
        <v>2025</v>
      </c>
      <c r="F261" s="104" t="s">
        <v>2026</v>
      </c>
      <c r="G261" s="105" t="s">
        <v>211</v>
      </c>
      <c r="H261" s="106">
        <v>24</v>
      </c>
      <c r="I261" s="107">
        <v>0</v>
      </c>
      <c r="J261" s="107">
        <f t="shared" si="1"/>
        <v>0</v>
      </c>
      <c r="K261" s="104" t="s">
        <v>1</v>
      </c>
      <c r="L261" s="27"/>
    </row>
    <row r="262" spans="2:12" s="1" customFormat="1" ht="16.5" customHeight="1">
      <c r="B262" s="101"/>
      <c r="C262" s="102" t="s">
        <v>437</v>
      </c>
      <c r="D262" s="102" t="s">
        <v>120</v>
      </c>
      <c r="E262" s="103" t="s">
        <v>2027</v>
      </c>
      <c r="F262" s="104" t="s">
        <v>2028</v>
      </c>
      <c r="G262" s="105" t="s">
        <v>211</v>
      </c>
      <c r="H262" s="106">
        <v>16</v>
      </c>
      <c r="I262" s="107">
        <v>0</v>
      </c>
      <c r="J262" s="107">
        <f t="shared" si="1"/>
        <v>0</v>
      </c>
      <c r="K262" s="104" t="s">
        <v>1</v>
      </c>
      <c r="L262" s="27"/>
    </row>
    <row r="263" spans="2:12" s="1" customFormat="1" ht="24" customHeight="1">
      <c r="B263" s="101"/>
      <c r="C263" s="102" t="s">
        <v>440</v>
      </c>
      <c r="D263" s="102" t="s">
        <v>120</v>
      </c>
      <c r="E263" s="103" t="s">
        <v>2029</v>
      </c>
      <c r="F263" s="104" t="s">
        <v>2030</v>
      </c>
      <c r="G263" s="105" t="s">
        <v>211</v>
      </c>
      <c r="H263" s="106">
        <v>13</v>
      </c>
      <c r="I263" s="107">
        <v>0</v>
      </c>
      <c r="J263" s="107">
        <f t="shared" si="1"/>
        <v>0</v>
      </c>
      <c r="K263" s="104" t="s">
        <v>1</v>
      </c>
      <c r="L263" s="27"/>
    </row>
    <row r="264" spans="2:12" s="1" customFormat="1" ht="16.5" customHeight="1">
      <c r="B264" s="101"/>
      <c r="C264" s="102" t="s">
        <v>450</v>
      </c>
      <c r="D264" s="102" t="s">
        <v>120</v>
      </c>
      <c r="E264" s="103" t="s">
        <v>2031</v>
      </c>
      <c r="F264" s="104" t="s">
        <v>2032</v>
      </c>
      <c r="G264" s="105" t="s">
        <v>211</v>
      </c>
      <c r="H264" s="106">
        <v>13</v>
      </c>
      <c r="I264" s="107">
        <v>0</v>
      </c>
      <c r="J264" s="107">
        <f t="shared" si="1"/>
        <v>0</v>
      </c>
      <c r="K264" s="104" t="s">
        <v>1</v>
      </c>
      <c r="L264" s="27"/>
    </row>
    <row r="265" spans="2:12" s="1" customFormat="1" ht="16.5" customHeight="1">
      <c r="B265" s="101"/>
      <c r="C265" s="102" t="s">
        <v>454</v>
      </c>
      <c r="D265" s="102" t="s">
        <v>120</v>
      </c>
      <c r="E265" s="103" t="s">
        <v>2033</v>
      </c>
      <c r="F265" s="104" t="s">
        <v>2034</v>
      </c>
      <c r="G265" s="105" t="s">
        <v>211</v>
      </c>
      <c r="H265" s="106">
        <v>8</v>
      </c>
      <c r="I265" s="107">
        <v>0</v>
      </c>
      <c r="J265" s="107">
        <f t="shared" si="1"/>
        <v>0</v>
      </c>
      <c r="K265" s="104" t="s">
        <v>1</v>
      </c>
      <c r="L265" s="27"/>
    </row>
    <row r="266" spans="2:12" s="1" customFormat="1" ht="16.5" customHeight="1">
      <c r="B266" s="101"/>
      <c r="C266" s="102" t="s">
        <v>461</v>
      </c>
      <c r="D266" s="102" t="s">
        <v>120</v>
      </c>
      <c r="E266" s="103" t="s">
        <v>2035</v>
      </c>
      <c r="F266" s="104" t="s">
        <v>2036</v>
      </c>
      <c r="G266" s="105" t="s">
        <v>211</v>
      </c>
      <c r="H266" s="106">
        <v>32</v>
      </c>
      <c r="I266" s="107">
        <v>0</v>
      </c>
      <c r="J266" s="107">
        <f t="shared" si="1"/>
        <v>0</v>
      </c>
      <c r="K266" s="104" t="s">
        <v>1</v>
      </c>
      <c r="L266" s="27"/>
    </row>
    <row r="267" spans="2:12" s="1" customFormat="1" ht="24" customHeight="1">
      <c r="B267" s="101"/>
      <c r="C267" s="102" t="s">
        <v>464</v>
      </c>
      <c r="D267" s="102" t="s">
        <v>120</v>
      </c>
      <c r="E267" s="103" t="s">
        <v>2037</v>
      </c>
      <c r="F267" s="104" t="s">
        <v>2038</v>
      </c>
      <c r="G267" s="105" t="s">
        <v>211</v>
      </c>
      <c r="H267" s="106">
        <v>17</v>
      </c>
      <c r="I267" s="107">
        <v>0</v>
      </c>
      <c r="J267" s="107">
        <f t="shared" si="1"/>
        <v>0</v>
      </c>
      <c r="K267" s="104" t="s">
        <v>1</v>
      </c>
      <c r="L267" s="27"/>
    </row>
    <row r="268" spans="2:12" s="11" customFormat="1" ht="25.9" customHeight="1">
      <c r="B268" s="95"/>
      <c r="D268" s="96" t="s">
        <v>51</v>
      </c>
      <c r="E268" s="97" t="s">
        <v>2039</v>
      </c>
      <c r="F268" s="97" t="s">
        <v>2040</v>
      </c>
      <c r="J268" s="98">
        <f>SUM(J269:J288)</f>
        <v>0</v>
      </c>
      <c r="L268" s="95"/>
    </row>
    <row r="269" spans="2:12" s="1" customFormat="1" ht="24" customHeight="1">
      <c r="B269" s="101"/>
      <c r="C269" s="120" t="s">
        <v>470</v>
      </c>
      <c r="D269" s="120" t="s">
        <v>160</v>
      </c>
      <c r="E269" s="121" t="s">
        <v>2041</v>
      </c>
      <c r="F269" s="122" t="s">
        <v>2042</v>
      </c>
      <c r="G269" s="123" t="s">
        <v>211</v>
      </c>
      <c r="H269" s="124">
        <v>3</v>
      </c>
      <c r="I269" s="125">
        <v>0</v>
      </c>
      <c r="J269" s="125">
        <f>ROUND(I269*H269,2)</f>
        <v>0</v>
      </c>
      <c r="K269" s="122" t="s">
        <v>1</v>
      </c>
      <c r="L269" s="126"/>
    </row>
    <row r="270" spans="2:12" s="1" customFormat="1" ht="48.75">
      <c r="B270" s="27"/>
      <c r="D270" s="109" t="s">
        <v>346</v>
      </c>
      <c r="F270" s="127" t="s">
        <v>2043</v>
      </c>
      <c r="L270" s="27"/>
    </row>
    <row r="271" spans="2:12" s="1" customFormat="1" ht="24" customHeight="1">
      <c r="B271" s="101"/>
      <c r="C271" s="120" t="s">
        <v>475</v>
      </c>
      <c r="D271" s="120" t="s">
        <v>160</v>
      </c>
      <c r="E271" s="121" t="s">
        <v>2044</v>
      </c>
      <c r="F271" s="122" t="s">
        <v>2045</v>
      </c>
      <c r="G271" s="123" t="s">
        <v>211</v>
      </c>
      <c r="H271" s="124">
        <v>16</v>
      </c>
      <c r="I271" s="125">
        <v>0</v>
      </c>
      <c r="J271" s="125">
        <f>ROUND(I271*H271,2)</f>
        <v>0</v>
      </c>
      <c r="K271" s="122" t="s">
        <v>1</v>
      </c>
      <c r="L271" s="126"/>
    </row>
    <row r="272" spans="2:12" s="1" customFormat="1" ht="39">
      <c r="B272" s="27"/>
      <c r="D272" s="109" t="s">
        <v>346</v>
      </c>
      <c r="F272" s="127" t="s">
        <v>2046</v>
      </c>
      <c r="L272" s="27"/>
    </row>
    <row r="273" spans="2:12" s="1" customFormat="1" ht="16.5" customHeight="1">
      <c r="B273" s="101"/>
      <c r="C273" s="120" t="s">
        <v>479</v>
      </c>
      <c r="D273" s="120" t="s">
        <v>160</v>
      </c>
      <c r="E273" s="121" t="s">
        <v>2000</v>
      </c>
      <c r="F273" s="122" t="s">
        <v>2001</v>
      </c>
      <c r="G273" s="123" t="s">
        <v>211</v>
      </c>
      <c r="H273" s="124">
        <v>12</v>
      </c>
      <c r="I273" s="125">
        <v>0</v>
      </c>
      <c r="J273" s="125">
        <f>ROUND(I273*H273,2)</f>
        <v>0</v>
      </c>
      <c r="K273" s="122" t="s">
        <v>1</v>
      </c>
      <c r="L273" s="126"/>
    </row>
    <row r="274" spans="2:12" s="1" customFormat="1" ht="24" customHeight="1">
      <c r="B274" s="101"/>
      <c r="C274" s="120" t="s">
        <v>483</v>
      </c>
      <c r="D274" s="120" t="s">
        <v>160</v>
      </c>
      <c r="E274" s="121" t="s">
        <v>2002</v>
      </c>
      <c r="F274" s="122" t="s">
        <v>2003</v>
      </c>
      <c r="G274" s="123" t="s">
        <v>211</v>
      </c>
      <c r="H274" s="124">
        <v>2</v>
      </c>
      <c r="I274" s="125">
        <v>0</v>
      </c>
      <c r="J274" s="125">
        <f>ROUND(I274*H274,2)</f>
        <v>0</v>
      </c>
      <c r="K274" s="122" t="s">
        <v>1</v>
      </c>
      <c r="L274" s="126"/>
    </row>
    <row r="275" spans="2:12" s="1" customFormat="1" ht="16.5" customHeight="1">
      <c r="B275" s="101"/>
      <c r="C275" s="120" t="s">
        <v>486</v>
      </c>
      <c r="D275" s="120" t="s">
        <v>160</v>
      </c>
      <c r="E275" s="121" t="s">
        <v>2047</v>
      </c>
      <c r="F275" s="122" t="s">
        <v>2048</v>
      </c>
      <c r="G275" s="123" t="s">
        <v>211</v>
      </c>
      <c r="H275" s="124">
        <v>2</v>
      </c>
      <c r="I275" s="125">
        <v>0</v>
      </c>
      <c r="J275" s="125">
        <f>ROUND(I275*H275,2)</f>
        <v>0</v>
      </c>
      <c r="K275" s="122" t="s">
        <v>1</v>
      </c>
      <c r="L275" s="126"/>
    </row>
    <row r="276" spans="2:12" s="1" customFormat="1" ht="24" customHeight="1">
      <c r="B276" s="101"/>
      <c r="C276" s="120" t="s">
        <v>489</v>
      </c>
      <c r="D276" s="120" t="s">
        <v>160</v>
      </c>
      <c r="E276" s="121" t="s">
        <v>2049</v>
      </c>
      <c r="F276" s="122" t="s">
        <v>2050</v>
      </c>
      <c r="G276" s="123" t="s">
        <v>211</v>
      </c>
      <c r="H276" s="124">
        <v>2</v>
      </c>
      <c r="I276" s="125">
        <v>0</v>
      </c>
      <c r="J276" s="125">
        <f>ROUND(I276*H276,2)</f>
        <v>0</v>
      </c>
      <c r="K276" s="122" t="s">
        <v>1</v>
      </c>
      <c r="L276" s="126"/>
    </row>
    <row r="277" spans="2:12" s="1" customFormat="1" ht="24" customHeight="1">
      <c r="B277" s="101"/>
      <c r="C277" s="120" t="s">
        <v>492</v>
      </c>
      <c r="D277" s="120" t="s">
        <v>160</v>
      </c>
      <c r="E277" s="121" t="s">
        <v>2051</v>
      </c>
      <c r="F277" s="122" t="s">
        <v>2052</v>
      </c>
      <c r="G277" s="123" t="s">
        <v>211</v>
      </c>
      <c r="H277" s="124">
        <v>12</v>
      </c>
      <c r="I277" s="125">
        <v>0</v>
      </c>
      <c r="J277" s="125">
        <f>ROUND(I277*H277,2)</f>
        <v>0</v>
      </c>
      <c r="K277" s="122" t="s">
        <v>1</v>
      </c>
      <c r="L277" s="126"/>
    </row>
    <row r="278" spans="2:12" s="1" customFormat="1" ht="19.5">
      <c r="B278" s="27"/>
      <c r="D278" s="109" t="s">
        <v>346</v>
      </c>
      <c r="F278" s="127" t="s">
        <v>2053</v>
      </c>
      <c r="L278" s="27"/>
    </row>
    <row r="279" spans="2:12" s="1" customFormat="1" ht="24" customHeight="1">
      <c r="B279" s="101"/>
      <c r="C279" s="120" t="s">
        <v>495</v>
      </c>
      <c r="D279" s="120" t="s">
        <v>160</v>
      </c>
      <c r="E279" s="121" t="s">
        <v>2054</v>
      </c>
      <c r="F279" s="122" t="s">
        <v>2055</v>
      </c>
      <c r="G279" s="123" t="s">
        <v>211</v>
      </c>
      <c r="H279" s="124">
        <v>1</v>
      </c>
      <c r="I279" s="125">
        <v>0</v>
      </c>
      <c r="J279" s="125">
        <f>ROUND(I279*H279,2)</f>
        <v>0</v>
      </c>
      <c r="K279" s="122" t="s">
        <v>1</v>
      </c>
      <c r="L279" s="126"/>
    </row>
    <row r="280" spans="2:12" s="1" customFormat="1" ht="24" customHeight="1">
      <c r="B280" s="101"/>
      <c r="C280" s="120" t="s">
        <v>496</v>
      </c>
      <c r="D280" s="120" t="s">
        <v>160</v>
      </c>
      <c r="E280" s="121" t="s">
        <v>2056</v>
      </c>
      <c r="F280" s="122" t="s">
        <v>2057</v>
      </c>
      <c r="G280" s="123" t="s">
        <v>211</v>
      </c>
      <c r="H280" s="124">
        <v>1</v>
      </c>
      <c r="I280" s="125">
        <v>0</v>
      </c>
      <c r="J280" s="125">
        <f>ROUND(I280*H280,2)</f>
        <v>0</v>
      </c>
      <c r="K280" s="122" t="s">
        <v>1</v>
      </c>
      <c r="L280" s="126"/>
    </row>
    <row r="281" spans="2:12" s="1" customFormat="1" ht="58.5">
      <c r="B281" s="27"/>
      <c r="D281" s="109" t="s">
        <v>346</v>
      </c>
      <c r="F281" s="127" t="s">
        <v>2058</v>
      </c>
      <c r="L281" s="27"/>
    </row>
    <row r="282" spans="2:12" s="1" customFormat="1" ht="24" customHeight="1">
      <c r="B282" s="101"/>
      <c r="C282" s="120" t="s">
        <v>499</v>
      </c>
      <c r="D282" s="120" t="s">
        <v>160</v>
      </c>
      <c r="E282" s="121" t="s">
        <v>2059</v>
      </c>
      <c r="F282" s="122" t="s">
        <v>2060</v>
      </c>
      <c r="G282" s="123" t="s">
        <v>211</v>
      </c>
      <c r="H282" s="124">
        <v>3</v>
      </c>
      <c r="I282" s="125">
        <v>0</v>
      </c>
      <c r="J282" s="125">
        <f>ROUND(I282*H282,2)</f>
        <v>0</v>
      </c>
      <c r="K282" s="122" t="s">
        <v>1</v>
      </c>
      <c r="L282" s="126"/>
    </row>
    <row r="283" spans="2:12" s="1" customFormat="1" ht="29.25">
      <c r="B283" s="27"/>
      <c r="D283" s="109" t="s">
        <v>346</v>
      </c>
      <c r="F283" s="127" t="s">
        <v>2061</v>
      </c>
      <c r="L283" s="27"/>
    </row>
    <row r="284" spans="2:12" s="1" customFormat="1" ht="24" customHeight="1">
      <c r="B284" s="101"/>
      <c r="C284" s="120" t="s">
        <v>502</v>
      </c>
      <c r="D284" s="120" t="s">
        <v>160</v>
      </c>
      <c r="E284" s="121" t="s">
        <v>2062</v>
      </c>
      <c r="F284" s="122" t="s">
        <v>2063</v>
      </c>
      <c r="G284" s="123" t="s">
        <v>211</v>
      </c>
      <c r="H284" s="124">
        <v>1</v>
      </c>
      <c r="I284" s="125">
        <v>0</v>
      </c>
      <c r="J284" s="125">
        <f>ROUND(I284*H284,2)</f>
        <v>0</v>
      </c>
      <c r="K284" s="122" t="s">
        <v>1</v>
      </c>
      <c r="L284" s="126"/>
    </row>
    <row r="285" spans="2:12" s="1" customFormat="1" ht="29.25">
      <c r="B285" s="27"/>
      <c r="D285" s="109" t="s">
        <v>346</v>
      </c>
      <c r="F285" s="127" t="s">
        <v>2064</v>
      </c>
      <c r="L285" s="27"/>
    </row>
    <row r="286" spans="2:12" s="1" customFormat="1" ht="16.5" customHeight="1">
      <c r="B286" s="101"/>
      <c r="C286" s="120" t="s">
        <v>505</v>
      </c>
      <c r="D286" s="120" t="s">
        <v>160</v>
      </c>
      <c r="E286" s="121" t="s">
        <v>2065</v>
      </c>
      <c r="F286" s="122" t="s">
        <v>2066</v>
      </c>
      <c r="G286" s="123" t="s">
        <v>211</v>
      </c>
      <c r="H286" s="124">
        <v>4</v>
      </c>
      <c r="I286" s="125">
        <v>0</v>
      </c>
      <c r="J286" s="125">
        <f>ROUND(I286*H286,2)</f>
        <v>0</v>
      </c>
      <c r="K286" s="122" t="s">
        <v>1</v>
      </c>
      <c r="L286" s="126"/>
    </row>
    <row r="287" spans="2:12" s="1" customFormat="1" ht="126.75">
      <c r="B287" s="27"/>
      <c r="D287" s="109" t="s">
        <v>346</v>
      </c>
      <c r="F287" s="127" t="s">
        <v>2067</v>
      </c>
      <c r="L287" s="27"/>
    </row>
    <row r="288" spans="2:12" s="1" customFormat="1" ht="16.5" customHeight="1">
      <c r="B288" s="101"/>
      <c r="C288" s="120" t="s">
        <v>509</v>
      </c>
      <c r="D288" s="120" t="s">
        <v>160</v>
      </c>
      <c r="E288" s="121" t="s">
        <v>2068</v>
      </c>
      <c r="F288" s="122" t="s">
        <v>2069</v>
      </c>
      <c r="G288" s="123" t="s">
        <v>211</v>
      </c>
      <c r="H288" s="124">
        <v>6</v>
      </c>
      <c r="I288" s="125">
        <v>0</v>
      </c>
      <c r="J288" s="125">
        <f>ROUND(I288*H288,2)</f>
        <v>0</v>
      </c>
      <c r="K288" s="122" t="s">
        <v>1</v>
      </c>
      <c r="L288" s="126"/>
    </row>
    <row r="289" spans="2:12" s="1" customFormat="1" ht="19.5">
      <c r="B289" s="27"/>
      <c r="D289" s="109" t="s">
        <v>346</v>
      </c>
      <c r="F289" s="127" t="s">
        <v>2070</v>
      </c>
      <c r="L289" s="27"/>
    </row>
    <row r="290" spans="2:12" s="11" customFormat="1" ht="22.9" customHeight="1">
      <c r="B290" s="95"/>
      <c r="D290" s="96" t="s">
        <v>51</v>
      </c>
      <c r="E290" s="99" t="s">
        <v>2071</v>
      </c>
      <c r="F290" s="99" t="s">
        <v>2072</v>
      </c>
      <c r="J290" s="100">
        <f>SUM(J291:J300)</f>
        <v>0</v>
      </c>
      <c r="L290" s="95"/>
    </row>
    <row r="291" spans="2:12" s="1" customFormat="1" ht="24" customHeight="1">
      <c r="B291" s="101"/>
      <c r="C291" s="102" t="s">
        <v>513</v>
      </c>
      <c r="D291" s="102" t="s">
        <v>120</v>
      </c>
      <c r="E291" s="103" t="s">
        <v>2073</v>
      </c>
      <c r="F291" s="104" t="s">
        <v>2074</v>
      </c>
      <c r="G291" s="105" t="s">
        <v>211</v>
      </c>
      <c r="H291" s="106">
        <v>3</v>
      </c>
      <c r="I291" s="107">
        <v>0</v>
      </c>
      <c r="J291" s="107">
        <f>ROUND(I291*H291,2)</f>
        <v>0</v>
      </c>
      <c r="K291" s="104" t="s">
        <v>1</v>
      </c>
      <c r="L291" s="27"/>
    </row>
    <row r="292" spans="2:12" s="1" customFormat="1" ht="24" customHeight="1">
      <c r="B292" s="101"/>
      <c r="C292" s="102" t="s">
        <v>516</v>
      </c>
      <c r="D292" s="102" t="s">
        <v>120</v>
      </c>
      <c r="E292" s="103" t="s">
        <v>2075</v>
      </c>
      <c r="F292" s="104" t="s">
        <v>2076</v>
      </c>
      <c r="G292" s="105" t="s">
        <v>211</v>
      </c>
      <c r="H292" s="106">
        <v>17</v>
      </c>
      <c r="I292" s="107">
        <v>0</v>
      </c>
      <c r="J292" s="107">
        <f>ROUND(I292*H292,2)</f>
        <v>0</v>
      </c>
      <c r="K292" s="104" t="s">
        <v>1</v>
      </c>
      <c r="L292" s="27"/>
    </row>
    <row r="293" spans="2:12" s="1" customFormat="1" ht="16.5" customHeight="1">
      <c r="B293" s="101"/>
      <c r="C293" s="102" t="s">
        <v>519</v>
      </c>
      <c r="D293" s="102" t="s">
        <v>120</v>
      </c>
      <c r="E293" s="103" t="s">
        <v>2077</v>
      </c>
      <c r="F293" s="104" t="s">
        <v>2078</v>
      </c>
      <c r="G293" s="105" t="s">
        <v>211</v>
      </c>
      <c r="H293" s="106">
        <v>1</v>
      </c>
      <c r="I293" s="107">
        <v>0</v>
      </c>
      <c r="J293" s="107">
        <f>ROUND(I293*H293,2)</f>
        <v>0</v>
      </c>
      <c r="K293" s="104" t="s">
        <v>1</v>
      </c>
      <c r="L293" s="27"/>
    </row>
    <row r="294" spans="2:12" s="1" customFormat="1" ht="24" customHeight="1">
      <c r="B294" s="101"/>
      <c r="C294" s="102" t="s">
        <v>523</v>
      </c>
      <c r="D294" s="102" t="s">
        <v>120</v>
      </c>
      <c r="E294" s="103" t="s">
        <v>2079</v>
      </c>
      <c r="F294" s="104" t="s">
        <v>2080</v>
      </c>
      <c r="G294" s="105" t="s">
        <v>211</v>
      </c>
      <c r="H294" s="106">
        <v>2</v>
      </c>
      <c r="I294" s="107">
        <v>0</v>
      </c>
      <c r="J294" s="107">
        <f>ROUND(I294*H294,2)</f>
        <v>0</v>
      </c>
      <c r="K294" s="104" t="s">
        <v>1</v>
      </c>
      <c r="L294" s="27"/>
    </row>
    <row r="295" spans="2:12" s="1" customFormat="1" ht="16.5" customHeight="1">
      <c r="B295" s="101"/>
      <c r="C295" s="102" t="s">
        <v>527</v>
      </c>
      <c r="D295" s="102" t="s">
        <v>120</v>
      </c>
      <c r="E295" s="103" t="s">
        <v>2081</v>
      </c>
      <c r="F295" s="104" t="s">
        <v>2082</v>
      </c>
      <c r="G295" s="105" t="s">
        <v>211</v>
      </c>
      <c r="H295" s="106">
        <v>10</v>
      </c>
      <c r="I295" s="107">
        <v>0</v>
      </c>
      <c r="J295" s="107">
        <f>ROUND(I295*H295,2)</f>
        <v>0</v>
      </c>
      <c r="K295" s="104" t="s">
        <v>1</v>
      </c>
      <c r="L295" s="27"/>
    </row>
    <row r="296" spans="2:12" s="1" customFormat="1" ht="19.5">
      <c r="B296" s="27"/>
      <c r="D296" s="109" t="s">
        <v>346</v>
      </c>
      <c r="F296" s="127" t="s">
        <v>2083</v>
      </c>
      <c r="L296" s="27"/>
    </row>
    <row r="297" spans="2:12" s="1" customFormat="1" ht="24" customHeight="1">
      <c r="B297" s="101"/>
      <c r="C297" s="102" t="s">
        <v>530</v>
      </c>
      <c r="D297" s="102" t="s">
        <v>120</v>
      </c>
      <c r="E297" s="103" t="s">
        <v>2037</v>
      </c>
      <c r="F297" s="104" t="s">
        <v>2038</v>
      </c>
      <c r="G297" s="105" t="s">
        <v>211</v>
      </c>
      <c r="H297" s="106">
        <v>20</v>
      </c>
      <c r="I297" s="107">
        <v>0</v>
      </c>
      <c r="J297" s="107">
        <f>ROUND(I297*H297,2)</f>
        <v>0</v>
      </c>
      <c r="K297" s="104" t="s">
        <v>1</v>
      </c>
      <c r="L297" s="27"/>
    </row>
    <row r="298" spans="2:12" s="1" customFormat="1" ht="16.5" customHeight="1">
      <c r="B298" s="101"/>
      <c r="C298" s="102" t="s">
        <v>533</v>
      </c>
      <c r="D298" s="102" t="s">
        <v>120</v>
      </c>
      <c r="E298" s="103" t="s">
        <v>2084</v>
      </c>
      <c r="F298" s="104" t="s">
        <v>2085</v>
      </c>
      <c r="G298" s="105" t="s">
        <v>211</v>
      </c>
      <c r="H298" s="106">
        <v>4</v>
      </c>
      <c r="I298" s="107">
        <v>0</v>
      </c>
      <c r="J298" s="107">
        <f>ROUND(I298*H298,2)</f>
        <v>0</v>
      </c>
      <c r="K298" s="104" t="s">
        <v>1</v>
      </c>
      <c r="L298" s="27"/>
    </row>
    <row r="299" spans="2:12" s="1" customFormat="1" ht="16.5" customHeight="1">
      <c r="B299" s="101"/>
      <c r="C299" s="102" t="s">
        <v>536</v>
      </c>
      <c r="D299" s="102" t="s">
        <v>120</v>
      </c>
      <c r="E299" s="103" t="s">
        <v>2086</v>
      </c>
      <c r="F299" s="104" t="s">
        <v>2087</v>
      </c>
      <c r="G299" s="105" t="s">
        <v>211</v>
      </c>
      <c r="H299" s="106">
        <v>2</v>
      </c>
      <c r="I299" s="107">
        <v>0</v>
      </c>
      <c r="J299" s="107">
        <f>ROUND(I299*H299,2)</f>
        <v>0</v>
      </c>
      <c r="K299" s="104" t="s">
        <v>1</v>
      </c>
      <c r="L299" s="27"/>
    </row>
    <row r="300" spans="2:12" s="1" customFormat="1" ht="24" customHeight="1">
      <c r="B300" s="101"/>
      <c r="C300" s="102" t="s">
        <v>541</v>
      </c>
      <c r="D300" s="102" t="s">
        <v>120</v>
      </c>
      <c r="E300" s="103" t="s">
        <v>2088</v>
      </c>
      <c r="F300" s="104" t="s">
        <v>2089</v>
      </c>
      <c r="G300" s="105" t="s">
        <v>211</v>
      </c>
      <c r="H300" s="106">
        <v>4</v>
      </c>
      <c r="I300" s="107">
        <v>0</v>
      </c>
      <c r="J300" s="107">
        <f>ROUND(I300*H300,2)</f>
        <v>0</v>
      </c>
      <c r="K300" s="104" t="s">
        <v>1</v>
      </c>
      <c r="L300" s="27"/>
    </row>
    <row r="301" spans="2:12" s="11" customFormat="1" ht="25.9" customHeight="1">
      <c r="B301" s="95"/>
      <c r="D301" s="96" t="s">
        <v>51</v>
      </c>
      <c r="E301" s="97" t="s">
        <v>2090</v>
      </c>
      <c r="F301" s="97" t="s">
        <v>2091</v>
      </c>
      <c r="J301" s="98">
        <f>SUM(J302:J339)</f>
        <v>0</v>
      </c>
      <c r="L301" s="95"/>
    </row>
    <row r="302" spans="2:12" s="1" customFormat="1" ht="16.5" customHeight="1">
      <c r="B302" s="101"/>
      <c r="C302" s="120" t="s">
        <v>545</v>
      </c>
      <c r="D302" s="120" t="s">
        <v>160</v>
      </c>
      <c r="E302" s="121" t="s">
        <v>2092</v>
      </c>
      <c r="F302" s="122" t="s">
        <v>2093</v>
      </c>
      <c r="G302" s="123" t="s">
        <v>131</v>
      </c>
      <c r="H302" s="124">
        <v>69</v>
      </c>
      <c r="I302" s="125">
        <v>0</v>
      </c>
      <c r="J302" s="125">
        <f t="shared" ref="J302:J315" si="2">ROUND(I302*H302,2)</f>
        <v>0</v>
      </c>
      <c r="K302" s="122" t="s">
        <v>1</v>
      </c>
      <c r="L302" s="126"/>
    </row>
    <row r="303" spans="2:12" s="1" customFormat="1" ht="16.5" customHeight="1">
      <c r="B303" s="101"/>
      <c r="C303" s="120" t="s">
        <v>549</v>
      </c>
      <c r="D303" s="120" t="s">
        <v>160</v>
      </c>
      <c r="E303" s="121" t="s">
        <v>2094</v>
      </c>
      <c r="F303" s="122" t="s">
        <v>2095</v>
      </c>
      <c r="G303" s="123" t="s">
        <v>131</v>
      </c>
      <c r="H303" s="124">
        <v>718</v>
      </c>
      <c r="I303" s="125">
        <v>0</v>
      </c>
      <c r="J303" s="125">
        <f t="shared" si="2"/>
        <v>0</v>
      </c>
      <c r="K303" s="122" t="s">
        <v>1</v>
      </c>
      <c r="L303" s="126"/>
    </row>
    <row r="304" spans="2:12" s="1" customFormat="1" ht="16.5" customHeight="1">
      <c r="B304" s="101"/>
      <c r="C304" s="120" t="s">
        <v>553</v>
      </c>
      <c r="D304" s="120" t="s">
        <v>160</v>
      </c>
      <c r="E304" s="121" t="s">
        <v>2096</v>
      </c>
      <c r="F304" s="122" t="s">
        <v>2097</v>
      </c>
      <c r="G304" s="123" t="s">
        <v>131</v>
      </c>
      <c r="H304" s="124">
        <v>273</v>
      </c>
      <c r="I304" s="125">
        <v>0</v>
      </c>
      <c r="J304" s="125">
        <f t="shared" si="2"/>
        <v>0</v>
      </c>
      <c r="K304" s="122" t="s">
        <v>1</v>
      </c>
      <c r="L304" s="126"/>
    </row>
    <row r="305" spans="2:12" s="1" customFormat="1" ht="16.5" customHeight="1">
      <c r="B305" s="101"/>
      <c r="C305" s="120" t="s">
        <v>557</v>
      </c>
      <c r="D305" s="120" t="s">
        <v>160</v>
      </c>
      <c r="E305" s="121" t="s">
        <v>2098</v>
      </c>
      <c r="F305" s="122" t="s">
        <v>2099</v>
      </c>
      <c r="G305" s="123" t="s">
        <v>131</v>
      </c>
      <c r="H305" s="124">
        <v>24</v>
      </c>
      <c r="I305" s="125">
        <v>0</v>
      </c>
      <c r="J305" s="125">
        <f t="shared" si="2"/>
        <v>0</v>
      </c>
      <c r="K305" s="122" t="s">
        <v>1</v>
      </c>
      <c r="L305" s="126"/>
    </row>
    <row r="306" spans="2:12" s="1" customFormat="1" ht="16.5" customHeight="1">
      <c r="B306" s="101"/>
      <c r="C306" s="120" t="s">
        <v>560</v>
      </c>
      <c r="D306" s="120" t="s">
        <v>160</v>
      </c>
      <c r="E306" s="121" t="s">
        <v>2100</v>
      </c>
      <c r="F306" s="122" t="s">
        <v>2101</v>
      </c>
      <c r="G306" s="123" t="s">
        <v>131</v>
      </c>
      <c r="H306" s="124">
        <v>77</v>
      </c>
      <c r="I306" s="125">
        <v>0</v>
      </c>
      <c r="J306" s="125">
        <f t="shared" si="2"/>
        <v>0</v>
      </c>
      <c r="K306" s="122" t="s">
        <v>1</v>
      </c>
      <c r="L306" s="126"/>
    </row>
    <row r="307" spans="2:12" s="1" customFormat="1" ht="16.5" customHeight="1">
      <c r="B307" s="101"/>
      <c r="C307" s="120" t="s">
        <v>563</v>
      </c>
      <c r="D307" s="120" t="s">
        <v>160</v>
      </c>
      <c r="E307" s="121" t="s">
        <v>2102</v>
      </c>
      <c r="F307" s="122" t="s">
        <v>2103</v>
      </c>
      <c r="G307" s="123" t="s">
        <v>131</v>
      </c>
      <c r="H307" s="124">
        <v>207</v>
      </c>
      <c r="I307" s="125">
        <v>0</v>
      </c>
      <c r="J307" s="125">
        <f t="shared" si="2"/>
        <v>0</v>
      </c>
      <c r="K307" s="122" t="s">
        <v>1</v>
      </c>
      <c r="L307" s="126"/>
    </row>
    <row r="308" spans="2:12" s="1" customFormat="1" ht="16.5" customHeight="1">
      <c r="B308" s="101"/>
      <c r="C308" s="120" t="s">
        <v>566</v>
      </c>
      <c r="D308" s="120" t="s">
        <v>160</v>
      </c>
      <c r="E308" s="121" t="s">
        <v>2104</v>
      </c>
      <c r="F308" s="122" t="s">
        <v>2105</v>
      </c>
      <c r="G308" s="123" t="s">
        <v>131</v>
      </c>
      <c r="H308" s="124">
        <v>22</v>
      </c>
      <c r="I308" s="125">
        <v>0</v>
      </c>
      <c r="J308" s="125">
        <f t="shared" si="2"/>
        <v>0</v>
      </c>
      <c r="K308" s="122" t="s">
        <v>1</v>
      </c>
      <c r="L308" s="126"/>
    </row>
    <row r="309" spans="2:12" s="1" customFormat="1" ht="24" customHeight="1">
      <c r="B309" s="101"/>
      <c r="C309" s="120" t="s">
        <v>570</v>
      </c>
      <c r="D309" s="120" t="s">
        <v>160</v>
      </c>
      <c r="E309" s="121" t="s">
        <v>2106</v>
      </c>
      <c r="F309" s="122" t="s">
        <v>2107</v>
      </c>
      <c r="G309" s="123" t="s">
        <v>131</v>
      </c>
      <c r="H309" s="124">
        <v>15</v>
      </c>
      <c r="I309" s="125">
        <v>0</v>
      </c>
      <c r="J309" s="125">
        <f t="shared" si="2"/>
        <v>0</v>
      </c>
      <c r="K309" s="122" t="s">
        <v>1</v>
      </c>
      <c r="L309" s="126"/>
    </row>
    <row r="310" spans="2:12" s="1" customFormat="1" ht="16.5" customHeight="1">
      <c r="B310" s="101"/>
      <c r="C310" s="120" t="s">
        <v>573</v>
      </c>
      <c r="D310" s="120" t="s">
        <v>160</v>
      </c>
      <c r="E310" s="121" t="s">
        <v>2108</v>
      </c>
      <c r="F310" s="122" t="s">
        <v>2109</v>
      </c>
      <c r="G310" s="123" t="s">
        <v>131</v>
      </c>
      <c r="H310" s="124">
        <v>200</v>
      </c>
      <c r="I310" s="125">
        <v>0</v>
      </c>
      <c r="J310" s="125">
        <f t="shared" si="2"/>
        <v>0</v>
      </c>
      <c r="K310" s="122" t="s">
        <v>1</v>
      </c>
      <c r="L310" s="126"/>
    </row>
    <row r="311" spans="2:12" s="1" customFormat="1" ht="16.5" customHeight="1">
      <c r="B311" s="101"/>
      <c r="C311" s="120" t="s">
        <v>576</v>
      </c>
      <c r="D311" s="120" t="s">
        <v>160</v>
      </c>
      <c r="E311" s="121" t="s">
        <v>2110</v>
      </c>
      <c r="F311" s="122" t="s">
        <v>2111</v>
      </c>
      <c r="G311" s="123" t="s">
        <v>131</v>
      </c>
      <c r="H311" s="124">
        <v>150</v>
      </c>
      <c r="I311" s="125">
        <v>0</v>
      </c>
      <c r="J311" s="125">
        <f t="shared" si="2"/>
        <v>0</v>
      </c>
      <c r="K311" s="122" t="s">
        <v>1</v>
      </c>
      <c r="L311" s="126"/>
    </row>
    <row r="312" spans="2:12" s="1" customFormat="1" ht="16.5" customHeight="1">
      <c r="B312" s="101"/>
      <c r="C312" s="120" t="s">
        <v>580</v>
      </c>
      <c r="D312" s="120" t="s">
        <v>160</v>
      </c>
      <c r="E312" s="121" t="s">
        <v>2112</v>
      </c>
      <c r="F312" s="122" t="s">
        <v>2113</v>
      </c>
      <c r="G312" s="123" t="s">
        <v>131</v>
      </c>
      <c r="H312" s="124">
        <v>40</v>
      </c>
      <c r="I312" s="125">
        <v>0</v>
      </c>
      <c r="J312" s="125">
        <f t="shared" si="2"/>
        <v>0</v>
      </c>
      <c r="K312" s="122" t="s">
        <v>1</v>
      </c>
      <c r="L312" s="126"/>
    </row>
    <row r="313" spans="2:12" s="1" customFormat="1" ht="16.5" customHeight="1">
      <c r="B313" s="101"/>
      <c r="C313" s="120" t="s">
        <v>587</v>
      </c>
      <c r="D313" s="120" t="s">
        <v>160</v>
      </c>
      <c r="E313" s="121" t="s">
        <v>2114</v>
      </c>
      <c r="F313" s="122" t="s">
        <v>2115</v>
      </c>
      <c r="G313" s="123" t="s">
        <v>131</v>
      </c>
      <c r="H313" s="124">
        <v>100</v>
      </c>
      <c r="I313" s="125">
        <v>0</v>
      </c>
      <c r="J313" s="125">
        <f t="shared" si="2"/>
        <v>0</v>
      </c>
      <c r="K313" s="122" t="s">
        <v>1</v>
      </c>
      <c r="L313" s="126"/>
    </row>
    <row r="314" spans="2:12" s="1" customFormat="1" ht="16.5" customHeight="1">
      <c r="B314" s="101"/>
      <c r="C314" s="120" t="s">
        <v>591</v>
      </c>
      <c r="D314" s="120" t="s">
        <v>160</v>
      </c>
      <c r="E314" s="121" t="s">
        <v>2116</v>
      </c>
      <c r="F314" s="122" t="s">
        <v>2117</v>
      </c>
      <c r="G314" s="123" t="s">
        <v>131</v>
      </c>
      <c r="H314" s="124">
        <v>143</v>
      </c>
      <c r="I314" s="125">
        <v>0</v>
      </c>
      <c r="J314" s="125">
        <f t="shared" si="2"/>
        <v>0</v>
      </c>
      <c r="K314" s="122" t="s">
        <v>1</v>
      </c>
      <c r="L314" s="126"/>
    </row>
    <row r="315" spans="2:12" s="1" customFormat="1" ht="16.5" customHeight="1">
      <c r="B315" s="101"/>
      <c r="C315" s="120" t="s">
        <v>596</v>
      </c>
      <c r="D315" s="120" t="s">
        <v>160</v>
      </c>
      <c r="E315" s="121" t="s">
        <v>2118</v>
      </c>
      <c r="F315" s="122" t="s">
        <v>2119</v>
      </c>
      <c r="G315" s="123" t="s">
        <v>131</v>
      </c>
      <c r="H315" s="124">
        <v>150</v>
      </c>
      <c r="I315" s="125">
        <v>0</v>
      </c>
      <c r="J315" s="125">
        <f t="shared" si="2"/>
        <v>0</v>
      </c>
      <c r="K315" s="122" t="s">
        <v>1</v>
      </c>
      <c r="L315" s="126"/>
    </row>
    <row r="316" spans="2:12" s="1" customFormat="1" ht="29.25">
      <c r="B316" s="27"/>
      <c r="D316" s="109" t="s">
        <v>346</v>
      </c>
      <c r="F316" s="127" t="s">
        <v>2120</v>
      </c>
      <c r="L316" s="27"/>
    </row>
    <row r="317" spans="2:12" s="1" customFormat="1" ht="16.5" customHeight="1">
      <c r="B317" s="101"/>
      <c r="C317" s="120" t="s">
        <v>600</v>
      </c>
      <c r="D317" s="120" t="s">
        <v>160</v>
      </c>
      <c r="E317" s="121" t="s">
        <v>2121</v>
      </c>
      <c r="F317" s="122" t="s">
        <v>2122</v>
      </c>
      <c r="G317" s="123" t="s">
        <v>131</v>
      </c>
      <c r="H317" s="124">
        <v>100</v>
      </c>
      <c r="I317" s="125">
        <v>0</v>
      </c>
      <c r="J317" s="125">
        <f>ROUND(I317*H317,2)</f>
        <v>0</v>
      </c>
      <c r="K317" s="122" t="s">
        <v>1</v>
      </c>
      <c r="L317" s="126"/>
    </row>
    <row r="318" spans="2:12" s="1" customFormat="1" ht="19.5">
      <c r="B318" s="27"/>
      <c r="D318" s="109" t="s">
        <v>346</v>
      </c>
      <c r="F318" s="127" t="s">
        <v>2123</v>
      </c>
      <c r="L318" s="27"/>
    </row>
    <row r="319" spans="2:12" s="1" customFormat="1" ht="24" customHeight="1">
      <c r="B319" s="101"/>
      <c r="C319" s="120" t="s">
        <v>604</v>
      </c>
      <c r="D319" s="120" t="s">
        <v>160</v>
      </c>
      <c r="E319" s="121" t="s">
        <v>2124</v>
      </c>
      <c r="F319" s="122" t="s">
        <v>2125</v>
      </c>
      <c r="G319" s="123" t="s">
        <v>131</v>
      </c>
      <c r="H319" s="124">
        <v>350</v>
      </c>
      <c r="I319" s="125">
        <v>0</v>
      </c>
      <c r="J319" s="125">
        <f>ROUND(I319*H319,2)</f>
        <v>0</v>
      </c>
      <c r="K319" s="122" t="s">
        <v>1</v>
      </c>
      <c r="L319" s="126"/>
    </row>
    <row r="320" spans="2:12" s="1" customFormat="1" ht="24" customHeight="1">
      <c r="B320" s="101"/>
      <c r="C320" s="120" t="s">
        <v>608</v>
      </c>
      <c r="D320" s="120" t="s">
        <v>160</v>
      </c>
      <c r="E320" s="121" t="s">
        <v>2126</v>
      </c>
      <c r="F320" s="122" t="s">
        <v>2127</v>
      </c>
      <c r="G320" s="123" t="s">
        <v>131</v>
      </c>
      <c r="H320" s="124">
        <v>150</v>
      </c>
      <c r="I320" s="125">
        <v>0</v>
      </c>
      <c r="J320" s="125">
        <f>ROUND(I320*H320,2)</f>
        <v>0</v>
      </c>
      <c r="K320" s="122" t="s">
        <v>1</v>
      </c>
      <c r="L320" s="126"/>
    </row>
    <row r="321" spans="2:12" s="1" customFormat="1" ht="24" customHeight="1">
      <c r="B321" s="101"/>
      <c r="C321" s="120" t="s">
        <v>612</v>
      </c>
      <c r="D321" s="120" t="s">
        <v>160</v>
      </c>
      <c r="E321" s="121" t="s">
        <v>2128</v>
      </c>
      <c r="F321" s="122" t="s">
        <v>2129</v>
      </c>
      <c r="G321" s="123" t="s">
        <v>131</v>
      </c>
      <c r="H321" s="124">
        <v>35</v>
      </c>
      <c r="I321" s="125">
        <v>0</v>
      </c>
      <c r="J321" s="125">
        <f>ROUND(I321*H321,2)</f>
        <v>0</v>
      </c>
      <c r="K321" s="122" t="s">
        <v>1</v>
      </c>
      <c r="L321" s="126"/>
    </row>
    <row r="322" spans="2:12" s="1" customFormat="1" ht="19.5">
      <c r="B322" s="27"/>
      <c r="D322" s="109" t="s">
        <v>346</v>
      </c>
      <c r="F322" s="127" t="s">
        <v>2130</v>
      </c>
      <c r="L322" s="27"/>
    </row>
    <row r="323" spans="2:12" s="1" customFormat="1" ht="24" customHeight="1">
      <c r="B323" s="101"/>
      <c r="C323" s="120" t="s">
        <v>618</v>
      </c>
      <c r="D323" s="120" t="s">
        <v>160</v>
      </c>
      <c r="E323" s="121" t="s">
        <v>2131</v>
      </c>
      <c r="F323" s="122" t="s">
        <v>2132</v>
      </c>
      <c r="G323" s="123" t="s">
        <v>211</v>
      </c>
      <c r="H323" s="124">
        <v>300</v>
      </c>
      <c r="I323" s="125">
        <v>0</v>
      </c>
      <c r="J323" s="125">
        <f>ROUND(I323*H323,2)</f>
        <v>0</v>
      </c>
      <c r="K323" s="122" t="s">
        <v>1</v>
      </c>
      <c r="L323" s="126"/>
    </row>
    <row r="324" spans="2:12" s="1" customFormat="1" ht="97.5">
      <c r="B324" s="27"/>
      <c r="D324" s="109" t="s">
        <v>346</v>
      </c>
      <c r="F324" s="127" t="s">
        <v>2133</v>
      </c>
      <c r="L324" s="27"/>
    </row>
    <row r="325" spans="2:12" s="1" customFormat="1" ht="24" customHeight="1">
      <c r="B325" s="101"/>
      <c r="C325" s="120" t="s">
        <v>622</v>
      </c>
      <c r="D325" s="120" t="s">
        <v>160</v>
      </c>
      <c r="E325" s="121" t="s">
        <v>2134</v>
      </c>
      <c r="F325" s="122" t="s">
        <v>2135</v>
      </c>
      <c r="G325" s="123" t="s">
        <v>211</v>
      </c>
      <c r="H325" s="124">
        <v>300</v>
      </c>
      <c r="I325" s="125">
        <v>0</v>
      </c>
      <c r="J325" s="125">
        <f>ROUND(I325*H325,2)</f>
        <v>0</v>
      </c>
      <c r="K325" s="122" t="s">
        <v>1</v>
      </c>
      <c r="L325" s="126"/>
    </row>
    <row r="326" spans="2:12" s="1" customFormat="1" ht="97.5">
      <c r="B326" s="27"/>
      <c r="D326" s="109" t="s">
        <v>346</v>
      </c>
      <c r="F326" s="127" t="s">
        <v>2136</v>
      </c>
      <c r="L326" s="27"/>
    </row>
    <row r="327" spans="2:12" s="1" customFormat="1" ht="16.5" customHeight="1">
      <c r="B327" s="101"/>
      <c r="C327" s="120" t="s">
        <v>627</v>
      </c>
      <c r="D327" s="120" t="s">
        <v>160</v>
      </c>
      <c r="E327" s="121" t="s">
        <v>2137</v>
      </c>
      <c r="F327" s="122" t="s">
        <v>2138</v>
      </c>
      <c r="G327" s="123" t="s">
        <v>211</v>
      </c>
      <c r="H327" s="124">
        <v>600</v>
      </c>
      <c r="I327" s="125">
        <v>0</v>
      </c>
      <c r="J327" s="125">
        <f>ROUND(I327*H327,2)</f>
        <v>0</v>
      </c>
      <c r="K327" s="122" t="s">
        <v>1</v>
      </c>
      <c r="L327" s="126"/>
    </row>
    <row r="328" spans="2:12" s="1" customFormat="1" ht="16.5" customHeight="1">
      <c r="B328" s="101"/>
      <c r="C328" s="120" t="s">
        <v>631</v>
      </c>
      <c r="D328" s="120" t="s">
        <v>160</v>
      </c>
      <c r="E328" s="121" t="s">
        <v>2139</v>
      </c>
      <c r="F328" s="122" t="s">
        <v>2140</v>
      </c>
      <c r="G328" s="123" t="s">
        <v>211</v>
      </c>
      <c r="H328" s="124">
        <v>300</v>
      </c>
      <c r="I328" s="125">
        <v>0</v>
      </c>
      <c r="J328" s="125">
        <f>ROUND(I328*H328,2)</f>
        <v>0</v>
      </c>
      <c r="K328" s="122" t="s">
        <v>1</v>
      </c>
      <c r="L328" s="126"/>
    </row>
    <row r="329" spans="2:12" s="1" customFormat="1" ht="24" customHeight="1">
      <c r="B329" s="101"/>
      <c r="C329" s="120" t="s">
        <v>636</v>
      </c>
      <c r="D329" s="120" t="s">
        <v>160</v>
      </c>
      <c r="E329" s="121" t="s">
        <v>2141</v>
      </c>
      <c r="F329" s="122" t="s">
        <v>2142</v>
      </c>
      <c r="G329" s="123" t="s">
        <v>2143</v>
      </c>
      <c r="H329" s="124">
        <v>4</v>
      </c>
      <c r="I329" s="125">
        <v>0</v>
      </c>
      <c r="J329" s="125">
        <f>ROUND(I329*H329,2)</f>
        <v>0</v>
      </c>
      <c r="K329" s="122" t="s">
        <v>1</v>
      </c>
      <c r="L329" s="126"/>
    </row>
    <row r="330" spans="2:12" s="1" customFormat="1" ht="16.5" customHeight="1">
      <c r="B330" s="101"/>
      <c r="C330" s="120" t="s">
        <v>639</v>
      </c>
      <c r="D330" s="120" t="s">
        <v>160</v>
      </c>
      <c r="E330" s="121" t="s">
        <v>2144</v>
      </c>
      <c r="F330" s="122" t="s">
        <v>2145</v>
      </c>
      <c r="G330" s="123" t="s">
        <v>211</v>
      </c>
      <c r="H330" s="124">
        <v>78</v>
      </c>
      <c r="I330" s="125">
        <v>0</v>
      </c>
      <c r="J330" s="125">
        <f>ROUND(I330*H330,2)</f>
        <v>0</v>
      </c>
      <c r="K330" s="122" t="s">
        <v>1</v>
      </c>
      <c r="L330" s="126"/>
    </row>
    <row r="331" spans="2:12" s="1" customFormat="1" ht="19.5">
      <c r="B331" s="27"/>
      <c r="D331" s="109" t="s">
        <v>346</v>
      </c>
      <c r="F331" s="127" t="s">
        <v>2146</v>
      </c>
      <c r="L331" s="27"/>
    </row>
    <row r="332" spans="2:12" s="1" customFormat="1" ht="24" customHeight="1">
      <c r="B332" s="101"/>
      <c r="C332" s="120" t="s">
        <v>643</v>
      </c>
      <c r="D332" s="120" t="s">
        <v>160</v>
      </c>
      <c r="E332" s="121" t="s">
        <v>2147</v>
      </c>
      <c r="F332" s="122" t="s">
        <v>2148</v>
      </c>
      <c r="G332" s="123" t="s">
        <v>211</v>
      </c>
      <c r="H332" s="124">
        <v>44</v>
      </c>
      <c r="I332" s="125">
        <v>0</v>
      </c>
      <c r="J332" s="125">
        <f>ROUND(I332*H332,2)</f>
        <v>0</v>
      </c>
      <c r="K332" s="122" t="s">
        <v>1</v>
      </c>
      <c r="L332" s="126"/>
    </row>
    <row r="333" spans="2:12" s="1" customFormat="1" ht="39">
      <c r="B333" s="27"/>
      <c r="D333" s="109" t="s">
        <v>346</v>
      </c>
      <c r="F333" s="127" t="s">
        <v>2149</v>
      </c>
      <c r="L333" s="27"/>
    </row>
    <row r="334" spans="2:12" s="1" customFormat="1" ht="24" customHeight="1">
      <c r="B334" s="101"/>
      <c r="C334" s="120" t="s">
        <v>648</v>
      </c>
      <c r="D334" s="120" t="s">
        <v>160</v>
      </c>
      <c r="E334" s="121" t="s">
        <v>2150</v>
      </c>
      <c r="F334" s="122" t="s">
        <v>2151</v>
      </c>
      <c r="G334" s="123" t="s">
        <v>211</v>
      </c>
      <c r="H334" s="124">
        <v>12</v>
      </c>
      <c r="I334" s="125">
        <v>0</v>
      </c>
      <c r="J334" s="125">
        <f>ROUND(I334*H334,2)</f>
        <v>0</v>
      </c>
      <c r="K334" s="122" t="s">
        <v>1</v>
      </c>
      <c r="L334" s="126"/>
    </row>
    <row r="335" spans="2:12" s="1" customFormat="1" ht="16.5" customHeight="1">
      <c r="B335" s="101"/>
      <c r="C335" s="120" t="s">
        <v>654</v>
      </c>
      <c r="D335" s="120" t="s">
        <v>160</v>
      </c>
      <c r="E335" s="121" t="s">
        <v>2152</v>
      </c>
      <c r="F335" s="122" t="s">
        <v>2153</v>
      </c>
      <c r="G335" s="123" t="s">
        <v>211</v>
      </c>
      <c r="H335" s="124">
        <v>3</v>
      </c>
      <c r="I335" s="125">
        <v>0</v>
      </c>
      <c r="J335" s="125">
        <f>ROUND(I335*H335,2)</f>
        <v>0</v>
      </c>
      <c r="K335" s="122" t="s">
        <v>1</v>
      </c>
      <c r="L335" s="126"/>
    </row>
    <row r="336" spans="2:12" s="1" customFormat="1" ht="24" customHeight="1">
      <c r="B336" s="101"/>
      <c r="C336" s="120" t="s">
        <v>659</v>
      </c>
      <c r="D336" s="120" t="s">
        <v>160</v>
      </c>
      <c r="E336" s="121" t="s">
        <v>2154</v>
      </c>
      <c r="F336" s="122" t="s">
        <v>2155</v>
      </c>
      <c r="G336" s="123" t="s">
        <v>211</v>
      </c>
      <c r="H336" s="124">
        <v>5</v>
      </c>
      <c r="I336" s="125">
        <v>0</v>
      </c>
      <c r="J336" s="125">
        <f>ROUND(I336*H336,2)</f>
        <v>0</v>
      </c>
      <c r="K336" s="122" t="s">
        <v>1</v>
      </c>
      <c r="L336" s="126"/>
    </row>
    <row r="337" spans="2:12" s="1" customFormat="1" ht="16.5" customHeight="1">
      <c r="B337" s="101"/>
      <c r="C337" s="120" t="s">
        <v>664</v>
      </c>
      <c r="D337" s="120" t="s">
        <v>160</v>
      </c>
      <c r="E337" s="121" t="s">
        <v>2156</v>
      </c>
      <c r="F337" s="122" t="s">
        <v>2157</v>
      </c>
      <c r="G337" s="123" t="s">
        <v>211</v>
      </c>
      <c r="H337" s="124">
        <v>15</v>
      </c>
      <c r="I337" s="125">
        <v>0</v>
      </c>
      <c r="J337" s="125">
        <f>ROUND(I337*H337,2)</f>
        <v>0</v>
      </c>
      <c r="K337" s="122" t="s">
        <v>1</v>
      </c>
      <c r="L337" s="126"/>
    </row>
    <row r="338" spans="2:12" s="1" customFormat="1" ht="97.5">
      <c r="B338" s="27"/>
      <c r="D338" s="109" t="s">
        <v>346</v>
      </c>
      <c r="F338" s="127" t="s">
        <v>2158</v>
      </c>
      <c r="L338" s="27"/>
    </row>
    <row r="339" spans="2:12" s="1" customFormat="1" ht="16.5" customHeight="1">
      <c r="B339" s="101"/>
      <c r="C339" s="120" t="s">
        <v>669</v>
      </c>
      <c r="D339" s="120" t="s">
        <v>160</v>
      </c>
      <c r="E339" s="121" t="s">
        <v>2159</v>
      </c>
      <c r="F339" s="122" t="s">
        <v>2160</v>
      </c>
      <c r="G339" s="123" t="s">
        <v>211</v>
      </c>
      <c r="H339" s="124">
        <v>15</v>
      </c>
      <c r="I339" s="125">
        <v>0</v>
      </c>
      <c r="J339" s="125">
        <f>ROUND(I339*H339,2)</f>
        <v>0</v>
      </c>
      <c r="K339" s="122" t="s">
        <v>1</v>
      </c>
      <c r="L339" s="126"/>
    </row>
    <row r="340" spans="2:12" s="1" customFormat="1" ht="68.25">
      <c r="B340" s="27"/>
      <c r="D340" s="109" t="s">
        <v>346</v>
      </c>
      <c r="F340" s="127" t="s">
        <v>2161</v>
      </c>
      <c r="L340" s="27"/>
    </row>
    <row r="341" spans="2:12" s="11" customFormat="1" ht="22.9" customHeight="1">
      <c r="B341" s="95"/>
      <c r="D341" s="96" t="s">
        <v>51</v>
      </c>
      <c r="E341" s="99" t="s">
        <v>2162</v>
      </c>
      <c r="F341" s="99" t="s">
        <v>2163</v>
      </c>
      <c r="J341" s="100">
        <f>SUM(J342:J354)</f>
        <v>0</v>
      </c>
      <c r="L341" s="95"/>
    </row>
    <row r="342" spans="2:12" s="1" customFormat="1" ht="16.5" customHeight="1">
      <c r="B342" s="101"/>
      <c r="C342" s="102" t="s">
        <v>672</v>
      </c>
      <c r="D342" s="102" t="s">
        <v>120</v>
      </c>
      <c r="E342" s="103" t="s">
        <v>2164</v>
      </c>
      <c r="F342" s="104" t="s">
        <v>2165</v>
      </c>
      <c r="G342" s="105" t="s">
        <v>211</v>
      </c>
      <c r="H342" s="106">
        <v>98</v>
      </c>
      <c r="I342" s="107">
        <v>0</v>
      </c>
      <c r="J342" s="107">
        <f t="shared" ref="J342:J354" si="3">ROUND(I342*H342,2)</f>
        <v>0</v>
      </c>
      <c r="K342" s="104" t="s">
        <v>1</v>
      </c>
      <c r="L342" s="27"/>
    </row>
    <row r="343" spans="2:12" s="1" customFormat="1" ht="24" customHeight="1">
      <c r="B343" s="101"/>
      <c r="C343" s="102" t="s">
        <v>676</v>
      </c>
      <c r="D343" s="102" t="s">
        <v>120</v>
      </c>
      <c r="E343" s="103" t="s">
        <v>2166</v>
      </c>
      <c r="F343" s="104" t="s">
        <v>2167</v>
      </c>
      <c r="G343" s="105" t="s">
        <v>211</v>
      </c>
      <c r="H343" s="106">
        <v>59</v>
      </c>
      <c r="I343" s="107">
        <v>0</v>
      </c>
      <c r="J343" s="107">
        <f t="shared" si="3"/>
        <v>0</v>
      </c>
      <c r="K343" s="104" t="s">
        <v>1</v>
      </c>
      <c r="L343" s="27"/>
    </row>
    <row r="344" spans="2:12" s="1" customFormat="1" ht="24" customHeight="1">
      <c r="B344" s="101"/>
      <c r="C344" s="102" t="s">
        <v>681</v>
      </c>
      <c r="D344" s="102" t="s">
        <v>120</v>
      </c>
      <c r="E344" s="103" t="s">
        <v>2168</v>
      </c>
      <c r="F344" s="104" t="s">
        <v>2169</v>
      </c>
      <c r="G344" s="105" t="s">
        <v>131</v>
      </c>
      <c r="H344" s="106">
        <v>69</v>
      </c>
      <c r="I344" s="107">
        <v>0</v>
      </c>
      <c r="J344" s="107">
        <f t="shared" si="3"/>
        <v>0</v>
      </c>
      <c r="K344" s="104" t="s">
        <v>1</v>
      </c>
      <c r="L344" s="27"/>
    </row>
    <row r="345" spans="2:12" s="1" customFormat="1" ht="24" customHeight="1">
      <c r="B345" s="101"/>
      <c r="C345" s="102" t="s">
        <v>686</v>
      </c>
      <c r="D345" s="102" t="s">
        <v>120</v>
      </c>
      <c r="E345" s="103" t="s">
        <v>2170</v>
      </c>
      <c r="F345" s="104" t="s">
        <v>2171</v>
      </c>
      <c r="G345" s="105" t="s">
        <v>131</v>
      </c>
      <c r="H345" s="106">
        <v>718</v>
      </c>
      <c r="I345" s="107">
        <v>0</v>
      </c>
      <c r="J345" s="107">
        <f t="shared" si="3"/>
        <v>0</v>
      </c>
      <c r="K345" s="104" t="s">
        <v>1</v>
      </c>
      <c r="L345" s="27"/>
    </row>
    <row r="346" spans="2:12" s="1" customFormat="1" ht="24" customHeight="1">
      <c r="B346" s="101"/>
      <c r="C346" s="102" t="s">
        <v>691</v>
      </c>
      <c r="D346" s="102" t="s">
        <v>120</v>
      </c>
      <c r="E346" s="103" t="s">
        <v>2172</v>
      </c>
      <c r="F346" s="104" t="s">
        <v>2173</v>
      </c>
      <c r="G346" s="105" t="s">
        <v>131</v>
      </c>
      <c r="H346" s="106">
        <v>273</v>
      </c>
      <c r="I346" s="107">
        <v>0</v>
      </c>
      <c r="J346" s="107">
        <f t="shared" si="3"/>
        <v>0</v>
      </c>
      <c r="K346" s="104" t="s">
        <v>1</v>
      </c>
      <c r="L346" s="27"/>
    </row>
    <row r="347" spans="2:12" s="1" customFormat="1" ht="24" customHeight="1">
      <c r="B347" s="101"/>
      <c r="C347" s="102" t="s">
        <v>696</v>
      </c>
      <c r="D347" s="102" t="s">
        <v>120</v>
      </c>
      <c r="E347" s="103" t="s">
        <v>2174</v>
      </c>
      <c r="F347" s="104" t="s">
        <v>2175</v>
      </c>
      <c r="G347" s="105" t="s">
        <v>131</v>
      </c>
      <c r="H347" s="106">
        <v>24</v>
      </c>
      <c r="I347" s="107">
        <v>0</v>
      </c>
      <c r="J347" s="107">
        <f t="shared" si="3"/>
        <v>0</v>
      </c>
      <c r="K347" s="104" t="s">
        <v>1</v>
      </c>
      <c r="L347" s="27"/>
    </row>
    <row r="348" spans="2:12" s="1" customFormat="1" ht="24" customHeight="1">
      <c r="B348" s="101"/>
      <c r="C348" s="102" t="s">
        <v>703</v>
      </c>
      <c r="D348" s="102" t="s">
        <v>120</v>
      </c>
      <c r="E348" s="103" t="s">
        <v>2176</v>
      </c>
      <c r="F348" s="104" t="s">
        <v>2177</v>
      </c>
      <c r="G348" s="105" t="s">
        <v>131</v>
      </c>
      <c r="H348" s="106">
        <v>77</v>
      </c>
      <c r="I348" s="107">
        <v>0</v>
      </c>
      <c r="J348" s="107">
        <f t="shared" si="3"/>
        <v>0</v>
      </c>
      <c r="K348" s="104" t="s">
        <v>1</v>
      </c>
      <c r="L348" s="27"/>
    </row>
    <row r="349" spans="2:12" s="1" customFormat="1" ht="24" customHeight="1">
      <c r="B349" s="101"/>
      <c r="C349" s="102" t="s">
        <v>708</v>
      </c>
      <c r="D349" s="102" t="s">
        <v>120</v>
      </c>
      <c r="E349" s="103" t="s">
        <v>2178</v>
      </c>
      <c r="F349" s="104" t="s">
        <v>2179</v>
      </c>
      <c r="G349" s="105" t="s">
        <v>131</v>
      </c>
      <c r="H349" s="106">
        <v>207</v>
      </c>
      <c r="I349" s="107">
        <v>0</v>
      </c>
      <c r="J349" s="107">
        <f t="shared" si="3"/>
        <v>0</v>
      </c>
      <c r="K349" s="104" t="s">
        <v>1</v>
      </c>
      <c r="L349" s="27"/>
    </row>
    <row r="350" spans="2:12" s="1" customFormat="1" ht="24" customHeight="1">
      <c r="B350" s="101"/>
      <c r="C350" s="102" t="s">
        <v>712</v>
      </c>
      <c r="D350" s="102" t="s">
        <v>120</v>
      </c>
      <c r="E350" s="103" t="s">
        <v>2180</v>
      </c>
      <c r="F350" s="104" t="s">
        <v>2181</v>
      </c>
      <c r="G350" s="105" t="s">
        <v>131</v>
      </c>
      <c r="H350" s="106">
        <v>22</v>
      </c>
      <c r="I350" s="107">
        <v>0</v>
      </c>
      <c r="J350" s="107">
        <f t="shared" si="3"/>
        <v>0</v>
      </c>
      <c r="K350" s="104" t="s">
        <v>1</v>
      </c>
      <c r="L350" s="27"/>
    </row>
    <row r="351" spans="2:12" s="1" customFormat="1" ht="24" customHeight="1">
      <c r="B351" s="101"/>
      <c r="C351" s="102" t="s">
        <v>715</v>
      </c>
      <c r="D351" s="102" t="s">
        <v>120</v>
      </c>
      <c r="E351" s="103" t="s">
        <v>2182</v>
      </c>
      <c r="F351" s="104" t="s">
        <v>2183</v>
      </c>
      <c r="G351" s="105" t="s">
        <v>131</v>
      </c>
      <c r="H351" s="106">
        <v>15</v>
      </c>
      <c r="I351" s="107">
        <v>0</v>
      </c>
      <c r="J351" s="107">
        <f t="shared" si="3"/>
        <v>0</v>
      </c>
      <c r="K351" s="104" t="s">
        <v>1</v>
      </c>
      <c r="L351" s="27"/>
    </row>
    <row r="352" spans="2:12" s="1" customFormat="1" ht="24" customHeight="1">
      <c r="B352" s="101"/>
      <c r="C352" s="102" t="s">
        <v>720</v>
      </c>
      <c r="D352" s="102" t="s">
        <v>120</v>
      </c>
      <c r="E352" s="103" t="s">
        <v>2184</v>
      </c>
      <c r="F352" s="104" t="s">
        <v>2185</v>
      </c>
      <c r="G352" s="105" t="s">
        <v>131</v>
      </c>
      <c r="H352" s="106">
        <v>200</v>
      </c>
      <c r="I352" s="107">
        <v>0</v>
      </c>
      <c r="J352" s="107">
        <f t="shared" si="3"/>
        <v>0</v>
      </c>
      <c r="K352" s="104" t="s">
        <v>1</v>
      </c>
      <c r="L352" s="27"/>
    </row>
    <row r="353" spans="2:12" s="1" customFormat="1" ht="24" customHeight="1">
      <c r="B353" s="101"/>
      <c r="C353" s="102" t="s">
        <v>736</v>
      </c>
      <c r="D353" s="102" t="s">
        <v>120</v>
      </c>
      <c r="E353" s="103" t="s">
        <v>2186</v>
      </c>
      <c r="F353" s="104" t="s">
        <v>2187</v>
      </c>
      <c r="G353" s="105" t="s">
        <v>131</v>
      </c>
      <c r="H353" s="106">
        <v>150</v>
      </c>
      <c r="I353" s="107">
        <v>0</v>
      </c>
      <c r="J353" s="107">
        <f t="shared" si="3"/>
        <v>0</v>
      </c>
      <c r="K353" s="104" t="s">
        <v>1</v>
      </c>
      <c r="L353" s="27"/>
    </row>
    <row r="354" spans="2:12" s="1" customFormat="1" ht="24" customHeight="1">
      <c r="B354" s="101"/>
      <c r="C354" s="102" t="s">
        <v>741</v>
      </c>
      <c r="D354" s="102" t="s">
        <v>120</v>
      </c>
      <c r="E354" s="103" t="s">
        <v>2188</v>
      </c>
      <c r="F354" s="104" t="s">
        <v>2189</v>
      </c>
      <c r="G354" s="105" t="s">
        <v>131</v>
      </c>
      <c r="H354" s="106">
        <v>40</v>
      </c>
      <c r="I354" s="107">
        <v>0</v>
      </c>
      <c r="J354" s="107">
        <f t="shared" si="3"/>
        <v>0</v>
      </c>
      <c r="K354" s="104" t="s">
        <v>1</v>
      </c>
      <c r="L354" s="27"/>
    </row>
    <row r="355" spans="2:12" s="11" customFormat="1" ht="25.9" customHeight="1">
      <c r="B355" s="95"/>
      <c r="D355" s="96" t="s">
        <v>51</v>
      </c>
      <c r="E355" s="97" t="s">
        <v>2190</v>
      </c>
      <c r="F355" s="97" t="s">
        <v>2191</v>
      </c>
      <c r="J355" s="98">
        <f>SUM(J356:J393)</f>
        <v>0</v>
      </c>
      <c r="L355" s="95"/>
    </row>
    <row r="356" spans="2:12" s="1" customFormat="1" ht="24" customHeight="1">
      <c r="B356" s="101"/>
      <c r="C356" s="120" t="s">
        <v>745</v>
      </c>
      <c r="D356" s="120" t="s">
        <v>160</v>
      </c>
      <c r="E356" s="121" t="s">
        <v>2192</v>
      </c>
      <c r="F356" s="122" t="s">
        <v>2193</v>
      </c>
      <c r="G356" s="123" t="s">
        <v>211</v>
      </c>
      <c r="H356" s="124">
        <v>9</v>
      </c>
      <c r="I356" s="125">
        <v>0</v>
      </c>
      <c r="J356" s="125">
        <f>ROUND(I356*H356,2)</f>
        <v>0</v>
      </c>
      <c r="K356" s="122" t="s">
        <v>1</v>
      </c>
      <c r="L356" s="126"/>
    </row>
    <row r="357" spans="2:12" s="1" customFormat="1" ht="48.75">
      <c r="B357" s="27"/>
      <c r="D357" s="109" t="s">
        <v>346</v>
      </c>
      <c r="F357" s="127" t="s">
        <v>2194</v>
      </c>
      <c r="L357" s="27"/>
    </row>
    <row r="358" spans="2:12" s="1" customFormat="1" ht="24" customHeight="1">
      <c r="B358" s="101"/>
      <c r="C358" s="120" t="s">
        <v>749</v>
      </c>
      <c r="D358" s="120" t="s">
        <v>160</v>
      </c>
      <c r="E358" s="121" t="s">
        <v>2195</v>
      </c>
      <c r="F358" s="122" t="s">
        <v>2196</v>
      </c>
      <c r="G358" s="123" t="s">
        <v>211</v>
      </c>
      <c r="H358" s="124">
        <v>9</v>
      </c>
      <c r="I358" s="125">
        <v>0</v>
      </c>
      <c r="J358" s="125">
        <f>ROUND(I358*H358,2)</f>
        <v>0</v>
      </c>
      <c r="K358" s="122" t="s">
        <v>1</v>
      </c>
      <c r="L358" s="126"/>
    </row>
    <row r="359" spans="2:12" s="1" customFormat="1" ht="29.25">
      <c r="B359" s="27"/>
      <c r="D359" s="109" t="s">
        <v>346</v>
      </c>
      <c r="F359" s="127" t="s">
        <v>2197</v>
      </c>
      <c r="L359" s="27"/>
    </row>
    <row r="360" spans="2:12" s="1" customFormat="1" ht="24" customHeight="1">
      <c r="B360" s="101"/>
      <c r="C360" s="120" t="s">
        <v>753</v>
      </c>
      <c r="D360" s="120" t="s">
        <v>160</v>
      </c>
      <c r="E360" s="121" t="s">
        <v>2198</v>
      </c>
      <c r="F360" s="122" t="s">
        <v>2199</v>
      </c>
      <c r="G360" s="123" t="s">
        <v>211</v>
      </c>
      <c r="H360" s="124">
        <v>272</v>
      </c>
      <c r="I360" s="125">
        <v>0</v>
      </c>
      <c r="J360" s="125">
        <f>ROUND(I360*H360,2)</f>
        <v>0</v>
      </c>
      <c r="K360" s="122" t="s">
        <v>1</v>
      </c>
      <c r="L360" s="126"/>
    </row>
    <row r="361" spans="2:12" s="1" customFormat="1" ht="48.75">
      <c r="B361" s="27"/>
      <c r="D361" s="109" t="s">
        <v>346</v>
      </c>
      <c r="F361" s="127" t="s">
        <v>2200</v>
      </c>
      <c r="L361" s="27"/>
    </row>
    <row r="362" spans="2:12" s="1" customFormat="1" ht="24" customHeight="1">
      <c r="B362" s="101"/>
      <c r="C362" s="120" t="s">
        <v>757</v>
      </c>
      <c r="D362" s="120" t="s">
        <v>160</v>
      </c>
      <c r="E362" s="121" t="s">
        <v>2201</v>
      </c>
      <c r="F362" s="122" t="s">
        <v>2202</v>
      </c>
      <c r="G362" s="123" t="s">
        <v>211</v>
      </c>
      <c r="H362" s="124">
        <v>30</v>
      </c>
      <c r="I362" s="125">
        <v>0</v>
      </c>
      <c r="J362" s="125">
        <f>ROUND(I362*H362,2)</f>
        <v>0</v>
      </c>
      <c r="K362" s="122" t="s">
        <v>1</v>
      </c>
      <c r="L362" s="126"/>
    </row>
    <row r="363" spans="2:12" s="1" customFormat="1" ht="19.5">
      <c r="B363" s="27"/>
      <c r="D363" s="109" t="s">
        <v>346</v>
      </c>
      <c r="F363" s="127" t="s">
        <v>2203</v>
      </c>
      <c r="L363" s="27"/>
    </row>
    <row r="364" spans="2:12" s="1" customFormat="1" ht="36" customHeight="1">
      <c r="B364" s="101"/>
      <c r="C364" s="120" t="s">
        <v>781</v>
      </c>
      <c r="D364" s="120" t="s">
        <v>160</v>
      </c>
      <c r="E364" s="121" t="s">
        <v>2204</v>
      </c>
      <c r="F364" s="122" t="s">
        <v>2205</v>
      </c>
      <c r="G364" s="123" t="s">
        <v>211</v>
      </c>
      <c r="H364" s="124">
        <v>60</v>
      </c>
      <c r="I364" s="125">
        <v>0</v>
      </c>
      <c r="J364" s="125">
        <f>ROUND(I364*H364,2)</f>
        <v>0</v>
      </c>
      <c r="K364" s="122" t="s">
        <v>1</v>
      </c>
      <c r="L364" s="126"/>
    </row>
    <row r="365" spans="2:12" s="1" customFormat="1" ht="58.5">
      <c r="B365" s="27"/>
      <c r="D365" s="109" t="s">
        <v>346</v>
      </c>
      <c r="F365" s="127" t="s">
        <v>2206</v>
      </c>
      <c r="L365" s="27"/>
    </row>
    <row r="366" spans="2:12" s="1" customFormat="1" ht="36" customHeight="1">
      <c r="B366" s="101"/>
      <c r="C366" s="120" t="s">
        <v>803</v>
      </c>
      <c r="D366" s="120" t="s">
        <v>160</v>
      </c>
      <c r="E366" s="121" t="s">
        <v>2207</v>
      </c>
      <c r="F366" s="122" t="s">
        <v>2208</v>
      </c>
      <c r="G366" s="123" t="s">
        <v>211</v>
      </c>
      <c r="H366" s="124">
        <v>15</v>
      </c>
      <c r="I366" s="125">
        <v>0</v>
      </c>
      <c r="J366" s="125">
        <f>ROUND(I366*H366,2)</f>
        <v>0</v>
      </c>
      <c r="K366" s="122" t="s">
        <v>1</v>
      </c>
      <c r="L366" s="126"/>
    </row>
    <row r="367" spans="2:12" s="1" customFormat="1" ht="48.75">
      <c r="B367" s="27"/>
      <c r="D367" s="109" t="s">
        <v>346</v>
      </c>
      <c r="F367" s="127" t="s">
        <v>2209</v>
      </c>
      <c r="L367" s="27"/>
    </row>
    <row r="368" spans="2:12" s="1" customFormat="1" ht="24" customHeight="1">
      <c r="B368" s="101"/>
      <c r="C368" s="120" t="s">
        <v>820</v>
      </c>
      <c r="D368" s="120" t="s">
        <v>160</v>
      </c>
      <c r="E368" s="121" t="s">
        <v>2210</v>
      </c>
      <c r="F368" s="122" t="s">
        <v>2211</v>
      </c>
      <c r="G368" s="123" t="s">
        <v>211</v>
      </c>
      <c r="H368" s="124">
        <v>15</v>
      </c>
      <c r="I368" s="125">
        <v>0</v>
      </c>
      <c r="J368" s="125">
        <f>ROUND(I368*H368,2)</f>
        <v>0</v>
      </c>
      <c r="K368" s="122" t="s">
        <v>1</v>
      </c>
      <c r="L368" s="126"/>
    </row>
    <row r="369" spans="2:12" s="1" customFormat="1" ht="48.75">
      <c r="B369" s="27"/>
      <c r="D369" s="109" t="s">
        <v>346</v>
      </c>
      <c r="F369" s="127" t="s">
        <v>2212</v>
      </c>
      <c r="L369" s="27"/>
    </row>
    <row r="370" spans="2:12" s="1" customFormat="1" ht="24" customHeight="1">
      <c r="B370" s="101"/>
      <c r="C370" s="120" t="s">
        <v>824</v>
      </c>
      <c r="D370" s="120" t="s">
        <v>160</v>
      </c>
      <c r="E370" s="121" t="s">
        <v>2213</v>
      </c>
      <c r="F370" s="122" t="s">
        <v>2214</v>
      </c>
      <c r="G370" s="123" t="s">
        <v>211</v>
      </c>
      <c r="H370" s="124">
        <v>170</v>
      </c>
      <c r="I370" s="125">
        <v>0</v>
      </c>
      <c r="J370" s="125">
        <f>ROUND(I370*H370,2)</f>
        <v>0</v>
      </c>
      <c r="K370" s="122" t="s">
        <v>1</v>
      </c>
      <c r="L370" s="126"/>
    </row>
    <row r="371" spans="2:12" s="1" customFormat="1" ht="48.75">
      <c r="B371" s="27"/>
      <c r="D371" s="109" t="s">
        <v>346</v>
      </c>
      <c r="F371" s="127" t="s">
        <v>2215</v>
      </c>
      <c r="L371" s="27"/>
    </row>
    <row r="372" spans="2:12" s="1" customFormat="1" ht="24" customHeight="1">
      <c r="B372" s="101"/>
      <c r="C372" s="120" t="s">
        <v>828</v>
      </c>
      <c r="D372" s="120" t="s">
        <v>160</v>
      </c>
      <c r="E372" s="121" t="s">
        <v>2216</v>
      </c>
      <c r="F372" s="122" t="s">
        <v>2217</v>
      </c>
      <c r="G372" s="123" t="s">
        <v>211</v>
      </c>
      <c r="H372" s="124">
        <v>2</v>
      </c>
      <c r="I372" s="125">
        <v>0</v>
      </c>
      <c r="J372" s="125">
        <f>ROUND(I372*H372,2)</f>
        <v>0</v>
      </c>
      <c r="K372" s="122" t="s">
        <v>1</v>
      </c>
      <c r="L372" s="126"/>
    </row>
    <row r="373" spans="2:12" s="1" customFormat="1" ht="48.75">
      <c r="B373" s="27"/>
      <c r="D373" s="109" t="s">
        <v>346</v>
      </c>
      <c r="F373" s="127" t="s">
        <v>2218</v>
      </c>
      <c r="L373" s="27"/>
    </row>
    <row r="374" spans="2:12" s="1" customFormat="1" ht="24" customHeight="1">
      <c r="B374" s="101"/>
      <c r="C374" s="120" t="s">
        <v>833</v>
      </c>
      <c r="D374" s="120" t="s">
        <v>160</v>
      </c>
      <c r="E374" s="121" t="s">
        <v>2219</v>
      </c>
      <c r="F374" s="122" t="s">
        <v>2220</v>
      </c>
      <c r="G374" s="123" t="s">
        <v>211</v>
      </c>
      <c r="H374" s="124">
        <v>2</v>
      </c>
      <c r="I374" s="125">
        <v>0</v>
      </c>
      <c r="J374" s="125">
        <f>ROUND(I374*H374,2)</f>
        <v>0</v>
      </c>
      <c r="K374" s="122" t="s">
        <v>1</v>
      </c>
      <c r="L374" s="126"/>
    </row>
    <row r="375" spans="2:12" s="1" customFormat="1" ht="39">
      <c r="B375" s="27"/>
      <c r="D375" s="109" t="s">
        <v>346</v>
      </c>
      <c r="F375" s="127" t="s">
        <v>2221</v>
      </c>
      <c r="L375" s="27"/>
    </row>
    <row r="376" spans="2:12" s="1" customFormat="1" ht="24" customHeight="1">
      <c r="B376" s="101"/>
      <c r="C376" s="120" t="s">
        <v>837</v>
      </c>
      <c r="D376" s="120" t="s">
        <v>160</v>
      </c>
      <c r="E376" s="121" t="s">
        <v>2222</v>
      </c>
      <c r="F376" s="122" t="s">
        <v>2223</v>
      </c>
      <c r="G376" s="123" t="s">
        <v>211</v>
      </c>
      <c r="H376" s="124">
        <v>4</v>
      </c>
      <c r="I376" s="125">
        <v>0</v>
      </c>
      <c r="J376" s="125">
        <f>ROUND(I376*H376,2)</f>
        <v>0</v>
      </c>
      <c r="K376" s="122" t="s">
        <v>1</v>
      </c>
      <c r="L376" s="126"/>
    </row>
    <row r="377" spans="2:12" s="1" customFormat="1" ht="24" customHeight="1">
      <c r="B377" s="101"/>
      <c r="C377" s="120" t="s">
        <v>841</v>
      </c>
      <c r="D377" s="120" t="s">
        <v>160</v>
      </c>
      <c r="E377" s="121" t="s">
        <v>2224</v>
      </c>
      <c r="F377" s="122" t="s">
        <v>2225</v>
      </c>
      <c r="G377" s="123" t="s">
        <v>211</v>
      </c>
      <c r="H377" s="124">
        <v>9</v>
      </c>
      <c r="I377" s="125">
        <v>0</v>
      </c>
      <c r="J377" s="125">
        <f>ROUND(I377*H377,2)</f>
        <v>0</v>
      </c>
      <c r="K377" s="122" t="s">
        <v>1</v>
      </c>
      <c r="L377" s="126"/>
    </row>
    <row r="378" spans="2:12" s="1" customFormat="1" ht="29.25">
      <c r="B378" s="27"/>
      <c r="D378" s="109" t="s">
        <v>346</v>
      </c>
      <c r="F378" s="127" t="s">
        <v>2226</v>
      </c>
      <c r="L378" s="27"/>
    </row>
    <row r="379" spans="2:12" s="1" customFormat="1" ht="24" customHeight="1">
      <c r="B379" s="101"/>
      <c r="C379" s="120" t="s">
        <v>847</v>
      </c>
      <c r="D379" s="120" t="s">
        <v>160</v>
      </c>
      <c r="E379" s="121" t="s">
        <v>2227</v>
      </c>
      <c r="F379" s="122" t="s">
        <v>2228</v>
      </c>
      <c r="G379" s="123" t="s">
        <v>211</v>
      </c>
      <c r="H379" s="124">
        <v>2</v>
      </c>
      <c r="I379" s="125">
        <v>0</v>
      </c>
      <c r="J379" s="125">
        <f>ROUND(I379*H379,2)</f>
        <v>0</v>
      </c>
      <c r="K379" s="122" t="s">
        <v>1</v>
      </c>
      <c r="L379" s="126"/>
    </row>
    <row r="380" spans="2:12" s="1" customFormat="1" ht="29.25">
      <c r="B380" s="27"/>
      <c r="D380" s="109" t="s">
        <v>346</v>
      </c>
      <c r="F380" s="127" t="s">
        <v>2229</v>
      </c>
      <c r="L380" s="27"/>
    </row>
    <row r="381" spans="2:12" s="1" customFormat="1" ht="24" customHeight="1">
      <c r="B381" s="101"/>
      <c r="C381" s="120" t="s">
        <v>852</v>
      </c>
      <c r="D381" s="120" t="s">
        <v>160</v>
      </c>
      <c r="E381" s="121" t="s">
        <v>2230</v>
      </c>
      <c r="F381" s="122" t="s">
        <v>2231</v>
      </c>
      <c r="G381" s="123" t="s">
        <v>211</v>
      </c>
      <c r="H381" s="124">
        <v>3</v>
      </c>
      <c r="I381" s="125">
        <v>0</v>
      </c>
      <c r="J381" s="125">
        <f>ROUND(I381*H381,2)</f>
        <v>0</v>
      </c>
      <c r="K381" s="122" t="s">
        <v>1</v>
      </c>
      <c r="L381" s="126"/>
    </row>
    <row r="382" spans="2:12" s="1" customFormat="1" ht="39">
      <c r="B382" s="27"/>
      <c r="D382" s="109" t="s">
        <v>346</v>
      </c>
      <c r="F382" s="127" t="s">
        <v>2232</v>
      </c>
      <c r="L382" s="27"/>
    </row>
    <row r="383" spans="2:12" s="1" customFormat="1" ht="24" customHeight="1">
      <c r="B383" s="101"/>
      <c r="C383" s="120" t="s">
        <v>857</v>
      </c>
      <c r="D383" s="120" t="s">
        <v>160</v>
      </c>
      <c r="E383" s="121" t="s">
        <v>2233</v>
      </c>
      <c r="F383" s="122" t="s">
        <v>2234</v>
      </c>
      <c r="G383" s="123" t="s">
        <v>211</v>
      </c>
      <c r="H383" s="124">
        <v>11</v>
      </c>
      <c r="I383" s="125">
        <v>0</v>
      </c>
      <c r="J383" s="125">
        <f>ROUND(I383*H383,2)</f>
        <v>0</v>
      </c>
      <c r="K383" s="122" t="s">
        <v>1</v>
      </c>
      <c r="L383" s="126"/>
    </row>
    <row r="384" spans="2:12" s="1" customFormat="1" ht="19.5">
      <c r="B384" s="27"/>
      <c r="D384" s="109" t="s">
        <v>346</v>
      </c>
      <c r="F384" s="127" t="s">
        <v>2235</v>
      </c>
      <c r="L384" s="27"/>
    </row>
    <row r="385" spans="2:12" s="1" customFormat="1" ht="24" customHeight="1">
      <c r="B385" s="101"/>
      <c r="C385" s="120" t="s">
        <v>862</v>
      </c>
      <c r="D385" s="120" t="s">
        <v>160</v>
      </c>
      <c r="E385" s="121" t="s">
        <v>2236</v>
      </c>
      <c r="F385" s="122" t="s">
        <v>2237</v>
      </c>
      <c r="G385" s="123" t="s">
        <v>211</v>
      </c>
      <c r="H385" s="124">
        <v>70</v>
      </c>
      <c r="I385" s="125">
        <v>0</v>
      </c>
      <c r="J385" s="125">
        <f>ROUND(I385*H385,2)</f>
        <v>0</v>
      </c>
      <c r="K385" s="122" t="s">
        <v>1</v>
      </c>
      <c r="L385" s="126"/>
    </row>
    <row r="386" spans="2:12" s="1" customFormat="1" ht="48.75">
      <c r="B386" s="27"/>
      <c r="D386" s="109" t="s">
        <v>346</v>
      </c>
      <c r="F386" s="127" t="s">
        <v>2238</v>
      </c>
      <c r="L386" s="27"/>
    </row>
    <row r="387" spans="2:12" s="1" customFormat="1" ht="24" customHeight="1">
      <c r="B387" s="101"/>
      <c r="C387" s="120" t="s">
        <v>868</v>
      </c>
      <c r="D387" s="120" t="s">
        <v>160</v>
      </c>
      <c r="E387" s="121" t="s">
        <v>2239</v>
      </c>
      <c r="F387" s="122" t="s">
        <v>2240</v>
      </c>
      <c r="G387" s="123" t="s">
        <v>211</v>
      </c>
      <c r="H387" s="124">
        <v>18</v>
      </c>
      <c r="I387" s="125">
        <v>0</v>
      </c>
      <c r="J387" s="125">
        <f>ROUND(I387*H387,2)</f>
        <v>0</v>
      </c>
      <c r="K387" s="122" t="s">
        <v>1</v>
      </c>
      <c r="L387" s="126"/>
    </row>
    <row r="388" spans="2:12" s="1" customFormat="1" ht="24" customHeight="1">
      <c r="B388" s="101"/>
      <c r="C388" s="120" t="s">
        <v>872</v>
      </c>
      <c r="D388" s="120" t="s">
        <v>160</v>
      </c>
      <c r="E388" s="121" t="s">
        <v>2241</v>
      </c>
      <c r="F388" s="122" t="s">
        <v>2242</v>
      </c>
      <c r="G388" s="123" t="s">
        <v>211</v>
      </c>
      <c r="H388" s="124">
        <v>9</v>
      </c>
      <c r="I388" s="125">
        <v>0</v>
      </c>
      <c r="J388" s="125">
        <f>ROUND(I388*H388,2)</f>
        <v>0</v>
      </c>
      <c r="K388" s="122" t="s">
        <v>1</v>
      </c>
      <c r="L388" s="126"/>
    </row>
    <row r="389" spans="2:12" s="1" customFormat="1" ht="16.5" customHeight="1">
      <c r="B389" s="101"/>
      <c r="C389" s="120" t="s">
        <v>876</v>
      </c>
      <c r="D389" s="120" t="s">
        <v>160</v>
      </c>
      <c r="E389" s="121" t="s">
        <v>2243</v>
      </c>
      <c r="F389" s="122" t="s">
        <v>2244</v>
      </c>
      <c r="G389" s="123" t="s">
        <v>211</v>
      </c>
      <c r="H389" s="124">
        <v>9</v>
      </c>
      <c r="I389" s="125">
        <v>0</v>
      </c>
      <c r="J389" s="125">
        <f>ROUND(I389*H389,2)</f>
        <v>0</v>
      </c>
      <c r="K389" s="122" t="s">
        <v>1</v>
      </c>
      <c r="L389" s="126"/>
    </row>
    <row r="390" spans="2:12" s="1" customFormat="1" ht="39">
      <c r="B390" s="27"/>
      <c r="D390" s="109" t="s">
        <v>346</v>
      </c>
      <c r="F390" s="127" t="s">
        <v>2245</v>
      </c>
      <c r="L390" s="27"/>
    </row>
    <row r="391" spans="2:12" s="1" customFormat="1" ht="24" customHeight="1">
      <c r="B391" s="101"/>
      <c r="C391" s="120" t="s">
        <v>881</v>
      </c>
      <c r="D391" s="120" t="s">
        <v>160</v>
      </c>
      <c r="E391" s="121" t="s">
        <v>2246</v>
      </c>
      <c r="F391" s="122" t="s">
        <v>2247</v>
      </c>
      <c r="G391" s="123" t="s">
        <v>257</v>
      </c>
      <c r="H391" s="124">
        <v>42</v>
      </c>
      <c r="I391" s="125">
        <v>0</v>
      </c>
      <c r="J391" s="125">
        <f>ROUND(I391*H391,2)</f>
        <v>0</v>
      </c>
      <c r="K391" s="122" t="s">
        <v>1</v>
      </c>
      <c r="L391" s="126"/>
    </row>
    <row r="392" spans="2:12" s="1" customFormat="1" ht="78">
      <c r="B392" s="27"/>
      <c r="D392" s="109" t="s">
        <v>346</v>
      </c>
      <c r="F392" s="127" t="s">
        <v>2248</v>
      </c>
      <c r="L392" s="27"/>
    </row>
    <row r="393" spans="2:12" s="1" customFormat="1" ht="16.5" customHeight="1">
      <c r="B393" s="101"/>
      <c r="C393" s="120" t="s">
        <v>886</v>
      </c>
      <c r="D393" s="120" t="s">
        <v>160</v>
      </c>
      <c r="E393" s="121" t="s">
        <v>2249</v>
      </c>
      <c r="F393" s="122" t="s">
        <v>2250</v>
      </c>
      <c r="G393" s="123" t="s">
        <v>257</v>
      </c>
      <c r="H393" s="124">
        <v>68</v>
      </c>
      <c r="I393" s="125">
        <v>0</v>
      </c>
      <c r="J393" s="125">
        <f>ROUND(I393*H393,2)</f>
        <v>0</v>
      </c>
      <c r="K393" s="122" t="s">
        <v>1</v>
      </c>
      <c r="L393" s="126"/>
    </row>
    <row r="394" spans="2:12" s="1" customFormat="1" ht="48.75">
      <c r="B394" s="27"/>
      <c r="D394" s="109" t="s">
        <v>346</v>
      </c>
      <c r="F394" s="127" t="s">
        <v>2251</v>
      </c>
      <c r="L394" s="27"/>
    </row>
    <row r="395" spans="2:12" s="11" customFormat="1" ht="22.9" customHeight="1">
      <c r="B395" s="95"/>
      <c r="D395" s="96" t="s">
        <v>51</v>
      </c>
      <c r="E395" s="99" t="s">
        <v>2252</v>
      </c>
      <c r="F395" s="99" t="s">
        <v>2253</v>
      </c>
      <c r="J395" s="100">
        <f>SUM(J396:J406)</f>
        <v>0</v>
      </c>
      <c r="L395" s="95"/>
    </row>
    <row r="396" spans="2:12" s="1" customFormat="1" ht="16.5" customHeight="1">
      <c r="B396" s="101"/>
      <c r="C396" s="102" t="s">
        <v>891</v>
      </c>
      <c r="D396" s="102" t="s">
        <v>120</v>
      </c>
      <c r="E396" s="103" t="s">
        <v>2254</v>
      </c>
      <c r="F396" s="104" t="s">
        <v>2255</v>
      </c>
      <c r="G396" s="105" t="s">
        <v>211</v>
      </c>
      <c r="H396" s="106">
        <v>30</v>
      </c>
      <c r="I396" s="107">
        <v>0</v>
      </c>
      <c r="J396" s="107">
        <f t="shared" ref="J396:J406" si="4">ROUND(I396*H396,2)</f>
        <v>0</v>
      </c>
      <c r="K396" s="104" t="s">
        <v>1</v>
      </c>
      <c r="L396" s="27"/>
    </row>
    <row r="397" spans="2:12" s="1" customFormat="1" ht="16.5" customHeight="1">
      <c r="B397" s="101"/>
      <c r="C397" s="102" t="s">
        <v>895</v>
      </c>
      <c r="D397" s="102" t="s">
        <v>120</v>
      </c>
      <c r="E397" s="103" t="s">
        <v>2256</v>
      </c>
      <c r="F397" s="104" t="s">
        <v>2257</v>
      </c>
      <c r="G397" s="105" t="s">
        <v>211</v>
      </c>
      <c r="H397" s="106">
        <v>60</v>
      </c>
      <c r="I397" s="107">
        <v>0</v>
      </c>
      <c r="J397" s="107">
        <f t="shared" si="4"/>
        <v>0</v>
      </c>
      <c r="K397" s="104" t="s">
        <v>1</v>
      </c>
      <c r="L397" s="27"/>
    </row>
    <row r="398" spans="2:12" s="1" customFormat="1" ht="16.5" customHeight="1">
      <c r="B398" s="101"/>
      <c r="C398" s="102" t="s">
        <v>899</v>
      </c>
      <c r="D398" s="102" t="s">
        <v>120</v>
      </c>
      <c r="E398" s="103" t="s">
        <v>2258</v>
      </c>
      <c r="F398" s="104" t="s">
        <v>2259</v>
      </c>
      <c r="G398" s="105" t="s">
        <v>211</v>
      </c>
      <c r="H398" s="106">
        <v>9</v>
      </c>
      <c r="I398" s="107">
        <v>0</v>
      </c>
      <c r="J398" s="107">
        <f t="shared" si="4"/>
        <v>0</v>
      </c>
      <c r="K398" s="104" t="s">
        <v>1</v>
      </c>
      <c r="L398" s="27"/>
    </row>
    <row r="399" spans="2:12" s="1" customFormat="1" ht="24" customHeight="1">
      <c r="B399" s="101"/>
      <c r="C399" s="102" t="s">
        <v>904</v>
      </c>
      <c r="D399" s="102" t="s">
        <v>120</v>
      </c>
      <c r="E399" s="103" t="s">
        <v>2260</v>
      </c>
      <c r="F399" s="104" t="s">
        <v>2261</v>
      </c>
      <c r="G399" s="105" t="s">
        <v>211</v>
      </c>
      <c r="H399" s="106">
        <v>272</v>
      </c>
      <c r="I399" s="107">
        <v>0</v>
      </c>
      <c r="J399" s="107">
        <f t="shared" si="4"/>
        <v>0</v>
      </c>
      <c r="K399" s="104" t="s">
        <v>1</v>
      </c>
      <c r="L399" s="27"/>
    </row>
    <row r="400" spans="2:12" s="1" customFormat="1" ht="24" customHeight="1">
      <c r="B400" s="101"/>
      <c r="C400" s="102" t="s">
        <v>908</v>
      </c>
      <c r="D400" s="102" t="s">
        <v>120</v>
      </c>
      <c r="E400" s="103" t="s">
        <v>2262</v>
      </c>
      <c r="F400" s="104" t="s">
        <v>2263</v>
      </c>
      <c r="G400" s="105" t="s">
        <v>211</v>
      </c>
      <c r="H400" s="106">
        <v>11</v>
      </c>
      <c r="I400" s="107">
        <v>0</v>
      </c>
      <c r="J400" s="107">
        <f t="shared" si="4"/>
        <v>0</v>
      </c>
      <c r="K400" s="104" t="s">
        <v>1</v>
      </c>
      <c r="L400" s="27"/>
    </row>
    <row r="401" spans="2:12" s="1" customFormat="1" ht="16.5" customHeight="1">
      <c r="B401" s="101"/>
      <c r="C401" s="102" t="s">
        <v>912</v>
      </c>
      <c r="D401" s="102" t="s">
        <v>120</v>
      </c>
      <c r="E401" s="103" t="s">
        <v>2264</v>
      </c>
      <c r="F401" s="104" t="s">
        <v>2265</v>
      </c>
      <c r="G401" s="105" t="s">
        <v>211</v>
      </c>
      <c r="H401" s="106">
        <v>170</v>
      </c>
      <c r="I401" s="107">
        <v>0</v>
      </c>
      <c r="J401" s="107">
        <f t="shared" si="4"/>
        <v>0</v>
      </c>
      <c r="K401" s="104" t="s">
        <v>1</v>
      </c>
      <c r="L401" s="27"/>
    </row>
    <row r="402" spans="2:12" s="1" customFormat="1" ht="24" customHeight="1">
      <c r="B402" s="101"/>
      <c r="C402" s="102" t="s">
        <v>917</v>
      </c>
      <c r="D402" s="102" t="s">
        <v>120</v>
      </c>
      <c r="E402" s="103" t="s">
        <v>2266</v>
      </c>
      <c r="F402" s="104" t="s">
        <v>2267</v>
      </c>
      <c r="G402" s="105" t="s">
        <v>211</v>
      </c>
      <c r="H402" s="106">
        <v>6</v>
      </c>
      <c r="I402" s="107">
        <v>0</v>
      </c>
      <c r="J402" s="107">
        <f t="shared" si="4"/>
        <v>0</v>
      </c>
      <c r="K402" s="104" t="s">
        <v>1</v>
      </c>
      <c r="L402" s="27"/>
    </row>
    <row r="403" spans="2:12" s="1" customFormat="1" ht="16.5" customHeight="1">
      <c r="B403" s="101"/>
      <c r="C403" s="102" t="s">
        <v>920</v>
      </c>
      <c r="D403" s="102" t="s">
        <v>120</v>
      </c>
      <c r="E403" s="103" t="s">
        <v>2268</v>
      </c>
      <c r="F403" s="104" t="s">
        <v>2269</v>
      </c>
      <c r="G403" s="105" t="s">
        <v>211</v>
      </c>
      <c r="H403" s="106">
        <v>9</v>
      </c>
      <c r="I403" s="107">
        <v>0</v>
      </c>
      <c r="J403" s="107">
        <f t="shared" si="4"/>
        <v>0</v>
      </c>
      <c r="K403" s="104" t="s">
        <v>1</v>
      </c>
      <c r="L403" s="27"/>
    </row>
    <row r="404" spans="2:12" s="1" customFormat="1" ht="24" customHeight="1">
      <c r="B404" s="101"/>
      <c r="C404" s="102" t="s">
        <v>924</v>
      </c>
      <c r="D404" s="102" t="s">
        <v>120</v>
      </c>
      <c r="E404" s="103" t="s">
        <v>2270</v>
      </c>
      <c r="F404" s="104" t="s">
        <v>2271</v>
      </c>
      <c r="G404" s="105" t="s">
        <v>211</v>
      </c>
      <c r="H404" s="106">
        <v>18</v>
      </c>
      <c r="I404" s="107">
        <v>0</v>
      </c>
      <c r="J404" s="107">
        <f t="shared" si="4"/>
        <v>0</v>
      </c>
      <c r="K404" s="104" t="s">
        <v>1</v>
      </c>
      <c r="L404" s="27"/>
    </row>
    <row r="405" spans="2:12" s="1" customFormat="1" ht="16.5" customHeight="1">
      <c r="B405" s="101"/>
      <c r="C405" s="102" t="s">
        <v>927</v>
      </c>
      <c r="D405" s="102" t="s">
        <v>120</v>
      </c>
      <c r="E405" s="103" t="s">
        <v>2272</v>
      </c>
      <c r="F405" s="104" t="s">
        <v>2273</v>
      </c>
      <c r="G405" s="105" t="s">
        <v>211</v>
      </c>
      <c r="H405" s="106">
        <v>40</v>
      </c>
      <c r="I405" s="107">
        <v>0</v>
      </c>
      <c r="J405" s="107">
        <f t="shared" si="4"/>
        <v>0</v>
      </c>
      <c r="K405" s="104" t="s">
        <v>1</v>
      </c>
      <c r="L405" s="27"/>
    </row>
    <row r="406" spans="2:12" s="1" customFormat="1" ht="24" customHeight="1">
      <c r="B406" s="101"/>
      <c r="C406" s="102" t="s">
        <v>930</v>
      </c>
      <c r="D406" s="102" t="s">
        <v>120</v>
      </c>
      <c r="E406" s="103" t="s">
        <v>2274</v>
      </c>
      <c r="F406" s="104" t="s">
        <v>2275</v>
      </c>
      <c r="G406" s="105" t="s">
        <v>131</v>
      </c>
      <c r="H406" s="106">
        <v>300</v>
      </c>
      <c r="I406" s="107">
        <v>0</v>
      </c>
      <c r="J406" s="107">
        <f t="shared" si="4"/>
        <v>0</v>
      </c>
      <c r="K406" s="104" t="s">
        <v>1</v>
      </c>
      <c r="L406" s="27"/>
    </row>
    <row r="407" spans="2:12" s="11" customFormat="1" ht="25.9" customHeight="1">
      <c r="B407" s="95"/>
      <c r="D407" s="96" t="s">
        <v>51</v>
      </c>
      <c r="E407" s="97" t="s">
        <v>2276</v>
      </c>
      <c r="F407" s="97" t="s">
        <v>2277</v>
      </c>
      <c r="J407" s="98">
        <f>SUM(J408:J418)</f>
        <v>0</v>
      </c>
      <c r="L407" s="95"/>
    </row>
    <row r="408" spans="2:12" s="1" customFormat="1" ht="16.5" customHeight="1">
      <c r="B408" s="101"/>
      <c r="C408" s="120" t="s">
        <v>934</v>
      </c>
      <c r="D408" s="120" t="s">
        <v>160</v>
      </c>
      <c r="E408" s="121" t="s">
        <v>2278</v>
      </c>
      <c r="F408" s="122" t="s">
        <v>2279</v>
      </c>
      <c r="G408" s="123" t="s">
        <v>211</v>
      </c>
      <c r="H408" s="124">
        <v>1</v>
      </c>
      <c r="I408" s="125">
        <v>0</v>
      </c>
      <c r="J408" s="125">
        <f>ROUND(I408*H408,2)</f>
        <v>0</v>
      </c>
      <c r="K408" s="122" t="s">
        <v>1</v>
      </c>
      <c r="L408" s="126"/>
    </row>
    <row r="409" spans="2:12" s="1" customFormat="1" ht="24" customHeight="1">
      <c r="B409" s="101"/>
      <c r="C409" s="120" t="s">
        <v>937</v>
      </c>
      <c r="D409" s="120" t="s">
        <v>160</v>
      </c>
      <c r="E409" s="121" t="s">
        <v>2280</v>
      </c>
      <c r="F409" s="122" t="s">
        <v>2281</v>
      </c>
      <c r="G409" s="123" t="s">
        <v>211</v>
      </c>
      <c r="H409" s="124">
        <v>34</v>
      </c>
      <c r="I409" s="125">
        <v>0</v>
      </c>
      <c r="J409" s="125">
        <f>ROUND(I409*H409,2)</f>
        <v>0</v>
      </c>
      <c r="K409" s="122" t="s">
        <v>1</v>
      </c>
      <c r="L409" s="126"/>
    </row>
    <row r="410" spans="2:12" s="1" customFormat="1" ht="48.75">
      <c r="B410" s="27"/>
      <c r="D410" s="109" t="s">
        <v>346</v>
      </c>
      <c r="F410" s="127" t="s">
        <v>2282</v>
      </c>
      <c r="L410" s="27"/>
    </row>
    <row r="411" spans="2:12" s="1" customFormat="1" ht="24" customHeight="1">
      <c r="B411" s="101"/>
      <c r="C411" s="120" t="s">
        <v>941</v>
      </c>
      <c r="D411" s="120" t="s">
        <v>160</v>
      </c>
      <c r="E411" s="121" t="s">
        <v>2283</v>
      </c>
      <c r="F411" s="122" t="s">
        <v>2284</v>
      </c>
      <c r="G411" s="123" t="s">
        <v>211</v>
      </c>
      <c r="H411" s="124">
        <v>14</v>
      </c>
      <c r="I411" s="125">
        <v>0</v>
      </c>
      <c r="J411" s="125">
        <f>ROUND(I411*H411,2)</f>
        <v>0</v>
      </c>
      <c r="K411" s="122" t="s">
        <v>1</v>
      </c>
      <c r="L411" s="126"/>
    </row>
    <row r="412" spans="2:12" s="1" customFormat="1" ht="39">
      <c r="B412" s="27"/>
      <c r="D412" s="109" t="s">
        <v>346</v>
      </c>
      <c r="F412" s="127" t="s">
        <v>2285</v>
      </c>
      <c r="L412" s="27"/>
    </row>
    <row r="413" spans="2:12" s="1" customFormat="1" ht="24" customHeight="1">
      <c r="B413" s="101"/>
      <c r="C413" s="120" t="s">
        <v>945</v>
      </c>
      <c r="D413" s="120" t="s">
        <v>160</v>
      </c>
      <c r="E413" s="121" t="s">
        <v>2286</v>
      </c>
      <c r="F413" s="122" t="s">
        <v>2287</v>
      </c>
      <c r="G413" s="123" t="s">
        <v>211</v>
      </c>
      <c r="H413" s="124">
        <v>22</v>
      </c>
      <c r="I413" s="125">
        <v>0</v>
      </c>
      <c r="J413" s="125">
        <f>ROUND(I413*H413,2)</f>
        <v>0</v>
      </c>
      <c r="K413" s="122" t="s">
        <v>1</v>
      </c>
      <c r="L413" s="126"/>
    </row>
    <row r="414" spans="2:12" s="1" customFormat="1" ht="16.5" customHeight="1">
      <c r="B414" s="101"/>
      <c r="C414" s="120" t="s">
        <v>951</v>
      </c>
      <c r="D414" s="120" t="s">
        <v>160</v>
      </c>
      <c r="E414" s="121" t="s">
        <v>2288</v>
      </c>
      <c r="F414" s="122" t="s">
        <v>2289</v>
      </c>
      <c r="G414" s="123" t="s">
        <v>257</v>
      </c>
      <c r="H414" s="124">
        <v>43</v>
      </c>
      <c r="I414" s="125">
        <v>0</v>
      </c>
      <c r="J414" s="125">
        <f>ROUND(I414*H414,2)</f>
        <v>0</v>
      </c>
      <c r="K414" s="122" t="s">
        <v>1</v>
      </c>
      <c r="L414" s="126"/>
    </row>
    <row r="415" spans="2:12" s="1" customFormat="1" ht="58.5">
      <c r="B415" s="27"/>
      <c r="D415" s="109" t="s">
        <v>346</v>
      </c>
      <c r="F415" s="127" t="s">
        <v>2290</v>
      </c>
      <c r="L415" s="27"/>
    </row>
    <row r="416" spans="2:12" s="1" customFormat="1" ht="16.5" customHeight="1">
      <c r="B416" s="101"/>
      <c r="C416" s="120" t="s">
        <v>956</v>
      </c>
      <c r="D416" s="120" t="s">
        <v>160</v>
      </c>
      <c r="E416" s="121" t="s">
        <v>2291</v>
      </c>
      <c r="F416" s="122" t="s">
        <v>2292</v>
      </c>
      <c r="G416" s="123" t="s">
        <v>131</v>
      </c>
      <c r="H416" s="124">
        <v>150</v>
      </c>
      <c r="I416" s="125">
        <v>0</v>
      </c>
      <c r="J416" s="125">
        <f>ROUND(I416*H416,2)</f>
        <v>0</v>
      </c>
      <c r="K416" s="122" t="s">
        <v>1</v>
      </c>
      <c r="L416" s="126"/>
    </row>
    <row r="417" spans="2:12" s="1" customFormat="1" ht="16.5" customHeight="1">
      <c r="B417" s="101"/>
      <c r="C417" s="120" t="s">
        <v>962</v>
      </c>
      <c r="D417" s="120" t="s">
        <v>160</v>
      </c>
      <c r="E417" s="121" t="s">
        <v>2293</v>
      </c>
      <c r="F417" s="122" t="s">
        <v>2294</v>
      </c>
      <c r="G417" s="123" t="s">
        <v>131</v>
      </c>
      <c r="H417" s="124">
        <v>200</v>
      </c>
      <c r="I417" s="125">
        <v>0</v>
      </c>
      <c r="J417" s="125">
        <f>ROUND(I417*H417,2)</f>
        <v>0</v>
      </c>
      <c r="K417" s="122" t="s">
        <v>1</v>
      </c>
      <c r="L417" s="126"/>
    </row>
    <row r="418" spans="2:12" s="1" customFormat="1" ht="16.5" customHeight="1">
      <c r="B418" s="101"/>
      <c r="C418" s="120" t="s">
        <v>967</v>
      </c>
      <c r="D418" s="120" t="s">
        <v>160</v>
      </c>
      <c r="E418" s="121" t="s">
        <v>2295</v>
      </c>
      <c r="F418" s="122" t="s">
        <v>2296</v>
      </c>
      <c r="G418" s="123" t="s">
        <v>131</v>
      </c>
      <c r="H418" s="124">
        <v>80</v>
      </c>
      <c r="I418" s="125">
        <v>0</v>
      </c>
      <c r="J418" s="125">
        <f>ROUND(I418*H418,2)</f>
        <v>0</v>
      </c>
      <c r="K418" s="122" t="s">
        <v>1</v>
      </c>
      <c r="L418" s="126"/>
    </row>
    <row r="419" spans="2:12" s="1" customFormat="1" ht="19.5">
      <c r="B419" s="27"/>
      <c r="D419" s="109" t="s">
        <v>346</v>
      </c>
      <c r="F419" s="127" t="s">
        <v>2297</v>
      </c>
      <c r="L419" s="27"/>
    </row>
    <row r="420" spans="2:12" s="11" customFormat="1" ht="22.9" customHeight="1">
      <c r="B420" s="95"/>
      <c r="D420" s="96" t="s">
        <v>51</v>
      </c>
      <c r="E420" s="99" t="s">
        <v>2298</v>
      </c>
      <c r="F420" s="99" t="s">
        <v>2299</v>
      </c>
      <c r="J420" s="100">
        <f>SUM(J421:J424)</f>
        <v>0</v>
      </c>
      <c r="L420" s="95"/>
    </row>
    <row r="421" spans="2:12" s="1" customFormat="1" ht="24" customHeight="1">
      <c r="B421" s="101"/>
      <c r="C421" s="102" t="s">
        <v>973</v>
      </c>
      <c r="D421" s="102" t="s">
        <v>120</v>
      </c>
      <c r="E421" s="103" t="s">
        <v>2300</v>
      </c>
      <c r="F421" s="104" t="s">
        <v>2301</v>
      </c>
      <c r="G421" s="105" t="s">
        <v>131</v>
      </c>
      <c r="H421" s="106">
        <v>12</v>
      </c>
      <c r="I421" s="107">
        <v>0</v>
      </c>
      <c r="J421" s="107">
        <f>ROUND(I421*H421,2)</f>
        <v>0</v>
      </c>
      <c r="K421" s="104" t="s">
        <v>1</v>
      </c>
      <c r="L421" s="27"/>
    </row>
    <row r="422" spans="2:12" s="1" customFormat="1" ht="16.5" customHeight="1">
      <c r="B422" s="101"/>
      <c r="C422" s="102" t="s">
        <v>979</v>
      </c>
      <c r="D422" s="102" t="s">
        <v>120</v>
      </c>
      <c r="E422" s="103" t="s">
        <v>2302</v>
      </c>
      <c r="F422" s="104" t="s">
        <v>2303</v>
      </c>
      <c r="G422" s="105" t="s">
        <v>131</v>
      </c>
      <c r="H422" s="106">
        <v>46</v>
      </c>
      <c r="I422" s="107">
        <v>0</v>
      </c>
      <c r="J422" s="107">
        <f>ROUND(I422*H422,2)</f>
        <v>0</v>
      </c>
      <c r="K422" s="104" t="s">
        <v>1</v>
      </c>
      <c r="L422" s="27"/>
    </row>
    <row r="423" spans="2:12" s="1" customFormat="1" ht="24" customHeight="1">
      <c r="B423" s="101"/>
      <c r="C423" s="102" t="s">
        <v>985</v>
      </c>
      <c r="D423" s="102" t="s">
        <v>120</v>
      </c>
      <c r="E423" s="103" t="s">
        <v>2304</v>
      </c>
      <c r="F423" s="104" t="s">
        <v>2305</v>
      </c>
      <c r="G423" s="105" t="s">
        <v>131</v>
      </c>
      <c r="H423" s="106">
        <v>50</v>
      </c>
      <c r="I423" s="107">
        <v>0</v>
      </c>
      <c r="J423" s="107">
        <f>ROUND(I423*H423,2)</f>
        <v>0</v>
      </c>
      <c r="K423" s="104" t="s">
        <v>1</v>
      </c>
      <c r="L423" s="27"/>
    </row>
    <row r="424" spans="2:12" s="1" customFormat="1" ht="24" customHeight="1">
      <c r="B424" s="101"/>
      <c r="C424" s="102" t="s">
        <v>989</v>
      </c>
      <c r="D424" s="102" t="s">
        <v>120</v>
      </c>
      <c r="E424" s="103" t="s">
        <v>2306</v>
      </c>
      <c r="F424" s="104" t="s">
        <v>2307</v>
      </c>
      <c r="G424" s="105" t="s">
        <v>137</v>
      </c>
      <c r="H424" s="106">
        <v>22.5</v>
      </c>
      <c r="I424" s="107">
        <v>0</v>
      </c>
      <c r="J424" s="107">
        <f>ROUND(I424*H424,2)</f>
        <v>0</v>
      </c>
      <c r="K424" s="104" t="s">
        <v>1</v>
      </c>
      <c r="L424" s="27"/>
    </row>
    <row r="425" spans="2:12" s="11" customFormat="1" ht="22.9" customHeight="1">
      <c r="B425" s="95"/>
      <c r="D425" s="96" t="s">
        <v>51</v>
      </c>
      <c r="E425" s="99" t="s">
        <v>2308</v>
      </c>
      <c r="F425" s="99" t="s">
        <v>2309</v>
      </c>
      <c r="J425" s="100">
        <f>SUM(J426:J433)</f>
        <v>0</v>
      </c>
      <c r="L425" s="95"/>
    </row>
    <row r="426" spans="2:12" s="1" customFormat="1" ht="24" customHeight="1">
      <c r="B426" s="101"/>
      <c r="C426" s="102" t="s">
        <v>992</v>
      </c>
      <c r="D426" s="102" t="s">
        <v>120</v>
      </c>
      <c r="E426" s="103" t="s">
        <v>2310</v>
      </c>
      <c r="F426" s="104" t="s">
        <v>2311</v>
      </c>
      <c r="G426" s="105" t="s">
        <v>211</v>
      </c>
      <c r="H426" s="106">
        <v>15</v>
      </c>
      <c r="I426" s="107">
        <v>0</v>
      </c>
      <c r="J426" s="107">
        <f t="shared" ref="J426:J433" si="5">ROUND(I426*H426,2)</f>
        <v>0</v>
      </c>
      <c r="K426" s="104" t="s">
        <v>1</v>
      </c>
      <c r="L426" s="27"/>
    </row>
    <row r="427" spans="2:12" s="1" customFormat="1" ht="24" customHeight="1">
      <c r="B427" s="101"/>
      <c r="C427" s="102" t="s">
        <v>1000</v>
      </c>
      <c r="D427" s="102" t="s">
        <v>120</v>
      </c>
      <c r="E427" s="103" t="s">
        <v>2312</v>
      </c>
      <c r="F427" s="104" t="s">
        <v>2313</v>
      </c>
      <c r="G427" s="105" t="s">
        <v>211</v>
      </c>
      <c r="H427" s="106">
        <v>10</v>
      </c>
      <c r="I427" s="107">
        <v>0</v>
      </c>
      <c r="J427" s="107">
        <f t="shared" si="5"/>
        <v>0</v>
      </c>
      <c r="K427" s="104" t="s">
        <v>1</v>
      </c>
      <c r="L427" s="27"/>
    </row>
    <row r="428" spans="2:12" s="1" customFormat="1" ht="36" customHeight="1">
      <c r="B428" s="101"/>
      <c r="C428" s="102" t="s">
        <v>1005</v>
      </c>
      <c r="D428" s="102" t="s">
        <v>120</v>
      </c>
      <c r="E428" s="103" t="s">
        <v>2314</v>
      </c>
      <c r="F428" s="104" t="s">
        <v>2315</v>
      </c>
      <c r="G428" s="105" t="s">
        <v>131</v>
      </c>
      <c r="H428" s="106">
        <v>864</v>
      </c>
      <c r="I428" s="107">
        <v>0</v>
      </c>
      <c r="J428" s="107">
        <f t="shared" si="5"/>
        <v>0</v>
      </c>
      <c r="K428" s="104" t="s">
        <v>1</v>
      </c>
      <c r="L428" s="27"/>
    </row>
    <row r="429" spans="2:12" s="1" customFormat="1" ht="24" customHeight="1">
      <c r="B429" s="101"/>
      <c r="C429" s="102" t="s">
        <v>1009</v>
      </c>
      <c r="D429" s="102" t="s">
        <v>120</v>
      </c>
      <c r="E429" s="103" t="s">
        <v>2316</v>
      </c>
      <c r="F429" s="104" t="s">
        <v>2317</v>
      </c>
      <c r="G429" s="105" t="s">
        <v>131</v>
      </c>
      <c r="H429" s="106">
        <v>80</v>
      </c>
      <c r="I429" s="107">
        <v>0</v>
      </c>
      <c r="J429" s="107">
        <f t="shared" si="5"/>
        <v>0</v>
      </c>
      <c r="K429" s="104" t="s">
        <v>1</v>
      </c>
      <c r="L429" s="27"/>
    </row>
    <row r="430" spans="2:12" s="1" customFormat="1" ht="24" customHeight="1">
      <c r="B430" s="101"/>
      <c r="C430" s="102" t="s">
        <v>1014</v>
      </c>
      <c r="D430" s="102" t="s">
        <v>120</v>
      </c>
      <c r="E430" s="103" t="s">
        <v>2318</v>
      </c>
      <c r="F430" s="104" t="s">
        <v>2319</v>
      </c>
      <c r="G430" s="105" t="s">
        <v>131</v>
      </c>
      <c r="H430" s="106">
        <v>15</v>
      </c>
      <c r="I430" s="107">
        <v>0</v>
      </c>
      <c r="J430" s="107">
        <f t="shared" si="5"/>
        <v>0</v>
      </c>
      <c r="K430" s="104" t="s">
        <v>1</v>
      </c>
      <c r="L430" s="27"/>
    </row>
    <row r="431" spans="2:12" s="1" customFormat="1" ht="24" customHeight="1">
      <c r="B431" s="101"/>
      <c r="C431" s="102" t="s">
        <v>1018</v>
      </c>
      <c r="D431" s="102" t="s">
        <v>120</v>
      </c>
      <c r="E431" s="103" t="s">
        <v>2320</v>
      </c>
      <c r="F431" s="104" t="s">
        <v>2321</v>
      </c>
      <c r="G431" s="105" t="s">
        <v>131</v>
      </c>
      <c r="H431" s="106">
        <v>6</v>
      </c>
      <c r="I431" s="107">
        <v>0</v>
      </c>
      <c r="J431" s="107">
        <f t="shared" si="5"/>
        <v>0</v>
      </c>
      <c r="K431" s="104" t="s">
        <v>1</v>
      </c>
      <c r="L431" s="27"/>
    </row>
    <row r="432" spans="2:12" s="1" customFormat="1" ht="16.5" customHeight="1">
      <c r="B432" s="101"/>
      <c r="C432" s="102" t="s">
        <v>1021</v>
      </c>
      <c r="D432" s="102" t="s">
        <v>120</v>
      </c>
      <c r="E432" s="103" t="s">
        <v>564</v>
      </c>
      <c r="F432" s="104" t="s">
        <v>565</v>
      </c>
      <c r="G432" s="105" t="s">
        <v>163</v>
      </c>
      <c r="H432" s="106">
        <v>4.7039999999999997</v>
      </c>
      <c r="I432" s="107">
        <v>0</v>
      </c>
      <c r="J432" s="107">
        <f t="shared" si="5"/>
        <v>0</v>
      </c>
      <c r="K432" s="104" t="s">
        <v>1</v>
      </c>
      <c r="L432" s="27"/>
    </row>
    <row r="433" spans="2:12" s="1" customFormat="1" ht="24" customHeight="1">
      <c r="B433" s="101"/>
      <c r="C433" s="102" t="s">
        <v>1024</v>
      </c>
      <c r="D433" s="102" t="s">
        <v>120</v>
      </c>
      <c r="E433" s="103" t="s">
        <v>567</v>
      </c>
      <c r="F433" s="104" t="s">
        <v>568</v>
      </c>
      <c r="G433" s="105" t="s">
        <v>163</v>
      </c>
      <c r="H433" s="106">
        <v>4.7039999999999997</v>
      </c>
      <c r="I433" s="107">
        <v>0</v>
      </c>
      <c r="J433" s="107">
        <f t="shared" si="5"/>
        <v>0</v>
      </c>
      <c r="K433" s="104" t="s">
        <v>1</v>
      </c>
      <c r="L433" s="27"/>
    </row>
    <row r="434" spans="2:12" s="11" customFormat="1" ht="22.9" customHeight="1">
      <c r="B434" s="95"/>
      <c r="D434" s="96" t="s">
        <v>51</v>
      </c>
      <c r="E434" s="99" t="s">
        <v>2322</v>
      </c>
      <c r="F434" s="99" t="s">
        <v>2323</v>
      </c>
      <c r="J434" s="100">
        <f>SUM(J435:J438)</f>
        <v>0</v>
      </c>
      <c r="L434" s="95"/>
    </row>
    <row r="435" spans="2:12" s="1" customFormat="1" ht="36" customHeight="1">
      <c r="B435" s="101"/>
      <c r="C435" s="102" t="s">
        <v>1028</v>
      </c>
      <c r="D435" s="102" t="s">
        <v>120</v>
      </c>
      <c r="E435" s="103" t="s">
        <v>2324</v>
      </c>
      <c r="F435" s="104" t="s">
        <v>2325</v>
      </c>
      <c r="G435" s="105" t="s">
        <v>1450</v>
      </c>
      <c r="H435" s="106">
        <v>8</v>
      </c>
      <c r="I435" s="107">
        <v>0</v>
      </c>
      <c r="J435" s="107">
        <f>ROUND(I435*H435,2)</f>
        <v>0</v>
      </c>
      <c r="K435" s="104" t="s">
        <v>1</v>
      </c>
      <c r="L435" s="27"/>
    </row>
    <row r="436" spans="2:12" s="1" customFormat="1" ht="24" customHeight="1">
      <c r="B436" s="101"/>
      <c r="C436" s="102" t="s">
        <v>1031</v>
      </c>
      <c r="D436" s="102" t="s">
        <v>120</v>
      </c>
      <c r="E436" s="103" t="s">
        <v>2326</v>
      </c>
      <c r="F436" s="104" t="s">
        <v>2327</v>
      </c>
      <c r="G436" s="105" t="s">
        <v>1450</v>
      </c>
      <c r="H436" s="106">
        <v>8</v>
      </c>
      <c r="I436" s="107">
        <v>0</v>
      </c>
      <c r="J436" s="107">
        <f>ROUND(I436*H436,2)</f>
        <v>0</v>
      </c>
      <c r="K436" s="104" t="s">
        <v>1</v>
      </c>
      <c r="L436" s="27"/>
    </row>
    <row r="437" spans="2:12" s="1" customFormat="1" ht="24" customHeight="1">
      <c r="B437" s="101"/>
      <c r="C437" s="102" t="s">
        <v>1034</v>
      </c>
      <c r="D437" s="102" t="s">
        <v>120</v>
      </c>
      <c r="E437" s="103" t="s">
        <v>2328</v>
      </c>
      <c r="F437" s="104" t="s">
        <v>2329</v>
      </c>
      <c r="G437" s="105" t="s">
        <v>1450</v>
      </c>
      <c r="H437" s="106">
        <v>4</v>
      </c>
      <c r="I437" s="107">
        <v>0</v>
      </c>
      <c r="J437" s="107">
        <f>ROUND(I437*H437,2)</f>
        <v>0</v>
      </c>
      <c r="K437" s="104" t="s">
        <v>1</v>
      </c>
      <c r="L437" s="27"/>
    </row>
    <row r="438" spans="2:12" s="1" customFormat="1" ht="24" customHeight="1">
      <c r="B438" s="101"/>
      <c r="C438" s="102" t="s">
        <v>1038</v>
      </c>
      <c r="D438" s="102" t="s">
        <v>120</v>
      </c>
      <c r="E438" s="103" t="s">
        <v>2330</v>
      </c>
      <c r="F438" s="104" t="s">
        <v>2331</v>
      </c>
      <c r="G438" s="105" t="s">
        <v>1450</v>
      </c>
      <c r="H438" s="106">
        <v>4</v>
      </c>
      <c r="I438" s="107">
        <v>0</v>
      </c>
      <c r="J438" s="107">
        <f>ROUND(I438*H438,2)</f>
        <v>0</v>
      </c>
      <c r="K438" s="104" t="s">
        <v>1</v>
      </c>
      <c r="L438" s="27"/>
    </row>
    <row r="439" spans="2:12" s="11" customFormat="1" ht="22.9" customHeight="1">
      <c r="B439" s="95"/>
      <c r="D439" s="96" t="s">
        <v>51</v>
      </c>
      <c r="E439" s="99" t="s">
        <v>2332</v>
      </c>
      <c r="F439" s="99" t="s">
        <v>2333</v>
      </c>
      <c r="J439" s="100">
        <f>SUM(J440:J451)</f>
        <v>0</v>
      </c>
      <c r="L439" s="95"/>
    </row>
    <row r="440" spans="2:12" s="1" customFormat="1" ht="24" customHeight="1">
      <c r="B440" s="101"/>
      <c r="C440" s="102" t="s">
        <v>1041</v>
      </c>
      <c r="D440" s="102" t="s">
        <v>120</v>
      </c>
      <c r="E440" s="103" t="s">
        <v>2334</v>
      </c>
      <c r="F440" s="104" t="s">
        <v>2335</v>
      </c>
      <c r="G440" s="105" t="s">
        <v>211</v>
      </c>
      <c r="H440" s="106">
        <v>9</v>
      </c>
      <c r="I440" s="107">
        <v>0</v>
      </c>
      <c r="J440" s="107">
        <f t="shared" ref="J440:J451" si="6">ROUND(I440*H440,2)</f>
        <v>0</v>
      </c>
      <c r="K440" s="104" t="s">
        <v>1</v>
      </c>
      <c r="L440" s="27"/>
    </row>
    <row r="441" spans="2:12" s="1" customFormat="1" ht="24" customHeight="1">
      <c r="B441" s="101"/>
      <c r="C441" s="102" t="s">
        <v>1045</v>
      </c>
      <c r="D441" s="102" t="s">
        <v>120</v>
      </c>
      <c r="E441" s="103" t="s">
        <v>2336</v>
      </c>
      <c r="F441" s="104" t="s">
        <v>2337</v>
      </c>
      <c r="G441" s="105" t="s">
        <v>2338</v>
      </c>
      <c r="H441" s="106">
        <v>4</v>
      </c>
      <c r="I441" s="107">
        <v>0</v>
      </c>
      <c r="J441" s="107">
        <f t="shared" si="6"/>
        <v>0</v>
      </c>
      <c r="K441" s="104" t="s">
        <v>1</v>
      </c>
      <c r="L441" s="27"/>
    </row>
    <row r="442" spans="2:12" s="1" customFormat="1" ht="24" customHeight="1">
      <c r="B442" s="101"/>
      <c r="C442" s="102" t="s">
        <v>1048</v>
      </c>
      <c r="D442" s="102" t="s">
        <v>120</v>
      </c>
      <c r="E442" s="103" t="s">
        <v>2339</v>
      </c>
      <c r="F442" s="104" t="s">
        <v>2340</v>
      </c>
      <c r="G442" s="105" t="s">
        <v>2338</v>
      </c>
      <c r="H442" s="106">
        <v>30</v>
      </c>
      <c r="I442" s="107">
        <v>0</v>
      </c>
      <c r="J442" s="107">
        <f t="shared" si="6"/>
        <v>0</v>
      </c>
      <c r="K442" s="104" t="s">
        <v>1</v>
      </c>
      <c r="L442" s="27"/>
    </row>
    <row r="443" spans="2:12" s="1" customFormat="1" ht="24" customHeight="1">
      <c r="B443" s="101"/>
      <c r="C443" s="102" t="s">
        <v>1051</v>
      </c>
      <c r="D443" s="102" t="s">
        <v>120</v>
      </c>
      <c r="E443" s="103" t="s">
        <v>2341</v>
      </c>
      <c r="F443" s="104" t="s">
        <v>2342</v>
      </c>
      <c r="G443" s="105" t="s">
        <v>2338</v>
      </c>
      <c r="H443" s="106">
        <v>15</v>
      </c>
      <c r="I443" s="107">
        <v>0</v>
      </c>
      <c r="J443" s="107">
        <f t="shared" si="6"/>
        <v>0</v>
      </c>
      <c r="K443" s="104" t="s">
        <v>1</v>
      </c>
      <c r="L443" s="27"/>
    </row>
    <row r="444" spans="2:12" s="1" customFormat="1" ht="24" customHeight="1">
      <c r="B444" s="101"/>
      <c r="C444" s="102" t="s">
        <v>1054</v>
      </c>
      <c r="D444" s="102" t="s">
        <v>120</v>
      </c>
      <c r="E444" s="103" t="s">
        <v>2343</v>
      </c>
      <c r="F444" s="104" t="s">
        <v>2344</v>
      </c>
      <c r="G444" s="105" t="s">
        <v>2338</v>
      </c>
      <c r="H444" s="106">
        <v>55</v>
      </c>
      <c r="I444" s="107">
        <v>0</v>
      </c>
      <c r="J444" s="107">
        <f t="shared" si="6"/>
        <v>0</v>
      </c>
      <c r="K444" s="104" t="s">
        <v>1</v>
      </c>
      <c r="L444" s="27"/>
    </row>
    <row r="445" spans="2:12" s="1" customFormat="1" ht="24" customHeight="1">
      <c r="B445" s="101"/>
      <c r="C445" s="102" t="s">
        <v>1057</v>
      </c>
      <c r="D445" s="102" t="s">
        <v>120</v>
      </c>
      <c r="E445" s="103" t="s">
        <v>2345</v>
      </c>
      <c r="F445" s="104" t="s">
        <v>2346</v>
      </c>
      <c r="G445" s="105" t="s">
        <v>2338</v>
      </c>
      <c r="H445" s="106">
        <v>9</v>
      </c>
      <c r="I445" s="107">
        <v>0</v>
      </c>
      <c r="J445" s="107">
        <f t="shared" si="6"/>
        <v>0</v>
      </c>
      <c r="K445" s="104" t="s">
        <v>1</v>
      </c>
      <c r="L445" s="27"/>
    </row>
    <row r="446" spans="2:12" s="1" customFormat="1" ht="24" customHeight="1">
      <c r="B446" s="101"/>
      <c r="C446" s="102" t="s">
        <v>1060</v>
      </c>
      <c r="D446" s="102" t="s">
        <v>120</v>
      </c>
      <c r="E446" s="103" t="s">
        <v>2347</v>
      </c>
      <c r="F446" s="104" t="s">
        <v>2348</v>
      </c>
      <c r="G446" s="105" t="s">
        <v>2338</v>
      </c>
      <c r="H446" s="106">
        <v>20</v>
      </c>
      <c r="I446" s="107">
        <v>0</v>
      </c>
      <c r="J446" s="107">
        <f t="shared" si="6"/>
        <v>0</v>
      </c>
      <c r="K446" s="104" t="s">
        <v>1</v>
      </c>
      <c r="L446" s="27"/>
    </row>
    <row r="447" spans="2:12" s="1" customFormat="1" ht="24" customHeight="1">
      <c r="B447" s="101"/>
      <c r="C447" s="102" t="s">
        <v>1063</v>
      </c>
      <c r="D447" s="102" t="s">
        <v>120</v>
      </c>
      <c r="E447" s="103" t="s">
        <v>2349</v>
      </c>
      <c r="F447" s="104" t="s">
        <v>2350</v>
      </c>
      <c r="G447" s="105" t="s">
        <v>211</v>
      </c>
      <c r="H447" s="106">
        <v>20</v>
      </c>
      <c r="I447" s="107">
        <v>0</v>
      </c>
      <c r="J447" s="107">
        <f t="shared" si="6"/>
        <v>0</v>
      </c>
      <c r="K447" s="104" t="s">
        <v>1</v>
      </c>
      <c r="L447" s="27"/>
    </row>
    <row r="448" spans="2:12" s="1" customFormat="1" ht="24" customHeight="1">
      <c r="B448" s="101"/>
      <c r="C448" s="102" t="s">
        <v>1068</v>
      </c>
      <c r="D448" s="102" t="s">
        <v>120</v>
      </c>
      <c r="E448" s="103" t="s">
        <v>2351</v>
      </c>
      <c r="F448" s="104" t="s">
        <v>2352</v>
      </c>
      <c r="G448" s="105" t="s">
        <v>211</v>
      </c>
      <c r="H448" s="106">
        <v>4</v>
      </c>
      <c r="I448" s="107">
        <v>0</v>
      </c>
      <c r="J448" s="107">
        <f t="shared" si="6"/>
        <v>0</v>
      </c>
      <c r="K448" s="104" t="s">
        <v>1</v>
      </c>
      <c r="L448" s="27"/>
    </row>
    <row r="449" spans="2:12" s="1" customFormat="1" ht="24" customHeight="1">
      <c r="B449" s="101"/>
      <c r="C449" s="102" t="s">
        <v>1071</v>
      </c>
      <c r="D449" s="102" t="s">
        <v>120</v>
      </c>
      <c r="E449" s="103" t="s">
        <v>2353</v>
      </c>
      <c r="F449" s="104" t="s">
        <v>2354</v>
      </c>
      <c r="G449" s="105" t="s">
        <v>211</v>
      </c>
      <c r="H449" s="106">
        <v>80</v>
      </c>
      <c r="I449" s="107">
        <v>0</v>
      </c>
      <c r="J449" s="107">
        <f t="shared" si="6"/>
        <v>0</v>
      </c>
      <c r="K449" s="104" t="s">
        <v>1</v>
      </c>
      <c r="L449" s="27"/>
    </row>
    <row r="450" spans="2:12" s="1" customFormat="1" ht="24" customHeight="1">
      <c r="B450" s="101"/>
      <c r="C450" s="102" t="s">
        <v>1074</v>
      </c>
      <c r="D450" s="102" t="s">
        <v>120</v>
      </c>
      <c r="E450" s="103" t="s">
        <v>2355</v>
      </c>
      <c r="F450" s="104" t="s">
        <v>2356</v>
      </c>
      <c r="G450" s="105" t="s">
        <v>211</v>
      </c>
      <c r="H450" s="106">
        <v>3</v>
      </c>
      <c r="I450" s="107">
        <v>0</v>
      </c>
      <c r="J450" s="107">
        <f t="shared" si="6"/>
        <v>0</v>
      </c>
      <c r="K450" s="104" t="s">
        <v>1</v>
      </c>
      <c r="L450" s="27"/>
    </row>
    <row r="451" spans="2:12" s="1" customFormat="1" ht="24" customHeight="1">
      <c r="B451" s="101"/>
      <c r="C451" s="102" t="s">
        <v>1077</v>
      </c>
      <c r="D451" s="102" t="s">
        <v>120</v>
      </c>
      <c r="E451" s="103" t="s">
        <v>2357</v>
      </c>
      <c r="F451" s="104" t="s">
        <v>2358</v>
      </c>
      <c r="G451" s="105" t="s">
        <v>211</v>
      </c>
      <c r="H451" s="106">
        <v>10</v>
      </c>
      <c r="I451" s="107">
        <v>0</v>
      </c>
      <c r="J451" s="107">
        <f t="shared" si="6"/>
        <v>0</v>
      </c>
      <c r="K451" s="104" t="s">
        <v>1</v>
      </c>
      <c r="L451" s="27"/>
    </row>
    <row r="452" spans="2:12" s="1" customFormat="1" ht="6.95" customHeight="1">
      <c r="B452" s="39"/>
      <c r="C452" s="40"/>
      <c r="D452" s="40"/>
      <c r="E452" s="40"/>
      <c r="F452" s="40"/>
      <c r="G452" s="40"/>
      <c r="H452" s="40"/>
      <c r="I452" s="40"/>
      <c r="J452" s="40"/>
      <c r="K452" s="40"/>
      <c r="L452" s="27"/>
    </row>
  </sheetData>
  <autoFilter ref="C134:K451"/>
  <mergeCells count="8">
    <mergeCell ref="E87:H87"/>
    <mergeCell ref="E125:H125"/>
    <mergeCell ref="E127:H127"/>
    <mergeCell ref="E7:H7"/>
    <mergeCell ref="E9:H9"/>
    <mergeCell ref="E18:H18"/>
    <mergeCell ref="E27:H27"/>
    <mergeCell ref="E85:H85"/>
  </mergeCells>
  <pageMargins left="0.39370078740157483" right="0.39370078740157483" top="0.39370078740157483" bottom="0.39370078740157483" header="0" footer="0"/>
  <pageSetup paperSize="9" scale="89"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Rekapitulácia stavby</vt:lpstr>
      <vt:lpstr>1 - Stavebná časť</vt:lpstr>
      <vt:lpstr>2 - Vonkajšie žalúzie</vt:lpstr>
      <vt:lpstr>3 - Vzduchotechnika</vt:lpstr>
      <vt:lpstr>4 - Plynoinštalácia</vt:lpstr>
      <vt:lpstr>5 - Zdravotechnika</vt:lpstr>
      <vt:lpstr>6 - Vykurovanie</vt:lpstr>
      <vt:lpstr>7 - Elektroinštalácia</vt:lpstr>
      <vt:lpstr>'1 - Stavebná časť'!Názvy_tisku</vt:lpstr>
      <vt:lpstr>'2 - Vonkajšie žalúzie'!Názvy_tisku</vt:lpstr>
      <vt:lpstr>'3 - Vzduchotechnika'!Názvy_tisku</vt:lpstr>
      <vt:lpstr>'4 - Plynoinštalácia'!Názvy_tisku</vt:lpstr>
      <vt:lpstr>'5 - Zdravotechnika'!Názvy_tisku</vt:lpstr>
      <vt:lpstr>'6 - Vykurovanie'!Názvy_tisku</vt:lpstr>
      <vt:lpstr>'7 - Elektroinštalácia'!Názvy_tisku</vt:lpstr>
      <vt:lpstr>'Rekapitulácia stavby'!Názvy_tisku</vt:lpstr>
      <vt:lpstr>'1 - Stavebná časť'!Oblast_tisku</vt:lpstr>
      <vt:lpstr>'2 - Vonkajšie žalúzie'!Oblast_tisku</vt:lpstr>
      <vt:lpstr>'3 - Vzduchotechnika'!Oblast_tisku</vt:lpstr>
      <vt:lpstr>'4 - Plynoinštalácia'!Oblast_tisku</vt:lpstr>
      <vt:lpstr>'5 - Zdravotechnika'!Oblast_tisku</vt:lpstr>
      <vt:lpstr>'6 - Vykurovanie'!Oblast_tisku</vt:lpstr>
      <vt:lpstr>'7 - Elektroinštalácia'!Oblast_tisku</vt:lpstr>
      <vt:lpstr>'Rekapitulácia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lenka rusnáková</dc:creator>
  <cp:lastModifiedBy>HP</cp:lastModifiedBy>
  <cp:lastPrinted>2019-03-05T22:19:26Z</cp:lastPrinted>
  <dcterms:created xsi:type="dcterms:W3CDTF">2019-03-05T22:12:12Z</dcterms:created>
  <dcterms:modified xsi:type="dcterms:W3CDTF">2021-09-20T06:48:07Z</dcterms:modified>
</cp:coreProperties>
</file>