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C:\Users\daniela.krcova\Desktop\"/>
    </mc:Choice>
  </mc:AlternateContent>
  <xr:revisionPtr revIDLastSave="0" documentId="8_{B88DF8BC-3B4E-4659-990D-A8B78C9A2DA7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Rekapitulácia stavby" sheetId="1" r:id="rId1"/>
    <sheet name="EPS" sheetId="10" r:id="rId2"/>
    <sheet name="HSP_NDC" sheetId="9" r:id="rId3"/>
    <sheet name="01-1 - SO-01 Objekt nocľa..." sheetId="2" r:id="rId4"/>
    <sheet name="01-2 - SO-04 Oplotenie" sheetId="3" r:id="rId5"/>
    <sheet name="01-3 - SO-05 Spevnené plo..." sheetId="4" r:id="rId6"/>
    <sheet name="10 - Prípojka kanalizácie" sheetId="5" r:id="rId7"/>
    <sheet name="09 - Prípojka vody" sheetId="6" r:id="rId8"/>
  </sheets>
  <definedNames>
    <definedName name="_xlnm._FilterDatabase" localSheetId="3" hidden="1">'01-1 - SO-01 Objekt nocľa...'!$C$147:$L$748</definedName>
    <definedName name="_xlnm._FilterDatabase" localSheetId="4" hidden="1">'01-2 - SO-04 Oplotenie'!$C$124:$L$184</definedName>
    <definedName name="_xlnm._FilterDatabase" localSheetId="5" hidden="1">'01-3 - SO-05 Spevnené plo...'!$C$120:$L$182</definedName>
    <definedName name="_xlnm._FilterDatabase" localSheetId="7" hidden="1">'09 - Prípojka vody'!$C$126:$L$222</definedName>
    <definedName name="_xlnm._FilterDatabase" localSheetId="6" hidden="1">'10 - Prípojka kanalizácie'!$C$121:$L$190</definedName>
    <definedName name="_xlnm.Print_Titles" localSheetId="3">'01-1 - SO-01 Objekt nocľa...'!$147:$147</definedName>
    <definedName name="_xlnm.Print_Titles" localSheetId="4">'01-2 - SO-04 Oplotenie'!$124:$124</definedName>
    <definedName name="_xlnm.Print_Titles" localSheetId="5">'01-3 - SO-05 Spevnené plo...'!$120:$120</definedName>
    <definedName name="_xlnm.Print_Titles" localSheetId="7">'09 - Prípojka vody'!$126:$126</definedName>
    <definedName name="_xlnm.Print_Titles" localSheetId="6">'10 - Prípojka kanalizácie'!$121:$121</definedName>
    <definedName name="_xlnm.Print_Titles" localSheetId="0">'Rekapitulácia stavby'!$92:$92</definedName>
    <definedName name="_xlnm.Print_Area" localSheetId="3">'01-1 - SO-01 Objekt nocľa...'!$C$4:$K$76,'01-1 - SO-01 Objekt nocľa...'!$C$82:$K$129,'01-1 - SO-01 Objekt nocľa...'!$C$135:$K$748</definedName>
    <definedName name="_xlnm.Print_Area" localSheetId="4">'01-2 - SO-04 Oplotenie'!$C$4:$K$76,'01-2 - SO-04 Oplotenie'!$C$82:$K$106,'01-2 - SO-04 Oplotenie'!$C$112:$K$184</definedName>
    <definedName name="_xlnm.Print_Area" localSheetId="5">'01-3 - SO-05 Spevnené plo...'!$C$4:$K$76,'01-3 - SO-05 Spevnené plo...'!$C$82:$K$102,'01-3 - SO-05 Spevnené plo...'!$C$108:$K$182</definedName>
    <definedName name="_xlnm.Print_Area" localSheetId="7">'09 - Prípojka vody'!$C$4:$K$76,'09 - Prípojka vody'!$C$82:$K$108,'09 - Prípojka vody'!$C$114:$K$222</definedName>
    <definedName name="_xlnm.Print_Area" localSheetId="6">'10 - Prípojka kanalizácie'!$C$4:$K$76,'10 - Prípojka kanalizácie'!$C$82:$K$103,'10 - Prípojka kanalizácie'!$C$109:$K$190</definedName>
    <definedName name="_xlnm.Print_Area" localSheetId="0">'Rekapitulácia stavby'!$D$4:$AO$76,'Rekapitulácia stavby'!$C$82:$AQ$100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10" l="1"/>
  <c r="I14" i="10"/>
  <c r="D15" i="10"/>
  <c r="I15" i="10" s="1"/>
  <c r="I16" i="10"/>
  <c r="D17" i="10"/>
  <c r="I17" i="10" s="1"/>
  <c r="I19" i="10"/>
  <c r="I20" i="10"/>
  <c r="I22" i="10"/>
  <c r="I24" i="10"/>
  <c r="I25" i="10"/>
  <c r="I26" i="10"/>
  <c r="I28" i="10"/>
  <c r="I35" i="10"/>
  <c r="I36" i="10"/>
  <c r="I37" i="10"/>
  <c r="I38" i="10"/>
  <c r="I39" i="10"/>
  <c r="I40" i="10"/>
  <c r="I41" i="10"/>
  <c r="I42" i="10"/>
  <c r="I43" i="10"/>
  <c r="I55" i="10"/>
  <c r="I56" i="10"/>
  <c r="F76" i="10"/>
  <c r="F77" i="10" s="1"/>
  <c r="K76" i="10"/>
  <c r="L76" i="10" s="1"/>
  <c r="I12" i="9"/>
  <c r="I14" i="9"/>
  <c r="I15" i="9"/>
  <c r="I16" i="9"/>
  <c r="I19" i="9"/>
  <c r="I21" i="9"/>
  <c r="I23" i="9"/>
  <c r="I26" i="9"/>
  <c r="I27" i="9"/>
  <c r="I29" i="9"/>
  <c r="I30" i="9"/>
  <c r="I31" i="9"/>
  <c r="I32" i="9"/>
  <c r="I33" i="9"/>
  <c r="I34" i="9"/>
  <c r="I40" i="9"/>
  <c r="I41" i="9"/>
  <c r="I43" i="9"/>
  <c r="I44" i="9"/>
  <c r="I45" i="9"/>
  <c r="I55" i="9"/>
  <c r="I56" i="9"/>
  <c r="K205" i="6"/>
  <c r="K39" i="6"/>
  <c r="K38" i="6"/>
  <c r="BA99" i="1"/>
  <c r="K37" i="6"/>
  <c r="AZ99" i="1"/>
  <c r="BI221" i="6"/>
  <c r="BH221" i="6"/>
  <c r="BG221" i="6"/>
  <c r="BE221" i="6"/>
  <c r="X221" i="6"/>
  <c r="X220" i="6"/>
  <c r="X219" i="6"/>
  <c r="V221" i="6"/>
  <c r="V220" i="6"/>
  <c r="V219" i="6"/>
  <c r="T221" i="6"/>
  <c r="T220" i="6"/>
  <c r="T219" i="6" s="1"/>
  <c r="P221" i="6"/>
  <c r="BI217" i="6"/>
  <c r="BH217" i="6"/>
  <c r="BG217" i="6"/>
  <c r="BE217" i="6"/>
  <c r="X217" i="6"/>
  <c r="V217" i="6"/>
  <c r="T217" i="6"/>
  <c r="P217" i="6"/>
  <c r="BI215" i="6"/>
  <c r="BH215" i="6"/>
  <c r="BG215" i="6"/>
  <c r="BE215" i="6"/>
  <c r="X215" i="6"/>
  <c r="V215" i="6"/>
  <c r="T215" i="6"/>
  <c r="P215" i="6"/>
  <c r="BI213" i="6"/>
  <c r="BH213" i="6"/>
  <c r="BG213" i="6"/>
  <c r="BE213" i="6"/>
  <c r="X213" i="6"/>
  <c r="V213" i="6"/>
  <c r="T213" i="6"/>
  <c r="P213" i="6"/>
  <c r="BI211" i="6"/>
  <c r="BH211" i="6"/>
  <c r="BG211" i="6"/>
  <c r="BE211" i="6"/>
  <c r="X211" i="6"/>
  <c r="V211" i="6"/>
  <c r="T211" i="6"/>
  <c r="P211" i="6"/>
  <c r="BI209" i="6"/>
  <c r="BH209" i="6"/>
  <c r="BG209" i="6"/>
  <c r="BE209" i="6"/>
  <c r="X209" i="6"/>
  <c r="V209" i="6"/>
  <c r="T209" i="6"/>
  <c r="P209" i="6"/>
  <c r="BI207" i="6"/>
  <c r="BH207" i="6"/>
  <c r="BG207" i="6"/>
  <c r="BE207" i="6"/>
  <c r="X207" i="6"/>
  <c r="V207" i="6"/>
  <c r="T207" i="6"/>
  <c r="P207" i="6"/>
  <c r="K104" i="6"/>
  <c r="J104" i="6"/>
  <c r="I104" i="6"/>
  <c r="BI202" i="6"/>
  <c r="BH202" i="6"/>
  <c r="BG202" i="6"/>
  <c r="BE202" i="6"/>
  <c r="X202" i="6"/>
  <c r="V202" i="6"/>
  <c r="T202" i="6"/>
  <c r="P202" i="6"/>
  <c r="BI200" i="6"/>
  <c r="BH200" i="6"/>
  <c r="BG200" i="6"/>
  <c r="BE200" i="6"/>
  <c r="X200" i="6"/>
  <c r="V200" i="6"/>
  <c r="T200" i="6"/>
  <c r="P200" i="6"/>
  <c r="BI197" i="6"/>
  <c r="BH197" i="6"/>
  <c r="BG197" i="6"/>
  <c r="BE197" i="6"/>
  <c r="X197" i="6"/>
  <c r="V197" i="6"/>
  <c r="T197" i="6"/>
  <c r="P197" i="6"/>
  <c r="BI195" i="6"/>
  <c r="BH195" i="6"/>
  <c r="BG195" i="6"/>
  <c r="BE195" i="6"/>
  <c r="X195" i="6"/>
  <c r="V195" i="6"/>
  <c r="T195" i="6"/>
  <c r="P195" i="6"/>
  <c r="BI193" i="6"/>
  <c r="BH193" i="6"/>
  <c r="BG193" i="6"/>
  <c r="BE193" i="6"/>
  <c r="X193" i="6"/>
  <c r="V193" i="6"/>
  <c r="T193" i="6"/>
  <c r="P193" i="6"/>
  <c r="BI191" i="6"/>
  <c r="BH191" i="6"/>
  <c r="BG191" i="6"/>
  <c r="BE191" i="6"/>
  <c r="X191" i="6"/>
  <c r="V191" i="6"/>
  <c r="T191" i="6"/>
  <c r="P191" i="6"/>
  <c r="BI189" i="6"/>
  <c r="BH189" i="6"/>
  <c r="BG189" i="6"/>
  <c r="BE189" i="6"/>
  <c r="X189" i="6"/>
  <c r="V189" i="6"/>
  <c r="T189" i="6"/>
  <c r="P189" i="6"/>
  <c r="BI187" i="6"/>
  <c r="BH187" i="6"/>
  <c r="BG187" i="6"/>
  <c r="BE187" i="6"/>
  <c r="X187" i="6"/>
  <c r="V187" i="6"/>
  <c r="T187" i="6"/>
  <c r="P187" i="6"/>
  <c r="BI185" i="6"/>
  <c r="BH185" i="6"/>
  <c r="BG185" i="6"/>
  <c r="BE185" i="6"/>
  <c r="X185" i="6"/>
  <c r="V185" i="6"/>
  <c r="T185" i="6"/>
  <c r="P185" i="6"/>
  <c r="BI183" i="6"/>
  <c r="BH183" i="6"/>
  <c r="BG183" i="6"/>
  <c r="BE183" i="6"/>
  <c r="X183" i="6"/>
  <c r="V183" i="6"/>
  <c r="T183" i="6"/>
  <c r="P183" i="6"/>
  <c r="BI181" i="6"/>
  <c r="BH181" i="6"/>
  <c r="BG181" i="6"/>
  <c r="BE181" i="6"/>
  <c r="X181" i="6"/>
  <c r="V181" i="6"/>
  <c r="T181" i="6"/>
  <c r="P181" i="6"/>
  <c r="BI179" i="6"/>
  <c r="BH179" i="6"/>
  <c r="BG179" i="6"/>
  <c r="BE179" i="6"/>
  <c r="X179" i="6"/>
  <c r="V179" i="6"/>
  <c r="T179" i="6"/>
  <c r="P179" i="6"/>
  <c r="BI177" i="6"/>
  <c r="BH177" i="6"/>
  <c r="BG177" i="6"/>
  <c r="BE177" i="6"/>
  <c r="X177" i="6"/>
  <c r="V177" i="6"/>
  <c r="T177" i="6"/>
  <c r="P177" i="6"/>
  <c r="BI175" i="6"/>
  <c r="BH175" i="6"/>
  <c r="BG175" i="6"/>
  <c r="BE175" i="6"/>
  <c r="X175" i="6"/>
  <c r="V175" i="6"/>
  <c r="T175" i="6"/>
  <c r="P175" i="6"/>
  <c r="BI173" i="6"/>
  <c r="BH173" i="6"/>
  <c r="BG173" i="6"/>
  <c r="BE173" i="6"/>
  <c r="X173" i="6"/>
  <c r="V173" i="6"/>
  <c r="T173" i="6"/>
  <c r="P173" i="6"/>
  <c r="BI171" i="6"/>
  <c r="BH171" i="6"/>
  <c r="BG171" i="6"/>
  <c r="BE171" i="6"/>
  <c r="X171" i="6"/>
  <c r="V171" i="6"/>
  <c r="T171" i="6"/>
  <c r="P171" i="6"/>
  <c r="BI168" i="6"/>
  <c r="BH168" i="6"/>
  <c r="BG168" i="6"/>
  <c r="BE168" i="6"/>
  <c r="X168" i="6"/>
  <c r="X167" i="6"/>
  <c r="V168" i="6"/>
  <c r="V167" i="6" s="1"/>
  <c r="T168" i="6"/>
  <c r="T167" i="6"/>
  <c r="P168" i="6"/>
  <c r="BI165" i="6"/>
  <c r="BH165" i="6"/>
  <c r="BG165" i="6"/>
  <c r="BE165" i="6"/>
  <c r="X165" i="6"/>
  <c r="V165" i="6"/>
  <c r="T165" i="6"/>
  <c r="P165" i="6"/>
  <c r="BI163" i="6"/>
  <c r="BH163" i="6"/>
  <c r="BG163" i="6"/>
  <c r="BE163" i="6"/>
  <c r="X163" i="6"/>
  <c r="V163" i="6"/>
  <c r="T163" i="6"/>
  <c r="P163" i="6"/>
  <c r="BI160" i="6"/>
  <c r="BH160" i="6"/>
  <c r="BG160" i="6"/>
  <c r="BE160" i="6"/>
  <c r="X160" i="6"/>
  <c r="V160" i="6"/>
  <c r="T160" i="6"/>
  <c r="P160" i="6"/>
  <c r="BI158" i="6"/>
  <c r="BH158" i="6"/>
  <c r="BG158" i="6"/>
  <c r="BE158" i="6"/>
  <c r="X158" i="6"/>
  <c r="V158" i="6"/>
  <c r="T158" i="6"/>
  <c r="P158" i="6"/>
  <c r="BI156" i="6"/>
  <c r="BH156" i="6"/>
  <c r="BG156" i="6"/>
  <c r="BE156" i="6"/>
  <c r="X156" i="6"/>
  <c r="V156" i="6"/>
  <c r="T156" i="6"/>
  <c r="P156" i="6"/>
  <c r="BI154" i="6"/>
  <c r="BH154" i="6"/>
  <c r="BG154" i="6"/>
  <c r="BE154" i="6"/>
  <c r="X154" i="6"/>
  <c r="V154" i="6"/>
  <c r="T154" i="6"/>
  <c r="P154" i="6"/>
  <c r="BI152" i="6"/>
  <c r="BH152" i="6"/>
  <c r="BG152" i="6"/>
  <c r="BE152" i="6"/>
  <c r="X152" i="6"/>
  <c r="V152" i="6"/>
  <c r="T152" i="6"/>
  <c r="P152" i="6"/>
  <c r="BI150" i="6"/>
  <c r="BH150" i="6"/>
  <c r="BG150" i="6"/>
  <c r="BE150" i="6"/>
  <c r="X150" i="6"/>
  <c r="V150" i="6"/>
  <c r="T150" i="6"/>
  <c r="P150" i="6"/>
  <c r="BI148" i="6"/>
  <c r="BH148" i="6"/>
  <c r="BG148" i="6"/>
  <c r="BE148" i="6"/>
  <c r="X148" i="6"/>
  <c r="V148" i="6"/>
  <c r="T148" i="6"/>
  <c r="P148" i="6"/>
  <c r="BI146" i="6"/>
  <c r="BH146" i="6"/>
  <c r="BG146" i="6"/>
  <c r="BE146" i="6"/>
  <c r="X146" i="6"/>
  <c r="V146" i="6"/>
  <c r="T146" i="6"/>
  <c r="P146" i="6"/>
  <c r="BI144" i="6"/>
  <c r="BH144" i="6"/>
  <c r="BG144" i="6"/>
  <c r="BE144" i="6"/>
  <c r="X144" i="6"/>
  <c r="V144" i="6"/>
  <c r="T144" i="6"/>
  <c r="P144" i="6"/>
  <c r="BI142" i="6"/>
  <c r="BH142" i="6"/>
  <c r="BG142" i="6"/>
  <c r="BE142" i="6"/>
  <c r="X142" i="6"/>
  <c r="V142" i="6"/>
  <c r="T142" i="6"/>
  <c r="P142" i="6"/>
  <c r="BI140" i="6"/>
  <c r="BH140" i="6"/>
  <c r="BG140" i="6"/>
  <c r="BE140" i="6"/>
  <c r="X140" i="6"/>
  <c r="V140" i="6"/>
  <c r="T140" i="6"/>
  <c r="P140" i="6"/>
  <c r="BI138" i="6"/>
  <c r="BH138" i="6"/>
  <c r="BG138" i="6"/>
  <c r="BE138" i="6"/>
  <c r="X138" i="6"/>
  <c r="V138" i="6"/>
  <c r="T138" i="6"/>
  <c r="P138" i="6"/>
  <c r="BI136" i="6"/>
  <c r="BH136" i="6"/>
  <c r="BG136" i="6"/>
  <c r="BE136" i="6"/>
  <c r="X136" i="6"/>
  <c r="V136" i="6"/>
  <c r="T136" i="6"/>
  <c r="P136" i="6"/>
  <c r="BI134" i="6"/>
  <c r="BH134" i="6"/>
  <c r="BG134" i="6"/>
  <c r="BE134" i="6"/>
  <c r="X134" i="6"/>
  <c r="V134" i="6"/>
  <c r="T134" i="6"/>
  <c r="P134" i="6"/>
  <c r="BI132" i="6"/>
  <c r="BH132" i="6"/>
  <c r="BG132" i="6"/>
  <c r="BE132" i="6"/>
  <c r="X132" i="6"/>
  <c r="V132" i="6"/>
  <c r="T132" i="6"/>
  <c r="P132" i="6"/>
  <c r="BI130" i="6"/>
  <c r="BH130" i="6"/>
  <c r="BG130" i="6"/>
  <c r="BE130" i="6"/>
  <c r="X130" i="6"/>
  <c r="V130" i="6"/>
  <c r="T130" i="6"/>
  <c r="P130" i="6"/>
  <c r="F121" i="6"/>
  <c r="E119" i="6"/>
  <c r="F89" i="6"/>
  <c r="E87" i="6"/>
  <c r="J24" i="6"/>
  <c r="E24" i="6"/>
  <c r="J124" i="6" s="1"/>
  <c r="J23" i="6"/>
  <c r="J21" i="6"/>
  <c r="E21" i="6"/>
  <c r="J123" i="6" s="1"/>
  <c r="J20" i="6"/>
  <c r="J18" i="6"/>
  <c r="E18" i="6"/>
  <c r="F124" i="6" s="1"/>
  <c r="J17" i="6"/>
  <c r="J15" i="6"/>
  <c r="E15" i="6"/>
  <c r="F123" i="6" s="1"/>
  <c r="J14" i="6"/>
  <c r="J12" i="6"/>
  <c r="J121" i="6" s="1"/>
  <c r="E7" i="6"/>
  <c r="E117" i="6"/>
  <c r="K39" i="5"/>
  <c r="K38" i="5"/>
  <c r="BA98" i="1" s="1"/>
  <c r="K37" i="5"/>
  <c r="AZ98" i="1" s="1"/>
  <c r="BI189" i="5"/>
  <c r="BH189" i="5"/>
  <c r="BG189" i="5"/>
  <c r="BE189" i="5"/>
  <c r="X189" i="5"/>
  <c r="V189" i="5"/>
  <c r="T189" i="5"/>
  <c r="P189" i="5"/>
  <c r="BI187" i="5"/>
  <c r="BH187" i="5"/>
  <c r="BG187" i="5"/>
  <c r="BE187" i="5"/>
  <c r="X187" i="5"/>
  <c r="V187" i="5"/>
  <c r="T187" i="5"/>
  <c r="P187" i="5"/>
  <c r="BI184" i="5"/>
  <c r="BH184" i="5"/>
  <c r="BG184" i="5"/>
  <c r="BE184" i="5"/>
  <c r="X184" i="5"/>
  <c r="V184" i="5"/>
  <c r="T184" i="5"/>
  <c r="P184" i="5"/>
  <c r="BI182" i="5"/>
  <c r="BH182" i="5"/>
  <c r="BG182" i="5"/>
  <c r="BE182" i="5"/>
  <c r="X182" i="5"/>
  <c r="V182" i="5"/>
  <c r="T182" i="5"/>
  <c r="P182" i="5"/>
  <c r="BI180" i="5"/>
  <c r="BH180" i="5"/>
  <c r="BG180" i="5"/>
  <c r="BE180" i="5"/>
  <c r="X180" i="5"/>
  <c r="V180" i="5"/>
  <c r="T180" i="5"/>
  <c r="P180" i="5"/>
  <c r="BI178" i="5"/>
  <c r="BH178" i="5"/>
  <c r="BG178" i="5"/>
  <c r="BE178" i="5"/>
  <c r="X178" i="5"/>
  <c r="V178" i="5"/>
  <c r="T178" i="5"/>
  <c r="P178" i="5"/>
  <c r="BI176" i="5"/>
  <c r="BH176" i="5"/>
  <c r="BG176" i="5"/>
  <c r="BE176" i="5"/>
  <c r="X176" i="5"/>
  <c r="V176" i="5"/>
  <c r="T176" i="5"/>
  <c r="P176" i="5"/>
  <c r="BI174" i="5"/>
  <c r="BH174" i="5"/>
  <c r="BG174" i="5"/>
  <c r="BE174" i="5"/>
  <c r="X174" i="5"/>
  <c r="V174" i="5"/>
  <c r="T174" i="5"/>
  <c r="P174" i="5"/>
  <c r="BI172" i="5"/>
  <c r="BH172" i="5"/>
  <c r="BG172" i="5"/>
  <c r="BE172" i="5"/>
  <c r="X172" i="5"/>
  <c r="V172" i="5"/>
  <c r="T172" i="5"/>
  <c r="P172" i="5"/>
  <c r="BI170" i="5"/>
  <c r="BH170" i="5"/>
  <c r="BG170" i="5"/>
  <c r="BE170" i="5"/>
  <c r="X170" i="5"/>
  <c r="V170" i="5"/>
  <c r="T170" i="5"/>
  <c r="P170" i="5"/>
  <c r="BI168" i="5"/>
  <c r="BH168" i="5"/>
  <c r="BG168" i="5"/>
  <c r="BE168" i="5"/>
  <c r="X168" i="5"/>
  <c r="V168" i="5"/>
  <c r="T168" i="5"/>
  <c r="P168" i="5"/>
  <c r="BI166" i="5"/>
  <c r="BH166" i="5"/>
  <c r="BG166" i="5"/>
  <c r="BE166" i="5"/>
  <c r="X166" i="5"/>
  <c r="V166" i="5"/>
  <c r="T166" i="5"/>
  <c r="P166" i="5"/>
  <c r="BI163" i="5"/>
  <c r="BH163" i="5"/>
  <c r="BG163" i="5"/>
  <c r="BE163" i="5"/>
  <c r="X163" i="5"/>
  <c r="X162" i="5" s="1"/>
  <c r="V163" i="5"/>
  <c r="V162" i="5" s="1"/>
  <c r="T163" i="5"/>
  <c r="T162" i="5" s="1"/>
  <c r="P163" i="5"/>
  <c r="BI160" i="5"/>
  <c r="BH160" i="5"/>
  <c r="BG160" i="5"/>
  <c r="BE160" i="5"/>
  <c r="X160" i="5"/>
  <c r="V160" i="5"/>
  <c r="T160" i="5"/>
  <c r="P160" i="5"/>
  <c r="BI158" i="5"/>
  <c r="BH158" i="5"/>
  <c r="BG158" i="5"/>
  <c r="BE158" i="5"/>
  <c r="X158" i="5"/>
  <c r="V158" i="5"/>
  <c r="T158" i="5"/>
  <c r="P158" i="5"/>
  <c r="BI155" i="5"/>
  <c r="BH155" i="5"/>
  <c r="BG155" i="5"/>
  <c r="BE155" i="5"/>
  <c r="X155" i="5"/>
  <c r="V155" i="5"/>
  <c r="T155" i="5"/>
  <c r="P155" i="5"/>
  <c r="BI153" i="5"/>
  <c r="BH153" i="5"/>
  <c r="BG153" i="5"/>
  <c r="BE153" i="5"/>
  <c r="X153" i="5"/>
  <c r="V153" i="5"/>
  <c r="T153" i="5"/>
  <c r="P153" i="5"/>
  <c r="BI151" i="5"/>
  <c r="BH151" i="5"/>
  <c r="BG151" i="5"/>
  <c r="BE151" i="5"/>
  <c r="X151" i="5"/>
  <c r="V151" i="5"/>
  <c r="T151" i="5"/>
  <c r="P151" i="5"/>
  <c r="BI149" i="5"/>
  <c r="BH149" i="5"/>
  <c r="BG149" i="5"/>
  <c r="BE149" i="5"/>
  <c r="X149" i="5"/>
  <c r="V149" i="5"/>
  <c r="T149" i="5"/>
  <c r="P149" i="5"/>
  <c r="BI147" i="5"/>
  <c r="BH147" i="5"/>
  <c r="BG147" i="5"/>
  <c r="BE147" i="5"/>
  <c r="X147" i="5"/>
  <c r="V147" i="5"/>
  <c r="T147" i="5"/>
  <c r="P147" i="5"/>
  <c r="BI145" i="5"/>
  <c r="BH145" i="5"/>
  <c r="BG145" i="5"/>
  <c r="BE145" i="5"/>
  <c r="X145" i="5"/>
  <c r="V145" i="5"/>
  <c r="T145" i="5"/>
  <c r="P145" i="5"/>
  <c r="BI143" i="5"/>
  <c r="BH143" i="5"/>
  <c r="BG143" i="5"/>
  <c r="BE143" i="5"/>
  <c r="X143" i="5"/>
  <c r="V143" i="5"/>
  <c r="T143" i="5"/>
  <c r="P143" i="5"/>
  <c r="BI141" i="5"/>
  <c r="BH141" i="5"/>
  <c r="BG141" i="5"/>
  <c r="BE141" i="5"/>
  <c r="X141" i="5"/>
  <c r="V141" i="5"/>
  <c r="T141" i="5"/>
  <c r="P141" i="5"/>
  <c r="BI139" i="5"/>
  <c r="BH139" i="5"/>
  <c r="BG139" i="5"/>
  <c r="BE139" i="5"/>
  <c r="X139" i="5"/>
  <c r="V139" i="5"/>
  <c r="T139" i="5"/>
  <c r="P139" i="5"/>
  <c r="BI137" i="5"/>
  <c r="BH137" i="5"/>
  <c r="BG137" i="5"/>
  <c r="BE137" i="5"/>
  <c r="X137" i="5"/>
  <c r="V137" i="5"/>
  <c r="T137" i="5"/>
  <c r="P137" i="5"/>
  <c r="BI135" i="5"/>
  <c r="BH135" i="5"/>
  <c r="BG135" i="5"/>
  <c r="BE135" i="5"/>
  <c r="X135" i="5"/>
  <c r="V135" i="5"/>
  <c r="T135" i="5"/>
  <c r="P135" i="5"/>
  <c r="BI133" i="5"/>
  <c r="BH133" i="5"/>
  <c r="BG133" i="5"/>
  <c r="BE133" i="5"/>
  <c r="X133" i="5"/>
  <c r="V133" i="5"/>
  <c r="T133" i="5"/>
  <c r="P133" i="5"/>
  <c r="BI131" i="5"/>
  <c r="BH131" i="5"/>
  <c r="BG131" i="5"/>
  <c r="BE131" i="5"/>
  <c r="X131" i="5"/>
  <c r="V131" i="5"/>
  <c r="T131" i="5"/>
  <c r="P131" i="5"/>
  <c r="BI129" i="5"/>
  <c r="BH129" i="5"/>
  <c r="BG129" i="5"/>
  <c r="BE129" i="5"/>
  <c r="X129" i="5"/>
  <c r="V129" i="5"/>
  <c r="T129" i="5"/>
  <c r="P129" i="5"/>
  <c r="BI127" i="5"/>
  <c r="BH127" i="5"/>
  <c r="BG127" i="5"/>
  <c r="BE127" i="5"/>
  <c r="X127" i="5"/>
  <c r="V127" i="5"/>
  <c r="T127" i="5"/>
  <c r="P127" i="5"/>
  <c r="BI125" i="5"/>
  <c r="BH125" i="5"/>
  <c r="BG125" i="5"/>
  <c r="BE125" i="5"/>
  <c r="X125" i="5"/>
  <c r="V125" i="5"/>
  <c r="T125" i="5"/>
  <c r="P125" i="5"/>
  <c r="F116" i="5"/>
  <c r="E114" i="5"/>
  <c r="F89" i="5"/>
  <c r="E87" i="5"/>
  <c r="J24" i="5"/>
  <c r="E24" i="5"/>
  <c r="J119" i="5" s="1"/>
  <c r="J23" i="5"/>
  <c r="J21" i="5"/>
  <c r="E21" i="5"/>
  <c r="J118" i="5"/>
  <c r="J20" i="5"/>
  <c r="J18" i="5"/>
  <c r="E18" i="5"/>
  <c r="F92" i="5" s="1"/>
  <c r="J17" i="5"/>
  <c r="J15" i="5"/>
  <c r="E15" i="5"/>
  <c r="F118" i="5"/>
  <c r="J14" i="5"/>
  <c r="J12" i="5"/>
  <c r="J89" i="5"/>
  <c r="E7" i="5"/>
  <c r="E85" i="5"/>
  <c r="K39" i="4"/>
  <c r="K38" i="4"/>
  <c r="BA97" i="1"/>
  <c r="K37" i="4"/>
  <c r="AZ97" i="1" s="1"/>
  <c r="BI181" i="4"/>
  <c r="BH181" i="4"/>
  <c r="BG181" i="4"/>
  <c r="BE181" i="4"/>
  <c r="X181" i="4"/>
  <c r="V181" i="4"/>
  <c r="T181" i="4"/>
  <c r="P181" i="4"/>
  <c r="BI179" i="4"/>
  <c r="BH179" i="4"/>
  <c r="BG179" i="4"/>
  <c r="BE179" i="4"/>
  <c r="X179" i="4"/>
  <c r="V179" i="4"/>
  <c r="T179" i="4"/>
  <c r="P179" i="4"/>
  <c r="BI177" i="4"/>
  <c r="BH177" i="4"/>
  <c r="BG177" i="4"/>
  <c r="BE177" i="4"/>
  <c r="X177" i="4"/>
  <c r="V177" i="4"/>
  <c r="T177" i="4"/>
  <c r="P177" i="4"/>
  <c r="BI175" i="4"/>
  <c r="BH175" i="4"/>
  <c r="BG175" i="4"/>
  <c r="BE175" i="4"/>
  <c r="X175" i="4"/>
  <c r="V175" i="4"/>
  <c r="T175" i="4"/>
  <c r="P175" i="4"/>
  <c r="BI173" i="4"/>
  <c r="BH173" i="4"/>
  <c r="BG173" i="4"/>
  <c r="BE173" i="4"/>
  <c r="X173" i="4"/>
  <c r="V173" i="4"/>
  <c r="T173" i="4"/>
  <c r="P173" i="4"/>
  <c r="BI171" i="4"/>
  <c r="BH171" i="4"/>
  <c r="BG171" i="4"/>
  <c r="BE171" i="4"/>
  <c r="X171" i="4"/>
  <c r="V171" i="4"/>
  <c r="T171" i="4"/>
  <c r="P171" i="4"/>
  <c r="BI169" i="4"/>
  <c r="BH169" i="4"/>
  <c r="BG169" i="4"/>
  <c r="BE169" i="4"/>
  <c r="X169" i="4"/>
  <c r="V169" i="4"/>
  <c r="T169" i="4"/>
  <c r="P169" i="4"/>
  <c r="BI167" i="4"/>
  <c r="BH167" i="4"/>
  <c r="BG167" i="4"/>
  <c r="BE167" i="4"/>
  <c r="X167" i="4"/>
  <c r="V167" i="4"/>
  <c r="T167" i="4"/>
  <c r="P167" i="4"/>
  <c r="BI165" i="4"/>
  <c r="BH165" i="4"/>
  <c r="BG165" i="4"/>
  <c r="BE165" i="4"/>
  <c r="X165" i="4"/>
  <c r="V165" i="4"/>
  <c r="T165" i="4"/>
  <c r="P165" i="4"/>
  <c r="BI163" i="4"/>
  <c r="BH163" i="4"/>
  <c r="BG163" i="4"/>
  <c r="BE163" i="4"/>
  <c r="X163" i="4"/>
  <c r="V163" i="4"/>
  <c r="T163" i="4"/>
  <c r="P163" i="4"/>
  <c r="BI161" i="4"/>
  <c r="BH161" i="4"/>
  <c r="BG161" i="4"/>
  <c r="BE161" i="4"/>
  <c r="X161" i="4"/>
  <c r="V161" i="4"/>
  <c r="T161" i="4"/>
  <c r="P161" i="4"/>
  <c r="BI159" i="4"/>
  <c r="BH159" i="4"/>
  <c r="BG159" i="4"/>
  <c r="BE159" i="4"/>
  <c r="X159" i="4"/>
  <c r="V159" i="4"/>
  <c r="T159" i="4"/>
  <c r="P159" i="4"/>
  <c r="BI157" i="4"/>
  <c r="BH157" i="4"/>
  <c r="BG157" i="4"/>
  <c r="BE157" i="4"/>
  <c r="X157" i="4"/>
  <c r="V157" i="4"/>
  <c r="T157" i="4"/>
  <c r="P157" i="4"/>
  <c r="BI155" i="4"/>
  <c r="BH155" i="4"/>
  <c r="BG155" i="4"/>
  <c r="BE155" i="4"/>
  <c r="X155" i="4"/>
  <c r="V155" i="4"/>
  <c r="T155" i="4"/>
  <c r="P155" i="4"/>
  <c r="BI153" i="4"/>
  <c r="BH153" i="4"/>
  <c r="BG153" i="4"/>
  <c r="BE153" i="4"/>
  <c r="X153" i="4"/>
  <c r="V153" i="4"/>
  <c r="T153" i="4"/>
  <c r="P153" i="4"/>
  <c r="BI150" i="4"/>
  <c r="BH150" i="4"/>
  <c r="BG150" i="4"/>
  <c r="BE150" i="4"/>
  <c r="X150" i="4"/>
  <c r="V150" i="4"/>
  <c r="T150" i="4"/>
  <c r="P150" i="4"/>
  <c r="BI148" i="4"/>
  <c r="BH148" i="4"/>
  <c r="BG148" i="4"/>
  <c r="BE148" i="4"/>
  <c r="X148" i="4"/>
  <c r="V148" i="4"/>
  <c r="T148" i="4"/>
  <c r="P148" i="4"/>
  <c r="BI146" i="4"/>
  <c r="BH146" i="4"/>
  <c r="BG146" i="4"/>
  <c r="BE146" i="4"/>
  <c r="X146" i="4"/>
  <c r="V146" i="4"/>
  <c r="T146" i="4"/>
  <c r="P146" i="4"/>
  <c r="BI144" i="4"/>
  <c r="BH144" i="4"/>
  <c r="BG144" i="4"/>
  <c r="BE144" i="4"/>
  <c r="X144" i="4"/>
  <c r="V144" i="4"/>
  <c r="T144" i="4"/>
  <c r="P144" i="4"/>
  <c r="BI141" i="4"/>
  <c r="BH141" i="4"/>
  <c r="BG141" i="4"/>
  <c r="BE141" i="4"/>
  <c r="X141" i="4"/>
  <c r="X140" i="4"/>
  <c r="V141" i="4"/>
  <c r="V140" i="4" s="1"/>
  <c r="T141" i="4"/>
  <c r="T140" i="4" s="1"/>
  <c r="P141" i="4"/>
  <c r="BI138" i="4"/>
  <c r="BH138" i="4"/>
  <c r="BG138" i="4"/>
  <c r="BE138" i="4"/>
  <c r="X138" i="4"/>
  <c r="V138" i="4"/>
  <c r="T138" i="4"/>
  <c r="P138" i="4"/>
  <c r="BI136" i="4"/>
  <c r="BH136" i="4"/>
  <c r="BG136" i="4"/>
  <c r="BE136" i="4"/>
  <c r="X136" i="4"/>
  <c r="V136" i="4"/>
  <c r="T136" i="4"/>
  <c r="P136" i="4"/>
  <c r="BI134" i="4"/>
  <c r="BH134" i="4"/>
  <c r="BG134" i="4"/>
  <c r="BE134" i="4"/>
  <c r="X134" i="4"/>
  <c r="V134" i="4"/>
  <c r="T134" i="4"/>
  <c r="P134" i="4"/>
  <c r="BI132" i="4"/>
  <c r="BH132" i="4"/>
  <c r="BG132" i="4"/>
  <c r="BE132" i="4"/>
  <c r="X132" i="4"/>
  <c r="V132" i="4"/>
  <c r="T132" i="4"/>
  <c r="P132" i="4"/>
  <c r="BI130" i="4"/>
  <c r="BH130" i="4"/>
  <c r="BG130" i="4"/>
  <c r="BE130" i="4"/>
  <c r="X130" i="4"/>
  <c r="V130" i="4"/>
  <c r="T130" i="4"/>
  <c r="P130" i="4"/>
  <c r="BI128" i="4"/>
  <c r="BH128" i="4"/>
  <c r="BG128" i="4"/>
  <c r="BE128" i="4"/>
  <c r="X128" i="4"/>
  <c r="V128" i="4"/>
  <c r="T128" i="4"/>
  <c r="P128" i="4"/>
  <c r="BI126" i="4"/>
  <c r="BH126" i="4"/>
  <c r="BG126" i="4"/>
  <c r="BE126" i="4"/>
  <c r="X126" i="4"/>
  <c r="V126" i="4"/>
  <c r="T126" i="4"/>
  <c r="P126" i="4"/>
  <c r="BI124" i="4"/>
  <c r="BH124" i="4"/>
  <c r="BG124" i="4"/>
  <c r="BE124" i="4"/>
  <c r="X124" i="4"/>
  <c r="V124" i="4"/>
  <c r="T124" i="4"/>
  <c r="P124" i="4"/>
  <c r="J118" i="4"/>
  <c r="J117" i="4"/>
  <c r="F117" i="4"/>
  <c r="F115" i="4"/>
  <c r="E113" i="4"/>
  <c r="J92" i="4"/>
  <c r="J91" i="4"/>
  <c r="F91" i="4"/>
  <c r="F89" i="4"/>
  <c r="E87" i="4"/>
  <c r="J18" i="4"/>
  <c r="E18" i="4"/>
  <c r="F92" i="4" s="1"/>
  <c r="J17" i="4"/>
  <c r="J12" i="4"/>
  <c r="J89" i="4" s="1"/>
  <c r="E7" i="4"/>
  <c r="E111" i="4" s="1"/>
  <c r="K39" i="3"/>
  <c r="K38" i="3"/>
  <c r="BA96" i="1" s="1"/>
  <c r="K37" i="3"/>
  <c r="AZ96" i="1" s="1"/>
  <c r="BI183" i="3"/>
  <c r="BH183" i="3"/>
  <c r="BG183" i="3"/>
  <c r="BE183" i="3"/>
  <c r="X183" i="3"/>
  <c r="V183" i="3"/>
  <c r="T183" i="3"/>
  <c r="P183" i="3"/>
  <c r="BI181" i="3"/>
  <c r="BH181" i="3"/>
  <c r="BG181" i="3"/>
  <c r="BE181" i="3"/>
  <c r="X181" i="3"/>
  <c r="V181" i="3"/>
  <c r="T181" i="3"/>
  <c r="P181" i="3"/>
  <c r="BI179" i="3"/>
  <c r="BH179" i="3"/>
  <c r="BG179" i="3"/>
  <c r="BE179" i="3"/>
  <c r="X179" i="3"/>
  <c r="V179" i="3"/>
  <c r="T179" i="3"/>
  <c r="P179" i="3"/>
  <c r="BI177" i="3"/>
  <c r="BH177" i="3"/>
  <c r="BG177" i="3"/>
  <c r="BE177" i="3"/>
  <c r="X177" i="3"/>
  <c r="V177" i="3"/>
  <c r="T177" i="3"/>
  <c r="P177" i="3"/>
  <c r="BI175" i="3"/>
  <c r="BH175" i="3"/>
  <c r="BG175" i="3"/>
  <c r="BE175" i="3"/>
  <c r="X175" i="3"/>
  <c r="V175" i="3"/>
  <c r="T175" i="3"/>
  <c r="P175" i="3"/>
  <c r="BI173" i="3"/>
  <c r="BH173" i="3"/>
  <c r="BG173" i="3"/>
  <c r="BE173" i="3"/>
  <c r="X173" i="3"/>
  <c r="V173" i="3"/>
  <c r="T173" i="3"/>
  <c r="P173" i="3"/>
  <c r="BI171" i="3"/>
  <c r="BH171" i="3"/>
  <c r="BG171" i="3"/>
  <c r="BE171" i="3"/>
  <c r="X171" i="3"/>
  <c r="V171" i="3"/>
  <c r="T171" i="3"/>
  <c r="P171" i="3"/>
  <c r="BI168" i="3"/>
  <c r="BH168" i="3"/>
  <c r="BG168" i="3"/>
  <c r="BE168" i="3"/>
  <c r="X168" i="3"/>
  <c r="V168" i="3"/>
  <c r="T168" i="3"/>
  <c r="P168" i="3"/>
  <c r="BI166" i="3"/>
  <c r="BH166" i="3"/>
  <c r="BG166" i="3"/>
  <c r="BE166" i="3"/>
  <c r="X166" i="3"/>
  <c r="V166" i="3"/>
  <c r="T166" i="3"/>
  <c r="P166" i="3"/>
  <c r="BI162" i="3"/>
  <c r="BH162" i="3"/>
  <c r="BG162" i="3"/>
  <c r="BE162" i="3"/>
  <c r="X162" i="3"/>
  <c r="X161" i="3" s="1"/>
  <c r="V162" i="3"/>
  <c r="V161" i="3" s="1"/>
  <c r="T162" i="3"/>
  <c r="T161" i="3" s="1"/>
  <c r="P162" i="3"/>
  <c r="BI159" i="3"/>
  <c r="BH159" i="3"/>
  <c r="BG159" i="3"/>
  <c r="BE159" i="3"/>
  <c r="X159" i="3"/>
  <c r="V159" i="3"/>
  <c r="T159" i="3"/>
  <c r="P159" i="3"/>
  <c r="BI157" i="3"/>
  <c r="BH157" i="3"/>
  <c r="BG157" i="3"/>
  <c r="BE157" i="3"/>
  <c r="X157" i="3"/>
  <c r="V157" i="3"/>
  <c r="T157" i="3"/>
  <c r="P157" i="3"/>
  <c r="BI155" i="3"/>
  <c r="BH155" i="3"/>
  <c r="BG155" i="3"/>
  <c r="BE155" i="3"/>
  <c r="X155" i="3"/>
  <c r="V155" i="3"/>
  <c r="T155" i="3"/>
  <c r="P155" i="3"/>
  <c r="BI153" i="3"/>
  <c r="BH153" i="3"/>
  <c r="BG153" i="3"/>
  <c r="BE153" i="3"/>
  <c r="X153" i="3"/>
  <c r="V153" i="3"/>
  <c r="T153" i="3"/>
  <c r="P153" i="3"/>
  <c r="BI150" i="3"/>
  <c r="BH150" i="3"/>
  <c r="BG150" i="3"/>
  <c r="BE150" i="3"/>
  <c r="X150" i="3"/>
  <c r="V150" i="3"/>
  <c r="T150" i="3"/>
  <c r="P150" i="3"/>
  <c r="BI148" i="3"/>
  <c r="BH148" i="3"/>
  <c r="BG148" i="3"/>
  <c r="BE148" i="3"/>
  <c r="X148" i="3"/>
  <c r="V148" i="3"/>
  <c r="T148" i="3"/>
  <c r="P148" i="3"/>
  <c r="BI145" i="3"/>
  <c r="BH145" i="3"/>
  <c r="BG145" i="3"/>
  <c r="BE145" i="3"/>
  <c r="X145" i="3"/>
  <c r="V145" i="3"/>
  <c r="T145" i="3"/>
  <c r="P145" i="3"/>
  <c r="BI143" i="3"/>
  <c r="BH143" i="3"/>
  <c r="BG143" i="3"/>
  <c r="BE143" i="3"/>
  <c r="X143" i="3"/>
  <c r="V143" i="3"/>
  <c r="T143" i="3"/>
  <c r="P143" i="3"/>
  <c r="BI140" i="3"/>
  <c r="BH140" i="3"/>
  <c r="BG140" i="3"/>
  <c r="BE140" i="3"/>
  <c r="X140" i="3"/>
  <c r="V140" i="3"/>
  <c r="T140" i="3"/>
  <c r="P140" i="3"/>
  <c r="BI138" i="3"/>
  <c r="BH138" i="3"/>
  <c r="BG138" i="3"/>
  <c r="BE138" i="3"/>
  <c r="X138" i="3"/>
  <c r="V138" i="3"/>
  <c r="T138" i="3"/>
  <c r="P138" i="3"/>
  <c r="BI136" i="3"/>
  <c r="BH136" i="3"/>
  <c r="BG136" i="3"/>
  <c r="BE136" i="3"/>
  <c r="X136" i="3"/>
  <c r="V136" i="3"/>
  <c r="T136" i="3"/>
  <c r="P136" i="3"/>
  <c r="BI134" i="3"/>
  <c r="BH134" i="3"/>
  <c r="BG134" i="3"/>
  <c r="BE134" i="3"/>
  <c r="X134" i="3"/>
  <c r="V134" i="3"/>
  <c r="T134" i="3"/>
  <c r="P134" i="3"/>
  <c r="BI132" i="3"/>
  <c r="BH132" i="3"/>
  <c r="BG132" i="3"/>
  <c r="BE132" i="3"/>
  <c r="X132" i="3"/>
  <c r="V132" i="3"/>
  <c r="T132" i="3"/>
  <c r="P132" i="3"/>
  <c r="BI130" i="3"/>
  <c r="BH130" i="3"/>
  <c r="BG130" i="3"/>
  <c r="BE130" i="3"/>
  <c r="X130" i="3"/>
  <c r="V130" i="3"/>
  <c r="T130" i="3"/>
  <c r="P130" i="3"/>
  <c r="BI128" i="3"/>
  <c r="BH128" i="3"/>
  <c r="BG128" i="3"/>
  <c r="BE128" i="3"/>
  <c r="X128" i="3"/>
  <c r="V128" i="3"/>
  <c r="T128" i="3"/>
  <c r="P128" i="3"/>
  <c r="J122" i="3"/>
  <c r="J121" i="3"/>
  <c r="F121" i="3"/>
  <c r="F119" i="3"/>
  <c r="E117" i="3"/>
  <c r="J92" i="3"/>
  <c r="J91" i="3"/>
  <c r="F91" i="3"/>
  <c r="F89" i="3"/>
  <c r="E87" i="3"/>
  <c r="J18" i="3"/>
  <c r="E18" i="3"/>
  <c r="F122" i="3" s="1"/>
  <c r="J17" i="3"/>
  <c r="J12" i="3"/>
  <c r="J119" i="3" s="1"/>
  <c r="E7" i="3"/>
  <c r="E115" i="3" s="1"/>
  <c r="K39" i="2"/>
  <c r="K38" i="2"/>
  <c r="BA95" i="1" s="1"/>
  <c r="K37" i="2"/>
  <c r="AZ95" i="1" s="1"/>
  <c r="BI747" i="2"/>
  <c r="BH747" i="2"/>
  <c r="BG747" i="2"/>
  <c r="BE747" i="2"/>
  <c r="X747" i="2"/>
  <c r="X746" i="2" s="1"/>
  <c r="V747" i="2"/>
  <c r="V746" i="2" s="1"/>
  <c r="T747" i="2"/>
  <c r="T746" i="2"/>
  <c r="P747" i="2"/>
  <c r="BI744" i="2"/>
  <c r="BH744" i="2"/>
  <c r="BG744" i="2"/>
  <c r="BE744" i="2"/>
  <c r="X744" i="2"/>
  <c r="X743" i="2"/>
  <c r="V744" i="2"/>
  <c r="V743" i="2" s="1"/>
  <c r="T744" i="2"/>
  <c r="T743" i="2"/>
  <c r="P744" i="2"/>
  <c r="BI741" i="2"/>
  <c r="BH741" i="2"/>
  <c r="BG741" i="2"/>
  <c r="BE741" i="2"/>
  <c r="X741" i="2"/>
  <c r="V741" i="2"/>
  <c r="T741" i="2"/>
  <c r="P741" i="2"/>
  <c r="BI739" i="2"/>
  <c r="BH739" i="2"/>
  <c r="BG739" i="2"/>
  <c r="BE739" i="2"/>
  <c r="X739" i="2"/>
  <c r="V739" i="2"/>
  <c r="T739" i="2"/>
  <c r="P739" i="2"/>
  <c r="BI736" i="2"/>
  <c r="BH736" i="2"/>
  <c r="BG736" i="2"/>
  <c r="BE736" i="2"/>
  <c r="X736" i="2"/>
  <c r="X735" i="2" s="1"/>
  <c r="V736" i="2"/>
  <c r="V735" i="2" s="1"/>
  <c r="T736" i="2"/>
  <c r="T735" i="2" s="1"/>
  <c r="P736" i="2"/>
  <c r="BI733" i="2"/>
  <c r="BH733" i="2"/>
  <c r="BG733" i="2"/>
  <c r="BE733" i="2"/>
  <c r="X733" i="2"/>
  <c r="V733" i="2"/>
  <c r="T733" i="2"/>
  <c r="P733" i="2"/>
  <c r="BI731" i="2"/>
  <c r="BH731" i="2"/>
  <c r="BG731" i="2"/>
  <c r="BE731" i="2"/>
  <c r="X731" i="2"/>
  <c r="V731" i="2"/>
  <c r="T731" i="2"/>
  <c r="P731" i="2"/>
  <c r="BI728" i="2"/>
  <c r="BH728" i="2"/>
  <c r="BG728" i="2"/>
  <c r="BE728" i="2"/>
  <c r="X728" i="2"/>
  <c r="V728" i="2"/>
  <c r="T728" i="2"/>
  <c r="P728" i="2"/>
  <c r="BI726" i="2"/>
  <c r="BH726" i="2"/>
  <c r="BG726" i="2"/>
  <c r="BE726" i="2"/>
  <c r="X726" i="2"/>
  <c r="V726" i="2"/>
  <c r="T726" i="2"/>
  <c r="P726" i="2"/>
  <c r="BI724" i="2"/>
  <c r="BH724" i="2"/>
  <c r="BG724" i="2"/>
  <c r="BE724" i="2"/>
  <c r="X724" i="2"/>
  <c r="V724" i="2"/>
  <c r="T724" i="2"/>
  <c r="P724" i="2"/>
  <c r="BI720" i="2"/>
  <c r="BH720" i="2"/>
  <c r="BG720" i="2"/>
  <c r="BE720" i="2"/>
  <c r="X720" i="2"/>
  <c r="V720" i="2"/>
  <c r="T720" i="2"/>
  <c r="P720" i="2"/>
  <c r="BI718" i="2"/>
  <c r="BH718" i="2"/>
  <c r="BG718" i="2"/>
  <c r="BE718" i="2"/>
  <c r="X718" i="2"/>
  <c r="V718" i="2"/>
  <c r="T718" i="2"/>
  <c r="P718" i="2"/>
  <c r="BI716" i="2"/>
  <c r="BH716" i="2"/>
  <c r="BG716" i="2"/>
  <c r="BE716" i="2"/>
  <c r="X716" i="2"/>
  <c r="V716" i="2"/>
  <c r="T716" i="2"/>
  <c r="P716" i="2"/>
  <c r="BI714" i="2"/>
  <c r="BH714" i="2"/>
  <c r="BG714" i="2"/>
  <c r="BE714" i="2"/>
  <c r="X714" i="2"/>
  <c r="V714" i="2"/>
  <c r="T714" i="2"/>
  <c r="P714" i="2"/>
  <c r="BI712" i="2"/>
  <c r="BH712" i="2"/>
  <c r="BG712" i="2"/>
  <c r="BE712" i="2"/>
  <c r="X712" i="2"/>
  <c r="V712" i="2"/>
  <c r="T712" i="2"/>
  <c r="P712" i="2"/>
  <c r="BI709" i="2"/>
  <c r="BH709" i="2"/>
  <c r="BG709" i="2"/>
  <c r="BE709" i="2"/>
  <c r="X709" i="2"/>
  <c r="V709" i="2"/>
  <c r="T709" i="2"/>
  <c r="P709" i="2"/>
  <c r="BI707" i="2"/>
  <c r="BH707" i="2"/>
  <c r="BG707" i="2"/>
  <c r="BE707" i="2"/>
  <c r="X707" i="2"/>
  <c r="V707" i="2"/>
  <c r="T707" i="2"/>
  <c r="P707" i="2"/>
  <c r="BI705" i="2"/>
  <c r="BH705" i="2"/>
  <c r="BG705" i="2"/>
  <c r="BE705" i="2"/>
  <c r="X705" i="2"/>
  <c r="V705" i="2"/>
  <c r="T705" i="2"/>
  <c r="P705" i="2"/>
  <c r="BI703" i="2"/>
  <c r="BH703" i="2"/>
  <c r="BG703" i="2"/>
  <c r="BE703" i="2"/>
  <c r="X703" i="2"/>
  <c r="V703" i="2"/>
  <c r="T703" i="2"/>
  <c r="P703" i="2"/>
  <c r="BI701" i="2"/>
  <c r="BH701" i="2"/>
  <c r="BG701" i="2"/>
  <c r="BE701" i="2"/>
  <c r="X701" i="2"/>
  <c r="V701" i="2"/>
  <c r="T701" i="2"/>
  <c r="P701" i="2"/>
  <c r="BI699" i="2"/>
  <c r="BH699" i="2"/>
  <c r="BG699" i="2"/>
  <c r="BE699" i="2"/>
  <c r="X699" i="2"/>
  <c r="V699" i="2"/>
  <c r="T699" i="2"/>
  <c r="P699" i="2"/>
  <c r="BI697" i="2"/>
  <c r="BH697" i="2"/>
  <c r="BG697" i="2"/>
  <c r="BE697" i="2"/>
  <c r="X697" i="2"/>
  <c r="V697" i="2"/>
  <c r="T697" i="2"/>
  <c r="P697" i="2"/>
  <c r="BI694" i="2"/>
  <c r="BH694" i="2"/>
  <c r="BG694" i="2"/>
  <c r="BE694" i="2"/>
  <c r="X694" i="2"/>
  <c r="V694" i="2"/>
  <c r="T694" i="2"/>
  <c r="P694" i="2"/>
  <c r="BI692" i="2"/>
  <c r="BH692" i="2"/>
  <c r="BG692" i="2"/>
  <c r="BE692" i="2"/>
  <c r="X692" i="2"/>
  <c r="V692" i="2"/>
  <c r="T692" i="2"/>
  <c r="P692" i="2"/>
  <c r="BI690" i="2"/>
  <c r="BH690" i="2"/>
  <c r="BG690" i="2"/>
  <c r="BE690" i="2"/>
  <c r="X690" i="2"/>
  <c r="V690" i="2"/>
  <c r="T690" i="2"/>
  <c r="P690" i="2"/>
  <c r="BI687" i="2"/>
  <c r="BH687" i="2"/>
  <c r="BG687" i="2"/>
  <c r="BE687" i="2"/>
  <c r="X687" i="2"/>
  <c r="V687" i="2"/>
  <c r="T687" i="2"/>
  <c r="P687" i="2"/>
  <c r="BI685" i="2"/>
  <c r="BH685" i="2"/>
  <c r="BG685" i="2"/>
  <c r="BE685" i="2"/>
  <c r="X685" i="2"/>
  <c r="V685" i="2"/>
  <c r="T685" i="2"/>
  <c r="P685" i="2"/>
  <c r="BI683" i="2"/>
  <c r="BH683" i="2"/>
  <c r="BG683" i="2"/>
  <c r="BE683" i="2"/>
  <c r="X683" i="2"/>
  <c r="V683" i="2"/>
  <c r="T683" i="2"/>
  <c r="P683" i="2"/>
  <c r="BI681" i="2"/>
  <c r="BH681" i="2"/>
  <c r="BG681" i="2"/>
  <c r="BE681" i="2"/>
  <c r="X681" i="2"/>
  <c r="V681" i="2"/>
  <c r="T681" i="2"/>
  <c r="P681" i="2"/>
  <c r="BI679" i="2"/>
  <c r="BH679" i="2"/>
  <c r="BG679" i="2"/>
  <c r="BE679" i="2"/>
  <c r="X679" i="2"/>
  <c r="V679" i="2"/>
  <c r="T679" i="2"/>
  <c r="P679" i="2"/>
  <c r="BI677" i="2"/>
  <c r="BH677" i="2"/>
  <c r="BG677" i="2"/>
  <c r="BE677" i="2"/>
  <c r="X677" i="2"/>
  <c r="V677" i="2"/>
  <c r="T677" i="2"/>
  <c r="P677" i="2"/>
  <c r="BI674" i="2"/>
  <c r="BH674" i="2"/>
  <c r="BG674" i="2"/>
  <c r="BE674" i="2"/>
  <c r="X674" i="2"/>
  <c r="V674" i="2"/>
  <c r="T674" i="2"/>
  <c r="P674" i="2"/>
  <c r="BI672" i="2"/>
  <c r="BH672" i="2"/>
  <c r="BG672" i="2"/>
  <c r="BE672" i="2"/>
  <c r="X672" i="2"/>
  <c r="V672" i="2"/>
  <c r="T672" i="2"/>
  <c r="P672" i="2"/>
  <c r="BI670" i="2"/>
  <c r="BH670" i="2"/>
  <c r="BG670" i="2"/>
  <c r="BE670" i="2"/>
  <c r="X670" i="2"/>
  <c r="V670" i="2"/>
  <c r="T670" i="2"/>
  <c r="P670" i="2"/>
  <c r="BI668" i="2"/>
  <c r="BH668" i="2"/>
  <c r="BG668" i="2"/>
  <c r="BE668" i="2"/>
  <c r="X668" i="2"/>
  <c r="V668" i="2"/>
  <c r="T668" i="2"/>
  <c r="P668" i="2"/>
  <c r="BI666" i="2"/>
  <c r="BH666" i="2"/>
  <c r="BG666" i="2"/>
  <c r="BE666" i="2"/>
  <c r="X666" i="2"/>
  <c r="V666" i="2"/>
  <c r="T666" i="2"/>
  <c r="P666" i="2"/>
  <c r="BI664" i="2"/>
  <c r="BH664" i="2"/>
  <c r="BG664" i="2"/>
  <c r="BE664" i="2"/>
  <c r="X664" i="2"/>
  <c r="V664" i="2"/>
  <c r="T664" i="2"/>
  <c r="P664" i="2"/>
  <c r="BI662" i="2"/>
  <c r="BH662" i="2"/>
  <c r="BG662" i="2"/>
  <c r="BE662" i="2"/>
  <c r="X662" i="2"/>
  <c r="V662" i="2"/>
  <c r="T662" i="2"/>
  <c r="P662" i="2"/>
  <c r="BI659" i="2"/>
  <c r="BH659" i="2"/>
  <c r="BG659" i="2"/>
  <c r="BE659" i="2"/>
  <c r="X659" i="2"/>
  <c r="V659" i="2"/>
  <c r="T659" i="2"/>
  <c r="P659" i="2"/>
  <c r="BI657" i="2"/>
  <c r="BH657" i="2"/>
  <c r="BG657" i="2"/>
  <c r="BE657" i="2"/>
  <c r="X657" i="2"/>
  <c r="V657" i="2"/>
  <c r="T657" i="2"/>
  <c r="P657" i="2"/>
  <c r="BI655" i="2"/>
  <c r="BH655" i="2"/>
  <c r="BG655" i="2"/>
  <c r="BE655" i="2"/>
  <c r="X655" i="2"/>
  <c r="V655" i="2"/>
  <c r="T655" i="2"/>
  <c r="P655" i="2"/>
  <c r="BI653" i="2"/>
  <c r="BH653" i="2"/>
  <c r="BG653" i="2"/>
  <c r="BE653" i="2"/>
  <c r="X653" i="2"/>
  <c r="V653" i="2"/>
  <c r="T653" i="2"/>
  <c r="P653" i="2"/>
  <c r="BI651" i="2"/>
  <c r="BH651" i="2"/>
  <c r="BG651" i="2"/>
  <c r="BE651" i="2"/>
  <c r="X651" i="2"/>
  <c r="V651" i="2"/>
  <c r="T651" i="2"/>
  <c r="P651" i="2"/>
  <c r="BI649" i="2"/>
  <c r="BH649" i="2"/>
  <c r="BG649" i="2"/>
  <c r="BE649" i="2"/>
  <c r="X649" i="2"/>
  <c r="V649" i="2"/>
  <c r="T649" i="2"/>
  <c r="P649" i="2"/>
  <c r="BI647" i="2"/>
  <c r="BH647" i="2"/>
  <c r="BG647" i="2"/>
  <c r="BE647" i="2"/>
  <c r="X647" i="2"/>
  <c r="V647" i="2"/>
  <c r="T647" i="2"/>
  <c r="P647" i="2"/>
  <c r="BI645" i="2"/>
  <c r="BH645" i="2"/>
  <c r="BG645" i="2"/>
  <c r="BE645" i="2"/>
  <c r="X645" i="2"/>
  <c r="V645" i="2"/>
  <c r="T645" i="2"/>
  <c r="P645" i="2"/>
  <c r="BI643" i="2"/>
  <c r="BH643" i="2"/>
  <c r="BG643" i="2"/>
  <c r="BE643" i="2"/>
  <c r="X643" i="2"/>
  <c r="V643" i="2"/>
  <c r="T643" i="2"/>
  <c r="P643" i="2"/>
  <c r="BI641" i="2"/>
  <c r="BH641" i="2"/>
  <c r="BG641" i="2"/>
  <c r="BE641" i="2"/>
  <c r="X641" i="2"/>
  <c r="V641" i="2"/>
  <c r="T641" i="2"/>
  <c r="P641" i="2"/>
  <c r="BI639" i="2"/>
  <c r="BH639" i="2"/>
  <c r="BG639" i="2"/>
  <c r="BE639" i="2"/>
  <c r="X639" i="2"/>
  <c r="V639" i="2"/>
  <c r="T639" i="2"/>
  <c r="P639" i="2"/>
  <c r="BI637" i="2"/>
  <c r="BH637" i="2"/>
  <c r="BG637" i="2"/>
  <c r="BE637" i="2"/>
  <c r="X637" i="2"/>
  <c r="V637" i="2"/>
  <c r="T637" i="2"/>
  <c r="P637" i="2"/>
  <c r="BI635" i="2"/>
  <c r="BH635" i="2"/>
  <c r="BG635" i="2"/>
  <c r="BE635" i="2"/>
  <c r="X635" i="2"/>
  <c r="V635" i="2"/>
  <c r="T635" i="2"/>
  <c r="P635" i="2"/>
  <c r="BI633" i="2"/>
  <c r="BH633" i="2"/>
  <c r="BG633" i="2"/>
  <c r="BE633" i="2"/>
  <c r="X633" i="2"/>
  <c r="V633" i="2"/>
  <c r="T633" i="2"/>
  <c r="P633" i="2"/>
  <c r="BI631" i="2"/>
  <c r="BH631" i="2"/>
  <c r="BG631" i="2"/>
  <c r="BE631" i="2"/>
  <c r="X631" i="2"/>
  <c r="V631" i="2"/>
  <c r="T631" i="2"/>
  <c r="P631" i="2"/>
  <c r="BI629" i="2"/>
  <c r="BH629" i="2"/>
  <c r="BG629" i="2"/>
  <c r="BE629" i="2"/>
  <c r="X629" i="2"/>
  <c r="V629" i="2"/>
  <c r="T629" i="2"/>
  <c r="P629" i="2"/>
  <c r="BI627" i="2"/>
  <c r="BH627" i="2"/>
  <c r="BG627" i="2"/>
  <c r="BE627" i="2"/>
  <c r="X627" i="2"/>
  <c r="V627" i="2"/>
  <c r="T627" i="2"/>
  <c r="P627" i="2"/>
  <c r="BI625" i="2"/>
  <c r="BH625" i="2"/>
  <c r="BG625" i="2"/>
  <c r="BE625" i="2"/>
  <c r="X625" i="2"/>
  <c r="V625" i="2"/>
  <c r="T625" i="2"/>
  <c r="P625" i="2"/>
  <c r="BI623" i="2"/>
  <c r="BH623" i="2"/>
  <c r="BG623" i="2"/>
  <c r="BE623" i="2"/>
  <c r="X623" i="2"/>
  <c r="V623" i="2"/>
  <c r="T623" i="2"/>
  <c r="P623" i="2"/>
  <c r="BI621" i="2"/>
  <c r="BH621" i="2"/>
  <c r="BG621" i="2"/>
  <c r="BE621" i="2"/>
  <c r="X621" i="2"/>
  <c r="V621" i="2"/>
  <c r="T621" i="2"/>
  <c r="P621" i="2"/>
  <c r="BI619" i="2"/>
  <c r="BH619" i="2"/>
  <c r="BG619" i="2"/>
  <c r="BE619" i="2"/>
  <c r="X619" i="2"/>
  <c r="V619" i="2"/>
  <c r="T619" i="2"/>
  <c r="P619" i="2"/>
  <c r="BI617" i="2"/>
  <c r="BH617" i="2"/>
  <c r="BG617" i="2"/>
  <c r="BE617" i="2"/>
  <c r="X617" i="2"/>
  <c r="V617" i="2"/>
  <c r="T617" i="2"/>
  <c r="P617" i="2"/>
  <c r="BI615" i="2"/>
  <c r="BH615" i="2"/>
  <c r="BG615" i="2"/>
  <c r="BE615" i="2"/>
  <c r="X615" i="2"/>
  <c r="V615" i="2"/>
  <c r="T615" i="2"/>
  <c r="P615" i="2"/>
  <c r="BI613" i="2"/>
  <c r="BH613" i="2"/>
  <c r="BG613" i="2"/>
  <c r="BE613" i="2"/>
  <c r="X613" i="2"/>
  <c r="V613" i="2"/>
  <c r="T613" i="2"/>
  <c r="P613" i="2"/>
  <c r="BI611" i="2"/>
  <c r="BH611" i="2"/>
  <c r="BG611" i="2"/>
  <c r="BE611" i="2"/>
  <c r="X611" i="2"/>
  <c r="V611" i="2"/>
  <c r="T611" i="2"/>
  <c r="P611" i="2"/>
  <c r="BI608" i="2"/>
  <c r="BH608" i="2"/>
  <c r="BG608" i="2"/>
  <c r="BE608" i="2"/>
  <c r="X608" i="2"/>
  <c r="V608" i="2"/>
  <c r="T608" i="2"/>
  <c r="P608" i="2"/>
  <c r="BI606" i="2"/>
  <c r="BH606" i="2"/>
  <c r="BG606" i="2"/>
  <c r="BE606" i="2"/>
  <c r="X606" i="2"/>
  <c r="V606" i="2"/>
  <c r="T606" i="2"/>
  <c r="P606" i="2"/>
  <c r="BI604" i="2"/>
  <c r="BH604" i="2"/>
  <c r="BG604" i="2"/>
  <c r="BE604" i="2"/>
  <c r="X604" i="2"/>
  <c r="V604" i="2"/>
  <c r="T604" i="2"/>
  <c r="P604" i="2"/>
  <c r="BI602" i="2"/>
  <c r="BH602" i="2"/>
  <c r="BG602" i="2"/>
  <c r="BE602" i="2"/>
  <c r="X602" i="2"/>
  <c r="V602" i="2"/>
  <c r="T602" i="2"/>
  <c r="P602" i="2"/>
  <c r="BI600" i="2"/>
  <c r="BH600" i="2"/>
  <c r="BG600" i="2"/>
  <c r="BE600" i="2"/>
  <c r="X600" i="2"/>
  <c r="V600" i="2"/>
  <c r="T600" i="2"/>
  <c r="P600" i="2"/>
  <c r="BI598" i="2"/>
  <c r="BH598" i="2"/>
  <c r="BG598" i="2"/>
  <c r="BE598" i="2"/>
  <c r="X598" i="2"/>
  <c r="V598" i="2"/>
  <c r="T598" i="2"/>
  <c r="P598" i="2"/>
  <c r="BI596" i="2"/>
  <c r="BH596" i="2"/>
  <c r="BG596" i="2"/>
  <c r="BE596" i="2"/>
  <c r="X596" i="2"/>
  <c r="V596" i="2"/>
  <c r="T596" i="2"/>
  <c r="P596" i="2"/>
  <c r="BI594" i="2"/>
  <c r="BH594" i="2"/>
  <c r="BG594" i="2"/>
  <c r="BE594" i="2"/>
  <c r="X594" i="2"/>
  <c r="V594" i="2"/>
  <c r="T594" i="2"/>
  <c r="P594" i="2"/>
  <c r="BI592" i="2"/>
  <c r="BH592" i="2"/>
  <c r="BG592" i="2"/>
  <c r="BE592" i="2"/>
  <c r="X592" i="2"/>
  <c r="V592" i="2"/>
  <c r="T592" i="2"/>
  <c r="P592" i="2"/>
  <c r="BI590" i="2"/>
  <c r="BH590" i="2"/>
  <c r="BG590" i="2"/>
  <c r="BE590" i="2"/>
  <c r="X590" i="2"/>
  <c r="V590" i="2"/>
  <c r="T590" i="2"/>
  <c r="P590" i="2"/>
  <c r="BI588" i="2"/>
  <c r="BH588" i="2"/>
  <c r="BG588" i="2"/>
  <c r="BE588" i="2"/>
  <c r="X588" i="2"/>
  <c r="V588" i="2"/>
  <c r="T588" i="2"/>
  <c r="P588" i="2"/>
  <c r="BI586" i="2"/>
  <c r="BH586" i="2"/>
  <c r="BG586" i="2"/>
  <c r="BE586" i="2"/>
  <c r="X586" i="2"/>
  <c r="V586" i="2"/>
  <c r="T586" i="2"/>
  <c r="P586" i="2"/>
  <c r="BI584" i="2"/>
  <c r="BH584" i="2"/>
  <c r="BG584" i="2"/>
  <c r="BE584" i="2"/>
  <c r="X584" i="2"/>
  <c r="V584" i="2"/>
  <c r="T584" i="2"/>
  <c r="P584" i="2"/>
  <c r="BI582" i="2"/>
  <c r="BH582" i="2"/>
  <c r="BG582" i="2"/>
  <c r="BE582" i="2"/>
  <c r="X582" i="2"/>
  <c r="V582" i="2"/>
  <c r="T582" i="2"/>
  <c r="P582" i="2"/>
  <c r="BI580" i="2"/>
  <c r="BH580" i="2"/>
  <c r="BG580" i="2"/>
  <c r="BE580" i="2"/>
  <c r="X580" i="2"/>
  <c r="V580" i="2"/>
  <c r="T580" i="2"/>
  <c r="P580" i="2"/>
  <c r="BI577" i="2"/>
  <c r="BH577" i="2"/>
  <c r="BG577" i="2"/>
  <c r="BE577" i="2"/>
  <c r="X577" i="2"/>
  <c r="V577" i="2"/>
  <c r="T577" i="2"/>
  <c r="P577" i="2"/>
  <c r="BI575" i="2"/>
  <c r="BH575" i="2"/>
  <c r="BG575" i="2"/>
  <c r="BE575" i="2"/>
  <c r="X575" i="2"/>
  <c r="V575" i="2"/>
  <c r="T575" i="2"/>
  <c r="P575" i="2"/>
  <c r="BI573" i="2"/>
  <c r="BH573" i="2"/>
  <c r="BG573" i="2"/>
  <c r="BE573" i="2"/>
  <c r="X573" i="2"/>
  <c r="V573" i="2"/>
  <c r="T573" i="2"/>
  <c r="P573" i="2"/>
  <c r="BI571" i="2"/>
  <c r="BH571" i="2"/>
  <c r="BG571" i="2"/>
  <c r="BE571" i="2"/>
  <c r="X571" i="2"/>
  <c r="V571" i="2"/>
  <c r="T571" i="2"/>
  <c r="P571" i="2"/>
  <c r="BI569" i="2"/>
  <c r="BH569" i="2"/>
  <c r="BG569" i="2"/>
  <c r="BE569" i="2"/>
  <c r="X569" i="2"/>
  <c r="V569" i="2"/>
  <c r="T569" i="2"/>
  <c r="P569" i="2"/>
  <c r="BI567" i="2"/>
  <c r="BH567" i="2"/>
  <c r="BG567" i="2"/>
  <c r="BE567" i="2"/>
  <c r="X567" i="2"/>
  <c r="V567" i="2"/>
  <c r="T567" i="2"/>
  <c r="P567" i="2"/>
  <c r="BI565" i="2"/>
  <c r="BH565" i="2"/>
  <c r="BG565" i="2"/>
  <c r="BE565" i="2"/>
  <c r="X565" i="2"/>
  <c r="V565" i="2"/>
  <c r="T565" i="2"/>
  <c r="P565" i="2"/>
  <c r="BI562" i="2"/>
  <c r="BH562" i="2"/>
  <c r="BG562" i="2"/>
  <c r="BE562" i="2"/>
  <c r="X562" i="2"/>
  <c r="V562" i="2"/>
  <c r="T562" i="2"/>
  <c r="P562" i="2"/>
  <c r="BI560" i="2"/>
  <c r="BH560" i="2"/>
  <c r="BG560" i="2"/>
  <c r="BE560" i="2"/>
  <c r="X560" i="2"/>
  <c r="V560" i="2"/>
  <c r="T560" i="2"/>
  <c r="P560" i="2"/>
  <c r="BI558" i="2"/>
  <c r="BH558" i="2"/>
  <c r="BG558" i="2"/>
  <c r="BE558" i="2"/>
  <c r="X558" i="2"/>
  <c r="V558" i="2"/>
  <c r="T558" i="2"/>
  <c r="P558" i="2"/>
  <c r="BI556" i="2"/>
  <c r="BH556" i="2"/>
  <c r="BG556" i="2"/>
  <c r="BE556" i="2"/>
  <c r="X556" i="2"/>
  <c r="V556" i="2"/>
  <c r="T556" i="2"/>
  <c r="P556" i="2"/>
  <c r="BI554" i="2"/>
  <c r="BH554" i="2"/>
  <c r="BG554" i="2"/>
  <c r="BE554" i="2"/>
  <c r="X554" i="2"/>
  <c r="V554" i="2"/>
  <c r="T554" i="2"/>
  <c r="P554" i="2"/>
  <c r="BI552" i="2"/>
  <c r="BH552" i="2"/>
  <c r="BG552" i="2"/>
  <c r="BE552" i="2"/>
  <c r="X552" i="2"/>
  <c r="V552" i="2"/>
  <c r="T552" i="2"/>
  <c r="P552" i="2"/>
  <c r="BI550" i="2"/>
  <c r="BH550" i="2"/>
  <c r="BG550" i="2"/>
  <c r="BE550" i="2"/>
  <c r="X550" i="2"/>
  <c r="V550" i="2"/>
  <c r="T550" i="2"/>
  <c r="P550" i="2"/>
  <c r="BI548" i="2"/>
  <c r="BH548" i="2"/>
  <c r="BG548" i="2"/>
  <c r="BE548" i="2"/>
  <c r="X548" i="2"/>
  <c r="V548" i="2"/>
  <c r="T548" i="2"/>
  <c r="P548" i="2"/>
  <c r="BI546" i="2"/>
  <c r="BH546" i="2"/>
  <c r="BG546" i="2"/>
  <c r="BE546" i="2"/>
  <c r="X546" i="2"/>
  <c r="V546" i="2"/>
  <c r="T546" i="2"/>
  <c r="P546" i="2"/>
  <c r="BI544" i="2"/>
  <c r="BH544" i="2"/>
  <c r="BG544" i="2"/>
  <c r="BE544" i="2"/>
  <c r="X544" i="2"/>
  <c r="V544" i="2"/>
  <c r="T544" i="2"/>
  <c r="P544" i="2"/>
  <c r="BI542" i="2"/>
  <c r="BH542" i="2"/>
  <c r="BG542" i="2"/>
  <c r="BE542" i="2"/>
  <c r="X542" i="2"/>
  <c r="V542" i="2"/>
  <c r="T542" i="2"/>
  <c r="P542" i="2"/>
  <c r="BI540" i="2"/>
  <c r="BH540" i="2"/>
  <c r="BG540" i="2"/>
  <c r="BE540" i="2"/>
  <c r="X540" i="2"/>
  <c r="V540" i="2"/>
  <c r="T540" i="2"/>
  <c r="P540" i="2"/>
  <c r="BI537" i="2"/>
  <c r="BH537" i="2"/>
  <c r="BG537" i="2"/>
  <c r="BE537" i="2"/>
  <c r="X537" i="2"/>
  <c r="V537" i="2"/>
  <c r="T537" i="2"/>
  <c r="P537" i="2"/>
  <c r="BI535" i="2"/>
  <c r="BH535" i="2"/>
  <c r="BG535" i="2"/>
  <c r="BE535" i="2"/>
  <c r="X535" i="2"/>
  <c r="V535" i="2"/>
  <c r="T535" i="2"/>
  <c r="P535" i="2"/>
  <c r="BI533" i="2"/>
  <c r="BH533" i="2"/>
  <c r="BG533" i="2"/>
  <c r="BE533" i="2"/>
  <c r="X533" i="2"/>
  <c r="V533" i="2"/>
  <c r="T533" i="2"/>
  <c r="P533" i="2"/>
  <c r="BI531" i="2"/>
  <c r="BH531" i="2"/>
  <c r="BG531" i="2"/>
  <c r="BE531" i="2"/>
  <c r="X531" i="2"/>
  <c r="V531" i="2"/>
  <c r="T531" i="2"/>
  <c r="P531" i="2"/>
  <c r="BI528" i="2"/>
  <c r="BH528" i="2"/>
  <c r="BG528" i="2"/>
  <c r="BE528" i="2"/>
  <c r="X528" i="2"/>
  <c r="V528" i="2"/>
  <c r="T528" i="2"/>
  <c r="P528" i="2"/>
  <c r="BI526" i="2"/>
  <c r="BH526" i="2"/>
  <c r="BG526" i="2"/>
  <c r="BE526" i="2"/>
  <c r="X526" i="2"/>
  <c r="V526" i="2"/>
  <c r="T526" i="2"/>
  <c r="P526" i="2"/>
  <c r="BI524" i="2"/>
  <c r="BH524" i="2"/>
  <c r="BG524" i="2"/>
  <c r="BE524" i="2"/>
  <c r="X524" i="2"/>
  <c r="V524" i="2"/>
  <c r="T524" i="2"/>
  <c r="P524" i="2"/>
  <c r="BI522" i="2"/>
  <c r="BH522" i="2"/>
  <c r="BG522" i="2"/>
  <c r="BE522" i="2"/>
  <c r="X522" i="2"/>
  <c r="V522" i="2"/>
  <c r="T522" i="2"/>
  <c r="P522" i="2"/>
  <c r="BI520" i="2"/>
  <c r="BH520" i="2"/>
  <c r="BG520" i="2"/>
  <c r="BE520" i="2"/>
  <c r="X520" i="2"/>
  <c r="V520" i="2"/>
  <c r="T520" i="2"/>
  <c r="P520" i="2"/>
  <c r="BI518" i="2"/>
  <c r="BH518" i="2"/>
  <c r="BG518" i="2"/>
  <c r="BE518" i="2"/>
  <c r="X518" i="2"/>
  <c r="V518" i="2"/>
  <c r="T518" i="2"/>
  <c r="P518" i="2"/>
  <c r="BI516" i="2"/>
  <c r="BH516" i="2"/>
  <c r="BG516" i="2"/>
  <c r="BE516" i="2"/>
  <c r="X516" i="2"/>
  <c r="V516" i="2"/>
  <c r="T516" i="2"/>
  <c r="P516" i="2"/>
  <c r="BI514" i="2"/>
  <c r="BH514" i="2"/>
  <c r="BG514" i="2"/>
  <c r="BE514" i="2"/>
  <c r="X514" i="2"/>
  <c r="V514" i="2"/>
  <c r="T514" i="2"/>
  <c r="P514" i="2"/>
  <c r="BI512" i="2"/>
  <c r="BH512" i="2"/>
  <c r="BG512" i="2"/>
  <c r="BE512" i="2"/>
  <c r="X512" i="2"/>
  <c r="V512" i="2"/>
  <c r="T512" i="2"/>
  <c r="P512" i="2"/>
  <c r="BI510" i="2"/>
  <c r="BH510" i="2"/>
  <c r="BG510" i="2"/>
  <c r="BE510" i="2"/>
  <c r="X510" i="2"/>
  <c r="V510" i="2"/>
  <c r="T510" i="2"/>
  <c r="P510" i="2"/>
  <c r="BI508" i="2"/>
  <c r="BH508" i="2"/>
  <c r="BG508" i="2"/>
  <c r="BE508" i="2"/>
  <c r="X508" i="2"/>
  <c r="V508" i="2"/>
  <c r="T508" i="2"/>
  <c r="P508" i="2"/>
  <c r="BI506" i="2"/>
  <c r="BH506" i="2"/>
  <c r="BG506" i="2"/>
  <c r="BE506" i="2"/>
  <c r="X506" i="2"/>
  <c r="V506" i="2"/>
  <c r="T506" i="2"/>
  <c r="P506" i="2"/>
  <c r="BI504" i="2"/>
  <c r="BH504" i="2"/>
  <c r="BG504" i="2"/>
  <c r="BE504" i="2"/>
  <c r="X504" i="2"/>
  <c r="V504" i="2"/>
  <c r="T504" i="2"/>
  <c r="P504" i="2"/>
  <c r="BI502" i="2"/>
  <c r="BH502" i="2"/>
  <c r="BG502" i="2"/>
  <c r="BE502" i="2"/>
  <c r="X502" i="2"/>
  <c r="V502" i="2"/>
  <c r="T502" i="2"/>
  <c r="P502" i="2"/>
  <c r="BI500" i="2"/>
  <c r="BH500" i="2"/>
  <c r="BG500" i="2"/>
  <c r="BE500" i="2"/>
  <c r="X500" i="2"/>
  <c r="V500" i="2"/>
  <c r="T500" i="2"/>
  <c r="P500" i="2"/>
  <c r="BI498" i="2"/>
  <c r="BH498" i="2"/>
  <c r="BG498" i="2"/>
  <c r="BE498" i="2"/>
  <c r="X498" i="2"/>
  <c r="V498" i="2"/>
  <c r="T498" i="2"/>
  <c r="P498" i="2"/>
  <c r="BI496" i="2"/>
  <c r="BH496" i="2"/>
  <c r="BG496" i="2"/>
  <c r="BE496" i="2"/>
  <c r="X496" i="2"/>
  <c r="V496" i="2"/>
  <c r="T496" i="2"/>
  <c r="P496" i="2"/>
  <c r="BI494" i="2"/>
  <c r="BH494" i="2"/>
  <c r="BG494" i="2"/>
  <c r="BE494" i="2"/>
  <c r="X494" i="2"/>
  <c r="V494" i="2"/>
  <c r="T494" i="2"/>
  <c r="P494" i="2"/>
  <c r="BI492" i="2"/>
  <c r="BH492" i="2"/>
  <c r="BG492" i="2"/>
  <c r="BE492" i="2"/>
  <c r="X492" i="2"/>
  <c r="V492" i="2"/>
  <c r="T492" i="2"/>
  <c r="P492" i="2"/>
  <c r="BI489" i="2"/>
  <c r="BH489" i="2"/>
  <c r="BG489" i="2"/>
  <c r="BE489" i="2"/>
  <c r="X489" i="2"/>
  <c r="X488" i="2" s="1"/>
  <c r="V489" i="2"/>
  <c r="V488" i="2" s="1"/>
  <c r="T489" i="2"/>
  <c r="T488" i="2" s="1"/>
  <c r="P489" i="2"/>
  <c r="BI486" i="2"/>
  <c r="BH486" i="2"/>
  <c r="BG486" i="2"/>
  <c r="BE486" i="2"/>
  <c r="X486" i="2"/>
  <c r="X485" i="2"/>
  <c r="V486" i="2"/>
  <c r="V485" i="2" s="1"/>
  <c r="T486" i="2"/>
  <c r="T485" i="2" s="1"/>
  <c r="P486" i="2"/>
  <c r="BI483" i="2"/>
  <c r="BH483" i="2"/>
  <c r="BG483" i="2"/>
  <c r="BE483" i="2"/>
  <c r="X483" i="2"/>
  <c r="V483" i="2"/>
  <c r="T483" i="2"/>
  <c r="P483" i="2"/>
  <c r="BI481" i="2"/>
  <c r="BH481" i="2"/>
  <c r="BG481" i="2"/>
  <c r="BE481" i="2"/>
  <c r="X481" i="2"/>
  <c r="V481" i="2"/>
  <c r="T481" i="2"/>
  <c r="P481" i="2"/>
  <c r="BI479" i="2"/>
  <c r="BH479" i="2"/>
  <c r="BG479" i="2"/>
  <c r="BE479" i="2"/>
  <c r="X479" i="2"/>
  <c r="V479" i="2"/>
  <c r="T479" i="2"/>
  <c r="P479" i="2"/>
  <c r="BI477" i="2"/>
  <c r="BH477" i="2"/>
  <c r="BG477" i="2"/>
  <c r="BE477" i="2"/>
  <c r="X477" i="2"/>
  <c r="V477" i="2"/>
  <c r="T477" i="2"/>
  <c r="P477" i="2"/>
  <c r="BI475" i="2"/>
  <c r="BH475" i="2"/>
  <c r="BG475" i="2"/>
  <c r="BE475" i="2"/>
  <c r="X475" i="2"/>
  <c r="V475" i="2"/>
  <c r="T475" i="2"/>
  <c r="P475" i="2"/>
  <c r="BI472" i="2"/>
  <c r="BH472" i="2"/>
  <c r="BG472" i="2"/>
  <c r="BE472" i="2"/>
  <c r="X472" i="2"/>
  <c r="V472" i="2"/>
  <c r="T472" i="2"/>
  <c r="P472" i="2"/>
  <c r="BI470" i="2"/>
  <c r="BH470" i="2"/>
  <c r="BG470" i="2"/>
  <c r="BE470" i="2"/>
  <c r="X470" i="2"/>
  <c r="V470" i="2"/>
  <c r="T470" i="2"/>
  <c r="P470" i="2"/>
  <c r="BI468" i="2"/>
  <c r="BH468" i="2"/>
  <c r="BG468" i="2"/>
  <c r="BE468" i="2"/>
  <c r="X468" i="2"/>
  <c r="V468" i="2"/>
  <c r="T468" i="2"/>
  <c r="P468" i="2"/>
  <c r="BI465" i="2"/>
  <c r="BH465" i="2"/>
  <c r="BG465" i="2"/>
  <c r="BE465" i="2"/>
  <c r="X465" i="2"/>
  <c r="V465" i="2"/>
  <c r="T465" i="2"/>
  <c r="P465" i="2"/>
  <c r="BI463" i="2"/>
  <c r="BH463" i="2"/>
  <c r="BG463" i="2"/>
  <c r="BE463" i="2"/>
  <c r="X463" i="2"/>
  <c r="V463" i="2"/>
  <c r="T463" i="2"/>
  <c r="P463" i="2"/>
  <c r="BI461" i="2"/>
  <c r="BH461" i="2"/>
  <c r="BG461" i="2"/>
  <c r="BE461" i="2"/>
  <c r="X461" i="2"/>
  <c r="V461" i="2"/>
  <c r="T461" i="2"/>
  <c r="P461" i="2"/>
  <c r="BI459" i="2"/>
  <c r="BH459" i="2"/>
  <c r="BG459" i="2"/>
  <c r="BE459" i="2"/>
  <c r="X459" i="2"/>
  <c r="V459" i="2"/>
  <c r="T459" i="2"/>
  <c r="P459" i="2"/>
  <c r="BI457" i="2"/>
  <c r="BH457" i="2"/>
  <c r="BG457" i="2"/>
  <c r="BE457" i="2"/>
  <c r="X457" i="2"/>
  <c r="V457" i="2"/>
  <c r="T457" i="2"/>
  <c r="P457" i="2"/>
  <c r="BI455" i="2"/>
  <c r="BH455" i="2"/>
  <c r="BG455" i="2"/>
  <c r="BE455" i="2"/>
  <c r="X455" i="2"/>
  <c r="V455" i="2"/>
  <c r="T455" i="2"/>
  <c r="P455" i="2"/>
  <c r="BI453" i="2"/>
  <c r="BH453" i="2"/>
  <c r="BG453" i="2"/>
  <c r="BE453" i="2"/>
  <c r="X453" i="2"/>
  <c r="V453" i="2"/>
  <c r="T453" i="2"/>
  <c r="P453" i="2"/>
  <c r="BI451" i="2"/>
  <c r="BH451" i="2"/>
  <c r="BG451" i="2"/>
  <c r="BE451" i="2"/>
  <c r="X451" i="2"/>
  <c r="V451" i="2"/>
  <c r="T451" i="2"/>
  <c r="P451" i="2"/>
  <c r="BI449" i="2"/>
  <c r="BH449" i="2"/>
  <c r="BG449" i="2"/>
  <c r="BE449" i="2"/>
  <c r="X449" i="2"/>
  <c r="V449" i="2"/>
  <c r="T449" i="2"/>
  <c r="P449" i="2"/>
  <c r="BI447" i="2"/>
  <c r="BH447" i="2"/>
  <c r="BG447" i="2"/>
  <c r="BE447" i="2"/>
  <c r="X447" i="2"/>
  <c r="V447" i="2"/>
  <c r="T447" i="2"/>
  <c r="P447" i="2"/>
  <c r="BI445" i="2"/>
  <c r="BH445" i="2"/>
  <c r="BG445" i="2"/>
  <c r="BE445" i="2"/>
  <c r="X445" i="2"/>
  <c r="V445" i="2"/>
  <c r="T445" i="2"/>
  <c r="P445" i="2"/>
  <c r="BI443" i="2"/>
  <c r="BH443" i="2"/>
  <c r="BG443" i="2"/>
  <c r="BE443" i="2"/>
  <c r="X443" i="2"/>
  <c r="V443" i="2"/>
  <c r="T443" i="2"/>
  <c r="P443" i="2"/>
  <c r="BI441" i="2"/>
  <c r="BH441" i="2"/>
  <c r="BG441" i="2"/>
  <c r="BE441" i="2"/>
  <c r="X441" i="2"/>
  <c r="V441" i="2"/>
  <c r="T441" i="2"/>
  <c r="P441" i="2"/>
  <c r="BI438" i="2"/>
  <c r="BH438" i="2"/>
  <c r="BG438" i="2"/>
  <c r="BE438" i="2"/>
  <c r="X438" i="2"/>
  <c r="V438" i="2"/>
  <c r="T438" i="2"/>
  <c r="P438" i="2"/>
  <c r="BI436" i="2"/>
  <c r="BH436" i="2"/>
  <c r="BG436" i="2"/>
  <c r="BE436" i="2"/>
  <c r="X436" i="2"/>
  <c r="V436" i="2"/>
  <c r="T436" i="2"/>
  <c r="P436" i="2"/>
  <c r="BI434" i="2"/>
  <c r="BH434" i="2"/>
  <c r="BG434" i="2"/>
  <c r="BE434" i="2"/>
  <c r="X434" i="2"/>
  <c r="V434" i="2"/>
  <c r="T434" i="2"/>
  <c r="P434" i="2"/>
  <c r="BI432" i="2"/>
  <c r="BH432" i="2"/>
  <c r="BG432" i="2"/>
  <c r="BE432" i="2"/>
  <c r="X432" i="2"/>
  <c r="V432" i="2"/>
  <c r="T432" i="2"/>
  <c r="P432" i="2"/>
  <c r="BI430" i="2"/>
  <c r="BH430" i="2"/>
  <c r="BG430" i="2"/>
  <c r="BE430" i="2"/>
  <c r="X430" i="2"/>
  <c r="V430" i="2"/>
  <c r="T430" i="2"/>
  <c r="P430" i="2"/>
  <c r="BI428" i="2"/>
  <c r="BH428" i="2"/>
  <c r="BG428" i="2"/>
  <c r="BE428" i="2"/>
  <c r="X428" i="2"/>
  <c r="V428" i="2"/>
  <c r="T428" i="2"/>
  <c r="P428" i="2"/>
  <c r="BI426" i="2"/>
  <c r="BH426" i="2"/>
  <c r="BG426" i="2"/>
  <c r="BE426" i="2"/>
  <c r="X426" i="2"/>
  <c r="V426" i="2"/>
  <c r="T426" i="2"/>
  <c r="P426" i="2"/>
  <c r="BI424" i="2"/>
  <c r="BH424" i="2"/>
  <c r="BG424" i="2"/>
  <c r="BE424" i="2"/>
  <c r="X424" i="2"/>
  <c r="V424" i="2"/>
  <c r="T424" i="2"/>
  <c r="P424" i="2"/>
  <c r="BI422" i="2"/>
  <c r="BH422" i="2"/>
  <c r="BG422" i="2"/>
  <c r="BE422" i="2"/>
  <c r="X422" i="2"/>
  <c r="V422" i="2"/>
  <c r="T422" i="2"/>
  <c r="P422" i="2"/>
  <c r="BI418" i="2"/>
  <c r="BH418" i="2"/>
  <c r="BG418" i="2"/>
  <c r="BE418" i="2"/>
  <c r="X418" i="2"/>
  <c r="V418" i="2"/>
  <c r="T418" i="2"/>
  <c r="P418" i="2"/>
  <c r="BI416" i="2"/>
  <c r="BH416" i="2"/>
  <c r="BG416" i="2"/>
  <c r="BE416" i="2"/>
  <c r="X416" i="2"/>
  <c r="V416" i="2"/>
  <c r="T416" i="2"/>
  <c r="P416" i="2"/>
  <c r="BI414" i="2"/>
  <c r="BH414" i="2"/>
  <c r="BG414" i="2"/>
  <c r="BE414" i="2"/>
  <c r="X414" i="2"/>
  <c r="V414" i="2"/>
  <c r="T414" i="2"/>
  <c r="P414" i="2"/>
  <c r="BI412" i="2"/>
  <c r="BH412" i="2"/>
  <c r="BG412" i="2"/>
  <c r="BE412" i="2"/>
  <c r="X412" i="2"/>
  <c r="V412" i="2"/>
  <c r="T412" i="2"/>
  <c r="P412" i="2"/>
  <c r="BI410" i="2"/>
  <c r="BH410" i="2"/>
  <c r="BG410" i="2"/>
  <c r="BE410" i="2"/>
  <c r="X410" i="2"/>
  <c r="V410" i="2"/>
  <c r="T410" i="2"/>
  <c r="P410" i="2"/>
  <c r="BI408" i="2"/>
  <c r="BH408" i="2"/>
  <c r="BG408" i="2"/>
  <c r="BE408" i="2"/>
  <c r="X408" i="2"/>
  <c r="V408" i="2"/>
  <c r="T408" i="2"/>
  <c r="P408" i="2"/>
  <c r="BI406" i="2"/>
  <c r="BH406" i="2"/>
  <c r="BG406" i="2"/>
  <c r="BE406" i="2"/>
  <c r="X406" i="2"/>
  <c r="V406" i="2"/>
  <c r="T406" i="2"/>
  <c r="P406" i="2"/>
  <c r="BI404" i="2"/>
  <c r="BH404" i="2"/>
  <c r="BG404" i="2"/>
  <c r="BE404" i="2"/>
  <c r="X404" i="2"/>
  <c r="V404" i="2"/>
  <c r="T404" i="2"/>
  <c r="P404" i="2"/>
  <c r="BI402" i="2"/>
  <c r="BH402" i="2"/>
  <c r="BG402" i="2"/>
  <c r="BE402" i="2"/>
  <c r="X402" i="2"/>
  <c r="V402" i="2"/>
  <c r="T402" i="2"/>
  <c r="P402" i="2"/>
  <c r="BI400" i="2"/>
  <c r="BH400" i="2"/>
  <c r="BG400" i="2"/>
  <c r="BE400" i="2"/>
  <c r="X400" i="2"/>
  <c r="V400" i="2"/>
  <c r="T400" i="2"/>
  <c r="P400" i="2"/>
  <c r="BI398" i="2"/>
  <c r="BH398" i="2"/>
  <c r="BG398" i="2"/>
  <c r="BE398" i="2"/>
  <c r="X398" i="2"/>
  <c r="V398" i="2"/>
  <c r="T398" i="2"/>
  <c r="P398" i="2"/>
  <c r="BI396" i="2"/>
  <c r="BH396" i="2"/>
  <c r="BG396" i="2"/>
  <c r="BE396" i="2"/>
  <c r="X396" i="2"/>
  <c r="V396" i="2"/>
  <c r="T396" i="2"/>
  <c r="P396" i="2"/>
  <c r="BI394" i="2"/>
  <c r="BH394" i="2"/>
  <c r="BG394" i="2"/>
  <c r="BE394" i="2"/>
  <c r="X394" i="2"/>
  <c r="V394" i="2"/>
  <c r="T394" i="2"/>
  <c r="P394" i="2"/>
  <c r="BI392" i="2"/>
  <c r="BH392" i="2"/>
  <c r="BG392" i="2"/>
  <c r="BE392" i="2"/>
  <c r="X392" i="2"/>
  <c r="V392" i="2"/>
  <c r="T392" i="2"/>
  <c r="P392" i="2"/>
  <c r="BI390" i="2"/>
  <c r="BH390" i="2"/>
  <c r="BG390" i="2"/>
  <c r="BE390" i="2"/>
  <c r="X390" i="2"/>
  <c r="V390" i="2"/>
  <c r="T390" i="2"/>
  <c r="P390" i="2"/>
  <c r="BI388" i="2"/>
  <c r="BH388" i="2"/>
  <c r="BG388" i="2"/>
  <c r="BE388" i="2"/>
  <c r="X388" i="2"/>
  <c r="V388" i="2"/>
  <c r="T388" i="2"/>
  <c r="P388" i="2"/>
  <c r="BI386" i="2"/>
  <c r="BH386" i="2"/>
  <c r="BG386" i="2"/>
  <c r="BE386" i="2"/>
  <c r="X386" i="2"/>
  <c r="V386" i="2"/>
  <c r="T386" i="2"/>
  <c r="P386" i="2"/>
  <c r="BI384" i="2"/>
  <c r="BH384" i="2"/>
  <c r="BG384" i="2"/>
  <c r="BE384" i="2"/>
  <c r="X384" i="2"/>
  <c r="V384" i="2"/>
  <c r="T384" i="2"/>
  <c r="P384" i="2"/>
  <c r="BI382" i="2"/>
  <c r="BH382" i="2"/>
  <c r="BG382" i="2"/>
  <c r="BE382" i="2"/>
  <c r="X382" i="2"/>
  <c r="V382" i="2"/>
  <c r="T382" i="2"/>
  <c r="P382" i="2"/>
  <c r="BI380" i="2"/>
  <c r="BH380" i="2"/>
  <c r="BG380" i="2"/>
  <c r="BE380" i="2"/>
  <c r="X380" i="2"/>
  <c r="V380" i="2"/>
  <c r="T380" i="2"/>
  <c r="P380" i="2"/>
  <c r="BI378" i="2"/>
  <c r="BH378" i="2"/>
  <c r="BG378" i="2"/>
  <c r="BE378" i="2"/>
  <c r="X378" i="2"/>
  <c r="V378" i="2"/>
  <c r="T378" i="2"/>
  <c r="P378" i="2"/>
  <c r="BI376" i="2"/>
  <c r="BH376" i="2"/>
  <c r="BG376" i="2"/>
  <c r="BE376" i="2"/>
  <c r="X376" i="2"/>
  <c r="V376" i="2"/>
  <c r="T376" i="2"/>
  <c r="P376" i="2"/>
  <c r="BI374" i="2"/>
  <c r="BH374" i="2"/>
  <c r="BG374" i="2"/>
  <c r="BE374" i="2"/>
  <c r="X374" i="2"/>
  <c r="V374" i="2"/>
  <c r="T374" i="2"/>
  <c r="P374" i="2"/>
  <c r="BI371" i="2"/>
  <c r="BH371" i="2"/>
  <c r="BG371" i="2"/>
  <c r="BE371" i="2"/>
  <c r="X371" i="2"/>
  <c r="V371" i="2"/>
  <c r="T371" i="2"/>
  <c r="P371" i="2"/>
  <c r="BI369" i="2"/>
  <c r="BH369" i="2"/>
  <c r="BG369" i="2"/>
  <c r="BE369" i="2"/>
  <c r="X369" i="2"/>
  <c r="V369" i="2"/>
  <c r="T369" i="2"/>
  <c r="P369" i="2"/>
  <c r="BI367" i="2"/>
  <c r="BH367" i="2"/>
  <c r="BG367" i="2"/>
  <c r="BE367" i="2"/>
  <c r="X367" i="2"/>
  <c r="V367" i="2"/>
  <c r="T367" i="2"/>
  <c r="P367" i="2"/>
  <c r="BI365" i="2"/>
  <c r="BH365" i="2"/>
  <c r="BG365" i="2"/>
  <c r="BE365" i="2"/>
  <c r="X365" i="2"/>
  <c r="V365" i="2"/>
  <c r="T365" i="2"/>
  <c r="P365" i="2"/>
  <c r="BI363" i="2"/>
  <c r="BH363" i="2"/>
  <c r="BG363" i="2"/>
  <c r="BE363" i="2"/>
  <c r="X363" i="2"/>
  <c r="V363" i="2"/>
  <c r="T363" i="2"/>
  <c r="P363" i="2"/>
  <c r="BI361" i="2"/>
  <c r="BH361" i="2"/>
  <c r="BG361" i="2"/>
  <c r="BE361" i="2"/>
  <c r="X361" i="2"/>
  <c r="V361" i="2"/>
  <c r="T361" i="2"/>
  <c r="P361" i="2"/>
  <c r="BI359" i="2"/>
  <c r="BH359" i="2"/>
  <c r="BG359" i="2"/>
  <c r="BE359" i="2"/>
  <c r="X359" i="2"/>
  <c r="V359" i="2"/>
  <c r="T359" i="2"/>
  <c r="P359" i="2"/>
  <c r="BI357" i="2"/>
  <c r="BH357" i="2"/>
  <c r="BG357" i="2"/>
  <c r="BE357" i="2"/>
  <c r="X357" i="2"/>
  <c r="V357" i="2"/>
  <c r="T357" i="2"/>
  <c r="P357" i="2"/>
  <c r="BI355" i="2"/>
  <c r="BH355" i="2"/>
  <c r="BG355" i="2"/>
  <c r="BE355" i="2"/>
  <c r="X355" i="2"/>
  <c r="V355" i="2"/>
  <c r="T355" i="2"/>
  <c r="P355" i="2"/>
  <c r="BI353" i="2"/>
  <c r="BH353" i="2"/>
  <c r="BG353" i="2"/>
  <c r="BE353" i="2"/>
  <c r="X353" i="2"/>
  <c r="V353" i="2"/>
  <c r="T353" i="2"/>
  <c r="P353" i="2"/>
  <c r="BI351" i="2"/>
  <c r="BH351" i="2"/>
  <c r="BG351" i="2"/>
  <c r="BE351" i="2"/>
  <c r="X351" i="2"/>
  <c r="V351" i="2"/>
  <c r="T351" i="2"/>
  <c r="P351" i="2"/>
  <c r="BI349" i="2"/>
  <c r="BH349" i="2"/>
  <c r="BG349" i="2"/>
  <c r="BE349" i="2"/>
  <c r="X349" i="2"/>
  <c r="V349" i="2"/>
  <c r="T349" i="2"/>
  <c r="P349" i="2"/>
  <c r="BI347" i="2"/>
  <c r="BH347" i="2"/>
  <c r="BG347" i="2"/>
  <c r="BE347" i="2"/>
  <c r="X347" i="2"/>
  <c r="V347" i="2"/>
  <c r="T347" i="2"/>
  <c r="P347" i="2"/>
  <c r="BI345" i="2"/>
  <c r="BH345" i="2"/>
  <c r="BG345" i="2"/>
  <c r="BE345" i="2"/>
  <c r="X345" i="2"/>
  <c r="V345" i="2"/>
  <c r="T345" i="2"/>
  <c r="P345" i="2"/>
  <c r="BI343" i="2"/>
  <c r="BH343" i="2"/>
  <c r="BG343" i="2"/>
  <c r="BE343" i="2"/>
  <c r="X343" i="2"/>
  <c r="V343" i="2"/>
  <c r="T343" i="2"/>
  <c r="P343" i="2"/>
  <c r="BI341" i="2"/>
  <c r="BH341" i="2"/>
  <c r="BG341" i="2"/>
  <c r="BE341" i="2"/>
  <c r="X341" i="2"/>
  <c r="V341" i="2"/>
  <c r="T341" i="2"/>
  <c r="P341" i="2"/>
  <c r="BI339" i="2"/>
  <c r="BH339" i="2"/>
  <c r="BG339" i="2"/>
  <c r="BE339" i="2"/>
  <c r="X339" i="2"/>
  <c r="V339" i="2"/>
  <c r="T339" i="2"/>
  <c r="P339" i="2"/>
  <c r="BI337" i="2"/>
  <c r="BH337" i="2"/>
  <c r="BG337" i="2"/>
  <c r="BE337" i="2"/>
  <c r="X337" i="2"/>
  <c r="V337" i="2"/>
  <c r="T337" i="2"/>
  <c r="P337" i="2"/>
  <c r="BI335" i="2"/>
  <c r="BH335" i="2"/>
  <c r="BG335" i="2"/>
  <c r="BE335" i="2"/>
  <c r="X335" i="2"/>
  <c r="V335" i="2"/>
  <c r="T335" i="2"/>
  <c r="P335" i="2"/>
  <c r="BI333" i="2"/>
  <c r="BH333" i="2"/>
  <c r="BG333" i="2"/>
  <c r="BE333" i="2"/>
  <c r="X333" i="2"/>
  <c r="V333" i="2"/>
  <c r="T333" i="2"/>
  <c r="P333" i="2"/>
  <c r="BI331" i="2"/>
  <c r="BH331" i="2"/>
  <c r="BG331" i="2"/>
  <c r="BE331" i="2"/>
  <c r="X331" i="2"/>
  <c r="V331" i="2"/>
  <c r="T331" i="2"/>
  <c r="P331" i="2"/>
  <c r="BI329" i="2"/>
  <c r="BH329" i="2"/>
  <c r="BG329" i="2"/>
  <c r="BE329" i="2"/>
  <c r="X329" i="2"/>
  <c r="V329" i="2"/>
  <c r="T329" i="2"/>
  <c r="P329" i="2"/>
  <c r="BI327" i="2"/>
  <c r="BH327" i="2"/>
  <c r="BG327" i="2"/>
  <c r="BE327" i="2"/>
  <c r="X327" i="2"/>
  <c r="V327" i="2"/>
  <c r="T327" i="2"/>
  <c r="P327" i="2"/>
  <c r="BI325" i="2"/>
  <c r="BH325" i="2"/>
  <c r="BG325" i="2"/>
  <c r="BE325" i="2"/>
  <c r="X325" i="2"/>
  <c r="V325" i="2"/>
  <c r="T325" i="2"/>
  <c r="P325" i="2"/>
  <c r="BI323" i="2"/>
  <c r="BH323" i="2"/>
  <c r="BG323" i="2"/>
  <c r="BE323" i="2"/>
  <c r="X323" i="2"/>
  <c r="V323" i="2"/>
  <c r="T323" i="2"/>
  <c r="P323" i="2"/>
  <c r="BI321" i="2"/>
  <c r="BH321" i="2"/>
  <c r="BG321" i="2"/>
  <c r="BE321" i="2"/>
  <c r="X321" i="2"/>
  <c r="V321" i="2"/>
  <c r="T321" i="2"/>
  <c r="P321" i="2"/>
  <c r="BI319" i="2"/>
  <c r="BH319" i="2"/>
  <c r="BG319" i="2"/>
  <c r="BE319" i="2"/>
  <c r="X319" i="2"/>
  <c r="V319" i="2"/>
  <c r="T319" i="2"/>
  <c r="P319" i="2"/>
  <c r="BI317" i="2"/>
  <c r="BH317" i="2"/>
  <c r="BG317" i="2"/>
  <c r="BE317" i="2"/>
  <c r="X317" i="2"/>
  <c r="V317" i="2"/>
  <c r="T317" i="2"/>
  <c r="P317" i="2"/>
  <c r="BI315" i="2"/>
  <c r="BH315" i="2"/>
  <c r="BG315" i="2"/>
  <c r="BE315" i="2"/>
  <c r="X315" i="2"/>
  <c r="V315" i="2"/>
  <c r="T315" i="2"/>
  <c r="P315" i="2"/>
  <c r="BI313" i="2"/>
  <c r="BH313" i="2"/>
  <c r="BG313" i="2"/>
  <c r="BE313" i="2"/>
  <c r="X313" i="2"/>
  <c r="V313" i="2"/>
  <c r="T313" i="2"/>
  <c r="P313" i="2"/>
  <c r="BI311" i="2"/>
  <c r="BH311" i="2"/>
  <c r="BG311" i="2"/>
  <c r="BE311" i="2"/>
  <c r="X311" i="2"/>
  <c r="V311" i="2"/>
  <c r="T311" i="2"/>
  <c r="P311" i="2"/>
  <c r="BI309" i="2"/>
  <c r="BH309" i="2"/>
  <c r="BG309" i="2"/>
  <c r="BE309" i="2"/>
  <c r="X309" i="2"/>
  <c r="V309" i="2"/>
  <c r="T309" i="2"/>
  <c r="P309" i="2"/>
  <c r="BI307" i="2"/>
  <c r="BH307" i="2"/>
  <c r="BG307" i="2"/>
  <c r="BE307" i="2"/>
  <c r="X307" i="2"/>
  <c r="V307" i="2"/>
  <c r="T307" i="2"/>
  <c r="P307" i="2"/>
  <c r="BI305" i="2"/>
  <c r="BH305" i="2"/>
  <c r="BG305" i="2"/>
  <c r="BE305" i="2"/>
  <c r="X305" i="2"/>
  <c r="V305" i="2"/>
  <c r="T305" i="2"/>
  <c r="P305" i="2"/>
  <c r="BI303" i="2"/>
  <c r="BH303" i="2"/>
  <c r="BG303" i="2"/>
  <c r="BE303" i="2"/>
  <c r="X303" i="2"/>
  <c r="V303" i="2"/>
  <c r="T303" i="2"/>
  <c r="P303" i="2"/>
  <c r="BI301" i="2"/>
  <c r="BH301" i="2"/>
  <c r="BG301" i="2"/>
  <c r="BE301" i="2"/>
  <c r="X301" i="2"/>
  <c r="V301" i="2"/>
  <c r="T301" i="2"/>
  <c r="P301" i="2"/>
  <c r="BI299" i="2"/>
  <c r="BH299" i="2"/>
  <c r="BG299" i="2"/>
  <c r="BE299" i="2"/>
  <c r="X299" i="2"/>
  <c r="V299" i="2"/>
  <c r="T299" i="2"/>
  <c r="P299" i="2"/>
  <c r="BI297" i="2"/>
  <c r="BH297" i="2"/>
  <c r="BG297" i="2"/>
  <c r="BE297" i="2"/>
  <c r="X297" i="2"/>
  <c r="V297" i="2"/>
  <c r="T297" i="2"/>
  <c r="P297" i="2"/>
  <c r="BI294" i="2"/>
  <c r="BH294" i="2"/>
  <c r="BG294" i="2"/>
  <c r="BE294" i="2"/>
  <c r="X294" i="2"/>
  <c r="V294" i="2"/>
  <c r="T294" i="2"/>
  <c r="P294" i="2"/>
  <c r="BI292" i="2"/>
  <c r="BH292" i="2"/>
  <c r="BG292" i="2"/>
  <c r="BE292" i="2"/>
  <c r="X292" i="2"/>
  <c r="V292" i="2"/>
  <c r="T292" i="2"/>
  <c r="P292" i="2"/>
  <c r="BI290" i="2"/>
  <c r="BH290" i="2"/>
  <c r="BG290" i="2"/>
  <c r="BE290" i="2"/>
  <c r="X290" i="2"/>
  <c r="V290" i="2"/>
  <c r="T290" i="2"/>
  <c r="P290" i="2"/>
  <c r="BI288" i="2"/>
  <c r="BH288" i="2"/>
  <c r="BG288" i="2"/>
  <c r="BE288" i="2"/>
  <c r="X288" i="2"/>
  <c r="V288" i="2"/>
  <c r="T288" i="2"/>
  <c r="P288" i="2"/>
  <c r="BI286" i="2"/>
  <c r="BH286" i="2"/>
  <c r="BG286" i="2"/>
  <c r="BE286" i="2"/>
  <c r="X286" i="2"/>
  <c r="V286" i="2"/>
  <c r="T286" i="2"/>
  <c r="P286" i="2"/>
  <c r="BI284" i="2"/>
  <c r="BH284" i="2"/>
  <c r="BG284" i="2"/>
  <c r="BE284" i="2"/>
  <c r="X284" i="2"/>
  <c r="V284" i="2"/>
  <c r="T284" i="2"/>
  <c r="P284" i="2"/>
  <c r="BI282" i="2"/>
  <c r="BH282" i="2"/>
  <c r="BG282" i="2"/>
  <c r="BE282" i="2"/>
  <c r="X282" i="2"/>
  <c r="V282" i="2"/>
  <c r="T282" i="2"/>
  <c r="P282" i="2"/>
  <c r="BI280" i="2"/>
  <c r="BH280" i="2"/>
  <c r="BG280" i="2"/>
  <c r="BE280" i="2"/>
  <c r="X280" i="2"/>
  <c r="V280" i="2"/>
  <c r="T280" i="2"/>
  <c r="P280" i="2"/>
  <c r="BI278" i="2"/>
  <c r="BH278" i="2"/>
  <c r="BG278" i="2"/>
  <c r="BE278" i="2"/>
  <c r="X278" i="2"/>
  <c r="V278" i="2"/>
  <c r="T278" i="2"/>
  <c r="P278" i="2"/>
  <c r="BI276" i="2"/>
  <c r="BH276" i="2"/>
  <c r="BG276" i="2"/>
  <c r="BE276" i="2"/>
  <c r="X276" i="2"/>
  <c r="V276" i="2"/>
  <c r="T276" i="2"/>
  <c r="P276" i="2"/>
  <c r="BI274" i="2"/>
  <c r="BH274" i="2"/>
  <c r="BG274" i="2"/>
  <c r="BE274" i="2"/>
  <c r="X274" i="2"/>
  <c r="V274" i="2"/>
  <c r="T274" i="2"/>
  <c r="P274" i="2"/>
  <c r="BI272" i="2"/>
  <c r="BH272" i="2"/>
  <c r="BG272" i="2"/>
  <c r="BE272" i="2"/>
  <c r="X272" i="2"/>
  <c r="V272" i="2"/>
  <c r="T272" i="2"/>
  <c r="P272" i="2"/>
  <c r="BI270" i="2"/>
  <c r="BH270" i="2"/>
  <c r="BG270" i="2"/>
  <c r="BE270" i="2"/>
  <c r="X270" i="2"/>
  <c r="V270" i="2"/>
  <c r="T270" i="2"/>
  <c r="P270" i="2"/>
  <c r="BI268" i="2"/>
  <c r="BH268" i="2"/>
  <c r="BG268" i="2"/>
  <c r="BE268" i="2"/>
  <c r="X268" i="2"/>
  <c r="V268" i="2"/>
  <c r="T268" i="2"/>
  <c r="P268" i="2"/>
  <c r="BI266" i="2"/>
  <c r="BH266" i="2"/>
  <c r="BG266" i="2"/>
  <c r="BE266" i="2"/>
  <c r="X266" i="2"/>
  <c r="V266" i="2"/>
  <c r="T266" i="2"/>
  <c r="P266" i="2"/>
  <c r="BI264" i="2"/>
  <c r="BH264" i="2"/>
  <c r="BG264" i="2"/>
  <c r="BE264" i="2"/>
  <c r="X264" i="2"/>
  <c r="V264" i="2"/>
  <c r="T264" i="2"/>
  <c r="P264" i="2"/>
  <c r="BI262" i="2"/>
  <c r="BH262" i="2"/>
  <c r="BG262" i="2"/>
  <c r="BE262" i="2"/>
  <c r="X262" i="2"/>
  <c r="V262" i="2"/>
  <c r="T262" i="2"/>
  <c r="P262" i="2"/>
  <c r="BI260" i="2"/>
  <c r="BH260" i="2"/>
  <c r="BG260" i="2"/>
  <c r="BE260" i="2"/>
  <c r="X260" i="2"/>
  <c r="V260" i="2"/>
  <c r="T260" i="2"/>
  <c r="P260" i="2"/>
  <c r="BI258" i="2"/>
  <c r="BH258" i="2"/>
  <c r="BG258" i="2"/>
  <c r="BE258" i="2"/>
  <c r="X258" i="2"/>
  <c r="V258" i="2"/>
  <c r="T258" i="2"/>
  <c r="P258" i="2"/>
  <c r="BI256" i="2"/>
  <c r="BH256" i="2"/>
  <c r="BG256" i="2"/>
  <c r="BE256" i="2"/>
  <c r="X256" i="2"/>
  <c r="V256" i="2"/>
  <c r="T256" i="2"/>
  <c r="P256" i="2"/>
  <c r="BI254" i="2"/>
  <c r="BH254" i="2"/>
  <c r="BG254" i="2"/>
  <c r="BE254" i="2"/>
  <c r="X254" i="2"/>
  <c r="V254" i="2"/>
  <c r="T254" i="2"/>
  <c r="P254" i="2"/>
  <c r="BI252" i="2"/>
  <c r="BH252" i="2"/>
  <c r="BG252" i="2"/>
  <c r="BE252" i="2"/>
  <c r="X252" i="2"/>
  <c r="V252" i="2"/>
  <c r="T252" i="2"/>
  <c r="P252" i="2"/>
  <c r="BI250" i="2"/>
  <c r="BH250" i="2"/>
  <c r="BG250" i="2"/>
  <c r="BE250" i="2"/>
  <c r="X250" i="2"/>
  <c r="V250" i="2"/>
  <c r="T250" i="2"/>
  <c r="P250" i="2"/>
  <c r="BI247" i="2"/>
  <c r="BH247" i="2"/>
  <c r="BG247" i="2"/>
  <c r="BE247" i="2"/>
  <c r="X247" i="2"/>
  <c r="V247" i="2"/>
  <c r="T247" i="2"/>
  <c r="P247" i="2"/>
  <c r="BI245" i="2"/>
  <c r="BH245" i="2"/>
  <c r="BG245" i="2"/>
  <c r="BE245" i="2"/>
  <c r="X245" i="2"/>
  <c r="V245" i="2"/>
  <c r="T245" i="2"/>
  <c r="P245" i="2"/>
  <c r="BI243" i="2"/>
  <c r="BH243" i="2"/>
  <c r="BG243" i="2"/>
  <c r="BE243" i="2"/>
  <c r="X243" i="2"/>
  <c r="V243" i="2"/>
  <c r="T243" i="2"/>
  <c r="P243" i="2"/>
  <c r="BI241" i="2"/>
  <c r="BH241" i="2"/>
  <c r="BG241" i="2"/>
  <c r="BE241" i="2"/>
  <c r="X241" i="2"/>
  <c r="V241" i="2"/>
  <c r="T241" i="2"/>
  <c r="P241" i="2"/>
  <c r="BI239" i="2"/>
  <c r="BH239" i="2"/>
  <c r="BG239" i="2"/>
  <c r="BE239" i="2"/>
  <c r="X239" i="2"/>
  <c r="V239" i="2"/>
  <c r="T239" i="2"/>
  <c r="P239" i="2"/>
  <c r="BI237" i="2"/>
  <c r="BH237" i="2"/>
  <c r="BG237" i="2"/>
  <c r="BE237" i="2"/>
  <c r="X237" i="2"/>
  <c r="V237" i="2"/>
  <c r="T237" i="2"/>
  <c r="P237" i="2"/>
  <c r="BI235" i="2"/>
  <c r="BH235" i="2"/>
  <c r="BG235" i="2"/>
  <c r="BE235" i="2"/>
  <c r="X235" i="2"/>
  <c r="V235" i="2"/>
  <c r="T235" i="2"/>
  <c r="P235" i="2"/>
  <c r="BI233" i="2"/>
  <c r="BH233" i="2"/>
  <c r="BG233" i="2"/>
  <c r="BE233" i="2"/>
  <c r="X233" i="2"/>
  <c r="V233" i="2"/>
  <c r="T233" i="2"/>
  <c r="P233" i="2"/>
  <c r="BI231" i="2"/>
  <c r="BH231" i="2"/>
  <c r="BG231" i="2"/>
  <c r="BE231" i="2"/>
  <c r="X231" i="2"/>
  <c r="V231" i="2"/>
  <c r="T231" i="2"/>
  <c r="P231" i="2"/>
  <c r="BI229" i="2"/>
  <c r="BH229" i="2"/>
  <c r="BG229" i="2"/>
  <c r="BE229" i="2"/>
  <c r="X229" i="2"/>
  <c r="V229" i="2"/>
  <c r="T229" i="2"/>
  <c r="P229" i="2"/>
  <c r="BI227" i="2"/>
  <c r="BH227" i="2"/>
  <c r="BG227" i="2"/>
  <c r="BE227" i="2"/>
  <c r="X227" i="2"/>
  <c r="V227" i="2"/>
  <c r="T227" i="2"/>
  <c r="P227" i="2"/>
  <c r="BI225" i="2"/>
  <c r="BH225" i="2"/>
  <c r="BG225" i="2"/>
  <c r="BE225" i="2"/>
  <c r="X225" i="2"/>
  <c r="V225" i="2"/>
  <c r="T225" i="2"/>
  <c r="P225" i="2"/>
  <c r="BI223" i="2"/>
  <c r="BH223" i="2"/>
  <c r="BG223" i="2"/>
  <c r="BE223" i="2"/>
  <c r="X223" i="2"/>
  <c r="V223" i="2"/>
  <c r="T223" i="2"/>
  <c r="P223" i="2"/>
  <c r="BI221" i="2"/>
  <c r="BH221" i="2"/>
  <c r="BG221" i="2"/>
  <c r="BE221" i="2"/>
  <c r="X221" i="2"/>
  <c r="V221" i="2"/>
  <c r="T221" i="2"/>
  <c r="P221" i="2"/>
  <c r="BI219" i="2"/>
  <c r="BH219" i="2"/>
  <c r="BG219" i="2"/>
  <c r="BE219" i="2"/>
  <c r="X219" i="2"/>
  <c r="V219" i="2"/>
  <c r="T219" i="2"/>
  <c r="P219" i="2"/>
  <c r="BI217" i="2"/>
  <c r="BH217" i="2"/>
  <c r="BG217" i="2"/>
  <c r="BE217" i="2"/>
  <c r="X217" i="2"/>
  <c r="V217" i="2"/>
  <c r="T217" i="2"/>
  <c r="P217" i="2"/>
  <c r="BI215" i="2"/>
  <c r="BH215" i="2"/>
  <c r="BG215" i="2"/>
  <c r="BE215" i="2"/>
  <c r="X215" i="2"/>
  <c r="V215" i="2"/>
  <c r="T215" i="2"/>
  <c r="P215" i="2"/>
  <c r="BI213" i="2"/>
  <c r="BH213" i="2"/>
  <c r="BG213" i="2"/>
  <c r="BE213" i="2"/>
  <c r="X213" i="2"/>
  <c r="V213" i="2"/>
  <c r="T213" i="2"/>
  <c r="P213" i="2"/>
  <c r="BI211" i="2"/>
  <c r="BH211" i="2"/>
  <c r="BG211" i="2"/>
  <c r="BE211" i="2"/>
  <c r="X211" i="2"/>
  <c r="V211" i="2"/>
  <c r="T211" i="2"/>
  <c r="P211" i="2"/>
  <c r="BI209" i="2"/>
  <c r="BH209" i="2"/>
  <c r="BG209" i="2"/>
  <c r="BE209" i="2"/>
  <c r="X209" i="2"/>
  <c r="V209" i="2"/>
  <c r="T209" i="2"/>
  <c r="P209" i="2"/>
  <c r="BI207" i="2"/>
  <c r="BH207" i="2"/>
  <c r="BG207" i="2"/>
  <c r="BE207" i="2"/>
  <c r="X207" i="2"/>
  <c r="V207" i="2"/>
  <c r="T207" i="2"/>
  <c r="P207" i="2"/>
  <c r="BI205" i="2"/>
  <c r="BH205" i="2"/>
  <c r="BG205" i="2"/>
  <c r="BE205" i="2"/>
  <c r="X205" i="2"/>
  <c r="V205" i="2"/>
  <c r="T205" i="2"/>
  <c r="P205" i="2"/>
  <c r="BI203" i="2"/>
  <c r="BH203" i="2"/>
  <c r="BG203" i="2"/>
  <c r="BE203" i="2"/>
  <c r="X203" i="2"/>
  <c r="V203" i="2"/>
  <c r="T203" i="2"/>
  <c r="P203" i="2"/>
  <c r="BI201" i="2"/>
  <c r="BH201" i="2"/>
  <c r="BG201" i="2"/>
  <c r="BE201" i="2"/>
  <c r="X201" i="2"/>
  <c r="V201" i="2"/>
  <c r="T201" i="2"/>
  <c r="P201" i="2"/>
  <c r="BI199" i="2"/>
  <c r="BH199" i="2"/>
  <c r="BG199" i="2"/>
  <c r="BE199" i="2"/>
  <c r="X199" i="2"/>
  <c r="V199" i="2"/>
  <c r="T199" i="2"/>
  <c r="P199" i="2"/>
  <c r="BI197" i="2"/>
  <c r="BH197" i="2"/>
  <c r="BG197" i="2"/>
  <c r="BE197" i="2"/>
  <c r="X197" i="2"/>
  <c r="V197" i="2"/>
  <c r="T197" i="2"/>
  <c r="P197" i="2"/>
  <c r="BI195" i="2"/>
  <c r="BH195" i="2"/>
  <c r="BG195" i="2"/>
  <c r="BE195" i="2"/>
  <c r="X195" i="2"/>
  <c r="V195" i="2"/>
  <c r="T195" i="2"/>
  <c r="P195" i="2"/>
  <c r="BI192" i="2"/>
  <c r="BH192" i="2"/>
  <c r="BG192" i="2"/>
  <c r="BE192" i="2"/>
  <c r="X192" i="2"/>
  <c r="V192" i="2"/>
  <c r="T192" i="2"/>
  <c r="P192" i="2"/>
  <c r="BI190" i="2"/>
  <c r="BH190" i="2"/>
  <c r="BG190" i="2"/>
  <c r="BE190" i="2"/>
  <c r="X190" i="2"/>
  <c r="V190" i="2"/>
  <c r="T190" i="2"/>
  <c r="P190" i="2"/>
  <c r="BI188" i="2"/>
  <c r="BH188" i="2"/>
  <c r="BG188" i="2"/>
  <c r="BE188" i="2"/>
  <c r="X188" i="2"/>
  <c r="V188" i="2"/>
  <c r="T188" i="2"/>
  <c r="P188" i="2"/>
  <c r="BI186" i="2"/>
  <c r="BH186" i="2"/>
  <c r="BG186" i="2"/>
  <c r="BE186" i="2"/>
  <c r="X186" i="2"/>
  <c r="V186" i="2"/>
  <c r="T186" i="2"/>
  <c r="P186" i="2"/>
  <c r="BI184" i="2"/>
  <c r="BH184" i="2"/>
  <c r="BG184" i="2"/>
  <c r="BE184" i="2"/>
  <c r="X184" i="2"/>
  <c r="V184" i="2"/>
  <c r="T184" i="2"/>
  <c r="P184" i="2"/>
  <c r="BI182" i="2"/>
  <c r="BH182" i="2"/>
  <c r="BG182" i="2"/>
  <c r="BE182" i="2"/>
  <c r="X182" i="2"/>
  <c r="V182" i="2"/>
  <c r="T182" i="2"/>
  <c r="P182" i="2"/>
  <c r="BI180" i="2"/>
  <c r="BH180" i="2"/>
  <c r="BG180" i="2"/>
  <c r="BE180" i="2"/>
  <c r="X180" i="2"/>
  <c r="V180" i="2"/>
  <c r="T180" i="2"/>
  <c r="P180" i="2"/>
  <c r="BI178" i="2"/>
  <c r="BH178" i="2"/>
  <c r="BG178" i="2"/>
  <c r="BE178" i="2"/>
  <c r="X178" i="2"/>
  <c r="V178" i="2"/>
  <c r="T178" i="2"/>
  <c r="P178" i="2"/>
  <c r="BI176" i="2"/>
  <c r="BH176" i="2"/>
  <c r="BG176" i="2"/>
  <c r="BE176" i="2"/>
  <c r="X176" i="2"/>
  <c r="V176" i="2"/>
  <c r="T176" i="2"/>
  <c r="P176" i="2"/>
  <c r="BI174" i="2"/>
  <c r="BH174" i="2"/>
  <c r="BG174" i="2"/>
  <c r="BE174" i="2"/>
  <c r="X174" i="2"/>
  <c r="V174" i="2"/>
  <c r="T174" i="2"/>
  <c r="P174" i="2"/>
  <c r="BI172" i="2"/>
  <c r="BH172" i="2"/>
  <c r="BG172" i="2"/>
  <c r="BE172" i="2"/>
  <c r="X172" i="2"/>
  <c r="V172" i="2"/>
  <c r="T172" i="2"/>
  <c r="P172" i="2"/>
  <c r="BI169" i="2"/>
  <c r="BH169" i="2"/>
  <c r="BG169" i="2"/>
  <c r="BE169" i="2"/>
  <c r="X169" i="2"/>
  <c r="V169" i="2"/>
  <c r="T169" i="2"/>
  <c r="P169" i="2"/>
  <c r="BI167" i="2"/>
  <c r="BH167" i="2"/>
  <c r="BG167" i="2"/>
  <c r="BE167" i="2"/>
  <c r="X167" i="2"/>
  <c r="V167" i="2"/>
  <c r="T167" i="2"/>
  <c r="P167" i="2"/>
  <c r="BI165" i="2"/>
  <c r="BH165" i="2"/>
  <c r="BG165" i="2"/>
  <c r="BE165" i="2"/>
  <c r="X165" i="2"/>
  <c r="V165" i="2"/>
  <c r="T165" i="2"/>
  <c r="P165" i="2"/>
  <c r="BI163" i="2"/>
  <c r="BH163" i="2"/>
  <c r="BG163" i="2"/>
  <c r="BE163" i="2"/>
  <c r="X163" i="2"/>
  <c r="V163" i="2"/>
  <c r="T163" i="2"/>
  <c r="P163" i="2"/>
  <c r="BI161" i="2"/>
  <c r="BH161" i="2"/>
  <c r="BG161" i="2"/>
  <c r="BE161" i="2"/>
  <c r="X161" i="2"/>
  <c r="V161" i="2"/>
  <c r="T161" i="2"/>
  <c r="P161" i="2"/>
  <c r="BI159" i="2"/>
  <c r="BH159" i="2"/>
  <c r="BG159" i="2"/>
  <c r="BE159" i="2"/>
  <c r="X159" i="2"/>
  <c r="V159" i="2"/>
  <c r="T159" i="2"/>
  <c r="P159" i="2"/>
  <c r="BI157" i="2"/>
  <c r="BH157" i="2"/>
  <c r="BG157" i="2"/>
  <c r="BE157" i="2"/>
  <c r="X157" i="2"/>
  <c r="V157" i="2"/>
  <c r="T157" i="2"/>
  <c r="P157" i="2"/>
  <c r="BI155" i="2"/>
  <c r="BH155" i="2"/>
  <c r="BG155" i="2"/>
  <c r="BE155" i="2"/>
  <c r="X155" i="2"/>
  <c r="V155" i="2"/>
  <c r="T155" i="2"/>
  <c r="P155" i="2"/>
  <c r="BI153" i="2"/>
  <c r="BH153" i="2"/>
  <c r="BG153" i="2"/>
  <c r="BE153" i="2"/>
  <c r="X153" i="2"/>
  <c r="V153" i="2"/>
  <c r="T153" i="2"/>
  <c r="P153" i="2"/>
  <c r="BI151" i="2"/>
  <c r="BH151" i="2"/>
  <c r="BG151" i="2"/>
  <c r="BE151" i="2"/>
  <c r="X151" i="2"/>
  <c r="V151" i="2"/>
  <c r="T151" i="2"/>
  <c r="P151" i="2"/>
  <c r="J145" i="2"/>
  <c r="J144" i="2"/>
  <c r="F144" i="2"/>
  <c r="F142" i="2"/>
  <c r="E140" i="2"/>
  <c r="J92" i="2"/>
  <c r="J91" i="2"/>
  <c r="F91" i="2"/>
  <c r="F89" i="2"/>
  <c r="E87" i="2"/>
  <c r="J18" i="2"/>
  <c r="E18" i="2"/>
  <c r="F145" i="2" s="1"/>
  <c r="J17" i="2"/>
  <c r="J12" i="2"/>
  <c r="J142" i="2" s="1"/>
  <c r="E7" i="2"/>
  <c r="E138" i="2"/>
  <c r="L90" i="1"/>
  <c r="AM90" i="1"/>
  <c r="AM89" i="1"/>
  <c r="L89" i="1"/>
  <c r="AM87" i="1"/>
  <c r="L87" i="1"/>
  <c r="L85" i="1"/>
  <c r="L84" i="1"/>
  <c r="R739" i="2"/>
  <c r="R720" i="2"/>
  <c r="R747" i="2"/>
  <c r="R741" i="2"/>
  <c r="Q736" i="2"/>
  <c r="Q728" i="2"/>
  <c r="Q724" i="2"/>
  <c r="Q716" i="2"/>
  <c r="R709" i="2"/>
  <c r="R705" i="2"/>
  <c r="Q703" i="2"/>
  <c r="Q699" i="2"/>
  <c r="R694" i="2"/>
  <c r="Q692" i="2"/>
  <c r="R687" i="2"/>
  <c r="Q683" i="2"/>
  <c r="Q679" i="2"/>
  <c r="Q674" i="2"/>
  <c r="R670" i="2"/>
  <c r="Q666" i="2"/>
  <c r="R662" i="2"/>
  <c r="R657" i="2"/>
  <c r="R653" i="2"/>
  <c r="Q651" i="2"/>
  <c r="Q647" i="2"/>
  <c r="R643" i="2"/>
  <c r="R639" i="2"/>
  <c r="R635" i="2"/>
  <c r="R631" i="2"/>
  <c r="R627" i="2"/>
  <c r="R623" i="2"/>
  <c r="Q617" i="2"/>
  <c r="R608" i="2"/>
  <c r="R600" i="2"/>
  <c r="R592" i="2"/>
  <c r="R584" i="2"/>
  <c r="Q575" i="2"/>
  <c r="Q567" i="2"/>
  <c r="R552" i="2"/>
  <c r="Q544" i="2"/>
  <c r="R535" i="2"/>
  <c r="Q528" i="2"/>
  <c r="Q520" i="2"/>
  <c r="Q514" i="2"/>
  <c r="R504" i="2"/>
  <c r="Q500" i="2"/>
  <c r="R492" i="2"/>
  <c r="Q483" i="2"/>
  <c r="Q475" i="2"/>
  <c r="R465" i="2"/>
  <c r="Q457" i="2"/>
  <c r="R451" i="2"/>
  <c r="R443" i="2"/>
  <c r="Q434" i="2"/>
  <c r="R426" i="2"/>
  <c r="R416" i="2"/>
  <c r="Q408" i="2"/>
  <c r="R402" i="2"/>
  <c r="Q394" i="2"/>
  <c r="R386" i="2"/>
  <c r="R380" i="2"/>
  <c r="Q371" i="2"/>
  <c r="Q363" i="2"/>
  <c r="Q355" i="2"/>
  <c r="Q347" i="2"/>
  <c r="R339" i="2"/>
  <c r="Q331" i="2"/>
  <c r="R319" i="2"/>
  <c r="R311" i="2"/>
  <c r="Q301" i="2"/>
  <c r="Q294" i="2"/>
  <c r="Q286" i="2"/>
  <c r="Q276" i="2"/>
  <c r="Q254" i="2"/>
  <c r="R245" i="2"/>
  <c r="Q239" i="2"/>
  <c r="Q231" i="2"/>
  <c r="R223" i="2"/>
  <c r="Q215" i="2"/>
  <c r="R207" i="2"/>
  <c r="R201" i="2"/>
  <c r="R174" i="2"/>
  <c r="R167" i="2"/>
  <c r="Q155" i="2"/>
  <c r="Q619" i="2"/>
  <c r="Q615" i="2"/>
  <c r="Q608" i="2"/>
  <c r="Q602" i="2"/>
  <c r="Q596" i="2"/>
  <c r="R586" i="2"/>
  <c r="Q573" i="2"/>
  <c r="R565" i="2"/>
  <c r="Q554" i="2"/>
  <c r="R544" i="2"/>
  <c r="R537" i="2"/>
  <c r="R528" i="2"/>
  <c r="Q522" i="2"/>
  <c r="R514" i="2"/>
  <c r="Q510" i="2"/>
  <c r="R496" i="2"/>
  <c r="R486" i="2"/>
  <c r="Q477" i="2"/>
  <c r="Q468" i="2"/>
  <c r="Q461" i="2"/>
  <c r="R447" i="2"/>
  <c r="R441" i="2"/>
  <c r="R428" i="2"/>
  <c r="Q416" i="2"/>
  <c r="R408" i="2"/>
  <c r="R398" i="2"/>
  <c r="Q390" i="2"/>
  <c r="Q382" i="2"/>
  <c r="Q374" i="2"/>
  <c r="R365" i="2"/>
  <c r="Q357" i="2"/>
  <c r="R347" i="2"/>
  <c r="Q341" i="2"/>
  <c r="R335" i="2"/>
  <c r="R325" i="2"/>
  <c r="Q323" i="2"/>
  <c r="Q315" i="2"/>
  <c r="R309" i="2"/>
  <c r="R301" i="2"/>
  <c r="R290" i="2"/>
  <c r="Q284" i="2"/>
  <c r="R276" i="2"/>
  <c r="R270" i="2"/>
  <c r="R266" i="2"/>
  <c r="R262" i="2"/>
  <c r="R258" i="2"/>
  <c r="Q250" i="2"/>
  <c r="Q241" i="2"/>
  <c r="R231" i="2"/>
  <c r="Q227" i="2"/>
  <c r="Q219" i="2"/>
  <c r="R211" i="2"/>
  <c r="Q203" i="2"/>
  <c r="R197" i="2"/>
  <c r="Q192" i="2"/>
  <c r="Q188" i="2"/>
  <c r="Q184" i="2"/>
  <c r="Q174" i="2"/>
  <c r="R165" i="2"/>
  <c r="Q159" i="2"/>
  <c r="Q153" i="2"/>
  <c r="BK741" i="2"/>
  <c r="K731" i="2"/>
  <c r="BF731" i="2"/>
  <c r="K724" i="2"/>
  <c r="BF724" i="2"/>
  <c r="K716" i="2"/>
  <c r="BF716" i="2"/>
  <c r="BK707" i="2"/>
  <c r="BK699" i="2"/>
  <c r="K690" i="2"/>
  <c r="BF690" i="2"/>
  <c r="BK681" i="2"/>
  <c r="BK674" i="2"/>
  <c r="BK664" i="2"/>
  <c r="BK655" i="2"/>
  <c r="BK645" i="2"/>
  <c r="BK635" i="2"/>
  <c r="BK627" i="2"/>
  <c r="BK619" i="2"/>
  <c r="K611" i="2"/>
  <c r="BF611" i="2"/>
  <c r="K602" i="2"/>
  <c r="BF602" i="2"/>
  <c r="K596" i="2"/>
  <c r="BF596" i="2"/>
  <c r="BK588" i="2"/>
  <c r="BK580" i="2"/>
  <c r="K571" i="2"/>
  <c r="BF571" i="2"/>
  <c r="K562" i="2"/>
  <c r="BF562" i="2"/>
  <c r="BK550" i="2"/>
  <c r="BK542" i="2"/>
  <c r="BK533" i="2"/>
  <c r="BK522" i="2"/>
  <c r="BK516" i="2"/>
  <c r="BK508" i="2"/>
  <c r="K500" i="2"/>
  <c r="BF500" i="2"/>
  <c r="K483" i="2"/>
  <c r="BF483" i="2"/>
  <c r="BK475" i="2"/>
  <c r="K465" i="2"/>
  <c r="BF465" i="2" s="1"/>
  <c r="BK457" i="2"/>
  <c r="K449" i="2"/>
  <c r="BF449" i="2"/>
  <c r="BK441" i="2"/>
  <c r="BK432" i="2"/>
  <c r="K424" i="2"/>
  <c r="BF424" i="2"/>
  <c r="K414" i="2"/>
  <c r="BF414" i="2"/>
  <c r="K396" i="2"/>
  <c r="BF396" i="2"/>
  <c r="BK378" i="2"/>
  <c r="K367" i="2"/>
  <c r="BF367" i="2" s="1"/>
  <c r="K351" i="2"/>
  <c r="BF351" i="2" s="1"/>
  <c r="K339" i="2"/>
  <c r="BF339" i="2" s="1"/>
  <c r="K323" i="2"/>
  <c r="BF323" i="2" s="1"/>
  <c r="K313" i="2"/>
  <c r="BF313" i="2" s="1"/>
  <c r="K305" i="2"/>
  <c r="BF305" i="2" s="1"/>
  <c r="BK297" i="2"/>
  <c r="BK288" i="2"/>
  <c r="K280" i="2"/>
  <c r="BF280" i="2"/>
  <c r="BK272" i="2"/>
  <c r="BK264" i="2"/>
  <c r="K256" i="2"/>
  <c r="BF256" i="2"/>
  <c r="K250" i="2"/>
  <c r="BF250" i="2" s="1"/>
  <c r="BK239" i="2"/>
  <c r="BK231" i="2"/>
  <c r="BK221" i="2"/>
  <c r="K215" i="2"/>
  <c r="BF215" i="2"/>
  <c r="BK207" i="2"/>
  <c r="BK197" i="2"/>
  <c r="BK190" i="2"/>
  <c r="BK184" i="2"/>
  <c r="K174" i="2"/>
  <c r="BF174" i="2"/>
  <c r="K169" i="2"/>
  <c r="BF169" i="2"/>
  <c r="BK163" i="2"/>
  <c r="K412" i="2"/>
  <c r="BF412" i="2"/>
  <c r="BK398" i="2"/>
  <c r="K382" i="2"/>
  <c r="BF382" i="2"/>
  <c r="K365" i="2"/>
  <c r="BF365" i="2"/>
  <c r="K345" i="2"/>
  <c r="BF345" i="2" s="1"/>
  <c r="K327" i="2"/>
  <c r="BF327" i="2"/>
  <c r="BK155" i="2"/>
  <c r="R173" i="3"/>
  <c r="Q155" i="3"/>
  <c r="R134" i="3"/>
  <c r="R179" i="3"/>
  <c r="Q145" i="3"/>
  <c r="R136" i="3"/>
  <c r="Q128" i="3"/>
  <c r="Q175" i="3"/>
  <c r="R155" i="3"/>
  <c r="R132" i="3"/>
  <c r="R177" i="3"/>
  <c r="Q166" i="3"/>
  <c r="K183" i="3"/>
  <c r="BF183" i="3"/>
  <c r="BK177" i="3"/>
  <c r="BK134" i="3"/>
  <c r="K143" i="3"/>
  <c r="BF143" i="3" s="1"/>
  <c r="BK136" i="3"/>
  <c r="K155" i="3"/>
  <c r="BF155" i="3" s="1"/>
  <c r="K130" i="3"/>
  <c r="BF130" i="3" s="1"/>
  <c r="Q177" i="4"/>
  <c r="R163" i="4"/>
  <c r="R144" i="4"/>
  <c r="R134" i="4"/>
  <c r="R126" i="4"/>
  <c r="R175" i="4"/>
  <c r="R167" i="4"/>
  <c r="R159" i="4"/>
  <c r="Q141" i="4"/>
  <c r="Q165" i="4"/>
  <c r="R155" i="4"/>
  <c r="Q130" i="4"/>
  <c r="Q153" i="4"/>
  <c r="Q134" i="4"/>
  <c r="K177" i="4"/>
  <c r="BF177" i="4"/>
  <c r="BK155" i="4"/>
  <c r="BK181" i="4"/>
  <c r="BK173" i="4"/>
  <c r="K130" i="4"/>
  <c r="BF130" i="4"/>
  <c r="BK153" i="4"/>
  <c r="BK126" i="4"/>
  <c r="BK138" i="4"/>
  <c r="R189" i="5"/>
  <c r="R180" i="5"/>
  <c r="Q172" i="5"/>
  <c r="R158" i="5"/>
  <c r="Q145" i="5"/>
  <c r="R125" i="5"/>
  <c r="Q178" i="5"/>
  <c r="R160" i="5"/>
  <c r="R139" i="5"/>
  <c r="R129" i="5"/>
  <c r="Q174" i="5"/>
  <c r="Q160" i="5"/>
  <c r="R149" i="5"/>
  <c r="Q141" i="5"/>
  <c r="Q131" i="5"/>
  <c r="K187" i="5"/>
  <c r="BF187" i="5" s="1"/>
  <c r="K170" i="5"/>
  <c r="BF170" i="5" s="1"/>
  <c r="K151" i="5"/>
  <c r="BF151" i="5"/>
  <c r="K145" i="5"/>
  <c r="BF145" i="5"/>
  <c r="BK168" i="5"/>
  <c r="K174" i="5"/>
  <c r="BF174" i="5"/>
  <c r="BK129" i="5"/>
  <c r="K133" i="5"/>
  <c r="BF133" i="5"/>
  <c r="R211" i="6"/>
  <c r="R181" i="6"/>
  <c r="Q171" i="6"/>
  <c r="Q207" i="6"/>
  <c r="Q191" i="6"/>
  <c r="R179" i="6"/>
  <c r="R160" i="6"/>
  <c r="R144" i="6"/>
  <c r="R140" i="6"/>
  <c r="R136" i="6"/>
  <c r="R132" i="6"/>
  <c r="Q130" i="6"/>
  <c r="Q213" i="6"/>
  <c r="Q197" i="6"/>
  <c r="Q181" i="6"/>
  <c r="R168" i="6"/>
  <c r="Q217" i="6"/>
  <c r="R200" i="6"/>
  <c r="Q189" i="6"/>
  <c r="R183" i="6"/>
  <c r="Q160" i="6"/>
  <c r="Q154" i="6"/>
  <c r="K215" i="6"/>
  <c r="BF215" i="6"/>
  <c r="BK191" i="6"/>
  <c r="BK146" i="6"/>
  <c r="BK134" i="6"/>
  <c r="K173" i="6"/>
  <c r="BF173" i="6"/>
  <c r="BK132" i="6"/>
  <c r="K195" i="6"/>
  <c r="BF195" i="6"/>
  <c r="K185" i="6"/>
  <c r="BF185" i="6"/>
  <c r="BK144" i="6"/>
  <c r="BK179" i="6"/>
  <c r="R736" i="2"/>
  <c r="R718" i="2"/>
  <c r="Q747" i="2"/>
  <c r="Q741" i="2"/>
  <c r="R731" i="2"/>
  <c r="R726" i="2"/>
  <c r="Q720" i="2"/>
  <c r="R712" i="2"/>
  <c r="R707" i="2"/>
  <c r="R701" i="2"/>
  <c r="Q697" i="2"/>
  <c r="R692" i="2"/>
  <c r="R685" i="2"/>
  <c r="R683" i="2"/>
  <c r="R679" i="2"/>
  <c r="R674" i="2"/>
  <c r="Q672" i="2"/>
  <c r="Q668" i="2"/>
  <c r="R664" i="2"/>
  <c r="R659" i="2"/>
  <c r="Q655" i="2"/>
  <c r="R651" i="2"/>
  <c r="R647" i="2"/>
  <c r="Q643" i="2"/>
  <c r="R637" i="2"/>
  <c r="Q633" i="2"/>
  <c r="Q629" i="2"/>
  <c r="Q625" i="2"/>
  <c r="R619" i="2"/>
  <c r="R611" i="2"/>
  <c r="R602" i="2"/>
  <c r="R594" i="2"/>
  <c r="Q588" i="2"/>
  <c r="R582" i="2"/>
  <c r="R577" i="2"/>
  <c r="R569" i="2"/>
  <c r="R560" i="2"/>
  <c r="R554" i="2"/>
  <c r="Q546" i="2"/>
  <c r="Q537" i="2"/>
  <c r="K528" i="2"/>
  <c r="Q518" i="2"/>
  <c r="R510" i="2"/>
  <c r="Q502" i="2"/>
  <c r="Q496" i="2"/>
  <c r="Q486" i="2"/>
  <c r="R477" i="2"/>
  <c r="R468" i="2"/>
  <c r="R461" i="2"/>
  <c r="Q453" i="2"/>
  <c r="Q445" i="2"/>
  <c r="Q436" i="2"/>
  <c r="Q428" i="2"/>
  <c r="Q418" i="2"/>
  <c r="R410" i="2"/>
  <c r="R400" i="2"/>
  <c r="Q392" i="2"/>
  <c r="Q384" i="2"/>
  <c r="R374" i="2"/>
  <c r="Q365" i="2"/>
  <c r="R357" i="2"/>
  <c r="R349" i="2"/>
  <c r="Q343" i="2"/>
  <c r="Q333" i="2"/>
  <c r="Q321" i="2"/>
  <c r="Q313" i="2"/>
  <c r="Q307" i="2"/>
  <c r="Q299" i="2"/>
  <c r="Q292" i="2"/>
  <c r="Q282" i="2"/>
  <c r="Q274" i="2"/>
  <c r="R252" i="2"/>
  <c r="Q245" i="2"/>
  <c r="Q237" i="2"/>
  <c r="Q229" i="2"/>
  <c r="R217" i="2"/>
  <c r="R209" i="2"/>
  <c r="R178" i="2"/>
  <c r="Q169" i="2"/>
  <c r="Q157" i="2"/>
  <c r="Q621" i="2"/>
  <c r="Q613" i="2"/>
  <c r="R606" i="2"/>
  <c r="Q600" i="2"/>
  <c r="Q594" i="2"/>
  <c r="Q586" i="2"/>
  <c r="R575" i="2"/>
  <c r="R567" i="2"/>
  <c r="Q558" i="2"/>
  <c r="Q550" i="2"/>
  <c r="R542" i="2"/>
  <c r="Q533" i="2"/>
  <c r="Q524" i="2"/>
  <c r="Q516" i="2"/>
  <c r="R506" i="2"/>
  <c r="R498" i="2"/>
  <c r="Q492" i="2"/>
  <c r="R481" i="2"/>
  <c r="R470" i="2"/>
  <c r="R459" i="2"/>
  <c r="R453" i="2"/>
  <c r="R445" i="2"/>
  <c r="Q438" i="2"/>
  <c r="Q430" i="2"/>
  <c r="Q422" i="2"/>
  <c r="Q414" i="2"/>
  <c r="Q406" i="2"/>
  <c r="Q400" i="2"/>
  <c r="R394" i="2"/>
  <c r="R384" i="2"/>
  <c r="Q376" i="2"/>
  <c r="R367" i="2"/>
  <c r="R359" i="2"/>
  <c r="R351" i="2"/>
  <c r="Q339" i="2"/>
  <c r="R331" i="2"/>
  <c r="R323" i="2"/>
  <c r="R317" i="2"/>
  <c r="R307" i="2"/>
  <c r="R299" i="2"/>
  <c r="R294" i="2"/>
  <c r="R286" i="2"/>
  <c r="R278" i="2"/>
  <c r="R272" i="2"/>
  <c r="R268" i="2"/>
  <c r="Q266" i="2"/>
  <c r="Q262" i="2"/>
  <c r="R256" i="2"/>
  <c r="Q243" i="2"/>
  <c r="R235" i="2"/>
  <c r="R227" i="2"/>
  <c r="R221" i="2"/>
  <c r="Q213" i="2"/>
  <c r="Q205" i="2"/>
  <c r="Q199" i="2"/>
  <c r="Q195" i="2"/>
  <c r="R190" i="2"/>
  <c r="R186" i="2"/>
  <c r="R182" i="2"/>
  <c r="Q178" i="2"/>
  <c r="R169" i="2"/>
  <c r="Q161" i="2"/>
  <c r="R155" i="2"/>
  <c r="BK747" i="2"/>
  <c r="BK733" i="2"/>
  <c r="BK720" i="2"/>
  <c r="BK714" i="2"/>
  <c r="BK701" i="2"/>
  <c r="BK692" i="2"/>
  <c r="BK683" i="2"/>
  <c r="BK670" i="2"/>
  <c r="BK666" i="2"/>
  <c r="BK657" i="2"/>
  <c r="BK649" i="2"/>
  <c r="BK641" i="2"/>
  <c r="BK633" i="2"/>
  <c r="BK625" i="2"/>
  <c r="BK617" i="2"/>
  <c r="BK608" i="2"/>
  <c r="K598" i="2"/>
  <c r="BF598" i="2"/>
  <c r="K590" i="2"/>
  <c r="BF590" i="2"/>
  <c r="K582" i="2"/>
  <c r="BF582" i="2" s="1"/>
  <c r="K575" i="2"/>
  <c r="BF575" i="2" s="1"/>
  <c r="K567" i="2"/>
  <c r="BF567" i="2"/>
  <c r="K558" i="2"/>
  <c r="BF558" i="2"/>
  <c r="BK552" i="2"/>
  <c r="BK544" i="2"/>
  <c r="K535" i="2"/>
  <c r="BF535" i="2" s="1"/>
  <c r="BK526" i="2"/>
  <c r="BK518" i="2"/>
  <c r="BK510" i="2"/>
  <c r="BK502" i="2"/>
  <c r="BK494" i="2"/>
  <c r="BK489" i="2"/>
  <c r="BK479" i="2"/>
  <c r="K470" i="2"/>
  <c r="BF470" i="2"/>
  <c r="K463" i="2"/>
  <c r="BF463" i="2" s="1"/>
  <c r="BK455" i="2"/>
  <c r="BK447" i="2"/>
  <c r="K438" i="2"/>
  <c r="BF438" i="2"/>
  <c r="BK428" i="2"/>
  <c r="BK418" i="2"/>
  <c r="BK408" i="2"/>
  <c r="K384" i="2"/>
  <c r="BF384" i="2"/>
  <c r="K369" i="2"/>
  <c r="BF369" i="2" s="1"/>
  <c r="BK353" i="2"/>
  <c r="K347" i="2"/>
  <c r="BF347" i="2"/>
  <c r="K335" i="2"/>
  <c r="BF335" i="2" s="1"/>
  <c r="BK321" i="2"/>
  <c r="K311" i="2"/>
  <c r="BF311" i="2" s="1"/>
  <c r="K303" i="2"/>
  <c r="BF303" i="2" s="1"/>
  <c r="K294" i="2"/>
  <c r="BF294" i="2"/>
  <c r="BK282" i="2"/>
  <c r="K274" i="2"/>
  <c r="BF274" i="2" s="1"/>
  <c r="BK266" i="2"/>
  <c r="K258" i="2"/>
  <c r="BF258" i="2" s="1"/>
  <c r="BK252" i="2"/>
  <c r="K245" i="2"/>
  <c r="BF245" i="2" s="1"/>
  <c r="BK235" i="2"/>
  <c r="BK227" i="2"/>
  <c r="BK219" i="2"/>
  <c r="BK211" i="2"/>
  <c r="BK203" i="2"/>
  <c r="BK192" i="2"/>
  <c r="BK186" i="2"/>
  <c r="BK176" i="2"/>
  <c r="BK165" i="2"/>
  <c r="K159" i="2"/>
  <c r="BF159" i="2" s="1"/>
  <c r="K402" i="2"/>
  <c r="BF402" i="2"/>
  <c r="K390" i="2"/>
  <c r="BF390" i="2"/>
  <c r="BK380" i="2"/>
  <c r="BK363" i="2"/>
  <c r="BK343" i="2"/>
  <c r="BK315" i="2"/>
  <c r="R183" i="3"/>
  <c r="Q157" i="3"/>
  <c r="R130" i="3"/>
  <c r="R162" i="3"/>
  <c r="Q143" i="3"/>
  <c r="Q134" i="3"/>
  <c r="Q181" i="3"/>
  <c r="R166" i="3"/>
  <c r="R148" i="3"/>
  <c r="R138" i="3"/>
  <c r="R175" i="3"/>
  <c r="Q162" i="3"/>
  <c r="R143" i="3"/>
  <c r="BK179" i="3"/>
  <c r="K168" i="3"/>
  <c r="BF168" i="3" s="1"/>
  <c r="K157" i="3"/>
  <c r="BF157" i="3"/>
  <c r="K148" i="3"/>
  <c r="BF148" i="3"/>
  <c r="K162" i="3"/>
  <c r="BF162" i="3"/>
  <c r="K145" i="3"/>
  <c r="BF145" i="3"/>
  <c r="Q181" i="4"/>
  <c r="Q171" i="4"/>
  <c r="R153" i="4"/>
  <c r="R141" i="4"/>
  <c r="R130" i="4"/>
  <c r="Q124" i="4"/>
  <c r="Q173" i="4"/>
  <c r="Q167" i="4"/>
  <c r="R150" i="4"/>
  <c r="R136" i="4"/>
  <c r="R161" i="4"/>
  <c r="Q138" i="4"/>
  <c r="Q126" i="4"/>
  <c r="Q150" i="4"/>
  <c r="Q128" i="4"/>
  <c r="K159" i="4"/>
  <c r="BF159" i="4" s="1"/>
  <c r="K132" i="4"/>
  <c r="BF132" i="4"/>
  <c r="BK163" i="4"/>
  <c r="BK169" i="4"/>
  <c r="K146" i="4"/>
  <c r="BF146" i="4"/>
  <c r="K171" i="4"/>
  <c r="BF171" i="4" s="1"/>
  <c r="K134" i="4"/>
  <c r="BF134" i="4"/>
  <c r="Q184" i="5"/>
  <c r="Q176" i="5"/>
  <c r="Q168" i="5"/>
  <c r="Q151" i="5"/>
  <c r="R143" i="5"/>
  <c r="Q189" i="5"/>
  <c r="R176" i="5"/>
  <c r="Q166" i="5"/>
  <c r="R151" i="5"/>
  <c r="Q135" i="5"/>
  <c r="Q127" i="5"/>
  <c r="R178" i="5"/>
  <c r="Q158" i="5"/>
  <c r="Q149" i="5"/>
  <c r="R145" i="5"/>
  <c r="R135" i="5"/>
  <c r="R127" i="5"/>
  <c r="K184" i="5"/>
  <c r="BF184" i="5"/>
  <c r="BK160" i="5"/>
  <c r="BK149" i="5"/>
  <c r="BK141" i="5"/>
  <c r="K131" i="5"/>
  <c r="BF131" i="5"/>
  <c r="BK143" i="5"/>
  <c r="BK163" i="5"/>
  <c r="BK135" i="5"/>
  <c r="Q215" i="6"/>
  <c r="R175" i="6"/>
  <c r="R163" i="6"/>
  <c r="Q221" i="6"/>
  <c r="BK202" i="6"/>
  <c r="R185" i="6"/>
  <c r="Q168" i="6"/>
  <c r="R154" i="6"/>
  <c r="R146" i="6"/>
  <c r="R142" i="6"/>
  <c r="R138" i="6"/>
  <c r="Q136" i="6"/>
  <c r="Q132" i="6"/>
  <c r="R215" i="6"/>
  <c r="Q200" i="6"/>
  <c r="Q195" i="6"/>
  <c r="R177" i="6"/>
  <c r="Q158" i="6"/>
  <c r="R213" i="6"/>
  <c r="R195" i="6"/>
  <c r="Q185" i="6"/>
  <c r="Q148" i="6"/>
  <c r="K213" i="6"/>
  <c r="BF213" i="6"/>
  <c r="K197" i="6"/>
  <c r="BF197" i="6"/>
  <c r="BK160" i="6"/>
  <c r="K189" i="6"/>
  <c r="BF189" i="6"/>
  <c r="BK156" i="6"/>
  <c r="BK130" i="6"/>
  <c r="K200" i="6"/>
  <c r="BF200" i="6"/>
  <c r="K187" i="6"/>
  <c r="BF187" i="6" s="1"/>
  <c r="BK168" i="6"/>
  <c r="BK148" i="6"/>
  <c r="BK181" i="6"/>
  <c r="K165" i="6"/>
  <c r="BF165" i="6"/>
  <c r="Q731" i="2"/>
  <c r="Q714" i="2"/>
  <c r="R744" i="2"/>
  <c r="Q739" i="2"/>
  <c r="R728" i="2"/>
  <c r="Q726" i="2"/>
  <c r="R716" i="2"/>
  <c r="Q712" i="2"/>
  <c r="Q707" i="2"/>
  <c r="R703" i="2"/>
  <c r="R699" i="2"/>
  <c r="Q694" i="2"/>
  <c r="Q690" i="2"/>
  <c r="Q685" i="2"/>
  <c r="R681" i="2"/>
  <c r="R677" i="2"/>
  <c r="R672" i="2"/>
  <c r="R668" i="2"/>
  <c r="Q664" i="2"/>
  <c r="Q659" i="2"/>
  <c r="R655" i="2"/>
  <c r="R649" i="2"/>
  <c r="Q645" i="2"/>
  <c r="Q641" i="2"/>
  <c r="Q637" i="2"/>
  <c r="R633" i="2"/>
  <c r="R629" i="2"/>
  <c r="R625" i="2"/>
  <c r="R621" i="2"/>
  <c r="R613" i="2"/>
  <c r="R604" i="2"/>
  <c r="R596" i="2"/>
  <c r="Q592" i="2"/>
  <c r="Q580" i="2"/>
  <c r="R573" i="2"/>
  <c r="Q565" i="2"/>
  <c r="R558" i="2"/>
  <c r="R550" i="2"/>
  <c r="Q542" i="2"/>
  <c r="R533" i="2"/>
  <c r="Q526" i="2"/>
  <c r="R516" i="2"/>
  <c r="R508" i="2"/>
  <c r="R502" i="2"/>
  <c r="Q494" i="2"/>
  <c r="Q481" i="2"/>
  <c r="R472" i="2"/>
  <c r="R463" i="2"/>
  <c r="R455" i="2"/>
  <c r="Q447" i="2"/>
  <c r="R438" i="2"/>
  <c r="R430" i="2"/>
  <c r="R422" i="2"/>
  <c r="R412" i="2"/>
  <c r="R404" i="2"/>
  <c r="Q396" i="2"/>
  <c r="Q388" i="2"/>
  <c r="Q378" i="2"/>
  <c r="R369" i="2"/>
  <c r="Q359" i="2"/>
  <c r="Q351" i="2"/>
  <c r="R345" i="2"/>
  <c r="Q337" i="2"/>
  <c r="R327" i="2"/>
  <c r="R315" i="2"/>
  <c r="R305" i="2"/>
  <c r="Q290" i="2"/>
  <c r="R284" i="2"/>
  <c r="Q278" i="2"/>
  <c r="Q256" i="2"/>
  <c r="R250" i="2"/>
  <c r="R243" i="2"/>
  <c r="Q235" i="2"/>
  <c r="Q221" i="2"/>
  <c r="R213" i="2"/>
  <c r="R205" i="2"/>
  <c r="R176" i="2"/>
  <c r="Q172" i="2"/>
  <c r="Q163" i="2"/>
  <c r="AU94" i="1"/>
  <c r="R590" i="2"/>
  <c r="Q584" i="2"/>
  <c r="Q577" i="2"/>
  <c r="Q569" i="2"/>
  <c r="Q560" i="2"/>
  <c r="Q552" i="2"/>
  <c r="R546" i="2"/>
  <c r="Q535" i="2"/>
  <c r="R526" i="2"/>
  <c r="R520" i="2"/>
  <c r="R512" i="2"/>
  <c r="Q504" i="2"/>
  <c r="R494" i="2"/>
  <c r="R483" i="2"/>
  <c r="R475" i="2"/>
  <c r="Q465" i="2"/>
  <c r="R457" i="2"/>
  <c r="Q451" i="2"/>
  <c r="Q443" i="2"/>
  <c r="R434" i="2"/>
  <c r="Q426" i="2"/>
  <c r="R418" i="2"/>
  <c r="Q410" i="2"/>
  <c r="Q402" i="2"/>
  <c r="R396" i="2"/>
  <c r="R388" i="2"/>
  <c r="Q380" i="2"/>
  <c r="R371" i="2"/>
  <c r="R363" i="2"/>
  <c r="R355" i="2"/>
  <c r="R343" i="2"/>
  <c r="R333" i="2"/>
  <c r="Q327" i="2"/>
  <c r="R321" i="2"/>
  <c r="Q311" i="2"/>
  <c r="R303" i="2"/>
  <c r="R292" i="2"/>
  <c r="R282" i="2"/>
  <c r="R274" i="2"/>
  <c r="Q270" i="2"/>
  <c r="R264" i="2"/>
  <c r="R260" i="2"/>
  <c r="Q252" i="2"/>
  <c r="R239" i="2"/>
  <c r="R233" i="2"/>
  <c r="Q223" i="2"/>
  <c r="R215" i="2"/>
  <c r="Q207" i="2"/>
  <c r="R199" i="2"/>
  <c r="R195" i="2"/>
  <c r="Q190" i="2"/>
  <c r="R184" i="2"/>
  <c r="R180" i="2"/>
  <c r="Q167" i="2"/>
  <c r="R161" i="2"/>
  <c r="R157" i="2"/>
  <c r="R151" i="2"/>
  <c r="K739" i="2"/>
  <c r="BF739" i="2"/>
  <c r="BK728" i="2"/>
  <c r="BK718" i="2"/>
  <c r="BK712" i="2"/>
  <c r="BK705" i="2"/>
  <c r="BK697" i="2"/>
  <c r="BK685" i="2"/>
  <c r="BK677" i="2"/>
  <c r="BK668" i="2"/>
  <c r="BK662" i="2"/>
  <c r="BK653" i="2"/>
  <c r="BK647" i="2"/>
  <c r="BK639" i="2"/>
  <c r="BK629" i="2"/>
  <c r="BK623" i="2"/>
  <c r="BK615" i="2"/>
  <c r="BK606" i="2"/>
  <c r="BK600" i="2"/>
  <c r="K594" i="2"/>
  <c r="BF594" i="2"/>
  <c r="BK586" i="2"/>
  <c r="BK577" i="2"/>
  <c r="K569" i="2"/>
  <c r="BF569" i="2" s="1"/>
  <c r="K560" i="2"/>
  <c r="BF560" i="2" s="1"/>
  <c r="BK554" i="2"/>
  <c r="BK546" i="2"/>
  <c r="BK537" i="2"/>
  <c r="BK528" i="2"/>
  <c r="K520" i="2"/>
  <c r="BF520" i="2"/>
  <c r="BK514" i="2"/>
  <c r="BK506" i="2"/>
  <c r="BK498" i="2"/>
  <c r="K492" i="2"/>
  <c r="BF492" i="2" s="1"/>
  <c r="K481" i="2"/>
  <c r="BF481" i="2"/>
  <c r="K472" i="2"/>
  <c r="BF472" i="2" s="1"/>
  <c r="K461" i="2"/>
  <c r="BF461" i="2"/>
  <c r="BK453" i="2"/>
  <c r="K445" i="2"/>
  <c r="BF445" i="2"/>
  <c r="K434" i="2"/>
  <c r="BF434" i="2"/>
  <c r="K426" i="2"/>
  <c r="BF426" i="2" s="1"/>
  <c r="K416" i="2"/>
  <c r="BF416" i="2"/>
  <c r="K404" i="2"/>
  <c r="BF404" i="2"/>
  <c r="BK388" i="2"/>
  <c r="K374" i="2"/>
  <c r="BF374" i="2"/>
  <c r="BK357" i="2"/>
  <c r="BK341" i="2"/>
  <c r="BK333" i="2"/>
  <c r="BK319" i="2"/>
  <c r="BK309" i="2"/>
  <c r="K301" i="2"/>
  <c r="BF301" i="2"/>
  <c r="BK292" i="2"/>
  <c r="K284" i="2"/>
  <c r="BF284" i="2"/>
  <c r="K276" i="2"/>
  <c r="BF276" i="2" s="1"/>
  <c r="BK268" i="2"/>
  <c r="BK260" i="2"/>
  <c r="BK254" i="2"/>
  <c r="BK243" i="2"/>
  <c r="BK233" i="2"/>
  <c r="BK225" i="2"/>
  <c r="BK213" i="2"/>
  <c r="K205" i="2"/>
  <c r="BF205" i="2"/>
  <c r="BK199" i="2"/>
  <c r="BK188" i="2"/>
  <c r="K180" i="2"/>
  <c r="BF180" i="2" s="1"/>
  <c r="K167" i="2"/>
  <c r="BF167" i="2"/>
  <c r="BK161" i="2"/>
  <c r="BK406" i="2"/>
  <c r="BK394" i="2"/>
  <c r="BK376" i="2"/>
  <c r="BK359" i="2"/>
  <c r="BK331" i="2"/>
  <c r="K157" i="2"/>
  <c r="BF157" i="2"/>
  <c r="R171" i="3"/>
  <c r="R153" i="3"/>
  <c r="Q132" i="3"/>
  <c r="Q159" i="3"/>
  <c r="Q138" i="3"/>
  <c r="Q183" i="3"/>
  <c r="R168" i="3"/>
  <c r="Q150" i="3"/>
  <c r="R140" i="3"/>
  <c r="Q179" i="3"/>
  <c r="Q171" i="3"/>
  <c r="Q148" i="3"/>
  <c r="BK181" i="3"/>
  <c r="K175" i="3"/>
  <c r="BF175" i="3"/>
  <c r="BK132" i="3"/>
  <c r="K159" i="3"/>
  <c r="BF159" i="3"/>
  <c r="BK150" i="3"/>
  <c r="K138" i="3"/>
  <c r="BF138" i="3"/>
  <c r="R179" i="4"/>
  <c r="R173" i="4"/>
  <c r="Q155" i="4"/>
  <c r="Q146" i="4"/>
  <c r="Q132" i="4"/>
  <c r="Q179" i="4"/>
  <c r="Q169" i="4"/>
  <c r="Q161" i="4"/>
  <c r="Q144" i="4"/>
  <c r="R169" i="4"/>
  <c r="R157" i="4"/>
  <c r="Q157" i="4"/>
  <c r="Q136" i="4"/>
  <c r="BK167" i="4"/>
  <c r="K150" i="4"/>
  <c r="BF150" i="4"/>
  <c r="BK179" i="4"/>
  <c r="BK128" i="4"/>
  <c r="BK144" i="4"/>
  <c r="BK161" i="4"/>
  <c r="Q187" i="5"/>
  <c r="Q180" i="5"/>
  <c r="Q170" i="5"/>
  <c r="R155" i="5"/>
  <c r="R141" i="5"/>
  <c r="R184" i="5"/>
  <c r="R170" i="5"/>
  <c r="Q163" i="5"/>
  <c r="Q137" i="5"/>
  <c r="R131" i="5"/>
  <c r="R187" i="5"/>
  <c r="R163" i="5"/>
  <c r="Q155" i="5"/>
  <c r="Q147" i="5"/>
  <c r="Q139" i="5"/>
  <c r="Q129" i="5"/>
  <c r="BK178" i="5"/>
  <c r="K158" i="5"/>
  <c r="BF158" i="5"/>
  <c r="K137" i="5"/>
  <c r="BF137" i="5" s="1"/>
  <c r="BK180" i="5"/>
  <c r="BK182" i="5"/>
  <c r="BK147" i="5"/>
  <c r="BK125" i="5"/>
  <c r="Q187" i="6"/>
  <c r="Q173" i="6"/>
  <c r="R148" i="6"/>
  <c r="Q211" i="6"/>
  <c r="Q193" i="6"/>
  <c r="Q183" i="6"/>
  <c r="Q163" i="6"/>
  <c r="R152" i="6"/>
  <c r="Q146" i="6"/>
  <c r="Q142" i="6"/>
  <c r="Q138" i="6"/>
  <c r="R134" i="6"/>
  <c r="R130" i="6"/>
  <c r="R209" i="6"/>
  <c r="R197" i="6"/>
  <c r="R187" i="6"/>
  <c r="R173" i="6"/>
  <c r="R171" i="6"/>
  <c r="R158" i="6"/>
  <c r="BK221" i="6"/>
  <c r="BK211" i="6"/>
  <c r="BK142" i="6"/>
  <c r="BK183" i="6"/>
  <c r="BK150" i="6"/>
  <c r="K158" i="6"/>
  <c r="BF158" i="6"/>
  <c r="BK138" i="6"/>
  <c r="K171" i="6"/>
  <c r="BF171" i="6"/>
  <c r="Q733" i="2"/>
  <c r="BK690" i="2"/>
  <c r="Q744" i="2"/>
  <c r="R733" i="2"/>
  <c r="R724" i="2"/>
  <c r="Q718" i="2"/>
  <c r="R714" i="2"/>
  <c r="Q709" i="2"/>
  <c r="Q705" i="2"/>
  <c r="Q701" i="2"/>
  <c r="R697" i="2"/>
  <c r="R690" i="2"/>
  <c r="Q687" i="2"/>
  <c r="Q681" i="2"/>
  <c r="Q677" i="2"/>
  <c r="Q670" i="2"/>
  <c r="R666" i="2"/>
  <c r="Q662" i="2"/>
  <c r="Q657" i="2"/>
  <c r="Q653" i="2"/>
  <c r="Q649" i="2"/>
  <c r="R645" i="2"/>
  <c r="R641" i="2"/>
  <c r="Q639" i="2"/>
  <c r="Q635" i="2"/>
  <c r="Q631" i="2"/>
  <c r="Q627" i="2"/>
  <c r="Q623" i="2"/>
  <c r="R615" i="2"/>
  <c r="Q606" i="2"/>
  <c r="R598" i="2"/>
  <c r="Q590" i="2"/>
  <c r="R580" i="2"/>
  <c r="R571" i="2"/>
  <c r="Q562" i="2"/>
  <c r="R556" i="2"/>
  <c r="R548" i="2"/>
  <c r="Q540" i="2"/>
  <c r="R531" i="2"/>
  <c r="R522" i="2"/>
  <c r="Q512" i="2"/>
  <c r="Q506" i="2"/>
  <c r="Q498" i="2"/>
  <c r="R489" i="2"/>
  <c r="Q479" i="2"/>
  <c r="Q470" i="2"/>
  <c r="Q459" i="2"/>
  <c r="R449" i="2"/>
  <c r="Q441" i="2"/>
  <c r="Q432" i="2"/>
  <c r="Q424" i="2"/>
  <c r="R414" i="2"/>
  <c r="R406" i="2"/>
  <c r="Q398" i="2"/>
  <c r="R390" i="2"/>
  <c r="R382" i="2"/>
  <c r="R376" i="2"/>
  <c r="Q367" i="2"/>
  <c r="Q361" i="2"/>
  <c r="R353" i="2"/>
  <c r="Q349" i="2"/>
  <c r="R341" i="2"/>
  <c r="Q335" i="2"/>
  <c r="Q329" i="2"/>
  <c r="Q317" i="2"/>
  <c r="Q309" i="2"/>
  <c r="Q303" i="2"/>
  <c r="Q297" i="2"/>
  <c r="Q288" i="2"/>
  <c r="Q280" i="2"/>
  <c r="Q258" i="2"/>
  <c r="Q247" i="2"/>
  <c r="R241" i="2"/>
  <c r="Q233" i="2"/>
  <c r="Q225" i="2"/>
  <c r="R219" i="2"/>
  <c r="Q211" i="2"/>
  <c r="R203" i="2"/>
  <c r="Q176" i="2"/>
  <c r="Q165" i="2"/>
  <c r="Q151" i="2"/>
  <c r="R617" i="2"/>
  <c r="Q611" i="2"/>
  <c r="Q604" i="2"/>
  <c r="Q598" i="2"/>
  <c r="R588" i="2"/>
  <c r="Q582" i="2"/>
  <c r="Q571" i="2"/>
  <c r="R562" i="2"/>
  <c r="Q556" i="2"/>
  <c r="Q548" i="2"/>
  <c r="R540" i="2"/>
  <c r="Q531" i="2"/>
  <c r="R524" i="2"/>
  <c r="R518" i="2"/>
  <c r="Q508" i="2"/>
  <c r="R500" i="2"/>
  <c r="Q489" i="2"/>
  <c r="R479" i="2"/>
  <c r="Q472" i="2"/>
  <c r="Q463" i="2"/>
  <c r="Q455" i="2"/>
  <c r="Q449" i="2"/>
  <c r="R436" i="2"/>
  <c r="R432" i="2"/>
  <c r="R424" i="2"/>
  <c r="Q412" i="2"/>
  <c r="Q404" i="2"/>
  <c r="R392" i="2"/>
  <c r="Q386" i="2"/>
  <c r="R378" i="2"/>
  <c r="Q369" i="2"/>
  <c r="R361" i="2"/>
  <c r="Q353" i="2"/>
  <c r="Q345" i="2"/>
  <c r="R337" i="2"/>
  <c r="R329" i="2"/>
  <c r="Q325" i="2"/>
  <c r="Q319" i="2"/>
  <c r="R313" i="2"/>
  <c r="Q305" i="2"/>
  <c r="R297" i="2"/>
  <c r="R288" i="2"/>
  <c r="R280" i="2"/>
  <c r="Q272" i="2"/>
  <c r="Q268" i="2"/>
  <c r="Q264" i="2"/>
  <c r="Q260" i="2"/>
  <c r="R254" i="2"/>
  <c r="R247" i="2"/>
  <c r="R237" i="2"/>
  <c r="R229" i="2"/>
  <c r="R225" i="2"/>
  <c r="Q217" i="2"/>
  <c r="Q209" i="2"/>
  <c r="Q201" i="2"/>
  <c r="Q197" i="2"/>
  <c r="R192" i="2"/>
  <c r="R188" i="2"/>
  <c r="Q186" i="2"/>
  <c r="Q182" i="2"/>
  <c r="Q180" i="2"/>
  <c r="R172" i="2"/>
  <c r="R163" i="2"/>
  <c r="R159" i="2"/>
  <c r="R153" i="2"/>
  <c r="BK744" i="2"/>
  <c r="K736" i="2"/>
  <c r="BF736" i="2"/>
  <c r="BK726" i="2"/>
  <c r="BK709" i="2"/>
  <c r="BK703" i="2"/>
  <c r="BK694" i="2"/>
  <c r="BK687" i="2"/>
  <c r="BK679" i="2"/>
  <c r="BK672" i="2"/>
  <c r="BK659" i="2"/>
  <c r="BK651" i="2"/>
  <c r="BK643" i="2"/>
  <c r="BK637" i="2"/>
  <c r="BK631" i="2"/>
  <c r="K621" i="2"/>
  <c r="BF621" i="2"/>
  <c r="K613" i="2"/>
  <c r="BF613" i="2"/>
  <c r="BK604" i="2"/>
  <c r="BK592" i="2"/>
  <c r="K584" i="2"/>
  <c r="BF584" i="2"/>
  <c r="K573" i="2"/>
  <c r="BF573" i="2"/>
  <c r="BK565" i="2"/>
  <c r="BK556" i="2"/>
  <c r="K548" i="2"/>
  <c r="BF548" i="2" s="1"/>
  <c r="BK540" i="2"/>
  <c r="K531" i="2"/>
  <c r="BF531" i="2"/>
  <c r="BK524" i="2"/>
  <c r="K512" i="2"/>
  <c r="BF512" i="2"/>
  <c r="K504" i="2"/>
  <c r="BF504" i="2"/>
  <c r="BK496" i="2"/>
  <c r="BK486" i="2"/>
  <c r="BK477" i="2"/>
  <c r="K468" i="2"/>
  <c r="BF468" i="2" s="1"/>
  <c r="BK459" i="2"/>
  <c r="K451" i="2"/>
  <c r="BF451" i="2"/>
  <c r="BK443" i="2"/>
  <c r="K436" i="2"/>
  <c r="BF436" i="2"/>
  <c r="K430" i="2"/>
  <c r="BF430" i="2"/>
  <c r="BK422" i="2"/>
  <c r="K410" i="2"/>
  <c r="BF410" i="2"/>
  <c r="K392" i="2"/>
  <c r="BF392" i="2"/>
  <c r="K361" i="2"/>
  <c r="BF361" i="2"/>
  <c r="K349" i="2"/>
  <c r="BF349" i="2"/>
  <c r="K337" i="2"/>
  <c r="BF337" i="2"/>
  <c r="BK325" i="2"/>
  <c r="K317" i="2"/>
  <c r="BF317" i="2"/>
  <c r="BK307" i="2"/>
  <c r="BK299" i="2"/>
  <c r="K290" i="2"/>
  <c r="BF290" i="2" s="1"/>
  <c r="BK286" i="2"/>
  <c r="BK278" i="2"/>
  <c r="BK270" i="2"/>
  <c r="BK262" i="2"/>
  <c r="K247" i="2"/>
  <c r="BF247" i="2"/>
  <c r="K241" i="2"/>
  <c r="BF241" i="2" s="1"/>
  <c r="BK237" i="2"/>
  <c r="K229" i="2"/>
  <c r="BF229" i="2"/>
  <c r="BK223" i="2"/>
  <c r="K217" i="2"/>
  <c r="BF217" i="2"/>
  <c r="K209" i="2"/>
  <c r="BF209" i="2"/>
  <c r="BK201" i="2"/>
  <c r="BK195" i="2"/>
  <c r="BK182" i="2"/>
  <c r="BK178" i="2"/>
  <c r="K172" i="2"/>
  <c r="BF172" i="2"/>
  <c r="BK151" i="2"/>
  <c r="K400" i="2"/>
  <c r="BF400" i="2" s="1"/>
  <c r="K386" i="2"/>
  <c r="BF386" i="2"/>
  <c r="BK371" i="2"/>
  <c r="BK355" i="2"/>
  <c r="BK329" i="2"/>
  <c r="K153" i="2"/>
  <c r="BF153" i="2"/>
  <c r="Q168" i="3"/>
  <c r="R150" i="3"/>
  <c r="R181" i="3"/>
  <c r="Q153" i="3"/>
  <c r="Q140" i="3"/>
  <c r="Q130" i="3"/>
  <c r="Q177" i="3"/>
  <c r="R159" i="3"/>
  <c r="R145" i="3"/>
  <c r="R128" i="3"/>
  <c r="Q173" i="3"/>
  <c r="R157" i="3"/>
  <c r="Q136" i="3"/>
  <c r="K153" i="3"/>
  <c r="BF153" i="3"/>
  <c r="K166" i="3"/>
  <c r="BF166" i="3" s="1"/>
  <c r="BK171" i="3"/>
  <c r="BK173" i="3"/>
  <c r="BK140" i="3"/>
  <c r="BK128" i="3"/>
  <c r="Q175" i="4"/>
  <c r="R165" i="4"/>
  <c r="R148" i="4"/>
  <c r="R138" i="4"/>
  <c r="R128" i="4"/>
  <c r="R181" i="4"/>
  <c r="R171" i="4"/>
  <c r="Q148" i="4"/>
  <c r="R177" i="4"/>
  <c r="Q163" i="4"/>
  <c r="R132" i="4"/>
  <c r="Q159" i="4"/>
  <c r="R146" i="4"/>
  <c r="R124" i="4"/>
  <c r="K165" i="4"/>
  <c r="BF165" i="4"/>
  <c r="BK141" i="4"/>
  <c r="BK175" i="4"/>
  <c r="K148" i="4"/>
  <c r="BF148" i="4"/>
  <c r="BK157" i="4"/>
  <c r="BK136" i="4"/>
  <c r="BK124" i="4"/>
  <c r="Q182" i="5"/>
  <c r="R174" i="5"/>
  <c r="R166" i="5"/>
  <c r="R147" i="5"/>
  <c r="R137" i="5"/>
  <c r="R182" i="5"/>
  <c r="R168" i="5"/>
  <c r="Q153" i="5"/>
  <c r="R133" i="5"/>
  <c r="Q125" i="5"/>
  <c r="R172" i="5"/>
  <c r="R153" i="5"/>
  <c r="Q143" i="5"/>
  <c r="Q133" i="5"/>
  <c r="K189" i="5"/>
  <c r="BF189" i="5"/>
  <c r="BK176" i="5"/>
  <c r="BK155" i="5"/>
  <c r="BK139" i="5"/>
  <c r="BK153" i="5"/>
  <c r="K172" i="5"/>
  <c r="BF172" i="5" s="1"/>
  <c r="BK166" i="5"/>
  <c r="K127" i="5"/>
  <c r="BF127" i="5" s="1"/>
  <c r="Q209" i="6"/>
  <c r="Q179" i="6"/>
  <c r="R165" i="6"/>
  <c r="R221" i="6"/>
  <c r="Q202" i="6"/>
  <c r="R189" i="6"/>
  <c r="Q165" i="6"/>
  <c r="Q156" i="6"/>
  <c r="R150" i="6"/>
  <c r="Q144" i="6"/>
  <c r="Q140" i="6"/>
  <c r="Q134" i="6"/>
  <c r="R217" i="6"/>
  <c r="R207" i="6"/>
  <c r="R193" i="6"/>
  <c r="Q175" i="6"/>
  <c r="R156" i="6"/>
  <c r="R202" i="6"/>
  <c r="R191" i="6"/>
  <c r="Q177" i="6"/>
  <c r="Q152" i="6"/>
  <c r="Q150" i="6"/>
  <c r="BK217" i="6"/>
  <c r="K207" i="6"/>
  <c r="BF207" i="6"/>
  <c r="K163" i="6"/>
  <c r="BF163" i="6"/>
  <c r="BK136" i="6"/>
  <c r="K177" i="6"/>
  <c r="BF177" i="6"/>
  <c r="BK140" i="6"/>
  <c r="K209" i="6"/>
  <c r="BF209" i="6"/>
  <c r="BK193" i="6"/>
  <c r="K152" i="6"/>
  <c r="BF152" i="6" s="1"/>
  <c r="K202" i="6"/>
  <c r="BF202" i="6"/>
  <c r="K175" i="6"/>
  <c r="BF175" i="6"/>
  <c r="K154" i="6"/>
  <c r="BF154" i="6"/>
  <c r="K77" i="10" l="1"/>
  <c r="L77" i="10" s="1"/>
  <c r="T296" i="2"/>
  <c r="Q296" i="2"/>
  <c r="I102" i="2" s="1"/>
  <c r="Q373" i="2"/>
  <c r="I103" i="2" s="1"/>
  <c r="X421" i="2"/>
  <c r="T440" i="2"/>
  <c r="Q440" i="2"/>
  <c r="I106" i="2" s="1"/>
  <c r="V467" i="2"/>
  <c r="R467" i="2"/>
  <c r="J107" i="2"/>
  <c r="V474" i="2"/>
  <c r="X491" i="2"/>
  <c r="T530" i="2"/>
  <c r="Q539" i="2"/>
  <c r="I113" i="2" s="1"/>
  <c r="T564" i="2"/>
  <c r="R564" i="2"/>
  <c r="J114" i="2"/>
  <c r="X579" i="2"/>
  <c r="R579" i="2"/>
  <c r="J115" i="2"/>
  <c r="V610" i="2"/>
  <c r="BK661" i="2"/>
  <c r="K661" i="2" s="1"/>
  <c r="K117" i="2" s="1"/>
  <c r="BK676" i="2"/>
  <c r="K676" i="2"/>
  <c r="K118" i="2"/>
  <c r="Q676" i="2"/>
  <c r="I118" i="2"/>
  <c r="V689" i="2"/>
  <c r="Q689" i="2"/>
  <c r="I119" i="2" s="1"/>
  <c r="X696" i="2"/>
  <c r="X711" i="2"/>
  <c r="X723" i="2"/>
  <c r="T730" i="2"/>
  <c r="R730" i="2"/>
  <c r="J124" i="2" s="1"/>
  <c r="V738" i="2"/>
  <c r="R738" i="2"/>
  <c r="J126" i="2"/>
  <c r="V127" i="3"/>
  <c r="Q142" i="3"/>
  <c r="I99" i="3"/>
  <c r="V147" i="3"/>
  <c r="Q147" i="3"/>
  <c r="I100" i="3" s="1"/>
  <c r="V152" i="3"/>
  <c r="T165" i="3"/>
  <c r="Q165" i="3"/>
  <c r="V170" i="3"/>
  <c r="R123" i="4"/>
  <c r="J98" i="4"/>
  <c r="T152" i="4"/>
  <c r="V152" i="4"/>
  <c r="T124" i="5"/>
  <c r="R124" i="5"/>
  <c r="X157" i="5"/>
  <c r="Q165" i="5"/>
  <c r="I101" i="5"/>
  <c r="V186" i="5"/>
  <c r="V123" i="5" s="1"/>
  <c r="V122" i="5" s="1"/>
  <c r="Q129" i="6"/>
  <c r="T150" i="2"/>
  <c r="Q150" i="2"/>
  <c r="V171" i="2"/>
  <c r="Q171" i="2"/>
  <c r="I99" i="2"/>
  <c r="T194" i="2"/>
  <c r="Q194" i="2"/>
  <c r="I100" i="2" s="1"/>
  <c r="T249" i="2"/>
  <c r="R296" i="2"/>
  <c r="J102" i="2" s="1"/>
  <c r="X373" i="2"/>
  <c r="V421" i="2"/>
  <c r="V440" i="2"/>
  <c r="T467" i="2"/>
  <c r="Q467" i="2"/>
  <c r="I107" i="2"/>
  <c r="T474" i="2"/>
  <c r="R474" i="2"/>
  <c r="J108" i="2"/>
  <c r="V491" i="2"/>
  <c r="T539" i="2"/>
  <c r="R539" i="2"/>
  <c r="J113" i="2" s="1"/>
  <c r="Q564" i="2"/>
  <c r="I114" i="2" s="1"/>
  <c r="V579" i="2"/>
  <c r="Q579" i="2"/>
  <c r="I115" i="2"/>
  <c r="Q610" i="2"/>
  <c r="I116" i="2"/>
  <c r="T661" i="2"/>
  <c r="Q661" i="2"/>
  <c r="I117" i="2" s="1"/>
  <c r="V676" i="2"/>
  <c r="BK689" i="2"/>
  <c r="K689" i="2"/>
  <c r="K119" i="2"/>
  <c r="X689" i="2"/>
  <c r="T696" i="2"/>
  <c r="R696" i="2"/>
  <c r="J120" i="2" s="1"/>
  <c r="R711" i="2"/>
  <c r="J121" i="2"/>
  <c r="T723" i="2"/>
  <c r="R723" i="2"/>
  <c r="J123" i="2"/>
  <c r="X730" i="2"/>
  <c r="T127" i="3"/>
  <c r="Q127" i="3"/>
  <c r="X142" i="3"/>
  <c r="T147" i="3"/>
  <c r="Q152" i="3"/>
  <c r="I101" i="3"/>
  <c r="R170" i="3"/>
  <c r="J105" i="3" s="1"/>
  <c r="T123" i="4"/>
  <c r="Q123" i="4"/>
  <c r="I98" i="4"/>
  <c r="X143" i="4"/>
  <c r="Q143" i="4"/>
  <c r="I100" i="4"/>
  <c r="Q152" i="4"/>
  <c r="I101" i="4" s="1"/>
  <c r="Q124" i="5"/>
  <c r="V157" i="5"/>
  <c r="V165" i="5"/>
  <c r="Q186" i="5"/>
  <c r="I102" i="5"/>
  <c r="X129" i="6"/>
  <c r="R170" i="6"/>
  <c r="J101" i="6" s="1"/>
  <c r="T199" i="6"/>
  <c r="X199" i="6"/>
  <c r="X206" i="6"/>
  <c r="X204" i="6"/>
  <c r="R206" i="6"/>
  <c r="J105" i="6"/>
  <c r="V150" i="2"/>
  <c r="R150" i="2"/>
  <c r="T171" i="2"/>
  <c r="X194" i="2"/>
  <c r="V249" i="2"/>
  <c r="R249" i="2"/>
  <c r="J101" i="2" s="1"/>
  <c r="V296" i="2"/>
  <c r="R373" i="2"/>
  <c r="J103" i="2" s="1"/>
  <c r="T421" i="2"/>
  <c r="R421" i="2"/>
  <c r="J105" i="2" s="1"/>
  <c r="R440" i="2"/>
  <c r="J106" i="2" s="1"/>
  <c r="X474" i="2"/>
  <c r="T491" i="2"/>
  <c r="R491" i="2"/>
  <c r="J111" i="2"/>
  <c r="X530" i="2"/>
  <c r="R530" i="2"/>
  <c r="J112" i="2"/>
  <c r="X539" i="2"/>
  <c r="V564" i="2"/>
  <c r="R610" i="2"/>
  <c r="J116" i="2" s="1"/>
  <c r="X661" i="2"/>
  <c r="T676" i="2"/>
  <c r="R676" i="2"/>
  <c r="J118" i="2"/>
  <c r="BK696" i="2"/>
  <c r="K696" i="2"/>
  <c r="K120" i="2"/>
  <c r="Q696" i="2"/>
  <c r="I120" i="2"/>
  <c r="T711" i="2"/>
  <c r="Q711" i="2"/>
  <c r="I121" i="2"/>
  <c r="Q723" i="2"/>
  <c r="V730" i="2"/>
  <c r="V722" i="2" s="1"/>
  <c r="T738" i="2"/>
  <c r="Q738" i="2"/>
  <c r="I126" i="2"/>
  <c r="X127" i="3"/>
  <c r="T142" i="3"/>
  <c r="R142" i="3"/>
  <c r="J99" i="3" s="1"/>
  <c r="X147" i="3"/>
  <c r="R147" i="3"/>
  <c r="J100" i="3" s="1"/>
  <c r="X152" i="3"/>
  <c r="V165" i="3"/>
  <c r="V164" i="3" s="1"/>
  <c r="T170" i="3"/>
  <c r="Q170" i="3"/>
  <c r="I105" i="3"/>
  <c r="V123" i="4"/>
  <c r="X152" i="4"/>
  <c r="X124" i="5"/>
  <c r="T157" i="5"/>
  <c r="R157" i="5"/>
  <c r="J99" i="5"/>
  <c r="T165" i="5"/>
  <c r="X165" i="5"/>
  <c r="T186" i="5"/>
  <c r="R186" i="5"/>
  <c r="J102" i="5"/>
  <c r="T129" i="6"/>
  <c r="V129" i="6"/>
  <c r="R129" i="6"/>
  <c r="T162" i="6"/>
  <c r="V162" i="6"/>
  <c r="X162" i="6"/>
  <c r="Q162" i="6"/>
  <c r="I99" i="6"/>
  <c r="R162" i="6"/>
  <c r="J99" i="6" s="1"/>
  <c r="T170" i="6"/>
  <c r="V170" i="6"/>
  <c r="X170" i="6"/>
  <c r="Q199" i="6"/>
  <c r="I102" i="6" s="1"/>
  <c r="T206" i="6"/>
  <c r="T204" i="6"/>
  <c r="X150" i="2"/>
  <c r="X171" i="2"/>
  <c r="R171" i="2"/>
  <c r="J99" i="2"/>
  <c r="V194" i="2"/>
  <c r="R194" i="2"/>
  <c r="J100" i="2"/>
  <c r="X249" i="2"/>
  <c r="Q249" i="2"/>
  <c r="I101" i="2"/>
  <c r="X296" i="2"/>
  <c r="T373" i="2"/>
  <c r="V373" i="2"/>
  <c r="Q421" i="2"/>
  <c r="X440" i="2"/>
  <c r="X467" i="2"/>
  <c r="Q474" i="2"/>
  <c r="I108" i="2"/>
  <c r="Q491" i="2"/>
  <c r="I111" i="2"/>
  <c r="V530" i="2"/>
  <c r="Q530" i="2"/>
  <c r="I112" i="2"/>
  <c r="V539" i="2"/>
  <c r="X564" i="2"/>
  <c r="T579" i="2"/>
  <c r="T610" i="2"/>
  <c r="X610" i="2"/>
  <c r="V661" i="2"/>
  <c r="R661" i="2"/>
  <c r="J117" i="2"/>
  <c r="X676" i="2"/>
  <c r="T689" i="2"/>
  <c r="R689" i="2"/>
  <c r="J119" i="2"/>
  <c r="V696" i="2"/>
  <c r="V711" i="2"/>
  <c r="V723" i="2"/>
  <c r="Q730" i="2"/>
  <c r="I124" i="2" s="1"/>
  <c r="X738" i="2"/>
  <c r="R127" i="3"/>
  <c r="J98" i="3"/>
  <c r="V142" i="3"/>
  <c r="T152" i="3"/>
  <c r="R152" i="3"/>
  <c r="J101" i="3"/>
  <c r="X165" i="3"/>
  <c r="R165" i="3"/>
  <c r="X170" i="3"/>
  <c r="X123" i="4"/>
  <c r="X122" i="4"/>
  <c r="X121" i="4"/>
  <c r="T143" i="4"/>
  <c r="V143" i="4"/>
  <c r="R143" i="4"/>
  <c r="J100" i="4"/>
  <c r="R152" i="4"/>
  <c r="J101" i="4" s="1"/>
  <c r="V124" i="5"/>
  <c r="Q157" i="5"/>
  <c r="I99" i="5"/>
  <c r="R165" i="5"/>
  <c r="J101" i="5"/>
  <c r="X186" i="5"/>
  <c r="Q170" i="6"/>
  <c r="I101" i="6"/>
  <c r="V199" i="6"/>
  <c r="R199" i="6"/>
  <c r="J102" i="6"/>
  <c r="V206" i="6"/>
  <c r="V204" i="6"/>
  <c r="Q206" i="6"/>
  <c r="I105" i="6"/>
  <c r="BK485" i="2"/>
  <c r="K485" i="2" s="1"/>
  <c r="K109" i="2" s="1"/>
  <c r="Q488" i="2"/>
  <c r="I110" i="2"/>
  <c r="Q743" i="2"/>
  <c r="I127" i="2" s="1"/>
  <c r="Q161" i="3"/>
  <c r="I102" i="3"/>
  <c r="R140" i="4"/>
  <c r="J99" i="4"/>
  <c r="BK162" i="5"/>
  <c r="K162" i="5"/>
  <c r="K100" i="5"/>
  <c r="Q162" i="5"/>
  <c r="I100" i="5"/>
  <c r="BK488" i="2"/>
  <c r="K488" i="2" s="1"/>
  <c r="K110" i="2" s="1"/>
  <c r="R488" i="2"/>
  <c r="J110" i="2"/>
  <c r="Q735" i="2"/>
  <c r="I125" i="2" s="1"/>
  <c r="R743" i="2"/>
  <c r="J127" i="2"/>
  <c r="R162" i="5"/>
  <c r="J100" i="5"/>
  <c r="BK220" i="6"/>
  <c r="K220" i="6"/>
  <c r="K107" i="6"/>
  <c r="R485" i="2"/>
  <c r="J109" i="2"/>
  <c r="R735" i="2"/>
  <c r="J125" i="2" s="1"/>
  <c r="BK746" i="2"/>
  <c r="K746" i="2"/>
  <c r="K128" i="2"/>
  <c r="Q746" i="2"/>
  <c r="I128" i="2" s="1"/>
  <c r="R161" i="3"/>
  <c r="J102" i="3"/>
  <c r="BK140" i="4"/>
  <c r="K140" i="4"/>
  <c r="K99" i="4"/>
  <c r="BK167" i="6"/>
  <c r="K167" i="6"/>
  <c r="K100" i="6" s="1"/>
  <c r="Q167" i="6"/>
  <c r="I100" i="6"/>
  <c r="R167" i="6"/>
  <c r="J100" i="6"/>
  <c r="Q220" i="6"/>
  <c r="Q219" i="6"/>
  <c r="I106" i="6"/>
  <c r="Q485" i="2"/>
  <c r="I109" i="2"/>
  <c r="BK743" i="2"/>
  <c r="K743" i="2" s="1"/>
  <c r="K127" i="2" s="1"/>
  <c r="R746" i="2"/>
  <c r="J128" i="2"/>
  <c r="Q140" i="4"/>
  <c r="I99" i="4" s="1"/>
  <c r="R220" i="6"/>
  <c r="R219" i="6"/>
  <c r="J106" i="6" s="1"/>
  <c r="E85" i="6"/>
  <c r="J89" i="6"/>
  <c r="F91" i="6"/>
  <c r="J91" i="6"/>
  <c r="F92" i="6"/>
  <c r="J92" i="6"/>
  <c r="F91" i="5"/>
  <c r="J92" i="5"/>
  <c r="E112" i="5"/>
  <c r="J116" i="5"/>
  <c r="F119" i="5"/>
  <c r="J91" i="5"/>
  <c r="J115" i="4"/>
  <c r="F118" i="4"/>
  <c r="E85" i="4"/>
  <c r="E85" i="3"/>
  <c r="J89" i="3"/>
  <c r="F92" i="3"/>
  <c r="E85" i="2"/>
  <c r="J89" i="2"/>
  <c r="F92" i="2"/>
  <c r="BF528" i="2"/>
  <c r="F39" i="2"/>
  <c r="BF95" i="1" s="1"/>
  <c r="BK596" i="2"/>
  <c r="BK611" i="2"/>
  <c r="K178" i="2"/>
  <c r="BF178" i="2"/>
  <c r="K631" i="2"/>
  <c r="BF631" i="2"/>
  <c r="K643" i="2"/>
  <c r="BF643" i="2" s="1"/>
  <c r="K655" i="2"/>
  <c r="BF655" i="2" s="1"/>
  <c r="K668" i="2"/>
  <c r="BF668" i="2"/>
  <c r="K683" i="2"/>
  <c r="BF683" i="2"/>
  <c r="K699" i="2"/>
  <c r="BF699" i="2" s="1"/>
  <c r="K712" i="2"/>
  <c r="BF712" i="2" s="1"/>
  <c r="K726" i="2"/>
  <c r="BF726" i="2"/>
  <c r="K744" i="2"/>
  <c r="BF744" i="2"/>
  <c r="F38" i="2"/>
  <c r="BE95" i="1" s="1"/>
  <c r="BK167" i="2"/>
  <c r="K182" i="2"/>
  <c r="BF182" i="2"/>
  <c r="K195" i="2"/>
  <c r="BF195" i="2" s="1"/>
  <c r="K207" i="2"/>
  <c r="BF207" i="2"/>
  <c r="K219" i="2"/>
  <c r="BF219" i="2"/>
  <c r="K227" i="2"/>
  <c r="BF227" i="2"/>
  <c r="BK241" i="2"/>
  <c r="K252" i="2"/>
  <c r="BF252" i="2"/>
  <c r="K264" i="2"/>
  <c r="BF264" i="2" s="1"/>
  <c r="BK274" i="2"/>
  <c r="BK284" i="2"/>
  <c r="K297" i="2"/>
  <c r="BF297" i="2"/>
  <c r="BK305" i="2"/>
  <c r="K321" i="2"/>
  <c r="BF321" i="2"/>
  <c r="K333" i="2"/>
  <c r="BF333" i="2"/>
  <c r="BK345" i="2"/>
  <c r="K353" i="2"/>
  <c r="BF353" i="2"/>
  <c r="BK361" i="2"/>
  <c r="BK374" i="2"/>
  <c r="BK382" i="2"/>
  <c r="K394" i="2"/>
  <c r="BF394" i="2"/>
  <c r="K406" i="2"/>
  <c r="BF406" i="2"/>
  <c r="BK416" i="2"/>
  <c r="BK430" i="2"/>
  <c r="K447" i="2"/>
  <c r="BF447" i="2"/>
  <c r="K459" i="2"/>
  <c r="BF459" i="2"/>
  <c r="BK472" i="2"/>
  <c r="BK481" i="2"/>
  <c r="K496" i="2"/>
  <c r="BF496" i="2" s="1"/>
  <c r="BK500" i="2"/>
  <c r="K514" i="2"/>
  <c r="BF514" i="2" s="1"/>
  <c r="K522" i="2"/>
  <c r="BF522" i="2" s="1"/>
  <c r="BK535" i="2"/>
  <c r="BK548" i="2"/>
  <c r="K556" i="2"/>
  <c r="BF556" i="2"/>
  <c r="BK567" i="2"/>
  <c r="BK582" i="2"/>
  <c r="BK594" i="2"/>
  <c r="K608" i="2"/>
  <c r="BF608" i="2"/>
  <c r="BK621" i="2"/>
  <c r="K629" i="2"/>
  <c r="BF629" i="2"/>
  <c r="K641" i="2"/>
  <c r="BF641" i="2" s="1"/>
  <c r="K657" i="2"/>
  <c r="BF657" i="2" s="1"/>
  <c r="K670" i="2"/>
  <c r="BF670" i="2"/>
  <c r="K681" i="2"/>
  <c r="BF681" i="2"/>
  <c r="K692" i="2"/>
  <c r="BF692" i="2" s="1"/>
  <c r="K701" i="2"/>
  <c r="BF701" i="2" s="1"/>
  <c r="K709" i="2"/>
  <c r="BF709" i="2"/>
  <c r="K718" i="2"/>
  <c r="BF718" i="2"/>
  <c r="K728" i="2"/>
  <c r="BF728" i="2" s="1"/>
  <c r="BK739" i="2"/>
  <c r="BK738" i="2" s="1"/>
  <c r="K738" i="2" s="1"/>
  <c r="K126" i="2" s="1"/>
  <c r="K741" i="2"/>
  <c r="BF741" i="2"/>
  <c r="BK130" i="3"/>
  <c r="K132" i="3"/>
  <c r="BF132" i="3"/>
  <c r="BK148" i="3"/>
  <c r="BK147" i="3"/>
  <c r="K147" i="3"/>
  <c r="K100" i="3" s="1"/>
  <c r="BK168" i="3"/>
  <c r="K140" i="3"/>
  <c r="BF140" i="3" s="1"/>
  <c r="F38" i="3"/>
  <c r="BE96" i="1" s="1"/>
  <c r="K150" i="3"/>
  <c r="BF150" i="3"/>
  <c r="BK153" i="3"/>
  <c r="F37" i="3"/>
  <c r="BD96" i="1"/>
  <c r="BK143" i="3"/>
  <c r="K171" i="3"/>
  <c r="BF171" i="3" s="1"/>
  <c r="BK157" i="3"/>
  <c r="K126" i="4"/>
  <c r="BF126" i="4" s="1"/>
  <c r="BK134" i="4"/>
  <c r="K155" i="4"/>
  <c r="BF155" i="4" s="1"/>
  <c r="K128" i="4"/>
  <c r="BF128" i="4" s="1"/>
  <c r="BK171" i="4"/>
  <c r="BK148" i="4"/>
  <c r="K35" i="4"/>
  <c r="AX97" i="1"/>
  <c r="F39" i="4"/>
  <c r="BF97" i="1" s="1"/>
  <c r="BK150" i="4"/>
  <c r="K179" i="4"/>
  <c r="BF179" i="4"/>
  <c r="K167" i="4"/>
  <c r="BF167" i="4" s="1"/>
  <c r="F37" i="5"/>
  <c r="BD98" i="1"/>
  <c r="K182" i="5"/>
  <c r="BF182" i="5"/>
  <c r="BK172" i="5"/>
  <c r="K35" i="5"/>
  <c r="AX98" i="1"/>
  <c r="K141" i="5"/>
  <c r="BF141" i="5"/>
  <c r="K149" i="5"/>
  <c r="BF149" i="5" s="1"/>
  <c r="K155" i="5"/>
  <c r="BF155" i="5" s="1"/>
  <c r="K166" i="5"/>
  <c r="BF166" i="5"/>
  <c r="K176" i="5"/>
  <c r="BF176" i="5"/>
  <c r="BK151" i="5"/>
  <c r="K178" i="5"/>
  <c r="BF178" i="5"/>
  <c r="BK154" i="6"/>
  <c r="K168" i="6"/>
  <c r="BF168" i="6"/>
  <c r="K181" i="6"/>
  <c r="BF181" i="6"/>
  <c r="BK189" i="6"/>
  <c r="K221" i="6"/>
  <c r="BF221" i="6"/>
  <c r="K183" i="6"/>
  <c r="BF183" i="6"/>
  <c r="BK209" i="6"/>
  <c r="K134" i="6"/>
  <c r="BF134" i="6"/>
  <c r="BK158" i="6"/>
  <c r="F39" i="6"/>
  <c r="BF99" i="1"/>
  <c r="F37" i="2"/>
  <c r="BD95" i="1"/>
  <c r="K619" i="2"/>
  <c r="BF619" i="2" s="1"/>
  <c r="K627" i="2"/>
  <c r="BF627" i="2"/>
  <c r="K639" i="2"/>
  <c r="BF639" i="2"/>
  <c r="K651" i="2"/>
  <c r="BF651" i="2"/>
  <c r="K664" i="2"/>
  <c r="BF664" i="2" s="1"/>
  <c r="K677" i="2"/>
  <c r="BF677" i="2"/>
  <c r="K694" i="2"/>
  <c r="BF694" i="2"/>
  <c r="K707" i="2"/>
  <c r="BF707" i="2"/>
  <c r="K720" i="2"/>
  <c r="BF720" i="2" s="1"/>
  <c r="BK736" i="2"/>
  <c r="BK735" i="2"/>
  <c r="K735" i="2" s="1"/>
  <c r="K125" i="2" s="1"/>
  <c r="K35" i="2"/>
  <c r="AX95" i="1"/>
  <c r="K199" i="2"/>
  <c r="BF199" i="2" s="1"/>
  <c r="BK215" i="2"/>
  <c r="K235" i="2"/>
  <c r="BF235" i="2" s="1"/>
  <c r="BK247" i="2"/>
  <c r="K262" i="2"/>
  <c r="BF262" i="2"/>
  <c r="K270" i="2"/>
  <c r="BF270" i="2" s="1"/>
  <c r="K288" i="2"/>
  <c r="BF288" i="2"/>
  <c r="K309" i="2"/>
  <c r="BF309" i="2"/>
  <c r="BK317" i="2"/>
  <c r="K329" i="2"/>
  <c r="BF329" i="2"/>
  <c r="BK337" i="2"/>
  <c r="BK349" i="2"/>
  <c r="K357" i="2"/>
  <c r="BF357" i="2" s="1"/>
  <c r="BK369" i="2"/>
  <c r="BK390" i="2"/>
  <c r="K398" i="2"/>
  <c r="BF398" i="2"/>
  <c r="K408" i="2"/>
  <c r="BF408" i="2"/>
  <c r="BK426" i="2"/>
  <c r="BK434" i="2"/>
  <c r="K443" i="2"/>
  <c r="BF443" i="2"/>
  <c r="BK451" i="2"/>
  <c r="BK463" i="2"/>
  <c r="K477" i="2"/>
  <c r="BF477" i="2"/>
  <c r="K486" i="2"/>
  <c r="BF486" i="2" s="1"/>
  <c r="K506" i="2"/>
  <c r="BF506" i="2"/>
  <c r="K518" i="2"/>
  <c r="BF518" i="2"/>
  <c r="K526" i="2"/>
  <c r="BF526" i="2"/>
  <c r="K540" i="2"/>
  <c r="BF540" i="2" s="1"/>
  <c r="K552" i="2"/>
  <c r="BF552" i="2"/>
  <c r="BK562" i="2"/>
  <c r="K580" i="2"/>
  <c r="BF580" i="2" s="1"/>
  <c r="BK590" i="2"/>
  <c r="BK602" i="2"/>
  <c r="BK613" i="2"/>
  <c r="K604" i="2"/>
  <c r="BF604" i="2"/>
  <c r="K633" i="2"/>
  <c r="BF633" i="2"/>
  <c r="K645" i="2"/>
  <c r="BF645" i="2"/>
  <c r="K653" i="2"/>
  <c r="BF653" i="2" s="1"/>
  <c r="K666" i="2"/>
  <c r="BF666" i="2"/>
  <c r="K679" i="2"/>
  <c r="BF679" i="2"/>
  <c r="K685" i="2"/>
  <c r="BF685" i="2"/>
  <c r="K179" i="3"/>
  <c r="BF179" i="3" s="1"/>
  <c r="K35" i="3"/>
  <c r="AX96" i="1"/>
  <c r="F39" i="3"/>
  <c r="BF96" i="1"/>
  <c r="K161" i="4"/>
  <c r="BF161" i="4"/>
  <c r="K136" i="4"/>
  <c r="BF136" i="4" s="1"/>
  <c r="BK177" i="4"/>
  <c r="K153" i="4"/>
  <c r="BF153" i="4"/>
  <c r="BK130" i="4"/>
  <c r="K163" i="4"/>
  <c r="BF163" i="4"/>
  <c r="K173" i="4"/>
  <c r="BF173" i="4" s="1"/>
  <c r="K138" i="4"/>
  <c r="BF138" i="4"/>
  <c r="K157" i="4"/>
  <c r="BF157" i="4"/>
  <c r="F37" i="4"/>
  <c r="BD97" i="1"/>
  <c r="BK146" i="4"/>
  <c r="BK165" i="4"/>
  <c r="K141" i="4"/>
  <c r="BF141" i="4"/>
  <c r="F35" i="5"/>
  <c r="BB98" i="1"/>
  <c r="K180" i="5"/>
  <c r="BF180" i="5"/>
  <c r="BK137" i="5"/>
  <c r="BK189" i="5"/>
  <c r="F39" i="5"/>
  <c r="BF98" i="1"/>
  <c r="K35" i="6"/>
  <c r="AX99" i="1"/>
  <c r="K136" i="6"/>
  <c r="BF136" i="6"/>
  <c r="K211" i="6"/>
  <c r="BF211" i="6" s="1"/>
  <c r="BK213" i="6"/>
  <c r="K132" i="6"/>
  <c r="BF132" i="6"/>
  <c r="K138" i="6"/>
  <c r="BF138" i="6" s="1"/>
  <c r="K144" i="6"/>
  <c r="BF144" i="6"/>
  <c r="K148" i="6"/>
  <c r="BF148" i="6"/>
  <c r="BK177" i="6"/>
  <c r="K151" i="2"/>
  <c r="BF151" i="2"/>
  <c r="BK153" i="2"/>
  <c r="K155" i="2"/>
  <c r="BF155" i="2"/>
  <c r="BK157" i="2"/>
  <c r="BK159" i="2"/>
  <c r="K161" i="2"/>
  <c r="BF161" i="2"/>
  <c r="K163" i="2"/>
  <c r="BF163" i="2" s="1"/>
  <c r="K165" i="2"/>
  <c r="BF165" i="2"/>
  <c r="BK169" i="2"/>
  <c r="BK172" i="2"/>
  <c r="BK174" i="2"/>
  <c r="BK180" i="2"/>
  <c r="BK171" i="2"/>
  <c r="K171" i="2" s="1"/>
  <c r="K99" i="2" s="1"/>
  <c r="K184" i="2"/>
  <c r="BF184" i="2" s="1"/>
  <c r="K188" i="2"/>
  <c r="BF188" i="2"/>
  <c r="K192" i="2"/>
  <c r="BF192" i="2"/>
  <c r="K197" i="2"/>
  <c r="BF197" i="2"/>
  <c r="K201" i="2"/>
  <c r="BF201" i="2" s="1"/>
  <c r="BK205" i="2"/>
  <c r="BK209" i="2"/>
  <c r="K213" i="2"/>
  <c r="BF213" i="2"/>
  <c r="BK217" i="2"/>
  <c r="K221" i="2"/>
  <c r="BF221" i="2"/>
  <c r="K225" i="2"/>
  <c r="BF225" i="2"/>
  <c r="BK229" i="2"/>
  <c r="K233" i="2"/>
  <c r="BF233" i="2"/>
  <c r="K237" i="2"/>
  <c r="BF237" i="2"/>
  <c r="K243" i="2"/>
  <c r="BF243" i="2" s="1"/>
  <c r="BK250" i="2"/>
  <c r="K254" i="2"/>
  <c r="BF254" i="2"/>
  <c r="BK256" i="2"/>
  <c r="K260" i="2"/>
  <c r="BF260" i="2"/>
  <c r="K268" i="2"/>
  <c r="BF268" i="2" s="1"/>
  <c r="K272" i="2"/>
  <c r="BF272" i="2"/>
  <c r="BK276" i="2"/>
  <c r="BK280" i="2"/>
  <c r="K282" i="2"/>
  <c r="BF282" i="2"/>
  <c r="K286" i="2"/>
  <c r="BF286" i="2" s="1"/>
  <c r="BK290" i="2"/>
  <c r="BK294" i="2"/>
  <c r="K299" i="2"/>
  <c r="BF299" i="2"/>
  <c r="BK303" i="2"/>
  <c r="K307" i="2"/>
  <c r="BF307" i="2"/>
  <c r="BK311" i="2"/>
  <c r="K315" i="2"/>
  <c r="BF315" i="2"/>
  <c r="K319" i="2"/>
  <c r="BF319" i="2"/>
  <c r="BK323" i="2"/>
  <c r="BK327" i="2"/>
  <c r="K331" i="2"/>
  <c r="BF331" i="2" s="1"/>
  <c r="BK335" i="2"/>
  <c r="BK339" i="2"/>
  <c r="K343" i="2"/>
  <c r="BF343" i="2"/>
  <c r="BK347" i="2"/>
  <c r="BK351" i="2"/>
  <c r="K355" i="2"/>
  <c r="BF355" i="2" s="1"/>
  <c r="K359" i="2"/>
  <c r="BF359" i="2"/>
  <c r="K363" i="2"/>
  <c r="BF363" i="2"/>
  <c r="BK367" i="2"/>
  <c r="K371" i="2"/>
  <c r="BF371" i="2"/>
  <c r="K378" i="2"/>
  <c r="BF378" i="2"/>
  <c r="K380" i="2"/>
  <c r="BF380" i="2"/>
  <c r="BK384" i="2"/>
  <c r="K388" i="2"/>
  <c r="BF388" i="2"/>
  <c r="BK392" i="2"/>
  <c r="BK396" i="2"/>
  <c r="BK400" i="2"/>
  <c r="BK404" i="2"/>
  <c r="BK410" i="2"/>
  <c r="BK414" i="2"/>
  <c r="K418" i="2"/>
  <c r="BF418" i="2"/>
  <c r="BK424" i="2"/>
  <c r="K428" i="2"/>
  <c r="BF428" i="2"/>
  <c r="K432" i="2"/>
  <c r="BF432" i="2"/>
  <c r="BK436" i="2"/>
  <c r="K441" i="2"/>
  <c r="BF441" i="2"/>
  <c r="BK445" i="2"/>
  <c r="BK449" i="2"/>
  <c r="K453" i="2"/>
  <c r="BF453" i="2"/>
  <c r="K457" i="2"/>
  <c r="BF457" i="2"/>
  <c r="BK461" i="2"/>
  <c r="BK465" i="2"/>
  <c r="BK470" i="2"/>
  <c r="K475" i="2"/>
  <c r="BF475" i="2"/>
  <c r="K479" i="2"/>
  <c r="BF479" i="2"/>
  <c r="BK483" i="2"/>
  <c r="K489" i="2"/>
  <c r="BF489" i="2"/>
  <c r="K494" i="2"/>
  <c r="BF494" i="2" s="1"/>
  <c r="K498" i="2"/>
  <c r="BF498" i="2"/>
  <c r="K502" i="2"/>
  <c r="BF502" i="2"/>
  <c r="K508" i="2"/>
  <c r="BF508" i="2"/>
  <c r="BK512" i="2"/>
  <c r="K516" i="2"/>
  <c r="BF516" i="2"/>
  <c r="BK520" i="2"/>
  <c r="K524" i="2"/>
  <c r="BF524" i="2"/>
  <c r="K533" i="2"/>
  <c r="BF533" i="2"/>
  <c r="K537" i="2"/>
  <c r="BF537" i="2" s="1"/>
  <c r="K542" i="2"/>
  <c r="BF542" i="2"/>
  <c r="K546" i="2"/>
  <c r="BF546" i="2"/>
  <c r="K550" i="2"/>
  <c r="BF550" i="2"/>
  <c r="K554" i="2"/>
  <c r="BF554" i="2" s="1"/>
  <c r="BK560" i="2"/>
  <c r="K565" i="2"/>
  <c r="BF565" i="2"/>
  <c r="BK569" i="2"/>
  <c r="BK573" i="2"/>
  <c r="BK575" i="2"/>
  <c r="K577" i="2"/>
  <c r="BF577" i="2" s="1"/>
  <c r="BK584" i="2"/>
  <c r="K588" i="2"/>
  <c r="BF588" i="2"/>
  <c r="K592" i="2"/>
  <c r="BF592" i="2" s="1"/>
  <c r="K600" i="2"/>
  <c r="BF600" i="2"/>
  <c r="K606" i="2"/>
  <c r="BF606" i="2"/>
  <c r="K615" i="2"/>
  <c r="BF615" i="2"/>
  <c r="K239" i="2"/>
  <c r="BF239" i="2" s="1"/>
  <c r="K623" i="2"/>
  <c r="BF623" i="2"/>
  <c r="K635" i="2"/>
  <c r="BF635" i="2"/>
  <c r="K647" i="2"/>
  <c r="BF647" i="2"/>
  <c r="K659" i="2"/>
  <c r="BF659" i="2" s="1"/>
  <c r="K672" i="2"/>
  <c r="BF672" i="2"/>
  <c r="K687" i="2"/>
  <c r="BF687" i="2"/>
  <c r="K703" i="2"/>
  <c r="BF703" i="2"/>
  <c r="BK716" i="2"/>
  <c r="BK711" i="2" s="1"/>
  <c r="K711" i="2" s="1"/>
  <c r="K121" i="2" s="1"/>
  <c r="BK731" i="2"/>
  <c r="BK730" i="2"/>
  <c r="K730" i="2"/>
  <c r="K124" i="2"/>
  <c r="F35" i="2"/>
  <c r="BB95" i="1" s="1"/>
  <c r="K176" i="2"/>
  <c r="BF176" i="2"/>
  <c r="K186" i="2"/>
  <c r="BF186" i="2"/>
  <c r="K190" i="2"/>
  <c r="BF190" i="2"/>
  <c r="K203" i="2"/>
  <c r="BF203" i="2" s="1"/>
  <c r="K211" i="2"/>
  <c r="BF211" i="2"/>
  <c r="K223" i="2"/>
  <c r="BF223" i="2"/>
  <c r="K231" i="2"/>
  <c r="BF231" i="2"/>
  <c r="BK245" i="2"/>
  <c r="BK258" i="2"/>
  <c r="K266" i="2"/>
  <c r="BF266" i="2"/>
  <c r="K278" i="2"/>
  <c r="BF278" i="2"/>
  <c r="K292" i="2"/>
  <c r="BF292" i="2"/>
  <c r="BK301" i="2"/>
  <c r="BK313" i="2"/>
  <c r="K325" i="2"/>
  <c r="BF325" i="2"/>
  <c r="K341" i="2"/>
  <c r="BF341" i="2"/>
  <c r="BK365" i="2"/>
  <c r="K376" i="2"/>
  <c r="BF376" i="2"/>
  <c r="BK386" i="2"/>
  <c r="BK402" i="2"/>
  <c r="BK412" i="2"/>
  <c r="K422" i="2"/>
  <c r="BF422" i="2"/>
  <c r="BK438" i="2"/>
  <c r="K455" i="2"/>
  <c r="BF455" i="2"/>
  <c r="BK468" i="2"/>
  <c r="BK492" i="2"/>
  <c r="BK504" i="2"/>
  <c r="K510" i="2"/>
  <c r="BF510" i="2"/>
  <c r="BK531" i="2"/>
  <c r="K544" i="2"/>
  <c r="BF544" i="2"/>
  <c r="BK558" i="2"/>
  <c r="BK571" i="2"/>
  <c r="K586" i="2"/>
  <c r="BF586" i="2" s="1"/>
  <c r="BK598" i="2"/>
  <c r="K617" i="2"/>
  <c r="BF617" i="2"/>
  <c r="K625" i="2"/>
  <c r="BF625" i="2" s="1"/>
  <c r="K637" i="2"/>
  <c r="BF637" i="2"/>
  <c r="K649" i="2"/>
  <c r="BF649" i="2"/>
  <c r="K662" i="2"/>
  <c r="BF662" i="2"/>
  <c r="K674" i="2"/>
  <c r="BF674" i="2" s="1"/>
  <c r="K697" i="2"/>
  <c r="BF697" i="2"/>
  <c r="K705" i="2"/>
  <c r="BF705" i="2"/>
  <c r="K714" i="2"/>
  <c r="BF714" i="2"/>
  <c r="BK724" i="2"/>
  <c r="BK723" i="2" s="1"/>
  <c r="K723" i="2" s="1"/>
  <c r="K123" i="2" s="1"/>
  <c r="K733" i="2"/>
  <c r="BF733" i="2"/>
  <c r="K747" i="2"/>
  <c r="BF747" i="2"/>
  <c r="F35" i="3"/>
  <c r="BB96" i="1" s="1"/>
  <c r="K136" i="3"/>
  <c r="BF136" i="3"/>
  <c r="BK145" i="3"/>
  <c r="BK166" i="3"/>
  <c r="BK183" i="3"/>
  <c r="K173" i="3"/>
  <c r="BF173" i="3"/>
  <c r="K181" i="3"/>
  <c r="BF181" i="3"/>
  <c r="K177" i="3"/>
  <c r="BF177" i="3" s="1"/>
  <c r="K134" i="3"/>
  <c r="BF134" i="3"/>
  <c r="BK155" i="3"/>
  <c r="BK175" i="3"/>
  <c r="K128" i="3"/>
  <c r="BF128" i="3"/>
  <c r="BK138" i="3"/>
  <c r="BK162" i="3"/>
  <c r="BK161" i="3"/>
  <c r="K161" i="3"/>
  <c r="K102" i="3"/>
  <c r="BK159" i="3"/>
  <c r="F35" i="4"/>
  <c r="BB97" i="1"/>
  <c r="K175" i="4"/>
  <c r="BF175" i="4" s="1"/>
  <c r="BK132" i="4"/>
  <c r="K169" i="4"/>
  <c r="BF169" i="4"/>
  <c r="K124" i="4"/>
  <c r="BF124" i="4" s="1"/>
  <c r="K144" i="4"/>
  <c r="BF144" i="4"/>
  <c r="BK159" i="4"/>
  <c r="K181" i="4"/>
  <c r="BF181" i="4"/>
  <c r="F38" i="4"/>
  <c r="BE97" i="1"/>
  <c r="K125" i="5"/>
  <c r="BF125" i="5"/>
  <c r="K129" i="5"/>
  <c r="BF129" i="5" s="1"/>
  <c r="BK133" i="5"/>
  <c r="K139" i="5"/>
  <c r="BF139" i="5"/>
  <c r="K143" i="5"/>
  <c r="BF143" i="5" s="1"/>
  <c r="K147" i="5"/>
  <c r="BF147" i="5"/>
  <c r="K153" i="5"/>
  <c r="BF153" i="5"/>
  <c r="K160" i="5"/>
  <c r="BF160" i="5"/>
  <c r="BK187" i="5"/>
  <c r="K163" i="5"/>
  <c r="BF163" i="5"/>
  <c r="BK127" i="5"/>
  <c r="BK131" i="5"/>
  <c r="K135" i="5"/>
  <c r="BF135" i="5"/>
  <c r="BK145" i="5"/>
  <c r="BK158" i="5"/>
  <c r="BK157" i="5" s="1"/>
  <c r="K157" i="5" s="1"/>
  <c r="K99" i="5" s="1"/>
  <c r="BK170" i="5"/>
  <c r="BK184" i="5"/>
  <c r="K168" i="5"/>
  <c r="BF168" i="5"/>
  <c r="BK152" i="6"/>
  <c r="K160" i="6"/>
  <c r="BF160" i="6"/>
  <c r="K179" i="6"/>
  <c r="BF179" i="6" s="1"/>
  <c r="BK200" i="6"/>
  <c r="BK199" i="6"/>
  <c r="K199" i="6"/>
  <c r="K102" i="6"/>
  <c r="BK171" i="6"/>
  <c r="BK195" i="6"/>
  <c r="K140" i="6"/>
  <c r="BF140" i="6" s="1"/>
  <c r="K217" i="6"/>
  <c r="BF217" i="6"/>
  <c r="BK163" i="6"/>
  <c r="BK175" i="6"/>
  <c r="BK187" i="6"/>
  <c r="K193" i="6"/>
  <c r="BF193" i="6"/>
  <c r="BK197" i="6"/>
  <c r="BK215" i="6"/>
  <c r="K142" i="6"/>
  <c r="BF142" i="6"/>
  <c r="K150" i="6"/>
  <c r="BF150" i="6" s="1"/>
  <c r="F38" i="6"/>
  <c r="BE99" i="1"/>
  <c r="BK174" i="5"/>
  <c r="F38" i="5"/>
  <c r="BE98" i="1"/>
  <c r="K156" i="6"/>
  <c r="BF156" i="6"/>
  <c r="BK173" i="6"/>
  <c r="BK185" i="6"/>
  <c r="BK207" i="6"/>
  <c r="BK165" i="6"/>
  <c r="K191" i="6"/>
  <c r="BF191" i="6"/>
  <c r="K130" i="6"/>
  <c r="BF130" i="6"/>
  <c r="K146" i="6"/>
  <c r="BF146" i="6"/>
  <c r="F37" i="6"/>
  <c r="BD99" i="1" s="1"/>
  <c r="F35" i="6"/>
  <c r="BB99" i="1"/>
  <c r="R164" i="3" l="1"/>
  <c r="J103" i="3" s="1"/>
  <c r="Q420" i="2"/>
  <c r="I104" i="2" s="1"/>
  <c r="X149" i="2"/>
  <c r="V128" i="6"/>
  <c r="V127" i="6"/>
  <c r="X123" i="5"/>
  <c r="X122" i="5"/>
  <c r="V122" i="4"/>
  <c r="V121" i="4"/>
  <c r="Q722" i="2"/>
  <c r="I122" i="2"/>
  <c r="V149" i="2"/>
  <c r="T722" i="2"/>
  <c r="T149" i="2"/>
  <c r="R123" i="5"/>
  <c r="R122" i="5" s="1"/>
  <c r="J96" i="5" s="1"/>
  <c r="K31" i="5" s="1"/>
  <c r="AT98" i="1" s="1"/>
  <c r="T164" i="3"/>
  <c r="V126" i="3"/>
  <c r="V125" i="3"/>
  <c r="X722" i="2"/>
  <c r="X164" i="3"/>
  <c r="R149" i="2"/>
  <c r="J97" i="2" s="1"/>
  <c r="X128" i="6"/>
  <c r="X127" i="6"/>
  <c r="T126" i="3"/>
  <c r="T125" i="3"/>
  <c r="AW96" i="1"/>
  <c r="Q149" i="2"/>
  <c r="Q148" i="2"/>
  <c r="I96" i="2" s="1"/>
  <c r="K30" i="2" s="1"/>
  <c r="AS95" i="1" s="1"/>
  <c r="R128" i="6"/>
  <c r="T128" i="6"/>
  <c r="T127" i="6"/>
  <c r="AW99" i="1" s="1"/>
  <c r="X126" i="3"/>
  <c r="X125" i="3" s="1"/>
  <c r="T420" i="2"/>
  <c r="Q123" i="5"/>
  <c r="Q122" i="5"/>
  <c r="I96" i="5"/>
  <c r="K30" i="5"/>
  <c r="AS98" i="1" s="1"/>
  <c r="T122" i="4"/>
  <c r="T121" i="4" s="1"/>
  <c r="AW97" i="1" s="1"/>
  <c r="Q126" i="3"/>
  <c r="V420" i="2"/>
  <c r="Q128" i="6"/>
  <c r="I97" i="6"/>
  <c r="T123" i="5"/>
  <c r="T122" i="5"/>
  <c r="AW98" i="1" s="1"/>
  <c r="Q164" i="3"/>
  <c r="I103" i="3"/>
  <c r="X420" i="2"/>
  <c r="I98" i="2"/>
  <c r="I123" i="2"/>
  <c r="R420" i="2"/>
  <c r="J104" i="2"/>
  <c r="R722" i="2"/>
  <c r="J122" i="2"/>
  <c r="I98" i="3"/>
  <c r="Q122" i="4"/>
  <c r="Q121" i="4"/>
  <c r="I96" i="4"/>
  <c r="K30" i="4" s="1"/>
  <c r="AS97" i="1" s="1"/>
  <c r="I98" i="6"/>
  <c r="J107" i="6"/>
  <c r="I105" i="2"/>
  <c r="BK722" i="2"/>
  <c r="K722" i="2"/>
  <c r="K122" i="2"/>
  <c r="J98" i="5"/>
  <c r="I107" i="6"/>
  <c r="Q204" i="6"/>
  <c r="I103" i="6"/>
  <c r="R204" i="6"/>
  <c r="J103" i="6"/>
  <c r="J98" i="2"/>
  <c r="I104" i="3"/>
  <c r="R126" i="3"/>
  <c r="J97" i="3"/>
  <c r="R122" i="4"/>
  <c r="R121" i="4"/>
  <c r="J96" i="4"/>
  <c r="K31" i="4"/>
  <c r="AT97" i="1"/>
  <c r="I98" i="5"/>
  <c r="J98" i="6"/>
  <c r="J104" i="3"/>
  <c r="BK219" i="6"/>
  <c r="K219" i="6"/>
  <c r="K106" i="6"/>
  <c r="BK539" i="2"/>
  <c r="K539" i="2"/>
  <c r="K113" i="2"/>
  <c r="BK142" i="3"/>
  <c r="K142" i="3"/>
  <c r="K99" i="3" s="1"/>
  <c r="BK296" i="2"/>
  <c r="K296" i="2"/>
  <c r="K102" i="2"/>
  <c r="BK440" i="2"/>
  <c r="K440" i="2"/>
  <c r="K106" i="2" s="1"/>
  <c r="BK530" i="2"/>
  <c r="K530" i="2" s="1"/>
  <c r="K112" i="2" s="1"/>
  <c r="BK152" i="3"/>
  <c r="K152" i="3"/>
  <c r="K101" i="3"/>
  <c r="BK165" i="3"/>
  <c r="K165" i="3" s="1"/>
  <c r="K104" i="3" s="1"/>
  <c r="BK143" i="4"/>
  <c r="K143" i="4"/>
  <c r="K100" i="4"/>
  <c r="BK124" i="5"/>
  <c r="K124" i="5"/>
  <c r="K98" i="5"/>
  <c r="BK186" i="5"/>
  <c r="K186" i="5"/>
  <c r="K102" i="5"/>
  <c r="BK129" i="6"/>
  <c r="BK194" i="2"/>
  <c r="K194" i="2"/>
  <c r="K100" i="2"/>
  <c r="BK249" i="2"/>
  <c r="K249" i="2" s="1"/>
  <c r="K101" i="2" s="1"/>
  <c r="BK373" i="2"/>
  <c r="K373" i="2"/>
  <c r="K103" i="2"/>
  <c r="BK579" i="2"/>
  <c r="K579" i="2"/>
  <c r="K115" i="2"/>
  <c r="BK152" i="4"/>
  <c r="K152" i="4"/>
  <c r="K101" i="4"/>
  <c r="BK162" i="6"/>
  <c r="K162" i="6"/>
  <c r="K99" i="6"/>
  <c r="BK170" i="6"/>
  <c r="K170" i="6"/>
  <c r="K101" i="6" s="1"/>
  <c r="BK150" i="2"/>
  <c r="K150" i="2"/>
  <c r="K98" i="2"/>
  <c r="BK421" i="2"/>
  <c r="K421" i="2"/>
  <c r="K105" i="2"/>
  <c r="BK467" i="2"/>
  <c r="K467" i="2" s="1"/>
  <c r="K107" i="2" s="1"/>
  <c r="BK474" i="2"/>
  <c r="K474" i="2"/>
  <c r="K108" i="2"/>
  <c r="BK491" i="2"/>
  <c r="K491" i="2"/>
  <c r="K111" i="2"/>
  <c r="BK564" i="2"/>
  <c r="K564" i="2"/>
  <c r="K114" i="2"/>
  <c r="BK127" i="3"/>
  <c r="BK126" i="3"/>
  <c r="BK123" i="4"/>
  <c r="K123" i="4"/>
  <c r="K98" i="4"/>
  <c r="BK165" i="5"/>
  <c r="K165" i="5"/>
  <c r="K101" i="5"/>
  <c r="BK206" i="6"/>
  <c r="K206" i="6"/>
  <c r="K105" i="6"/>
  <c r="BK610" i="2"/>
  <c r="K610" i="2"/>
  <c r="K116" i="2" s="1"/>
  <c r="BK170" i="3"/>
  <c r="K170" i="3"/>
  <c r="K105" i="3"/>
  <c r="F36" i="2"/>
  <c r="BC95" i="1"/>
  <c r="F36" i="3"/>
  <c r="BC96" i="1"/>
  <c r="K36" i="4"/>
  <c r="AY97" i="1" s="1"/>
  <c r="AV97" i="1" s="1"/>
  <c r="F36" i="5"/>
  <c r="BC98" i="1"/>
  <c r="F36" i="6"/>
  <c r="BC99" i="1"/>
  <c r="BE94" i="1"/>
  <c r="W32" i="1" s="1"/>
  <c r="K36" i="2"/>
  <c r="AY95" i="1" s="1"/>
  <c r="AV95" i="1" s="1"/>
  <c r="K36" i="3"/>
  <c r="AY96" i="1"/>
  <c r="AV96" i="1"/>
  <c r="F36" i="4"/>
  <c r="BC97" i="1" s="1"/>
  <c r="K36" i="5"/>
  <c r="AY98" i="1" s="1"/>
  <c r="AV98" i="1" s="1"/>
  <c r="BD94" i="1"/>
  <c r="W31" i="1"/>
  <c r="K36" i="6"/>
  <c r="AY99" i="1"/>
  <c r="AV99" i="1" s="1"/>
  <c r="BB94" i="1"/>
  <c r="W29" i="1" s="1"/>
  <c r="BF94" i="1"/>
  <c r="W33" i="1"/>
  <c r="BK128" i="6" l="1"/>
  <c r="K128" i="6" s="1"/>
  <c r="K97" i="6" s="1"/>
  <c r="R127" i="6"/>
  <c r="J96" i="6"/>
  <c r="K31" i="6"/>
  <c r="AT99" i="1" s="1"/>
  <c r="V148" i="2"/>
  <c r="X148" i="2"/>
  <c r="Q125" i="3"/>
  <c r="I96" i="3"/>
  <c r="K30" i="3"/>
  <c r="AS96" i="1"/>
  <c r="T148" i="2"/>
  <c r="AW95" i="1" s="1"/>
  <c r="AW94" i="1" s="1"/>
  <c r="I97" i="2"/>
  <c r="R125" i="3"/>
  <c r="J96" i="3" s="1"/>
  <c r="K31" i="3" s="1"/>
  <c r="AT96" i="1" s="1"/>
  <c r="I97" i="4"/>
  <c r="BK122" i="4"/>
  <c r="K122" i="4" s="1"/>
  <c r="K97" i="4" s="1"/>
  <c r="Q127" i="6"/>
  <c r="I96" i="6" s="1"/>
  <c r="K30" i="6" s="1"/>
  <c r="AS99" i="1" s="1"/>
  <c r="BK149" i="2"/>
  <c r="K149" i="2"/>
  <c r="K97" i="2" s="1"/>
  <c r="I97" i="3"/>
  <c r="BK164" i="3"/>
  <c r="K164" i="3" s="1"/>
  <c r="K103" i="3" s="1"/>
  <c r="I97" i="5"/>
  <c r="K129" i="6"/>
  <c r="K98" i="6"/>
  <c r="BK204" i="6"/>
  <c r="K204" i="6"/>
  <c r="K103" i="6" s="1"/>
  <c r="R148" i="2"/>
  <c r="J96" i="2"/>
  <c r="K31" i="2"/>
  <c r="AT95" i="1"/>
  <c r="K127" i="3"/>
  <c r="K98" i="3" s="1"/>
  <c r="J97" i="4"/>
  <c r="BK123" i="5"/>
  <c r="K123" i="5" s="1"/>
  <c r="K97" i="5" s="1"/>
  <c r="K126" i="3"/>
  <c r="K97" i="3"/>
  <c r="BK420" i="2"/>
  <c r="K420" i="2" s="1"/>
  <c r="K104" i="2" s="1"/>
  <c r="J97" i="5"/>
  <c r="J97" i="6"/>
  <c r="AX94" i="1"/>
  <c r="AK29" i="1"/>
  <c r="BA94" i="1"/>
  <c r="AZ94" i="1"/>
  <c r="BC94" i="1"/>
  <c r="W30" i="1" s="1"/>
  <c r="BK121" i="4" l="1"/>
  <c r="K121" i="4"/>
  <c r="K96" i="4"/>
  <c r="BK148" i="2"/>
  <c r="K148" i="2" s="1"/>
  <c r="K96" i="2" s="1"/>
  <c r="BK125" i="3"/>
  <c r="K125" i="3"/>
  <c r="K32" i="3" s="1"/>
  <c r="AG96" i="1" s="1"/>
  <c r="BK122" i="5"/>
  <c r="K122" i="5"/>
  <c r="K96" i="5"/>
  <c r="BK127" i="6"/>
  <c r="K127" i="6"/>
  <c r="K32" i="6"/>
  <c r="AG99" i="1" s="1"/>
  <c r="AS94" i="1"/>
  <c r="AY94" i="1"/>
  <c r="AK30" i="1" s="1"/>
  <c r="AT94" i="1"/>
  <c r="K41" i="3" l="1"/>
  <c r="K96" i="6"/>
  <c r="K96" i="3"/>
  <c r="K41" i="6"/>
  <c r="AN96" i="1"/>
  <c r="AN99" i="1"/>
  <c r="K32" i="4"/>
  <c r="AG97" i="1" s="1"/>
  <c r="K32" i="5"/>
  <c r="AG98" i="1"/>
  <c r="K32" i="2"/>
  <c r="AG95" i="1"/>
  <c r="AV94" i="1"/>
  <c r="K41" i="5" l="1"/>
  <c r="K41" i="2"/>
  <c r="K41" i="4"/>
  <c r="AN97" i="1"/>
  <c r="AN95" i="1"/>
  <c r="AN98" i="1"/>
  <c r="AG94" i="1"/>
  <c r="AK26" i="1" s="1"/>
  <c r="AK35" i="1" l="1"/>
  <c r="AN94" i="1"/>
</calcChain>
</file>

<file path=xl/sharedStrings.xml><?xml version="1.0" encoding="utf-8"?>
<sst xmlns="http://schemas.openxmlformats.org/spreadsheetml/2006/main" count="9076" uniqueCount="1637">
  <si>
    <t>Export Komplet</t>
  </si>
  <si>
    <t/>
  </si>
  <si>
    <t>2.0</t>
  </si>
  <si>
    <t>ZAMOK</t>
  </si>
  <si>
    <t>False</t>
  </si>
  <si>
    <t>True</t>
  </si>
  <si>
    <t>{8ad58a38-93e8-44b2-8595-71b2695c1b3b}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</si>
  <si>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</si>
  <si>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</si>
  <si>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</si>
  <si>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</si>
  <si>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</si>
  <si>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</si>
  <si>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</si>
  <si>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002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</si>
  <si>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</si>
  <si>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</si>
  <si>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Objekt nocľahárne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</si>
  <si>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</si>
  <si>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</si>
  <si>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</si>
  <si>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</si>
  <si>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</si>
  <si>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</si>
  <si>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</si>
  <si>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IČ DPH:</t>
  </si>
  <si>
    <t>Zhotoviteľ:</t>
  </si>
  <si>
    <t>Vyplň údaj</t>
  </si>
  <si>
    <t>Projektant: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</si>
  <si>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</si>
  <si>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</si>
  <si>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</si>
  <si>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</si>
  <si>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</si>
  <si>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</si>
  <si>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</si>
  <si>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</si>
  <si>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</si>
  <si>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</si>
  <si>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</si>
  <si>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</si>
  <si>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</si>
  <si>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</si>
  <si>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</si>
  <si>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</si>
  <si>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</si>
  <si>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</si>
  <si>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</si>
  <si>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</si>
  <si>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</si>
  <si>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</si>
  <si>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</si>
  <si>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</si>
  <si>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</si>
  <si>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</si>
  <si>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</si>
  <si>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</si>
  <si>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Materiál [EUR]</t>
  </si>
  <si>
    <t>z toho Montáž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</si>
  <si>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</si>
  <si>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</si>
  <si>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</si>
  <si>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</si>
  <si>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</si>
  <si>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</si>
  <si>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</si>
  <si>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</si>
  <si>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</si>
  <si>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</si>
  <si>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</si>
  <si>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</si>
  <si>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</si>
  <si>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</si>
  <si>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</si>
  <si>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</si>
  <si>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</si>
  <si>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</si>
  <si>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</si>
  <si>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01-1</t>
  </si>
  <si>
    <t>SO-01 Objekt nocľahárne</t>
  </si>
  <si>
    <t>STA</t>
  </si>
  <si>
    <t>1</t>
  </si>
  <si>
    <t>{d485c1f0-a324-4281-b0a2-4bc715893def}</t>
  </si>
  <si>
    <t>01-2</t>
  </si>
  <si>
    <t>SO-04 Oplotenie</t>
  </si>
  <si>
    <t>{f67d24df-336b-4276-94a2-5b4271aca6bf}</t>
  </si>
  <si>
    <t xml:space="preserve"> 8152112</t>
  </si>
  <si>
    <t>01-3</t>
  </si>
  <si>
    <t>SO-05 Spevnené plochy a chodníky</t>
  </si>
  <si>
    <t>{b5085c9c-2f4c-4e99-aa3e-96fa9a44cbe7}</t>
  </si>
  <si>
    <t xml:space="preserve"> 8225221</t>
  </si>
  <si>
    <t>10</t>
  </si>
  <si>
    <t>Prípojka kanalizácie</t>
  </si>
  <si>
    <t>{fcd17b2c-66b6-4e87-964f-a5e3e78b6960}</t>
  </si>
  <si>
    <t>09</t>
  </si>
  <si>
    <t>Prípojka vody</t>
  </si>
  <si>
    <t>{c1af3b80-58cb-4e3e-9450-2fb3fd17f5b0}</t>
  </si>
  <si>
    <t>KRYCÍ LIST ROZPOČTU</t>
  </si>
  <si>
    <t>Objekt:</t>
  </si>
  <si>
    <t>01-1 - SO-01 Objekt nocľahárne</t>
  </si>
  <si>
    <t xml:space="preserve"> Mesto Trenčín </t>
  </si>
  <si>
    <t xml:space="preserve"> TEKT s.r.o. </t>
  </si>
  <si>
    <t xml:space="preserve"> Ing. Jozef Ďurech                       </t>
  </si>
  <si>
    <t>Materiál</t>
  </si>
  <si>
    <t>Montáž</t>
  </si>
  <si>
    <t>REKAPITULÁCIA ROZPOČTU</t>
  </si>
  <si>
    <t>Kód dielu - Popis</t>
  </si>
  <si>
    <t>Materiál [EUR]</t>
  </si>
  <si>
    <t>Montáž [EUR]</t>
  </si>
  <si>
    <t>Cena celkom [EUR]</t>
  </si>
  <si>
    <t>Náklady z rozpočtu</t>
  </si>
  <si>
    <t>-1</t>
  </si>
  <si>
    <t>D1 - PRÁCE A DODÁVKY HSV</t>
  </si>
  <si>
    <t xml:space="preserve">    1 - ZEMNE PRÁCE</t>
  </si>
  <si>
    <t xml:space="preserve">    2 - ZÁKLADY</t>
  </si>
  <si>
    <t xml:space="preserve">    3 - ZVISLÉ A KOMPLETNÉ KONŠTRUKCIE</t>
  </si>
  <si>
    <t xml:space="preserve">    4 - VODOROVNÉ KONŠTRUKCIE</t>
  </si>
  <si>
    <t xml:space="preserve">    6 - Úpravy povrchov, podlahy, osadenie</t>
  </si>
  <si>
    <t xml:space="preserve">    9 - OSTATNÉ KONŠTRUKCIE A PRÁCE</t>
  </si>
  <si>
    <t>D2 - PRÁCE A DODÁVKY PSV</t>
  </si>
  <si>
    <t xml:space="preserve">    711 - Izolácie proti vode a vlhkosti</t>
  </si>
  <si>
    <t xml:space="preserve">    713 - Izolácie tepelné</t>
  </si>
  <si>
    <t xml:space="preserve">    721 - Vnútorná kanalizácia</t>
  </si>
  <si>
    <t xml:space="preserve">    722 - Vnútorný vodovod</t>
  </si>
  <si>
    <t xml:space="preserve">    731 - Kotolne</t>
  </si>
  <si>
    <t xml:space="preserve">    735 - Vykurovacie telesá</t>
  </si>
  <si>
    <t xml:space="preserve">    762 - Konštrukcie tesárske</t>
  </si>
  <si>
    <t xml:space="preserve">    763 - Konštrukcie  - drevostavby</t>
  </si>
  <si>
    <t xml:space="preserve">    764 - Konštrukcie klampiarske</t>
  </si>
  <si>
    <t xml:space="preserve">    765 - Krytiny tvrdé</t>
  </si>
  <si>
    <t xml:space="preserve">    766 - Konštrukcie stolárske</t>
  </si>
  <si>
    <t xml:space="preserve">    767 - Konštrukcie doplnk. kovové stavebné</t>
  </si>
  <si>
    <t xml:space="preserve">    771 - Podlahy z dlaždíc  keramických</t>
  </si>
  <si>
    <t xml:space="preserve">    776 - Podlahy povlakové</t>
  </si>
  <si>
    <t xml:space="preserve">    781 - Obklady z obkladačiek a dosiek</t>
  </si>
  <si>
    <t xml:space="preserve">    783 - Nátery</t>
  </si>
  <si>
    <t xml:space="preserve">    784 - Maľby</t>
  </si>
  <si>
    <t>D3 - PRÁCE A DODÁVKY M</t>
  </si>
  <si>
    <t xml:space="preserve">    M21 - 155 Elektromontáže</t>
  </si>
  <si>
    <t xml:space="preserve">    M22 - 156 Montáž oznam. signal. a zab. zariadení</t>
  </si>
  <si>
    <t xml:space="preserve">    M24 - 158 Montáž VZT zariadení a sušiarní</t>
  </si>
  <si>
    <t xml:space="preserve">    M43 - 172 Montáž oceľových konštrukcií</t>
  </si>
  <si>
    <t xml:space="preserve">    999 - MCE ostatné</t>
  </si>
  <si>
    <t>VRN - Investičné náklady neobsiahnuté v cenách</t>
  </si>
  <si>
    <t>ROZPOČET</t>
  </si>
  <si>
    <t>PČ</t>
  </si>
  <si>
    <t>MJ</t>
  </si>
  <si>
    <t>Množstvo</t>
  </si>
  <si>
    <t>J. materiál [EUR]</t>
  </si>
  <si>
    <t>J. montáž [EUR]</t>
  </si>
  <si>
    <t>Cenová sústava</t>
  </si>
  <si>
    <t>J.cena [EUR]</t>
  </si>
  <si>
    <t>Materiál celkom [EUR]</t>
  </si>
  <si>
    <t>Montáž celkom [EUR]</t>
  </si>
  <si>
    <t>J. Nh [h]</t>
  </si>
  <si>
    <t>Nh celkom [h]</t>
  </si>
  <si>
    <t>J. hmotnosť [t]</t>
  </si>
  <si>
    <t>Hmotnosť celkom [t]</t>
  </si>
  <si>
    <t>J. suť [t]</t>
  </si>
  <si>
    <t>Suť Celkom [t]</t>
  </si>
  <si>
    <t>D1</t>
  </si>
  <si>
    <t>PRÁCE A DODÁVKY HSV</t>
  </si>
  <si>
    <t>ROZPOCET</t>
  </si>
  <si>
    <t>ZEMNE PRÁCE</t>
  </si>
  <si>
    <t>K</t>
  </si>
  <si>
    <t>11310-7131</t>
  </si>
  <si>
    <t>Odstránenie podkladov alebo krytov z betónu prost. hr. do 150 mm, do 200 m2</t>
  </si>
  <si>
    <t>m2</t>
  </si>
  <si>
    <t>4</t>
  </si>
  <si>
    <t>2</t>
  </si>
  <si>
    <t>PP</t>
  </si>
  <si>
    <t>13121-1101</t>
  </si>
  <si>
    <t>Hĺbenie jám v hornine 3 ručne</t>
  </si>
  <si>
    <t>m3</t>
  </si>
  <si>
    <t>3</t>
  </si>
  <si>
    <t>13220-1202</t>
  </si>
  <si>
    <t>Hĺbenie rýh šírka do 2 m v horn. tr. 3 nad 100 do 1 000 m3</t>
  </si>
  <si>
    <t>6</t>
  </si>
  <si>
    <t>13220-1209</t>
  </si>
  <si>
    <t>Príplatok za lepivosť horniny tr.3 v rýhach š. do 200 cm</t>
  </si>
  <si>
    <t>8</t>
  </si>
  <si>
    <t>5</t>
  </si>
  <si>
    <t>16110-1101</t>
  </si>
  <si>
    <t>Zvislé premiestnenie výkopu horn. tr. 1-4 nad 1 m do 2,5 m</t>
  </si>
  <si>
    <t>16230-1101</t>
  </si>
  <si>
    <t>Vodorovné premiestnenie výkopku do 500 m horn. tr. 1-4</t>
  </si>
  <si>
    <t>12</t>
  </si>
  <si>
    <t>7</t>
  </si>
  <si>
    <t>16710-1103</t>
  </si>
  <si>
    <t>Skladanie alebo prekladanie výkopu v horn. tr. 1-4</t>
  </si>
  <si>
    <t>14</t>
  </si>
  <si>
    <t>17110-1121</t>
  </si>
  <si>
    <t>Násypy zhut. z hornín nesúdržných kamenistých</t>
  </si>
  <si>
    <t>16</t>
  </si>
  <si>
    <t>9</t>
  </si>
  <si>
    <t>M</t>
  </si>
  <si>
    <t>583 438960</t>
  </si>
  <si>
    <t>Kamenivo drvené hrubé 8-32</t>
  </si>
  <si>
    <t>t</t>
  </si>
  <si>
    <t>18</t>
  </si>
  <si>
    <t>17410-1101</t>
  </si>
  <si>
    <t>Zásyp zhutnený jám, rýh, šachiet alebo okolo objektu</t>
  </si>
  <si>
    <t>ZÁKLADY</t>
  </si>
  <si>
    <t>11</t>
  </si>
  <si>
    <t>27332-1411</t>
  </si>
  <si>
    <t>Základové dosky zo železobetónu tr. C20/25, XC1-CI0,4-Dmax 16-S3</t>
  </si>
  <si>
    <t>22</t>
  </si>
  <si>
    <t>27336-2021</t>
  </si>
  <si>
    <t>Výstuž základových dosiek zo zvarovaných sietí KARI</t>
  </si>
  <si>
    <t>24</t>
  </si>
  <si>
    <t>13</t>
  </si>
  <si>
    <t>27531-3612</t>
  </si>
  <si>
    <t>Základové pätky z betónu prostého tr. C20/25, XC1-CI0,4-Dmax 16-S3</t>
  </si>
  <si>
    <t>26</t>
  </si>
  <si>
    <t>281</t>
  </si>
  <si>
    <t>279100014.S</t>
  </si>
  <si>
    <t>Prestup v základoch z vláknocem. rúr dĺžky do 500 mm, DN 100, potrubie vonk.pr. 20-65 mm (bez tesniacej sady)</t>
  </si>
  <si>
    <t>ks</t>
  </si>
  <si>
    <t>-1015809726</t>
  </si>
  <si>
    <t>Vytvorenie rúrového vodotesného prestupu v základových konštrukciách z vláknocementových rúr, pomocou tesniacej pozinkovanej sady, DN 100, pre vonkajší priemer vloženého potrubia 20 - 65 mm vláknocementová rúra (bez sady) dĺžky do 500 mm</t>
  </si>
  <si>
    <t>282</t>
  </si>
  <si>
    <t>279100051.S</t>
  </si>
  <si>
    <t>Prestup v základoch z vláknocem. rúr dĺžky do 250 mm, DN 250, potrubie vonk.pr. 142-187 mm (bez tesniacej sady)</t>
  </si>
  <si>
    <t>861060233</t>
  </si>
  <si>
    <t>Vytvorenie rúrového vodotesného prestupu v základových konštrukciách z vláknocementových rúr, pomocou tesniacej pozinkovanej sady, DN 250, pre vonkajší priemer vloženého potrubia 142 - 187 mm vláknocementová rúra (bez sady) dĺžky do 250 mm</t>
  </si>
  <si>
    <t>283</t>
  </si>
  <si>
    <t>279100054.S</t>
  </si>
  <si>
    <t>Prestup v základoch z vláknocem. rúr dĺžky do 500 mm, DN 250, potrubie vonk.pr. 142-187 mm (bez tesniacej sady)</t>
  </si>
  <si>
    <t>-299066306</t>
  </si>
  <si>
    <t>Vytvorenie rúrového vodotesného prestupu v základových konštrukciách z vláknocementových rúr, pomocou tesniacej pozinkovanej sady, DN 250, pre vonkajší priemer vloženého potrubia 142 - 187 mm vláknocementová rúra (bez sady) dĺžky do 500 mm</t>
  </si>
  <si>
    <t>28260-1224</t>
  </si>
  <si>
    <t>Podrezanie a zaizolovanie tehlobého muriva hr. 15 cm</t>
  </si>
  <si>
    <t>m</t>
  </si>
  <si>
    <t>28</t>
  </si>
  <si>
    <t>15</t>
  </si>
  <si>
    <t>28260-1226</t>
  </si>
  <si>
    <t>Podrezanie a zaizolovanie tehlového muriva hr. 45 cm</t>
  </si>
  <si>
    <t>30</t>
  </si>
  <si>
    <t>28260-2214</t>
  </si>
  <si>
    <t>Chemická mikropilóta I 2000 mm s osadením celozávitovou tyčou CKT pr. 32 mms príslušenstvom s kotevnou zmesou</t>
  </si>
  <si>
    <t>kus</t>
  </si>
  <si>
    <t>32</t>
  </si>
  <si>
    <t>17</t>
  </si>
  <si>
    <t>28260-4227</t>
  </si>
  <si>
    <t>Injektáž tlaková chemická - statické zabezpečenie trhlín muriva 2 zložkový polyuretán. hr. 450 mm</t>
  </si>
  <si>
    <t>34</t>
  </si>
  <si>
    <t>28260-5215</t>
  </si>
  <si>
    <t>Injektáž tlaková chemická - statické zabezpečenie trhlín klenby</t>
  </si>
  <si>
    <t>36</t>
  </si>
  <si>
    <t>ZVISLÉ A KOMPLETNÉ KONŠTRUKCIE</t>
  </si>
  <si>
    <t>19</t>
  </si>
  <si>
    <t>31123-1311</t>
  </si>
  <si>
    <t>Murivo nosné z tehál (tehloblokov) hr.44 cm, P10 MVC 2,5</t>
  </si>
  <si>
    <t>38</t>
  </si>
  <si>
    <t>31123-1501</t>
  </si>
  <si>
    <t>Murivo nosné z tehál (tehloblokov) hr.25 cm, P12 MVC 2,5</t>
  </si>
  <si>
    <t>40</t>
  </si>
  <si>
    <t>21</t>
  </si>
  <si>
    <t>31123-1502</t>
  </si>
  <si>
    <t>Murivo nosné z tehál (tehloblokov) hr.30 cm, P12 MVC 2,5</t>
  </si>
  <si>
    <t>42</t>
  </si>
  <si>
    <t>31714-1106</t>
  </si>
  <si>
    <t>Montáž keram. prekladov pre svetl. otvoru do 100 cm</t>
  </si>
  <si>
    <t>44</t>
  </si>
  <si>
    <t>23</t>
  </si>
  <si>
    <t>593 406515</t>
  </si>
  <si>
    <t>Keramický preklad predpätý KPP12, dĺ. 85 cm</t>
  </si>
  <si>
    <t>46</t>
  </si>
  <si>
    <t>593 406520</t>
  </si>
  <si>
    <t>Keramický preklad predpätý KPP12, dĺ. 100 cm</t>
  </si>
  <si>
    <t>48</t>
  </si>
  <si>
    <t>25</t>
  </si>
  <si>
    <t>593 407850</t>
  </si>
  <si>
    <t>Keramický preklad predpätý nosný KP7, dĺ. 100 cm</t>
  </si>
  <si>
    <t>50</t>
  </si>
  <si>
    <t>31714-1107</t>
  </si>
  <si>
    <t>Montáž keram. prekladov  pre svetl. otvoru nad 100 do 180 cm</t>
  </si>
  <si>
    <t>52</t>
  </si>
  <si>
    <t>27</t>
  </si>
  <si>
    <t>593 406530</t>
  </si>
  <si>
    <t>Keramický preklad predpätý KPP12, dĺ. 125 cm</t>
  </si>
  <si>
    <t>54</t>
  </si>
  <si>
    <t>593 407860</t>
  </si>
  <si>
    <t>Keramický preklad predpätý nosný KP7, dĺ. 125 cm</t>
  </si>
  <si>
    <t>56</t>
  </si>
  <si>
    <t>29</t>
  </si>
  <si>
    <t>593 407870</t>
  </si>
  <si>
    <t>Keramický preklad predpätý nosný KP7, dĺ. 150 cm</t>
  </si>
  <si>
    <t>58</t>
  </si>
  <si>
    <t>593 407880</t>
  </si>
  <si>
    <t>Keramický preklad predpätý nosný KP7, dĺ. 175 cm</t>
  </si>
  <si>
    <t>60</t>
  </si>
  <si>
    <t>31</t>
  </si>
  <si>
    <t>31714-1108</t>
  </si>
  <si>
    <t>Montáž keram. prekladov pre svetl. otvoru nad 180 cm</t>
  </si>
  <si>
    <t>62</t>
  </si>
  <si>
    <t>593 406570</t>
  </si>
  <si>
    <t>Keramický preklad predpätý KPP12, dĺ. 225 cm</t>
  </si>
  <si>
    <t>64</t>
  </si>
  <si>
    <t>33</t>
  </si>
  <si>
    <t>593 406580</t>
  </si>
  <si>
    <t>Keramický preklad predpätý KPP12, dĺ. 250 cm</t>
  </si>
  <si>
    <t>66</t>
  </si>
  <si>
    <t>593 407890</t>
  </si>
  <si>
    <t>Keramický preklad predpätý nosný KP7, dĺ. 200 cm</t>
  </si>
  <si>
    <t>68</t>
  </si>
  <si>
    <t>35</t>
  </si>
  <si>
    <t>593 407900</t>
  </si>
  <si>
    <t>Keramický preklad predpätý nosný KP7, dĺ. 225 cm</t>
  </si>
  <si>
    <t>70</t>
  </si>
  <si>
    <t>31732-4143</t>
  </si>
  <si>
    <t>Spevnenie a nadbetonávka prievlakov z I-240 zo ŽB C20/25 v priestore stiesnenom nad klembou</t>
  </si>
  <si>
    <t>72</t>
  </si>
  <si>
    <t>37</t>
  </si>
  <si>
    <t>31735-1101</t>
  </si>
  <si>
    <t>Debnenie prievlakov - nadbetonávka I-240 v klenbovom strope - zhotovenie</t>
  </si>
  <si>
    <t>74</t>
  </si>
  <si>
    <t>31735-1102</t>
  </si>
  <si>
    <t>Debnenie prievlakov - nadbetonávka I-240 v klenbovom strope - odstránenie</t>
  </si>
  <si>
    <t>76</t>
  </si>
  <si>
    <t>39</t>
  </si>
  <si>
    <t>31736-1018</t>
  </si>
  <si>
    <t>Výstuž pre spevnenie prievlakov I-240 z ocele 10 505</t>
  </si>
  <si>
    <t>78</t>
  </si>
  <si>
    <t>31794-4317</t>
  </si>
  <si>
    <t>Demontáž a spätné osad. valcov. nosníkov I 24 v klebovom strope a do priprav.otvorov a vysek. kapies do obvod. muriva</t>
  </si>
  <si>
    <t>80</t>
  </si>
  <si>
    <t>41</t>
  </si>
  <si>
    <t>33032-1410</t>
  </si>
  <si>
    <t>Stĺpy a piliere zo železobetónu tr. C20/25, XC1-CI0,4-Dmax 16-S3</t>
  </si>
  <si>
    <t>82</t>
  </si>
  <si>
    <t>33035-1121</t>
  </si>
  <si>
    <t>Debnenie stĺpov. pilierov hranatých</t>
  </si>
  <si>
    <t>84</t>
  </si>
  <si>
    <t>43</t>
  </si>
  <si>
    <t>33035-1129</t>
  </si>
  <si>
    <t>Oddebnenie stĺpov, pilierov hranatých</t>
  </si>
  <si>
    <t>86</t>
  </si>
  <si>
    <t>33036-1131</t>
  </si>
  <si>
    <t>Vystuženie stĺpov, pilierov hranatých B oceľ. 10505 kont. strmienky</t>
  </si>
  <si>
    <t>88</t>
  </si>
  <si>
    <t>45</t>
  </si>
  <si>
    <t>34224-8312</t>
  </si>
  <si>
    <t>Priečky hr. 115 mm  P+D pevnosti P 10 na MVC 5</t>
  </si>
  <si>
    <t>90</t>
  </si>
  <si>
    <t>VODOROVNÉ KONŠTRUKCIE</t>
  </si>
  <si>
    <t>41132-1414</t>
  </si>
  <si>
    <t>Stropy doskové zo železobetónu tr. C20/25, XC1-CI0,4-Dmax 16-S3</t>
  </si>
  <si>
    <t>92</t>
  </si>
  <si>
    <t>47</t>
  </si>
  <si>
    <t>41135-1101</t>
  </si>
  <si>
    <t>Debnenie stropov doskových zhotovenie</t>
  </si>
  <si>
    <t>94</t>
  </si>
  <si>
    <t>41135-1102</t>
  </si>
  <si>
    <t>Debnenie stropov doskových odstránenie</t>
  </si>
  <si>
    <t>96</t>
  </si>
  <si>
    <t>49</t>
  </si>
  <si>
    <t>41135-4175</t>
  </si>
  <si>
    <t>Podperná konštr. stropov pre zaťaženie do 20 kPa zhotovenie</t>
  </si>
  <si>
    <t>98</t>
  </si>
  <si>
    <t>41135-4176</t>
  </si>
  <si>
    <t>Podperná konštr. stropov pre zaťaženie do 20 kPa odstránenie</t>
  </si>
  <si>
    <t>100</t>
  </si>
  <si>
    <t>51</t>
  </si>
  <si>
    <t>41136-1821</t>
  </si>
  <si>
    <t>Výstuž stropov BSt 500 (10505)</t>
  </si>
  <si>
    <t>102</t>
  </si>
  <si>
    <t>41136-2021</t>
  </si>
  <si>
    <t>Výstuž stropov zo zvarovaných sietí KARI</t>
  </si>
  <si>
    <t>104</t>
  </si>
  <si>
    <t>53</t>
  </si>
  <si>
    <t>41332-1515</t>
  </si>
  <si>
    <t>Nosníky zo železobetónu tr. C20/25, XC1-CI0,4-Dmax 16-S3</t>
  </si>
  <si>
    <t>106</t>
  </si>
  <si>
    <t>41335-1107</t>
  </si>
  <si>
    <t>Debnenie nosníkov bez podpernej konštrukcie zhotovenie</t>
  </si>
  <si>
    <t>108</t>
  </si>
  <si>
    <t>55</t>
  </si>
  <si>
    <t>41335-1108</t>
  </si>
  <si>
    <t>Debnenie nosníkov bez podpernej konštrukcie odstránenie</t>
  </si>
  <si>
    <t>110</t>
  </si>
  <si>
    <t>41335-1215</t>
  </si>
  <si>
    <t>Podperná konštr. nosníkov pre zaťaženie do 20 kPa zhotovenie</t>
  </si>
  <si>
    <t>112</t>
  </si>
  <si>
    <t>57</t>
  </si>
  <si>
    <t>41335-1216</t>
  </si>
  <si>
    <t>Podperná konštr. nosníkov pre zaťaženie do 20 kPa odstránenie</t>
  </si>
  <si>
    <t>114</t>
  </si>
  <si>
    <t>41336-1821</t>
  </si>
  <si>
    <t>Výstuž nosníkov, trámov, prievlakov BSt 500 (10505)</t>
  </si>
  <si>
    <t>116</t>
  </si>
  <si>
    <t>59</t>
  </si>
  <si>
    <t>41732-1414</t>
  </si>
  <si>
    <t>Stužujúce pásy a vence zo železobetónu tr. C20/25, XC1-CI0,4-Dmax 16-S3</t>
  </si>
  <si>
    <t>118</t>
  </si>
  <si>
    <t>41735-1115</t>
  </si>
  <si>
    <t>Debnenie stužujúcich pásov a vencov zhotovenie</t>
  </si>
  <si>
    <t>120</t>
  </si>
  <si>
    <t>61</t>
  </si>
  <si>
    <t>41735-1116</t>
  </si>
  <si>
    <t>Debnenie stužujúcich pásov a vencov odstránenie</t>
  </si>
  <si>
    <t>122</t>
  </si>
  <si>
    <t>41736-1821</t>
  </si>
  <si>
    <t>Výstuž stužujúcich pásov, vencov BSt 500 (10505)</t>
  </si>
  <si>
    <t>124</t>
  </si>
  <si>
    <t>63</t>
  </si>
  <si>
    <t>43032-1414</t>
  </si>
  <si>
    <t>Schodišťové konštrukcie zo železobetónu tr. C20/25, XC1-CI0,4-Dmax 16-S3</t>
  </si>
  <si>
    <t>126</t>
  </si>
  <si>
    <t>43036-1821</t>
  </si>
  <si>
    <t>Výstuž schodišťových konštrukcií BSt 500 (10505)</t>
  </si>
  <si>
    <t>128</t>
  </si>
  <si>
    <t>65</t>
  </si>
  <si>
    <t>43335-1131</t>
  </si>
  <si>
    <t>Debnenie schodníc, podest, nosníkov priamočiarych s podpernou konštr. do 4 m zhotovenie</t>
  </si>
  <si>
    <t>130</t>
  </si>
  <si>
    <t>43335-1132</t>
  </si>
  <si>
    <t>Debnenie schodníc, podest, nosníkov priamočiarych s podpernou konštr. do 4 m odstránenie</t>
  </si>
  <si>
    <t>132</t>
  </si>
  <si>
    <t>67</t>
  </si>
  <si>
    <t>43435-1141</t>
  </si>
  <si>
    <t>Debnenie stupňov priamočiarych zhotovenie</t>
  </si>
  <si>
    <t>134</t>
  </si>
  <si>
    <t>43435-1142</t>
  </si>
  <si>
    <t>Debnenie stupňov priamočiarych odstránenie</t>
  </si>
  <si>
    <t>136</t>
  </si>
  <si>
    <t>Úpravy povrchov, podlahy, osadenie</t>
  </si>
  <si>
    <t>69</t>
  </si>
  <si>
    <t>61142-1122</t>
  </si>
  <si>
    <t>Omietka vnút. váp. stropov rovných hladká</t>
  </si>
  <si>
    <t>138</t>
  </si>
  <si>
    <t>280</t>
  </si>
  <si>
    <t>611460121.S</t>
  </si>
  <si>
    <t>Príprava vnútorného podkladu stropov penetráciou základnou</t>
  </si>
  <si>
    <t>-1522457470</t>
  </si>
  <si>
    <t>61240-4110</t>
  </si>
  <si>
    <t>Príprava podkladu, prednástrek pod sanačné omietky stien vonkajších, prekrytie 100%</t>
  </si>
  <si>
    <t>140</t>
  </si>
  <si>
    <t>71</t>
  </si>
  <si>
    <t>61240-4333</t>
  </si>
  <si>
    <t>Vnútorná omietka stien sanačná biela na perlitovom základe, hr. 30 mm</t>
  </si>
  <si>
    <t>142</t>
  </si>
  <si>
    <t>61240-5151</t>
  </si>
  <si>
    <t>Vyspravenie podkladu pod hydroizoláciu MC s prísadou</t>
  </si>
  <si>
    <t>144</t>
  </si>
  <si>
    <t>73</t>
  </si>
  <si>
    <t>61242-1637</t>
  </si>
  <si>
    <t>Omietka vnút. stien vápenná hladká</t>
  </si>
  <si>
    <t>146</t>
  </si>
  <si>
    <t>61246-3117</t>
  </si>
  <si>
    <t>Povrchová úprava sanačných omietok silikátová, minerálna farba</t>
  </si>
  <si>
    <t>148</t>
  </si>
  <si>
    <t>75</t>
  </si>
  <si>
    <t>62099-1121</t>
  </si>
  <si>
    <t>Zakrývanie výplní vonk. otvorov z lešenia</t>
  </si>
  <si>
    <t>150</t>
  </si>
  <si>
    <t>62246-3253</t>
  </si>
  <si>
    <t>Ochrana, čistenie a sanácia obvod. plášťa vysprav. povrchu maltou MVC 10-20%</t>
  </si>
  <si>
    <t>152</t>
  </si>
  <si>
    <t>77</t>
  </si>
  <si>
    <t>62246-3255</t>
  </si>
  <si>
    <t>Ochrana, čistenie a sanácia obvod. plášťa, penetračný náter podkladu</t>
  </si>
  <si>
    <t>154</t>
  </si>
  <si>
    <t>62247-2026</t>
  </si>
  <si>
    <t>Príprava podkladu, prednástrek pod sanačné omietky stien vonkajších, prekrytie 50%</t>
  </si>
  <si>
    <t>156</t>
  </si>
  <si>
    <t>79</t>
  </si>
  <si>
    <t>62290-9010</t>
  </si>
  <si>
    <t>Očistenie vonkajšej omietky vysokotlakovou súpravou WAP</t>
  </si>
  <si>
    <t>158</t>
  </si>
  <si>
    <t>62500-0115</t>
  </si>
  <si>
    <t>Dodávka a montáž profil soklový hliníkový pre 15 cm izolant</t>
  </si>
  <si>
    <t>160</t>
  </si>
  <si>
    <t>81</t>
  </si>
  <si>
    <t>62500-0131</t>
  </si>
  <si>
    <t>Dodávka a montáž lišta perforovaná rohová 25x25 mm, profil okenný,dverový</t>
  </si>
  <si>
    <t>162</t>
  </si>
  <si>
    <t>62500-0135</t>
  </si>
  <si>
    <t>Dodávka a montáž APU lišta, profil okenný,dverový</t>
  </si>
  <si>
    <t>164</t>
  </si>
  <si>
    <t>83</t>
  </si>
  <si>
    <t>62512-4115</t>
  </si>
  <si>
    <t>Zateplenie stien TKS (ETICS) expand.polystyrén EPS 70F hr.15 cm</t>
  </si>
  <si>
    <t>166</t>
  </si>
  <si>
    <t>62512-4410</t>
  </si>
  <si>
    <t>Zateplenie sokla TKS (ETICS) extrud. polystyrén hr.10 cm</t>
  </si>
  <si>
    <t>168</t>
  </si>
  <si>
    <t>85</t>
  </si>
  <si>
    <t>62512-5110</t>
  </si>
  <si>
    <t>Zateplenie stien TKS (ETICS) minerálna vlna MW hr.10 cm</t>
  </si>
  <si>
    <t>170</t>
  </si>
  <si>
    <t>62512-5115</t>
  </si>
  <si>
    <t>Zateplenie stien TKS (ETICS) minerálna vlna MW hr.15 cm</t>
  </si>
  <si>
    <t>172</t>
  </si>
  <si>
    <t>87</t>
  </si>
  <si>
    <t>62512-5203</t>
  </si>
  <si>
    <t>Zateplenie ostenia TKS (ETICS) minerálna vlna MW hr.3 cm</t>
  </si>
  <si>
    <t>174</t>
  </si>
  <si>
    <t>62512-6516</t>
  </si>
  <si>
    <t>Vonk. omietka stien ZS Silikátová</t>
  </si>
  <si>
    <t>176</t>
  </si>
  <si>
    <t>89</t>
  </si>
  <si>
    <t>62945-1112</t>
  </si>
  <si>
    <t>Vyrovnávacia vrstva pod parapety MC šírky 150-300 mm</t>
  </si>
  <si>
    <t>178</t>
  </si>
  <si>
    <t>273</t>
  </si>
  <si>
    <t>632001021.S</t>
  </si>
  <si>
    <t>Zhotovenie okrajovej dilatačnej pásky z PE</t>
  </si>
  <si>
    <t>856873683</t>
  </si>
  <si>
    <t>274</t>
  </si>
  <si>
    <t>283320004800.S</t>
  </si>
  <si>
    <t>Okrajová dilatačná páska z PE 100/5 mm bez fólie na oddilatovanie poterov od stenových konštrukcií</t>
  </si>
  <si>
    <t>1837228761</t>
  </si>
  <si>
    <t>271</t>
  </si>
  <si>
    <t>632001051.S</t>
  </si>
  <si>
    <t>Zhotovenie jednonásobného penetračného náteru pre potery a stierky</t>
  </si>
  <si>
    <t>29826565</t>
  </si>
  <si>
    <t>Zhotovenie penetračného náteru pre potery a stierky jednonásobného</t>
  </si>
  <si>
    <t>272</t>
  </si>
  <si>
    <t>585520008700.S</t>
  </si>
  <si>
    <t>Penetračný náter na nasiakavé podklady pod potery, samonivelizačné hmoty a stavebné lepidlá</t>
  </si>
  <si>
    <t>kg</t>
  </si>
  <si>
    <t>646398127</t>
  </si>
  <si>
    <t>275</t>
  </si>
  <si>
    <t>632311001.S</t>
  </si>
  <si>
    <t>Brúsenie nerovností nových betónových podláh - zbrúsenie povlaku hrúbky do 2 mm</t>
  </si>
  <si>
    <t>-1364114838</t>
  </si>
  <si>
    <t>Brúsenie nerovností nových betónových podláh zbrúsenie povlaku hrúbky do 2 mm</t>
  </si>
  <si>
    <t>63243-3331</t>
  </si>
  <si>
    <t>Poter samonivelačný hr. 5 mm</t>
  </si>
  <si>
    <t>180</t>
  </si>
  <si>
    <t>91</t>
  </si>
  <si>
    <t>63243-3361</t>
  </si>
  <si>
    <t>Poter betónový samonivelizačný hr. do 60 mm tr. C25/30</t>
  </si>
  <si>
    <t>182</t>
  </si>
  <si>
    <t>63243-3371</t>
  </si>
  <si>
    <t>Poter betónový samonivelizačný hr. do 70 mm tr. C25/30</t>
  </si>
  <si>
    <t>184</t>
  </si>
  <si>
    <t>93</t>
  </si>
  <si>
    <t>63248-1213</t>
  </si>
  <si>
    <t>Separačná vrstva z PE fólie</t>
  </si>
  <si>
    <t>186</t>
  </si>
  <si>
    <t>64294-2611</t>
  </si>
  <si>
    <t>Osadenie dverných zárubní kovových do 2,5 m2 s mont. penou</t>
  </si>
  <si>
    <t>188</t>
  </si>
  <si>
    <t>95</t>
  </si>
  <si>
    <t>553 300840</t>
  </si>
  <si>
    <t>Zárubňa oceľová CGH 60x197x10cm L komaxit.</t>
  </si>
  <si>
    <t>190</t>
  </si>
  <si>
    <t>553 300850</t>
  </si>
  <si>
    <t>Zárubňa oceľová CGH 60x197x10cm P komaxit.</t>
  </si>
  <si>
    <t>192</t>
  </si>
  <si>
    <t>97</t>
  </si>
  <si>
    <t>553 300880</t>
  </si>
  <si>
    <t>Zárubňa oceľová CGH 80x197x10cm L komaxit.</t>
  </si>
  <si>
    <t>194</t>
  </si>
  <si>
    <t>553 300890</t>
  </si>
  <si>
    <t>Zárubňa oceľová CGH 80x197x10cm P komaxit.</t>
  </si>
  <si>
    <t>196</t>
  </si>
  <si>
    <t>99</t>
  </si>
  <si>
    <t>553 300900</t>
  </si>
  <si>
    <t>Zárubňa oceľová CGH 90x197x10cm L komaxit.</t>
  </si>
  <si>
    <t>198</t>
  </si>
  <si>
    <t>553 300910</t>
  </si>
  <si>
    <t>Zárubňa oceľová CGH 90x197x10cm P komaxit.</t>
  </si>
  <si>
    <t>200</t>
  </si>
  <si>
    <t>OSTATNÉ KONŠTRUKCIE A PRÁCE</t>
  </si>
  <si>
    <t>101</t>
  </si>
  <si>
    <t>94194-1042</t>
  </si>
  <si>
    <t>Montáž lešenia ľahk. radového s podlahami š. do 1,2 m v. do 30 m</t>
  </si>
  <si>
    <t>202</t>
  </si>
  <si>
    <t>94194-1292</t>
  </si>
  <si>
    <t>Príplatok za prvý a každý ďalší mesiac použitia lešenia k pol. -1042</t>
  </si>
  <si>
    <t>204</t>
  </si>
  <si>
    <t>103</t>
  </si>
  <si>
    <t>94194-1842</t>
  </si>
  <si>
    <t>Demontáž lešenia ľahk. radového s podlahami š. do 1,2 m v. do 30 m</t>
  </si>
  <si>
    <t>206</t>
  </si>
  <si>
    <t>284</t>
  </si>
  <si>
    <t>941955002.S</t>
  </si>
  <si>
    <t>Lešenie ľahké pracovné pomocné s výškou lešeňovej podlahy nad 1,20 do 1,90 m</t>
  </si>
  <si>
    <t>-1797456707</t>
  </si>
  <si>
    <t>Lešenie ľahké pracovné pomocné, s výškou lešeňovej podlahy nad 1,20 do 1,90 m</t>
  </si>
  <si>
    <t>96203-1136</t>
  </si>
  <si>
    <t>Búranie priečok z tvár. MV, MVC hr. do 15 cm, plocha nad 4 m2</t>
  </si>
  <si>
    <t>208</t>
  </si>
  <si>
    <t>105</t>
  </si>
  <si>
    <t>96203-2231</t>
  </si>
  <si>
    <t>Búranie muriva z tehál na MV, MVC alebo otvorov nad 4 m2</t>
  </si>
  <si>
    <t>210</t>
  </si>
  <si>
    <t>96305-3935</t>
  </si>
  <si>
    <t>Búranie schodisk. ramien želbet. monolit. obojstr. zamurov.</t>
  </si>
  <si>
    <t>212</t>
  </si>
  <si>
    <t>107</t>
  </si>
  <si>
    <t>96504-3341</t>
  </si>
  <si>
    <t>Búranie bet. podkladu s poterom hr. do 10 cm</t>
  </si>
  <si>
    <t>214</t>
  </si>
  <si>
    <t>96504-3441</t>
  </si>
  <si>
    <t>Búranie bet. podkladu s poterom hr. do 15 cm nad 4 m2</t>
  </si>
  <si>
    <t>216</t>
  </si>
  <si>
    <t>109</t>
  </si>
  <si>
    <t>96508-1713</t>
  </si>
  <si>
    <t>Búranie dlažieb xylolit. alebo keram. hr. do 1 cm nad 1 m2</t>
  </si>
  <si>
    <t>218</t>
  </si>
  <si>
    <t>96508-2933</t>
  </si>
  <si>
    <t>Odstránenie násypov pod podlahy hr. do 20 cm</t>
  </si>
  <si>
    <t>220</t>
  </si>
  <si>
    <t>111</t>
  </si>
  <si>
    <t>96508-2941</t>
  </si>
  <si>
    <t>Odstránenie násypov pod podlahy hr. nad 20 cm</t>
  </si>
  <si>
    <t>222</t>
  </si>
  <si>
    <t>96806-2355</t>
  </si>
  <si>
    <t>Vybúranie rámov okien plast. dvojitých alebo zdvoj. do 2 m2</t>
  </si>
  <si>
    <t>224</t>
  </si>
  <si>
    <t>113</t>
  </si>
  <si>
    <t>96807-2455</t>
  </si>
  <si>
    <t>Vybúranie kov. dverných zárubní do 2 m2</t>
  </si>
  <si>
    <t>226</t>
  </si>
  <si>
    <t>96807-2456</t>
  </si>
  <si>
    <t>Vybúranie kov. dverných zárubní nad 2 m2</t>
  </si>
  <si>
    <t>228</t>
  </si>
  <si>
    <t>115</t>
  </si>
  <si>
    <t>97801-3191</t>
  </si>
  <si>
    <t>Otlčenie vnút. omietok stien váp. vápenocem. - pod sanačné omietky do 100 %</t>
  </si>
  <si>
    <t>230</t>
  </si>
  <si>
    <t>97801-3192</t>
  </si>
  <si>
    <t>Otlčenie vnút. omietok stien váp. vápenocem. - pod nové VCM omietky do 100 %</t>
  </si>
  <si>
    <t>232</t>
  </si>
  <si>
    <t>117</t>
  </si>
  <si>
    <t>97901-1111</t>
  </si>
  <si>
    <t>Zvislá doprava sute a vybúr. hmôt za prvé podlažie</t>
  </si>
  <si>
    <t>234</t>
  </si>
  <si>
    <t>97908-1111</t>
  </si>
  <si>
    <t>Odvoz sute a vybúraných hmôt na skládku do 1 km</t>
  </si>
  <si>
    <t>236</t>
  </si>
  <si>
    <t>119</t>
  </si>
  <si>
    <t>97908-1121</t>
  </si>
  <si>
    <t>Odvoz sute a vybúraných hmôt na skládku každý ďalší 1 km</t>
  </si>
  <si>
    <t>238</t>
  </si>
  <si>
    <t>97908-7212</t>
  </si>
  <si>
    <t>Nakladanie sute a vybúraných hmôt na dopravný prostriedok</t>
  </si>
  <si>
    <t>240</t>
  </si>
  <si>
    <t>121</t>
  </si>
  <si>
    <t>97913-1409</t>
  </si>
  <si>
    <t>Poplatok za ulož.a znešk.staveb.sute na vymedzených skládkach "O"-ostatný odpad</t>
  </si>
  <si>
    <t>242</t>
  </si>
  <si>
    <t>99801-1002</t>
  </si>
  <si>
    <t>Presun hmôt pre budovy murované výšky do 12 m</t>
  </si>
  <si>
    <t>244</t>
  </si>
  <si>
    <t>D2</t>
  </si>
  <si>
    <t>PRÁCE A DODÁVKY PSV</t>
  </si>
  <si>
    <t>711</t>
  </si>
  <si>
    <t>Izolácie proti vode a vlhkosti</t>
  </si>
  <si>
    <t>123</t>
  </si>
  <si>
    <t>71125-1118</t>
  </si>
  <si>
    <t>Hydroizolačný náter, spotreba 4,5 kg/m2</t>
  </si>
  <si>
    <t>246</t>
  </si>
  <si>
    <t>71125-1133</t>
  </si>
  <si>
    <t>Poistná pružná páska do sanačného systému</t>
  </si>
  <si>
    <t>bm</t>
  </si>
  <si>
    <t>248</t>
  </si>
  <si>
    <t>125</t>
  </si>
  <si>
    <t>71141-1112</t>
  </si>
  <si>
    <t>Zhotovenie hydroizolačnej vrstvy - 1-komponent. elast. lepidla na dlažbu v hr. cca 2 mm</t>
  </si>
  <si>
    <t>250</t>
  </si>
  <si>
    <t>71141-1113</t>
  </si>
  <si>
    <t>Zhotovenie hydroizolačnej vrstvy - 1-komponent. elast. lepidla na dlažbu zubová stierka 4x4 mm</t>
  </si>
  <si>
    <t>252</t>
  </si>
  <si>
    <t>127</t>
  </si>
  <si>
    <t>71167-1051</t>
  </si>
  <si>
    <t>Zhotovenie izolácie obj. pod zemou položením fólie PVC voľne, rubové</t>
  </si>
  <si>
    <t>254</t>
  </si>
  <si>
    <t>283 1J2003</t>
  </si>
  <si>
    <t>Fólia nopová 8, v.role 2 m - 104989</t>
  </si>
  <si>
    <t>256</t>
  </si>
  <si>
    <t>129</t>
  </si>
  <si>
    <t>71169-1172</t>
  </si>
  <si>
    <t>Zhotovenie izolácie obj. pod zemou položením ochrannej textílie, rubové</t>
  </si>
  <si>
    <t>258</t>
  </si>
  <si>
    <t>693 D00107</t>
  </si>
  <si>
    <t>Geotextília - 200 g/m2 - 102896</t>
  </si>
  <si>
    <t>260</t>
  </si>
  <si>
    <t>131</t>
  </si>
  <si>
    <t>99871-1202</t>
  </si>
  <si>
    <t>Presun hmôt pre izolácie proti vode v objektoch výšky do 12 m</t>
  </si>
  <si>
    <t>%</t>
  </si>
  <si>
    <t>262</t>
  </si>
  <si>
    <t>713</t>
  </si>
  <si>
    <t>Izolácie tepelné</t>
  </si>
  <si>
    <t>71311-1111</t>
  </si>
  <si>
    <t>Montáž tep. izolácie stropov, položenie na vrch</t>
  </si>
  <si>
    <t>264</t>
  </si>
  <si>
    <t>133</t>
  </si>
  <si>
    <t>283 1F0323</t>
  </si>
  <si>
    <t>Doska z polystyrénu EPS 150 S - hr.30 mm</t>
  </si>
  <si>
    <t>266</t>
  </si>
  <si>
    <t>71312-1111</t>
  </si>
  <si>
    <t>Montáž tep. izolácie podláh 1 x položenie</t>
  </si>
  <si>
    <t>268</t>
  </si>
  <si>
    <t>135</t>
  </si>
  <si>
    <t>283 1F0336</t>
  </si>
  <si>
    <t>Doska z polystyrénu EPS 150 S - hr.170 mm</t>
  </si>
  <si>
    <t>270</t>
  </si>
  <si>
    <t>71313-1141</t>
  </si>
  <si>
    <t>Montáž tep. izol. stien a základov lepením celopl. rohoží, pásov dielcov, dosiek</t>
  </si>
  <si>
    <t>137</t>
  </si>
  <si>
    <t>283 1F0808</t>
  </si>
  <si>
    <t>Doska z polystyrénu EPS Perimeter - hr.100 mm</t>
  </si>
  <si>
    <t>71315-1132</t>
  </si>
  <si>
    <t>Montáž tep. izolácie striech šikm. volne medzi krokvy rohože, pásy, dosky do 45° hr. do 20 cm</t>
  </si>
  <si>
    <t>276</t>
  </si>
  <si>
    <t>139</t>
  </si>
  <si>
    <t>631 5A0329</t>
  </si>
  <si>
    <t>Rola izolačná z minerálnej vlny - hr.200 mm</t>
  </si>
  <si>
    <t>278</t>
  </si>
  <si>
    <t>71319-1131</t>
  </si>
  <si>
    <t>Izolácia tepelná striech prekrytie PE fóliou hr. 0,2 mm</t>
  </si>
  <si>
    <t>141</t>
  </si>
  <si>
    <t>283 2B0203</t>
  </si>
  <si>
    <t>Fólia PE hydroizolčná poistná paropriepustná</t>
  </si>
  <si>
    <t>71319-1412</t>
  </si>
  <si>
    <t>Izolácia tepelná položenie parozábrany z PE folie</t>
  </si>
  <si>
    <t>143</t>
  </si>
  <si>
    <t>283 2B0409</t>
  </si>
  <si>
    <t>Parozábrana - 160g/m2</t>
  </si>
  <si>
    <t>286</t>
  </si>
  <si>
    <t>99871-3202</t>
  </si>
  <si>
    <t>Presun hmôt pre izolácie tepelné v objektoch výšky do 12 m</t>
  </si>
  <si>
    <t>288</t>
  </si>
  <si>
    <t>721</t>
  </si>
  <si>
    <t>Vnútorná kanalizácia</t>
  </si>
  <si>
    <t>145</t>
  </si>
  <si>
    <t>721-7-25 R</t>
  </si>
  <si>
    <t>1.4 Vnútorná kanalizácia, vnút. vodovod, zariaďovacie predmety</t>
  </si>
  <si>
    <t>kpl</t>
  </si>
  <si>
    <t>290</t>
  </si>
  <si>
    <t>72124-2116</t>
  </si>
  <si>
    <t>Lapače strešných splavenín liatinové DN 125</t>
  </si>
  <si>
    <t>292</t>
  </si>
  <si>
    <t>147</t>
  </si>
  <si>
    <t>99872-1202</t>
  </si>
  <si>
    <t>Presun hmôt pre vnút. kanalizáciu v objektoch výšky do 12 m</t>
  </si>
  <si>
    <t>294</t>
  </si>
  <si>
    <t>722</t>
  </si>
  <si>
    <t>Vnútorný vodovod</t>
  </si>
  <si>
    <t>72225-1151</t>
  </si>
  <si>
    <t>Hadica požiarna tvarovo stála polyesterové D 25</t>
  </si>
  <si>
    <t>296</t>
  </si>
  <si>
    <t>149</t>
  </si>
  <si>
    <t>72225-4233</t>
  </si>
  <si>
    <t>Požiarne prísl.,hadic.navij. NOHA typ A25/30 na stenu 800x800x200mm</t>
  </si>
  <si>
    <t>súbor</t>
  </si>
  <si>
    <t>298</t>
  </si>
  <si>
    <t>72225-9116</t>
  </si>
  <si>
    <t>Požiarne príslušenstvo, prenosný hasiaci prístroj - oxid uhličitý (5kg/kus)</t>
  </si>
  <si>
    <t>300</t>
  </si>
  <si>
    <t>151</t>
  </si>
  <si>
    <t>72225-9118</t>
  </si>
  <si>
    <t>Požiarne príslušenstvo, prenosný hasiaci prístroj práškový (6kg/kus)</t>
  </si>
  <si>
    <t>302</t>
  </si>
  <si>
    <t>99872-2202</t>
  </si>
  <si>
    <t>Presun hmôt pre vnút. vodovod v objektoch výšky do 12 m</t>
  </si>
  <si>
    <t>304</t>
  </si>
  <si>
    <t>731</t>
  </si>
  <si>
    <t>Kotolne</t>
  </si>
  <si>
    <t>153</t>
  </si>
  <si>
    <t>73100-111R</t>
  </si>
  <si>
    <t>1.51 Kotolne, záves. kotol Buderus, výkon 6,3-47,9 kW</t>
  </si>
  <si>
    <t>306</t>
  </si>
  <si>
    <t>735</t>
  </si>
  <si>
    <t>Vykurovacie telesá</t>
  </si>
  <si>
    <t>73510-122R</t>
  </si>
  <si>
    <t>1.55 Vykurovacie telesá KORAD + Rozvody UK</t>
  </si>
  <si>
    <t>308</t>
  </si>
  <si>
    <t>762</t>
  </si>
  <si>
    <t>Konštrukcie tesárske</t>
  </si>
  <si>
    <t>155</t>
  </si>
  <si>
    <t>76233-1811</t>
  </si>
  <si>
    <t>Demontáž viazaných konštr. krovov prier. plocha do 120 cm2</t>
  </si>
  <si>
    <t>310</t>
  </si>
  <si>
    <t>76233-1812</t>
  </si>
  <si>
    <t>Demontáž viazaných konštr. krovov prier. plocha nad 120 do 224cm2</t>
  </si>
  <si>
    <t>312</t>
  </si>
  <si>
    <t>157</t>
  </si>
  <si>
    <t>76233-1813</t>
  </si>
  <si>
    <t>Demontáž viazaných konštr. krovov prier. plocha nad 224 do 288 cm2</t>
  </si>
  <si>
    <t>314</t>
  </si>
  <si>
    <t>76233-2110</t>
  </si>
  <si>
    <t>Montáž krovov viazaných prierez. plocha do 120 cm2</t>
  </si>
  <si>
    <t>316</t>
  </si>
  <si>
    <t>159</t>
  </si>
  <si>
    <t>76233-2120</t>
  </si>
  <si>
    <t>Montáž krovov viazaných prierez. plocha nad 120 do 224 cm2</t>
  </si>
  <si>
    <t>318</t>
  </si>
  <si>
    <t>76233-2130</t>
  </si>
  <si>
    <t>Montáž krovov viazaných prierez. plocha nad 224 do 288 cm2</t>
  </si>
  <si>
    <t>320</t>
  </si>
  <si>
    <t>161</t>
  </si>
  <si>
    <t>76233-2140</t>
  </si>
  <si>
    <t>Montáž krovov viazaných prierez. plocha nad 288 do 450 cm2</t>
  </si>
  <si>
    <t>322</t>
  </si>
  <si>
    <t>76233-2150</t>
  </si>
  <si>
    <t>Montáž krovov viazaných prierez. plocha nad 450 do 550 cm2</t>
  </si>
  <si>
    <t>324</t>
  </si>
  <si>
    <t>163</t>
  </si>
  <si>
    <t>605 160461</t>
  </si>
  <si>
    <t>Hranol MD 1 60x180, 100x200, 140x240, 160x160, 200x240, 625-900</t>
  </si>
  <si>
    <t>326</t>
  </si>
  <si>
    <t>76234-2203</t>
  </si>
  <si>
    <t>Montáž latovania striech, rozpätie 22 až 36 cm, vrátane vyrez. otvor. do 0,25 m2</t>
  </si>
  <si>
    <t>328</t>
  </si>
  <si>
    <t>165</t>
  </si>
  <si>
    <t>605 171123</t>
  </si>
  <si>
    <t>Strešná lata 4x6cm SM 1 400-600cm</t>
  </si>
  <si>
    <t>330</t>
  </si>
  <si>
    <t>76234-2204</t>
  </si>
  <si>
    <t>Montáž kontralatí, rozpätie 80-120 cm</t>
  </si>
  <si>
    <t>332</t>
  </si>
  <si>
    <t>167</t>
  </si>
  <si>
    <t>605 171125</t>
  </si>
  <si>
    <t>Kontra lata 4x5cm SM 1 0-600cm</t>
  </si>
  <si>
    <t>334</t>
  </si>
  <si>
    <t>76234-2811</t>
  </si>
  <si>
    <t>Demontáž latovania striech os. vzdial. do 22 cm</t>
  </si>
  <si>
    <t>336</t>
  </si>
  <si>
    <t>169</t>
  </si>
  <si>
    <t>76239-5000</t>
  </si>
  <si>
    <t>Spojovacie a ochranné prostriedky k montáži krovov</t>
  </si>
  <si>
    <t>338</t>
  </si>
  <si>
    <t>76281-1811</t>
  </si>
  <si>
    <t>Demontáž záklopu z dosiek hrubých hr. do 32 mm</t>
  </si>
  <si>
    <t>340</t>
  </si>
  <si>
    <t>171</t>
  </si>
  <si>
    <t>76282-2830</t>
  </si>
  <si>
    <t>Demontáž stropníc z reziva prier. plochy 288-450 cm2</t>
  </si>
  <si>
    <t>342</t>
  </si>
  <si>
    <t>76284-1812</t>
  </si>
  <si>
    <t>Demontáž podbíjania z dosiek hrubých s omietkou</t>
  </si>
  <si>
    <t>344</t>
  </si>
  <si>
    <t>173</t>
  </si>
  <si>
    <t>99876-2202</t>
  </si>
  <si>
    <t>Presun hmôt pre tesárske konštr. v objektoch výšky do 12 m</t>
  </si>
  <si>
    <t>346</t>
  </si>
  <si>
    <t>763</t>
  </si>
  <si>
    <t>Konštrukcie  - drevostavby</t>
  </si>
  <si>
    <t>76313-4041</t>
  </si>
  <si>
    <t>Podhľady sadrokartón. dvojvrstvové zavesené 2x RF hr.15 mm - protipožiarny PO-EI 60 -"SDK 1"</t>
  </si>
  <si>
    <t>348</t>
  </si>
  <si>
    <t>175</t>
  </si>
  <si>
    <t>76313-4042</t>
  </si>
  <si>
    <t>Podhľady sadrokartón. dvojvrstvové zavesené 2x RF hr.15 mm - protipožiarny PO-EI 30 - "SDK 2"</t>
  </si>
  <si>
    <t>350</t>
  </si>
  <si>
    <t>76313-4043</t>
  </si>
  <si>
    <t>Podhľady sadrokartón. dvojvrstvové zavesené 2x RF hr.15 mm - bez PO - "SDK 3"</t>
  </si>
  <si>
    <t>352</t>
  </si>
  <si>
    <t>177</t>
  </si>
  <si>
    <t>99876-3201</t>
  </si>
  <si>
    <t>Presun hmôt pre drevostavby v objektoch výšky do 12 m</t>
  </si>
  <si>
    <t>354</t>
  </si>
  <si>
    <t>764</t>
  </si>
  <si>
    <t>Konštrukcie klampiarske</t>
  </si>
  <si>
    <t>76435-2203</t>
  </si>
  <si>
    <t>Klamp. PZ pl. žľaby pododkvap. polkruh. rš 330</t>
  </si>
  <si>
    <t>356</t>
  </si>
  <si>
    <t>179</t>
  </si>
  <si>
    <t>76435-9232</t>
  </si>
  <si>
    <t>Klamp. PZ pl. žľaby kotlík 200x300x400</t>
  </si>
  <si>
    <t>358</t>
  </si>
  <si>
    <t>76439-1220</t>
  </si>
  <si>
    <t>Klamp. PZ pl. lišta odkvapová rš 330</t>
  </si>
  <si>
    <t>360</t>
  </si>
  <si>
    <t>181</t>
  </si>
  <si>
    <t>76439-1230</t>
  </si>
  <si>
    <t>Klamp. PZ pl. lišta odkvapová rš 400</t>
  </si>
  <si>
    <t>362</t>
  </si>
  <si>
    <t>76441-0350</t>
  </si>
  <si>
    <t>Klamp. AL hr. 0,8 oplechovanie parapetov rš 330</t>
  </si>
  <si>
    <t>364</t>
  </si>
  <si>
    <t>183</t>
  </si>
  <si>
    <t>76441-0850</t>
  </si>
  <si>
    <t>Klamp. demont. parapetov rš 330</t>
  </si>
  <si>
    <t>366</t>
  </si>
  <si>
    <t>76443-0260</t>
  </si>
  <si>
    <t>Klamp. PZ pl. oplechovanie atiky rš 800</t>
  </si>
  <si>
    <t>368</t>
  </si>
  <si>
    <t>185</t>
  </si>
  <si>
    <t>76445-4203</t>
  </si>
  <si>
    <t>Klamp. PZ pl. rúry odpadové kruhové d-120</t>
  </si>
  <si>
    <t>370</t>
  </si>
  <si>
    <t>76445-4233</t>
  </si>
  <si>
    <t>Montáž PZ výtokové koleno KCV 120 d-120</t>
  </si>
  <si>
    <t>372</t>
  </si>
  <si>
    <t>187</t>
  </si>
  <si>
    <t>553 442972</t>
  </si>
  <si>
    <t>Koleno "V" PZ cínované dolné KCV d-120</t>
  </si>
  <si>
    <t>374</t>
  </si>
  <si>
    <t>553 443821</t>
  </si>
  <si>
    <t>Objímka lisovaná "OSH" d-120, šrobovací hrot</t>
  </si>
  <si>
    <t>376</t>
  </si>
  <si>
    <t>189</t>
  </si>
  <si>
    <t>99876-4202</t>
  </si>
  <si>
    <t>Presun hmôt pre klampiarske konštr. v objektoch výšky do 12 m</t>
  </si>
  <si>
    <t>378</t>
  </si>
  <si>
    <t>765</t>
  </si>
  <si>
    <t>Krytiny tvrdé</t>
  </si>
  <si>
    <t>76531-2810</t>
  </si>
  <si>
    <t>Demontáž do sute jednodr. škridl. na sucho</t>
  </si>
  <si>
    <t>380</t>
  </si>
  <si>
    <t>191</t>
  </si>
  <si>
    <t>76533-9217</t>
  </si>
  <si>
    <t>Zastrešenie krytina betónová grafit, strecha jednoduchá, pultová, sedlová, sklon do 22-38°</t>
  </si>
  <si>
    <t>382</t>
  </si>
  <si>
    <t>76533-9412</t>
  </si>
  <si>
    <t>Zastrešenie krytina betónová grafit, hrebenáč na sucho sklon do 35°</t>
  </si>
  <si>
    <t>384</t>
  </si>
  <si>
    <t>193</t>
  </si>
  <si>
    <t>76533-9611</t>
  </si>
  <si>
    <t>Zastrešenie krytina betónová grafit, zak. štít. hran kraj.</t>
  </si>
  <si>
    <t>386</t>
  </si>
  <si>
    <t>76533-9631</t>
  </si>
  <si>
    <t>Zastrešenie krytina betónová grafit, úžľabie, Al pás, š. 500 mm</t>
  </si>
  <si>
    <t>388</t>
  </si>
  <si>
    <t>195</t>
  </si>
  <si>
    <t>76590-1156</t>
  </si>
  <si>
    <t>Zakr šikm striech podstr hydroizol vysokodifúzna kontaktná fólia</t>
  </si>
  <si>
    <t>390</t>
  </si>
  <si>
    <t>99876-5202</t>
  </si>
  <si>
    <t>Presun hmôt pre krytiny tvrdé na objektoch výšky do 12 m</t>
  </si>
  <si>
    <t>392</t>
  </si>
  <si>
    <t>766</t>
  </si>
  <si>
    <t>Konštrukcie stolárske</t>
  </si>
  <si>
    <t>197</t>
  </si>
  <si>
    <t>76666-1112</t>
  </si>
  <si>
    <t>Montáž dvier kompl. otvár. do zárubne 1-krídl. do 0,8m</t>
  </si>
  <si>
    <t>394</t>
  </si>
  <si>
    <t>611 617140</t>
  </si>
  <si>
    <t>Dvere vnútorné plné 60x197 dyhované šedé - "D12, D13"</t>
  </si>
  <si>
    <t>396</t>
  </si>
  <si>
    <t>199</t>
  </si>
  <si>
    <t>611 617222</t>
  </si>
  <si>
    <t>Dvere vnútorné plné 80x197 dyhované šedé - "D10, D11"</t>
  </si>
  <si>
    <t>398</t>
  </si>
  <si>
    <t>611 617261</t>
  </si>
  <si>
    <t>Dvere vnútorné plné 90x197 dyhované šedé - "D8, D9"</t>
  </si>
  <si>
    <t>400</t>
  </si>
  <si>
    <t>201</t>
  </si>
  <si>
    <t>76666-1412</t>
  </si>
  <si>
    <t>Montáž dvier kom. otv. protipož. do zár. 1-kr. do 0,8m</t>
  </si>
  <si>
    <t>402</t>
  </si>
  <si>
    <t>611 653041</t>
  </si>
  <si>
    <t>Dvere vnútor. s pož. odoln. 30 min. PO EW-30, 60x197 dyhované šedé - "D6, D7"</t>
  </si>
  <si>
    <t>404</t>
  </si>
  <si>
    <t>203</t>
  </si>
  <si>
    <t>611 653120</t>
  </si>
  <si>
    <t>Dvere vnútor. s pož. odoln. 30 min. PO EW-30, 80x197 dyhované šedé - "D5"</t>
  </si>
  <si>
    <t>406</t>
  </si>
  <si>
    <t>76666-1413</t>
  </si>
  <si>
    <t>Montáž dvier kom. otv. protipož. do zár. 1-kr. nad 0,8m</t>
  </si>
  <si>
    <t>408</t>
  </si>
  <si>
    <t>205</t>
  </si>
  <si>
    <t>611 653161</t>
  </si>
  <si>
    <t>Dvere vnútor. s pož. odoln. 30 min. PO EW-30, 90x197 dyhované šedé - "D1"</t>
  </si>
  <si>
    <t>410</t>
  </si>
  <si>
    <t>611 653162</t>
  </si>
  <si>
    <t>Dvere vnútor. s pož. odoln. 30 min. PO EW-30, 90x197 dyhované šedé - "D2"</t>
  </si>
  <si>
    <t>412</t>
  </si>
  <si>
    <t>207</t>
  </si>
  <si>
    <t>611 653163</t>
  </si>
  <si>
    <t>Dvere vnútor. s pož. odoln. 45 min. PO EW-45, 90x197 dyhované šedé - "D3"</t>
  </si>
  <si>
    <t>414</t>
  </si>
  <si>
    <t>611 653164</t>
  </si>
  <si>
    <t>Dvere vnútor. s pož. odoln. 45 min. PO EW-45, 90x197 dyhované šedé - "D4"</t>
  </si>
  <si>
    <t>416</t>
  </si>
  <si>
    <t>209</t>
  </si>
  <si>
    <t>76667-2006</t>
  </si>
  <si>
    <t>Okná strešné kyvné 78x118 cm - "W5"</t>
  </si>
  <si>
    <t>418</t>
  </si>
  <si>
    <t>76667-2007</t>
  </si>
  <si>
    <t>Okná strešné kyvné 78x140 cm - "W6"</t>
  </si>
  <si>
    <t>420</t>
  </si>
  <si>
    <t>211</t>
  </si>
  <si>
    <t>99876-6202</t>
  </si>
  <si>
    <t>Presun hmôt pre konštr. stolárske v objektoch výšky do 12 m</t>
  </si>
  <si>
    <t>422</t>
  </si>
  <si>
    <t>767</t>
  </si>
  <si>
    <t>Konštrukcie doplnk. kovové stavebné</t>
  </si>
  <si>
    <t>76716-1220</t>
  </si>
  <si>
    <t>Montáž zábradlia rovného z rúrok na oceľ. konšt. do 30 kg</t>
  </si>
  <si>
    <t>424</t>
  </si>
  <si>
    <t>213</t>
  </si>
  <si>
    <t>553 000026</t>
  </si>
  <si>
    <t>OK - Nosná konštrukcia zábradlia exteriér.schodiska oceľ S235, TR 48,3x3,2, kotev.platn. r 75mm</t>
  </si>
  <si>
    <t>426</t>
  </si>
  <si>
    <t>76716-2110</t>
  </si>
  <si>
    <t>Montáž zábradlia rovného z profil. ocele do muriva, do 20 kg</t>
  </si>
  <si>
    <t>428</t>
  </si>
  <si>
    <t>215</t>
  </si>
  <si>
    <t>553 000321</t>
  </si>
  <si>
    <t>OK - Zábradlie vnútorného schodiska oceľ S235, Jäckl 50x50x3mm, Jäckl 50x200x2mm, tyč. oceľ plochá 20x8mm</t>
  </si>
  <si>
    <t>430</t>
  </si>
  <si>
    <t>76724-9114</t>
  </si>
  <si>
    <t>Montáž výplne zábradlia Tahokov - panelov pre exteriérové schodisko</t>
  </si>
  <si>
    <t>432</t>
  </si>
  <si>
    <t>217</t>
  </si>
  <si>
    <t>553 176501</t>
  </si>
  <si>
    <t>Výplň zábradlia panelov exteriér.schodiska - Tahokov štvor.oko SO30, vr. lišty a príponiek</t>
  </si>
  <si>
    <t>434</t>
  </si>
  <si>
    <t>76758-464R</t>
  </si>
  <si>
    <t>Montáž a dodávka vodor. a zvislý AL rošt 50x50 mm + výplň TI z minerálnej vlny, hr. 2x 50 mm</t>
  </si>
  <si>
    <t>436</t>
  </si>
  <si>
    <t>219</t>
  </si>
  <si>
    <t>76763-1104</t>
  </si>
  <si>
    <t>Montáž okien plastových jednokrídlových 640 x 1000 mm</t>
  </si>
  <si>
    <t>438</t>
  </si>
  <si>
    <t>611 4B1648</t>
  </si>
  <si>
    <t>Okno plast.1-krídlové OS -výš.100, šír.64 cm, izol. trojskl - "W7"</t>
  </si>
  <si>
    <t>440</t>
  </si>
  <si>
    <t>221</t>
  </si>
  <si>
    <t>76763-1114</t>
  </si>
  <si>
    <t>Montáž okien plastových jednokrídlových 850 x 1250 mm</t>
  </si>
  <si>
    <t>442</t>
  </si>
  <si>
    <t>611 4B1149</t>
  </si>
  <si>
    <t>Okno plast.1-krídlové P -výš.125, šír.85 cm - protipožiarne okno PO EI-45 - "D7"</t>
  </si>
  <si>
    <t>444</t>
  </si>
  <si>
    <t>223</t>
  </si>
  <si>
    <t>76763-1178</t>
  </si>
  <si>
    <t>Montáž okien plastových jednokrídlových 1400 x 2000 mm</t>
  </si>
  <si>
    <t>446</t>
  </si>
  <si>
    <t>611 4B1879</t>
  </si>
  <si>
    <t>Okno plast.1-krídlové OS -výš.200, šír.145 cm, izol. trojsklo - "W8"</t>
  </si>
  <si>
    <t>448</t>
  </si>
  <si>
    <t>225</t>
  </si>
  <si>
    <t>76764-1302</t>
  </si>
  <si>
    <t>Montáž dverí plastových jednokrídlových vchodových 900 x 2000 mm</t>
  </si>
  <si>
    <t>450</t>
  </si>
  <si>
    <t>611 432713</t>
  </si>
  <si>
    <t>Dvere plastové vstupné 1-krídl lamelové 900x2000 mm, izol. trojsklo - "W3"</t>
  </si>
  <si>
    <t>452</t>
  </si>
  <si>
    <t>227</t>
  </si>
  <si>
    <t>76764-1303</t>
  </si>
  <si>
    <t>Montáž dverí plastových jednokrídlových vchodových 900 x 2075 mm</t>
  </si>
  <si>
    <t>454</t>
  </si>
  <si>
    <t>611 432724</t>
  </si>
  <si>
    <t>Dvere plastové vstupné 1-krídl presklené 900x2075 mm, izol. trojsklo - "W4"</t>
  </si>
  <si>
    <t>456</t>
  </si>
  <si>
    <t>229</t>
  </si>
  <si>
    <t>76764-1323</t>
  </si>
  <si>
    <t>Montáž dverí plastových jednokrídlových vchodových 1100 x 2325 mm</t>
  </si>
  <si>
    <t>458</t>
  </si>
  <si>
    <t>611 432742</t>
  </si>
  <si>
    <t>Dvere plastové vstupné 1-krídl presklené 1100x2325 mm, izol. trojsklo - "W2"</t>
  </si>
  <si>
    <t>460</t>
  </si>
  <si>
    <t>231</t>
  </si>
  <si>
    <t>76764-1337</t>
  </si>
  <si>
    <t>Montáž dverí plastových jednokrídlových vchodových s nadsvetlíkom 1100 x 3400 mm</t>
  </si>
  <si>
    <t>462</t>
  </si>
  <si>
    <t>611 432791</t>
  </si>
  <si>
    <t>Dvere plastové vstupné 1-krídl s nadsvetlíkom 1100x(2900+500) mm,lamelové plné + izol. trojsklo - "W1"</t>
  </si>
  <si>
    <t>464</t>
  </si>
  <si>
    <t>233</t>
  </si>
  <si>
    <t>76764-4121</t>
  </si>
  <si>
    <t>Oprava dverí existuj. plastové vstupné 2-krídl, 1450x2860 mm, doplnenie syst otárania ovládaný EPS</t>
  </si>
  <si>
    <t>466</t>
  </si>
  <si>
    <t>76781-1111</t>
  </si>
  <si>
    <t>Montáž vetracích mriežok  300 x 300 mm</t>
  </si>
  <si>
    <t>468</t>
  </si>
  <si>
    <t>235</t>
  </si>
  <si>
    <t>553 9C2305</t>
  </si>
  <si>
    <t>Vetracia mriežka PVC, 300 x 300 mm, biela</t>
  </si>
  <si>
    <t>470</t>
  </si>
  <si>
    <t>99876-7202</t>
  </si>
  <si>
    <t>Presun hmôt pre kovové stav. doplnk. konštr. v objektoch výšky do 12 m</t>
  </si>
  <si>
    <t>472</t>
  </si>
  <si>
    <t>771</t>
  </si>
  <si>
    <t>Podlahy z dlaždíc  keramických</t>
  </si>
  <si>
    <t>237</t>
  </si>
  <si>
    <t>77141-3113</t>
  </si>
  <si>
    <t>Montáž soklov pórov.rovných do lepidla do 12cm</t>
  </si>
  <si>
    <t>474</t>
  </si>
  <si>
    <t>597 64049</t>
  </si>
  <si>
    <t>Soklík gres. negl. keram. výška 100 mm</t>
  </si>
  <si>
    <t>476</t>
  </si>
  <si>
    <t>239</t>
  </si>
  <si>
    <t>77157-5111</t>
  </si>
  <si>
    <t>Montáž podláh z dlaždíc keram. gres. 300x300 do flexibil. lepidla</t>
  </si>
  <si>
    <t>478</t>
  </si>
  <si>
    <t>597 637251</t>
  </si>
  <si>
    <t>Dlažba keram. gres. 300x300x10 mm</t>
  </si>
  <si>
    <t>480</t>
  </si>
  <si>
    <t>241</t>
  </si>
  <si>
    <t>77157-5112</t>
  </si>
  <si>
    <t>Montáž podláh schodiska z dlaždíc keram. gres. protišmyk. 300x300 do flexibil. lepidla</t>
  </si>
  <si>
    <t>482</t>
  </si>
  <si>
    <t>597 637253</t>
  </si>
  <si>
    <t>Dlažba keram. gres. protišmyková 300x300x10 mm</t>
  </si>
  <si>
    <t>484</t>
  </si>
  <si>
    <t>243</t>
  </si>
  <si>
    <t>99877-1202</t>
  </si>
  <si>
    <t>Presun hmôt pre podlahy z dlaždíc v objektoch výšky do 12 m</t>
  </si>
  <si>
    <t>486</t>
  </si>
  <si>
    <t>776</t>
  </si>
  <si>
    <t>Podlahy povlakové</t>
  </si>
  <si>
    <t>77642-1100</t>
  </si>
  <si>
    <t>Lepenie podlahových soklíkov alebo líšt z mäkčených plastov</t>
  </si>
  <si>
    <t>488</t>
  </si>
  <si>
    <t>245</t>
  </si>
  <si>
    <t>284 1A9002</t>
  </si>
  <si>
    <t>Sokel PVC výšky 100 mm</t>
  </si>
  <si>
    <t>490</t>
  </si>
  <si>
    <t>77652-1100</t>
  </si>
  <si>
    <t>Lepenie povlakových podláh plastových pásov</t>
  </si>
  <si>
    <t>492</t>
  </si>
  <si>
    <t>247</t>
  </si>
  <si>
    <t>284 1A0207</t>
  </si>
  <si>
    <t>Krytina podlahová štand., hr.1,5; š.1500 mm</t>
  </si>
  <si>
    <t>494</t>
  </si>
  <si>
    <t>77655-1830</t>
  </si>
  <si>
    <t>Odstránenie povlakových podláh voľne položených</t>
  </si>
  <si>
    <t>496</t>
  </si>
  <si>
    <t>249</t>
  </si>
  <si>
    <t>99877-6202</t>
  </si>
  <si>
    <t>Presun hmôt pre podlahy povlakové v objektoch výšky do 12 m</t>
  </si>
  <si>
    <t>498</t>
  </si>
  <si>
    <t>781</t>
  </si>
  <si>
    <t>Obklady z obkladačiek a dosiek</t>
  </si>
  <si>
    <t>78141-5015</t>
  </si>
  <si>
    <t>Montáž obkladov vnút. z obklad. pórovin. 300x200 do tmelu</t>
  </si>
  <si>
    <t>500</t>
  </si>
  <si>
    <t>251</t>
  </si>
  <si>
    <t>597 671550</t>
  </si>
  <si>
    <t>Obklad keramický 300x200x8 OT3 I</t>
  </si>
  <si>
    <t>502</t>
  </si>
  <si>
    <t>99878-1202</t>
  </si>
  <si>
    <t>Presun hmôt pre obklady keramické v objektoch výšky do 12 m</t>
  </si>
  <si>
    <t>504</t>
  </si>
  <si>
    <t>783</t>
  </si>
  <si>
    <t>Nátery</t>
  </si>
  <si>
    <t>783122110.S</t>
  </si>
  <si>
    <t>Nátery oceľ.konštr. syntetické na vzduchu schnúce ťažkých A dvojnásobné - 70μm</t>
  </si>
  <si>
    <t>-2129632538</t>
  </si>
  <si>
    <t>Nátery oceľových konštrukcií syntetické na vzduchu schnúce ťažkých "A" dvojnásobné - 70µm</t>
  </si>
  <si>
    <t>253</t>
  </si>
  <si>
    <t>78312-5131</t>
  </si>
  <si>
    <t>Nátery ocel. konštr. syntetické dvojnásobné</t>
  </si>
  <si>
    <t>506</t>
  </si>
  <si>
    <t>78312-5730</t>
  </si>
  <si>
    <t>Nátery ocel. konštr. syntetické základné</t>
  </si>
  <si>
    <t>508</t>
  </si>
  <si>
    <t>255</t>
  </si>
  <si>
    <t>78320-1824</t>
  </si>
  <si>
    <t>Odstránenie náterov z oceľ. valc. nosníkov opieskovaním</t>
  </si>
  <si>
    <t>510</t>
  </si>
  <si>
    <t>78322-5100</t>
  </si>
  <si>
    <t>Nátery kov. stav. doplnk. konštr. syntet. dvojnás.+1x email</t>
  </si>
  <si>
    <t>512</t>
  </si>
  <si>
    <t>257</t>
  </si>
  <si>
    <t>78322-6100</t>
  </si>
  <si>
    <t>Nátery kov. stav. doplnk. konštr. syntet. základné</t>
  </si>
  <si>
    <t>514</t>
  </si>
  <si>
    <t>78378-1002</t>
  </si>
  <si>
    <t>Nátery tesárskych konštr. karbolínom dvojnásobné</t>
  </si>
  <si>
    <t>516</t>
  </si>
  <si>
    <t>784</t>
  </si>
  <si>
    <t>Maľby</t>
  </si>
  <si>
    <t>277</t>
  </si>
  <si>
    <t>784410030.S</t>
  </si>
  <si>
    <t>Oblepenie soklov, stykov, okrajov a iných zariadení, výšky miestnosti do 3,80 m</t>
  </si>
  <si>
    <t>782501990</t>
  </si>
  <si>
    <t>Oblepenie soklov, stykov, okrajov páskou do výšky 3,80 m</t>
  </si>
  <si>
    <t>259</t>
  </si>
  <si>
    <t>78441-3301</t>
  </si>
  <si>
    <t>Pačok 2x váp. mliekom s bielením 1x v miestnosti v. do 3,8m</t>
  </si>
  <si>
    <t>518</t>
  </si>
  <si>
    <t>784418012.S</t>
  </si>
  <si>
    <t>Zakrývanie podláh a zariadení papierom v miestnostiach alebo na schodisku</t>
  </si>
  <si>
    <t>-231313149</t>
  </si>
  <si>
    <t>Zakrývanie podláh, zariadení papierom</t>
  </si>
  <si>
    <t>78444-7131</t>
  </si>
  <si>
    <t>Maľba latex. vyhladenie tmelom jednonásobné v miest. do 3,8m</t>
  </si>
  <si>
    <t>520</t>
  </si>
  <si>
    <t>261</t>
  </si>
  <si>
    <t>78445-2471</t>
  </si>
  <si>
    <t>Maľba zo zmesí tekut. 2 far. dvojnás. b. strop miest. do 3,8m</t>
  </si>
  <si>
    <t>522</t>
  </si>
  <si>
    <t>D3</t>
  </si>
  <si>
    <t>PRÁCE A DODÁVKY M</t>
  </si>
  <si>
    <t>M21</t>
  </si>
  <si>
    <t>155 Elektromontáže</t>
  </si>
  <si>
    <t>21001-011R</t>
  </si>
  <si>
    <t>Umelé osvetlenie, vnútorné silnoprúdové rozvody</t>
  </si>
  <si>
    <t>524</t>
  </si>
  <si>
    <t>263</t>
  </si>
  <si>
    <t>21001-014R</t>
  </si>
  <si>
    <t>Elektroinštalácia kotolne</t>
  </si>
  <si>
    <t>526</t>
  </si>
  <si>
    <t>21022-012R</t>
  </si>
  <si>
    <t>Uzemňovacie vedenie - bleskozvod</t>
  </si>
  <si>
    <t>528</t>
  </si>
  <si>
    <t>M22</t>
  </si>
  <si>
    <t>156 Montáž oznam. signal. a zab. zariadení</t>
  </si>
  <si>
    <t>265</t>
  </si>
  <si>
    <t>22032-021R</t>
  </si>
  <si>
    <t>Hlasová ignalizácia požiaru - HSP, VM-3240VA-Integr. systém Venas funkciu evakuačného a ozvuč.syst, zosilňovač 240W/100V</t>
  </si>
  <si>
    <t>530</t>
  </si>
  <si>
    <t>22033-034R</t>
  </si>
  <si>
    <t>Elektrická požiarna signalizácia - EPS, B7-X1-C, požiarna ústredňa INTEGRAL IP BX, tlačidlový hlásič, elektromagn. zámok</t>
  </si>
  <si>
    <t>532</t>
  </si>
  <si>
    <t>M24</t>
  </si>
  <si>
    <t>158 Montáž VZT zariadení a sušiarní</t>
  </si>
  <si>
    <t>267</t>
  </si>
  <si>
    <t>24001-014R</t>
  </si>
  <si>
    <t>Vzduchotechnika -  Ventilátory, tlmič hluku, výfukové hlavice</t>
  </si>
  <si>
    <t>534</t>
  </si>
  <si>
    <t>M43</t>
  </si>
  <si>
    <t>172 Montáž oceľových konštrukcií</t>
  </si>
  <si>
    <t>43086-123R</t>
  </si>
  <si>
    <t>Montáž OK - exteriérové únikové schodisko</t>
  </si>
  <si>
    <t>536</t>
  </si>
  <si>
    <t>269</t>
  </si>
  <si>
    <t>134 852151</t>
  </si>
  <si>
    <t>OK exteriérové schodisko - tyč oceľ. UPE S 235 JR G1 (11 373) označ. prierezu UPE180, MSH 100x100x5, L 50x50x5</t>
  </si>
  <si>
    <t>538</t>
  </si>
  <si>
    <t>999</t>
  </si>
  <si>
    <t>MCE ostatné</t>
  </si>
  <si>
    <t>99043-0402</t>
  </si>
  <si>
    <t>Presun hmôt pre M 43 výška 12 m</t>
  </si>
  <si>
    <t>540</t>
  </si>
  <si>
    <t>VRN</t>
  </si>
  <si>
    <t>Investičné náklady neobsiahnuté v cenách</t>
  </si>
  <si>
    <t>279</t>
  </si>
  <si>
    <t>000300013.S</t>
  </si>
  <si>
    <t>Geodetické práce - vykonávané pred výstavbou určenie priebehu nadzemného alebo podzemného existujúceho aj plánovaného vedenia</t>
  </si>
  <si>
    <t>eur</t>
  </si>
  <si>
    <t>1024</t>
  </si>
  <si>
    <t>-918297642</t>
  </si>
  <si>
    <t>Geodetické práce vykonávané pred výstavbou určenie priebehu nadzemného alebo podzemného existujúceho aj plánovaného vedenia</t>
  </si>
  <si>
    <t>01-2 - SO-04 Oplotenie</t>
  </si>
  <si>
    <t xml:space="preserve">    6 - ÚPRAVY POVRCHOV, PODLAHY, VÝPLNE</t>
  </si>
  <si>
    <t>13220-1101</t>
  </si>
  <si>
    <t>Hĺbenie rýh šírka do 60 cm v horn. tr. 3 do 100 m3</t>
  </si>
  <si>
    <t>13220-1109</t>
  </si>
  <si>
    <t>Príplatok za lepivosť horniny tr. 3 v rýhach š. do 60 cm</t>
  </si>
  <si>
    <t>17120-3111</t>
  </si>
  <si>
    <t>Uloženie výkopku v rovine</t>
  </si>
  <si>
    <t>27431-3511</t>
  </si>
  <si>
    <t>Základové pásy z betónu prostého tr. C12/15</t>
  </si>
  <si>
    <t>28260-4225</t>
  </si>
  <si>
    <t>Chemická injektáž tehlového muriva oplotenia hr. 300mm proti vzlínajúcej vlhkosti jednoradová</t>
  </si>
  <si>
    <t>34836-3821</t>
  </si>
  <si>
    <t>Výstuž plotových múrikov BSt 500 (10505)</t>
  </si>
  <si>
    <t>34892-2225</t>
  </si>
  <si>
    <t>Plotový múrik z bet.tvárnic PREMAC DT 25 hr. 250 mm výplň betón tr. C 16/20</t>
  </si>
  <si>
    <t>ÚPRAVY POVRCHOV, PODLAHY, VÝPLNE</t>
  </si>
  <si>
    <t>62246-3242</t>
  </si>
  <si>
    <t>Vonkajšia om. stien sanačná jemná, vr. cementového prednástreku a vyšpárovania expanznou maltou</t>
  </si>
  <si>
    <t>62290-1110</t>
  </si>
  <si>
    <t>Očistenie škárovaných plôch, odstránenie špárovky do hĺbky min 20mm</t>
  </si>
  <si>
    <t>62290-3112</t>
  </si>
  <si>
    <t>Mechanické očistenie muriva oplotenia od zvyškov starej omietky</t>
  </si>
  <si>
    <t>62290-9011</t>
  </si>
  <si>
    <t>Odstránenie nesúdržných častí stlačeným vzduchom WAP</t>
  </si>
  <si>
    <t>99815-1111</t>
  </si>
  <si>
    <t>Presun hmôt pre oplotenie, obj. rôzne v. do 10 m</t>
  </si>
  <si>
    <t>76443-0251</t>
  </si>
  <si>
    <t>Klamp. PZ pl. oplechovanie múrika a stĺpikov pôvod. oplotenia rš 550</t>
  </si>
  <si>
    <t>99876-4201</t>
  </si>
  <si>
    <t>Presun hmôt pre klampiarske konštr. v objektoch výšky do 6 m</t>
  </si>
  <si>
    <t>76791-5110</t>
  </si>
  <si>
    <t>Montáž oplotenia priebežného z prof. ocele do 15 kg</t>
  </si>
  <si>
    <t>553 001123</t>
  </si>
  <si>
    <t>OK - materiál pre oplotenie oceľ S235, Jäckl PR 50x50x2, Jäckl PR 50x30x2</t>
  </si>
  <si>
    <t>76791-6210</t>
  </si>
  <si>
    <t>Montáž oplotenia z vlnitého plechu do 30 kg</t>
  </si>
  <si>
    <t>553 502081</t>
  </si>
  <si>
    <t>Trapezový plech T29, hr. 0,5mm</t>
  </si>
  <si>
    <t>76792-0120</t>
  </si>
  <si>
    <t>Montáž vrát a vrátok v oplotení na stĺipky murované do 4 m2</t>
  </si>
  <si>
    <t>313 2A2533</t>
  </si>
  <si>
    <t>Bránka oceľová 1-krídl., Jäckl 50x50x2, výplň Tahokov 5x5cm,, šír.1,1 m, výš.2,0 m - "B1"</t>
  </si>
  <si>
    <t>99876-7201</t>
  </si>
  <si>
    <t>Presun hmôt pre kovové stav. doplnk. konštr. v objektoch výšky do 6 m</t>
  </si>
  <si>
    <t>01-3 - SO-05 Spevnené plochy a chodníky</t>
  </si>
  <si>
    <t xml:space="preserve">    5 - KOMUNIKÁCIE</t>
  </si>
  <si>
    <t>11310-7130</t>
  </si>
  <si>
    <t>Odstránenie podkladov alebo krytov z betónu prost. hr. do 100 mm, do 200 m2</t>
  </si>
  <si>
    <t>11310-7141</t>
  </si>
  <si>
    <t>Odstránenie podkladov alebo krytov živičných hr. do 50 mm, do 200 m2</t>
  </si>
  <si>
    <t>18040-2111</t>
  </si>
  <si>
    <t>Založenie parkového trávnika výsevom v rovine</t>
  </si>
  <si>
    <t>005 724300</t>
  </si>
  <si>
    <t>Zmes trávna parková okrasná tieňová</t>
  </si>
  <si>
    <t>18130-1101</t>
  </si>
  <si>
    <t>Rozprestretie ornice v rovine do 500 m2 hr. do 10 cm</t>
  </si>
  <si>
    <t>581 2A0101</t>
  </si>
  <si>
    <t>Zemina kompost (humus)</t>
  </si>
  <si>
    <t>581 2A0102</t>
  </si>
  <si>
    <t>Zemina zásypová (z výkopu)</t>
  </si>
  <si>
    <t>45157-6121</t>
  </si>
  <si>
    <t>Podkladná a drenážna vrstva vrstva zo štrkopiesku ŠP fr.(8-16) zhutn. za mokra, hr. 150 mm</t>
  </si>
  <si>
    <t>KOMUNIKÁCIE</t>
  </si>
  <si>
    <t>56425-1111</t>
  </si>
  <si>
    <t>Pochôdzna a výplňová vrstva zo štrkopiesku ŠP fr.(4-8) zhutn, za mokra, hr. 100 mm</t>
  </si>
  <si>
    <t>56712-1225</t>
  </si>
  <si>
    <t>Podklad z prostého betónu tr. C 16/20 hr. 150 mm</t>
  </si>
  <si>
    <t>57321-1111</t>
  </si>
  <si>
    <t>Postrek živičný spojovací z cestného asfaltu C50BP4, 0,5-0,7 kg/m2</t>
  </si>
  <si>
    <t>57714-4111</t>
  </si>
  <si>
    <t>Asfaltový betón ACo 11-I (ABS I) PmB 45/80-75, vrstva obrusná, hr. 50 mm</t>
  </si>
  <si>
    <t>91656-1111</t>
  </si>
  <si>
    <t>Osadenie parkového obrubníka betón. do lôžka z betónu tr. C 12/15-X0</t>
  </si>
  <si>
    <t>592 173208</t>
  </si>
  <si>
    <t>Obrubník parkový 100x5x20 cm</t>
  </si>
  <si>
    <t>91810-1111</t>
  </si>
  <si>
    <t>Lôžko pod obrubníky, krajníky, obruby z betónu tr. C 12/15-X0</t>
  </si>
  <si>
    <t>91971-6111</t>
  </si>
  <si>
    <t>Výstuž betón. spevnených plôch zo zvar. sietí KARI hm. do 7,5 kg/m</t>
  </si>
  <si>
    <t>91973-5111</t>
  </si>
  <si>
    <t>Rezanie stávajúceho živičného krytu alebo podkladu hr. do 50 mm</t>
  </si>
  <si>
    <t>91973-5123</t>
  </si>
  <si>
    <t>Rezanie stávajúceho betónového krytu alebo podkladu hr. 100-150 mm</t>
  </si>
  <si>
    <t>93992-2840</t>
  </si>
  <si>
    <t>Osadenie betónových palisád-120, 18/18/120 cm, váha 68 kg/kus</t>
  </si>
  <si>
    <t>592 282740</t>
  </si>
  <si>
    <t>Palisáda 120 18x18x120cm farba sivá</t>
  </si>
  <si>
    <t>97908-2212</t>
  </si>
  <si>
    <t>Vodorovná doprava sute po suchu do 50 m</t>
  </si>
  <si>
    <t>97908-2213</t>
  </si>
  <si>
    <t>Vodorovná doprava sute po suchu do 1 km</t>
  </si>
  <si>
    <t>97908-2219</t>
  </si>
  <si>
    <t>Príplatok za každý ďalší 1 km sute</t>
  </si>
  <si>
    <t>Nakladanie sute na dopravný prostriedok</t>
  </si>
  <si>
    <t>97911-8705</t>
  </si>
  <si>
    <t>Poplatok za ulož.a znešk.st.odp.na urč.sklád.-asfalt "Z"-zvláštny odpad</t>
  </si>
  <si>
    <t>97913-1410</t>
  </si>
  <si>
    <t>Poplatok za ulož.a znešk.stav.sute na urč.sklád. -z demol.vozoviek "O"-ost.odpad</t>
  </si>
  <si>
    <t>99822-2012</t>
  </si>
  <si>
    <t>Presun hmôt na spevnených plochách s krytom z kameniva</t>
  </si>
  <si>
    <t>10 - Prípojka kanalizácie</t>
  </si>
  <si>
    <t xml:space="preserve">    8 - RÚROVÉ VEDENIA</t>
  </si>
  <si>
    <t>11001-1010</t>
  </si>
  <si>
    <t>Vytýčenie trasy vodovodu, kanalizácie v rovine</t>
  </si>
  <si>
    <t>km</t>
  </si>
  <si>
    <t>11315-1214</t>
  </si>
  <si>
    <t>Frézovanie živ. krytu hr. do 50 mm, š. nad 750 mm alebo nad 500 m2, bez prekážok</t>
  </si>
  <si>
    <t>13230-1201</t>
  </si>
  <si>
    <t>Hĺbenie rýh šírka do 2 m v horn. tr. 4 do 100 m3</t>
  </si>
  <si>
    <t>13230-1209</t>
  </si>
  <si>
    <t>Príplatok za lepivosť horniny tr.4 v rýhach š. do 200 cm</t>
  </si>
  <si>
    <t>15110-1102</t>
  </si>
  <si>
    <t>Zhotovenie paženia rýh pre podz. vedenie príložné hl. do 2 m</t>
  </si>
  <si>
    <t>15110-1111</t>
  </si>
  <si>
    <t>Odstránenie paženia rýh pre podz. vedenie príložné hl. do 2 m</t>
  </si>
  <si>
    <t>16260-1102</t>
  </si>
  <si>
    <t>Vodorovné premiestnenie výkopu do 5000 m horn. tr. 1-4</t>
  </si>
  <si>
    <t>16710-1101</t>
  </si>
  <si>
    <t>Nakladanie výkopku do 100 m3 v horn. tr. 1-4</t>
  </si>
  <si>
    <t>17120-1201</t>
  </si>
  <si>
    <t>Uloženie sypaniny na skládku</t>
  </si>
  <si>
    <t>17120-1202</t>
  </si>
  <si>
    <t>Poplatok za skládku</t>
  </si>
  <si>
    <t>17510-1101</t>
  </si>
  <si>
    <t>Obsyp potrubia bez prehodenia sypaniny</t>
  </si>
  <si>
    <t>583 371010</t>
  </si>
  <si>
    <t>Štrkopiesok 0-8 - obsyp</t>
  </si>
  <si>
    <t>17510-1109</t>
  </si>
  <si>
    <t>Obsyp potrubia príplatok za prehodenie sypaniny</t>
  </si>
  <si>
    <t>45131-5126</t>
  </si>
  <si>
    <t>Podkladná vrstva z betónu hr. do 150 mm</t>
  </si>
  <si>
    <t>45157-3111</t>
  </si>
  <si>
    <t>Lôžko pod potrubie, stoky v otvorenom výkope z piesku a štrkopiesku</t>
  </si>
  <si>
    <t>57714-1132</t>
  </si>
  <si>
    <t>Betón asfaltový tr. 1 protišm., š. do 3 m hr. 50 mm</t>
  </si>
  <si>
    <t>RÚROVÉ VEDENIA</t>
  </si>
  <si>
    <t>87131-3121</t>
  </si>
  <si>
    <t>Montáž potrubia z kanalizačných rúr z PP v otvorenom výkope do 20%  DN 150, tesnenie gum. krúžkami</t>
  </si>
  <si>
    <t>286 110200</t>
  </si>
  <si>
    <t>Rúrka PP kanalizačná spoj gum. krúžkom 160x4,7x5000</t>
  </si>
  <si>
    <t>286 5A0824</t>
  </si>
  <si>
    <t>Odbočka kanalizačná In Situ - 400/160</t>
  </si>
  <si>
    <t>286 5A1013</t>
  </si>
  <si>
    <t>Koleno kanalizačné PP - 160x45st.</t>
  </si>
  <si>
    <t>89210-1111</t>
  </si>
  <si>
    <t>Skúška tesnosti kanalizačného potrubia DN do 200 vodou</t>
  </si>
  <si>
    <t>286 5A2341</t>
  </si>
  <si>
    <t>Dno šachtové TEGRA 600 - 600/160-X</t>
  </si>
  <si>
    <t>286 5A2403</t>
  </si>
  <si>
    <t>Rúra šachtová vlnovcová TEGRA 600 - 600x3000</t>
  </si>
  <si>
    <t>286 5A2451</t>
  </si>
  <si>
    <t>Tesnenie šacht. rúry TEGRA 600 - 600</t>
  </si>
  <si>
    <t>286 5A2472</t>
  </si>
  <si>
    <t>Prstenec roznášací bet.TEGRA 600 - 1200/680/200</t>
  </si>
  <si>
    <t>286 5A2504</t>
  </si>
  <si>
    <t>Poklop liatinový D600 - D400/600/800</t>
  </si>
  <si>
    <t>91973-5124</t>
  </si>
  <si>
    <t>Rezanie stávajúceho betónového krytu alebo podkladu hr. 150-200 mm</t>
  </si>
  <si>
    <t>09 - Prípojka vody</t>
  </si>
  <si>
    <t xml:space="preserve">    72 - ZDRAVOTNO - TECHNICKÉ INŠTALÁCIE</t>
  </si>
  <si>
    <t xml:space="preserve">    272 - Vedenia rúrové vonkajšie - plynovody</t>
  </si>
  <si>
    <t>15110-1101</t>
  </si>
  <si>
    <t>Štrkopiesok 0-8 B1</t>
  </si>
  <si>
    <t>Podkladná alebo výplňová vrstva z betónu tr. C 25/30 hr. do 150 mm</t>
  </si>
  <si>
    <t>87118-1121</t>
  </si>
  <si>
    <t>Montáž potrubia z tlakových rúrok polyetylénových d 50</t>
  </si>
  <si>
    <t>286 1D0104</t>
  </si>
  <si>
    <t>Potrubie vodovodné HDPE - 50x3,0 - 2010050</t>
  </si>
  <si>
    <t>436 1E0204</t>
  </si>
  <si>
    <t>Šachta vodomerná 1200/900/1800</t>
  </si>
  <si>
    <t>87717-1121</t>
  </si>
  <si>
    <t>Montáž elektrotvaroviek na potrubí PE v otvorenom výkope, zvárané  DN 40</t>
  </si>
  <si>
    <t>286 3A0305</t>
  </si>
  <si>
    <t>Objímka so zarážkou MB - 612 684 d 50</t>
  </si>
  <si>
    <t>286 3A0804</t>
  </si>
  <si>
    <t>Koleno elektrotvarovkové W 90st.612 097 d 50</t>
  </si>
  <si>
    <t>286 3A1129</t>
  </si>
  <si>
    <t>Armatúra navrtávacia d1 125, d2 50</t>
  </si>
  <si>
    <t>286 3A2002</t>
  </si>
  <si>
    <t>Súprava zemná d 32-50,   H 1,0-1,6 m + poklop šupátkový liatinový</t>
  </si>
  <si>
    <t>súprava</t>
  </si>
  <si>
    <t>286 3A3504</t>
  </si>
  <si>
    <t>Prechodka PE/oc. d 50, R 11/2"</t>
  </si>
  <si>
    <t>89131-9111</t>
  </si>
  <si>
    <t>Montáž navrtáv. pásov na potrubí z rúr vláknocementových, liatinových, oceľových, plastových DN 125</t>
  </si>
  <si>
    <t>89223-3111</t>
  </si>
  <si>
    <t>Preplachovanie a dezinfekcia vodovodného potrubia DN 25-70</t>
  </si>
  <si>
    <t>89224-1111</t>
  </si>
  <si>
    <t>Tlaková skúška vodovodného potrubia DN do 80</t>
  </si>
  <si>
    <t>89972-1111</t>
  </si>
  <si>
    <t>Montáž vyhľadávacieho vodiča na potrubí z PVC DN do 150</t>
  </si>
  <si>
    <t>341 000M01</t>
  </si>
  <si>
    <t>Vodič CY vyhľadávací</t>
  </si>
  <si>
    <t>ZDRAVOTNO - TECHNICKÉ INŠTALÁCIE</t>
  </si>
  <si>
    <t>72213-0215</t>
  </si>
  <si>
    <t>Potrubie vod. z ocel. rúrok závit. pozink. 11353 DN 40</t>
  </si>
  <si>
    <t>72223-1065</t>
  </si>
  <si>
    <t>Armat. vodov. s 2 závitmi, ventil spätný G 6/4</t>
  </si>
  <si>
    <t>72223-2047</t>
  </si>
  <si>
    <t>Kohút guľový priamy G 1 1/2 PN 42 do 185°C</t>
  </si>
  <si>
    <t>72223-2065</t>
  </si>
  <si>
    <t>Kohút guľový priamy G 1 1/2 PN 42 do 185°C s vypúšťaním</t>
  </si>
  <si>
    <t>72223-4267</t>
  </si>
  <si>
    <t>Filter mosadzný G 6/4 PN 16 do 120°C</t>
  </si>
  <si>
    <t>72226-2223</t>
  </si>
  <si>
    <t>Vodomer pre vodu závit jednovtok suchob do 40 °C G 3/4 x 130mmQn 1,5 m3/s horiz</t>
  </si>
  <si>
    <t>Vedenia rúrové vonkajšie - plynovody</t>
  </si>
  <si>
    <t>80322-3000</t>
  </si>
  <si>
    <t>Uloženie PE fólie na obsyp</t>
  </si>
  <si>
    <t>Objekt:    Rekonštrukcia nocľahárne a nízkoprahové denné centrum, Trenčín</t>
  </si>
  <si>
    <t>Stupeň:     Realizačný projekt</t>
  </si>
  <si>
    <t>Výkaz výmer</t>
  </si>
  <si>
    <t>Elektrická požiarna signalizácia - EPS</t>
  </si>
  <si>
    <t>list 1/2</t>
  </si>
  <si>
    <t>P.č.</t>
  </si>
  <si>
    <t>Špecifikácia</t>
  </si>
  <si>
    <t>Dodávka</t>
  </si>
  <si>
    <t>Montážne práce</t>
  </si>
  <si>
    <t>Cena spolu</t>
  </si>
  <si>
    <t>M J</t>
  </si>
  <si>
    <t>Jedn. cena</t>
  </si>
  <si>
    <t>Celk. Cena</t>
  </si>
  <si>
    <t>Cenový doklad</t>
  </si>
  <si>
    <t>EPS</t>
  </si>
  <si>
    <t>1.</t>
  </si>
  <si>
    <t>B7-X1_C, požiarna ústredňa INTEGRAL IP BX</t>
  </si>
  <si>
    <t>montáž ústredne</t>
  </si>
  <si>
    <t>2.</t>
  </si>
  <si>
    <t xml:space="preserve">MAP TXT SK01, popisný štítok SK </t>
  </si>
  <si>
    <t>3.</t>
  </si>
  <si>
    <t>Akumulátor  12V/7,2Ah</t>
  </si>
  <si>
    <t xml:space="preserve">montáž aku </t>
  </si>
  <si>
    <t>GSM modul</t>
  </si>
  <si>
    <t>montáž a zapojenie GSM modulu</t>
  </si>
  <si>
    <t>Kombinovaný hlásič MTD533X</t>
  </si>
  <si>
    <t>montáž hlásiča</t>
  </si>
  <si>
    <t>Pätica hlásiča USB 502 - 1</t>
  </si>
  <si>
    <t>montáž a zapojenie pätice</t>
  </si>
  <si>
    <t>7.</t>
  </si>
  <si>
    <t>Tlačidlový hlásič MCP 545X- 1R, červený</t>
  </si>
  <si>
    <t>montáž a zapojenie tl. hlásiča</t>
  </si>
  <si>
    <t>8.</t>
  </si>
  <si>
    <t>Štítok pre tlač. hlásič</t>
  </si>
  <si>
    <t>montáž štítka</t>
  </si>
  <si>
    <t>9.</t>
  </si>
  <si>
    <t xml:space="preserve">Siréna SONOS -BW 24V, červený IP65, </t>
  </si>
  <si>
    <t>na stenu</t>
  </si>
  <si>
    <t>montáž a zapojenie majáku</t>
  </si>
  <si>
    <t>10.</t>
  </si>
  <si>
    <t>Maják do linky BX-FOL-WO, biely,červená šošovka</t>
  </si>
  <si>
    <t>montáž a zapojenie majáka</t>
  </si>
  <si>
    <t>11.</t>
  </si>
  <si>
    <t>12.</t>
  </si>
  <si>
    <t>Blok. mag. ME 420 /5000N/</t>
  </si>
  <si>
    <t>montáž a zapojenie el magnetu</t>
  </si>
  <si>
    <t>13.</t>
  </si>
  <si>
    <t>Protiklus k blokovaciemu ELMG</t>
  </si>
  <si>
    <t>montáž protikusu</t>
  </si>
  <si>
    <t>14.</t>
  </si>
  <si>
    <t>Konzola pre blokovací elmg MBA 801</t>
  </si>
  <si>
    <t>ka</t>
  </si>
  <si>
    <t>montáž dodávateľa dverí</t>
  </si>
  <si>
    <t>15.</t>
  </si>
  <si>
    <t>Konzola pre protikus elmg MBA802</t>
  </si>
  <si>
    <t>16.</t>
  </si>
  <si>
    <t>Kontakt pasívneho krídla dverí</t>
  </si>
  <si>
    <t>montáž do rámu dverí</t>
  </si>
  <si>
    <t>17.</t>
  </si>
  <si>
    <t xml:space="preserve">Elektomagnetický zámok </t>
  </si>
  <si>
    <t>vytýčenie káblovej trasy</t>
  </si>
  <si>
    <t>19.</t>
  </si>
  <si>
    <t xml:space="preserve">zhotovenie drážky </t>
  </si>
  <si>
    <t>20.</t>
  </si>
  <si>
    <t>Kábel CHKE-V O 2x1.5 mm2 /PS30</t>
  </si>
  <si>
    <t>21.</t>
  </si>
  <si>
    <t xml:space="preserve">Kabel JE-H(ST)H-V 1x2x0,8 PS30  </t>
  </si>
  <si>
    <t>22.</t>
  </si>
  <si>
    <t xml:space="preserve">Kabel JE-H(ST)H-V 2x2x0,8 PS30  </t>
  </si>
  <si>
    <t>uloženie kábla do drážky</t>
  </si>
  <si>
    <t>23.</t>
  </si>
  <si>
    <t xml:space="preserve">Kabel FTP 4pár0,5, LSOH PS30  </t>
  </si>
  <si>
    <t>24.</t>
  </si>
  <si>
    <t>Pevná rúrka EN 1525 HA</t>
  </si>
  <si>
    <t>25.</t>
  </si>
  <si>
    <t>Príchytka pre EN rúrku 5325 HB</t>
  </si>
  <si>
    <t>montáž príchytky</t>
  </si>
  <si>
    <t>26.</t>
  </si>
  <si>
    <t>Spojka pre EN rúrku 0225 HB</t>
  </si>
  <si>
    <t>montáž spojky</t>
  </si>
  <si>
    <t>27.</t>
  </si>
  <si>
    <t>Ohybná rúrka MONOFLEX EN1432 H50</t>
  </si>
  <si>
    <t>zatiahnutie kábla do rúrky</t>
  </si>
  <si>
    <t>28.</t>
  </si>
  <si>
    <t>montáž rúrky na príchytku</t>
  </si>
  <si>
    <t>29.</t>
  </si>
  <si>
    <t>Príchytka  kovová</t>
  </si>
  <si>
    <t>30.</t>
  </si>
  <si>
    <t>Lišta LHD 30x25</t>
  </si>
  <si>
    <t xml:space="preserve">inštálácia lišty </t>
  </si>
  <si>
    <t>31.</t>
  </si>
  <si>
    <t>Lišta LHD 50x20/1</t>
  </si>
  <si>
    <t>32.</t>
  </si>
  <si>
    <t>Lišta LH 60x40</t>
  </si>
  <si>
    <t>33.</t>
  </si>
  <si>
    <t>Prepážka PEKD 40</t>
  </si>
  <si>
    <t>montáž prepážky</t>
  </si>
  <si>
    <t>zaved.kabla do žľabu</t>
  </si>
  <si>
    <t>Spolu /bez DPH/ €</t>
  </si>
  <si>
    <t>list 2/2</t>
  </si>
  <si>
    <t>34.</t>
  </si>
  <si>
    <t>Inštalačná krabica na povrch 100x100</t>
  </si>
  <si>
    <t xml:space="preserve">zapojenie </t>
  </si>
  <si>
    <t>35.</t>
  </si>
  <si>
    <t>inštalácia krabice</t>
  </si>
  <si>
    <t>36.</t>
  </si>
  <si>
    <t>Zákaznícky text</t>
  </si>
  <si>
    <t>37.</t>
  </si>
  <si>
    <t>Podružný inštalačný materiál</t>
  </si>
  <si>
    <t>bal</t>
  </si>
  <si>
    <t>38.</t>
  </si>
  <si>
    <t>Prevádzková kniha</t>
  </si>
  <si>
    <t>39.</t>
  </si>
  <si>
    <t>Skúšobný plyn</t>
  </si>
  <si>
    <t>41.</t>
  </si>
  <si>
    <t>prieraz v tehlovej stene 30cm</t>
  </si>
  <si>
    <t>42.</t>
  </si>
  <si>
    <t>prieraz v betóne  do 15 cm</t>
  </si>
  <si>
    <t>43.</t>
  </si>
  <si>
    <t>Spotrebný materiál</t>
  </si>
  <si>
    <t>44.</t>
  </si>
  <si>
    <t>programovanie ústredne</t>
  </si>
  <si>
    <t>hod</t>
  </si>
  <si>
    <t>45.</t>
  </si>
  <si>
    <t>konfigurácia riad. panela</t>
  </si>
  <si>
    <t>46.</t>
  </si>
  <si>
    <t>47.</t>
  </si>
  <si>
    <t>Pripojenie požiar. Linky</t>
  </si>
  <si>
    <t>48.</t>
  </si>
  <si>
    <t>Pripojenie riadenáho výstupu</t>
  </si>
  <si>
    <t>49.</t>
  </si>
  <si>
    <t>Pripojenie spätného hlásenia</t>
  </si>
  <si>
    <t>50.</t>
  </si>
  <si>
    <t>Uvedenie systému do trvalej prevádzky</t>
  </si>
  <si>
    <t>51.</t>
  </si>
  <si>
    <t>Odovzdanie systému a zaškolenie obsluhy</t>
  </si>
  <si>
    <t>52.</t>
  </si>
  <si>
    <t>Odborná prehliadka a skúšky elektro</t>
  </si>
  <si>
    <t>53.</t>
  </si>
  <si>
    <t>Doprava a réžie</t>
  </si>
  <si>
    <t>54.</t>
  </si>
  <si>
    <t>Cena EPS  € /bez DPH/</t>
  </si>
  <si>
    <t>Cena práce € /bez DPH/</t>
  </si>
  <si>
    <t>Spolu materiálu  EPS € bez ND /bez DPH/</t>
  </si>
  <si>
    <t>Spolu cena práce € /bez DPH/</t>
  </si>
  <si>
    <t>Pohotovostné diely</t>
  </si>
  <si>
    <t>Cena náhradné diely € /bez DPH</t>
  </si>
  <si>
    <t>Hlasová signalizácia - HSP</t>
  </si>
  <si>
    <t xml:space="preserve">VM-3240VA - Integrovaný  systém Venas </t>
  </si>
  <si>
    <t xml:space="preserve">intergujúci funkciu evakuačného a ozvučovacieho </t>
  </si>
  <si>
    <t>systému, zabudovaný zosiňovač. 240W/100V,</t>
  </si>
  <si>
    <t>montáž a zapojenie modulu</t>
  </si>
  <si>
    <t xml:space="preserve">PM-200M - mikrofón v stolnom prevedení, </t>
  </si>
  <si>
    <t>10 programovateľných tlačidiel</t>
  </si>
  <si>
    <t>pripojenie mikrofónu</t>
  </si>
  <si>
    <t>Tuner, CD/DVD/MP3 prehrávač</t>
  </si>
  <si>
    <t>pripojenie audio zariadenia</t>
  </si>
  <si>
    <t>4.</t>
  </si>
  <si>
    <t>VX-2000DS-Jednotka zálohového napájania 24Vjs</t>
  </si>
  <si>
    <t>5.</t>
  </si>
  <si>
    <t xml:space="preserve">PC-1867FC-EVAC - stropný reproduktor,  s kovovým </t>
  </si>
  <si>
    <t xml:space="preserve">protipožiarnym krytom, 6W/100V, odbočky </t>
  </si>
  <si>
    <t xml:space="preserve">3W/ 1,5W / 0,8W </t>
  </si>
  <si>
    <t>montáž a zapojenie reproduktora</t>
  </si>
  <si>
    <t>6.</t>
  </si>
  <si>
    <t xml:space="preserve">BS-678BSW- reproduktorová skrinka drevená </t>
  </si>
  <si>
    <t xml:space="preserve">skrinka + kovová mriežka,odbočky 6W/100V,3W/1,5W/0,8W </t>
  </si>
  <si>
    <t>BS-1015BSW- reproduktorová skrinka 2 pásmová,</t>
  </si>
  <si>
    <t xml:space="preserve">do vonkaj.prostr. pod prístreškom, </t>
  </si>
  <si>
    <t xml:space="preserve">odbočky 15W/100V, 10W/5W, 80Hzý-20kHz, </t>
  </si>
  <si>
    <t>2405STE Spínaný zálohovaný zdroj v kryte, 27,6V/5A,</t>
  </si>
  <si>
    <t xml:space="preserve"> CPD certifikát, AKU 2x17Ah Certifikát EN 54-4</t>
  </si>
  <si>
    <t>montáž a zapojenie zdroja</t>
  </si>
  <si>
    <t>Varta 12V/44Ah  - Bezúdržbová batéria Varta</t>
  </si>
  <si>
    <t>montáž a  zapojenieAKU</t>
  </si>
  <si>
    <t xml:space="preserve">Nástenný rozvádzač 12U, 600/š/x500/h/, 19",   </t>
  </si>
  <si>
    <t xml:space="preserve">RUN-12-60/50 - TH, 2x perforácia horného krytu, </t>
  </si>
  <si>
    <t>montáž rozvádzača</t>
  </si>
  <si>
    <t>Ventilačná jednotka, 1xventil. DP-VE-01 bez termost.</t>
  </si>
  <si>
    <t>montáž a  zapojenie jednotky</t>
  </si>
  <si>
    <t>Rozvodný panel, max.6A, 5x230V</t>
  </si>
  <si>
    <t>montáž panela</t>
  </si>
  <si>
    <t>Lišta DP-LV-N /pár/</t>
  </si>
  <si>
    <t> ks</t>
  </si>
  <si>
    <t>montáž lišty /pár/</t>
  </si>
  <si>
    <t>Ukladacia polica DP-PO-450</t>
  </si>
  <si>
    <t>montáž police do rozvádzaťča</t>
  </si>
  <si>
    <t>18.</t>
  </si>
  <si>
    <t>Kábel CHKE-V O 3x1.5 mm2 /PS30</t>
  </si>
  <si>
    <t>pripojenie linky do ústredne</t>
  </si>
  <si>
    <t>40.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</si>
</sst>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%"/>
    <numFmt numFmtId="165" formatCode="dd\.mm\.yyyy"/>
    <numFmt numFmtId="166" formatCode="#,##0.00000"/>
    <numFmt numFmtId="167" formatCode="#,##0.000"/>
    <numFmt numFmtId="172" formatCode="0.0"/>
  </numFmts>
  <fonts count="5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u/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i/>
      <sz val="8"/>
      <name val="Times New Roman"/>
      <family val="1"/>
      <charset val="238"/>
    </font>
    <font>
      <i/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Helv"/>
      <family val="2"/>
    </font>
    <font>
      <sz val="9"/>
      <color indexed="8"/>
      <name val="Times New Roman"/>
      <family val="1"/>
      <charset val="238"/>
    </font>
    <font>
      <i/>
      <sz val="9"/>
      <name val="Times New Roman"/>
      <family val="1"/>
      <charset val="238"/>
    </font>
    <font>
      <i/>
      <sz val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4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7" fillId="0" borderId="0" applyNumberFormat="0" applyFill="0" applyBorder="0" applyAlignment="0" applyProtection="0"/>
    <xf numFmtId="0" fontId="51" fillId="0" borderId="0"/>
    <xf numFmtId="0" fontId="52" fillId="0" borderId="0"/>
    <xf numFmtId="0" fontId="53" fillId="0" borderId="0"/>
  </cellStyleXfs>
  <cellXfs count="44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left" vertical="center"/>
    </xf>
    <xf numFmtId="0" fontId="15" fillId="0" borderId="0" xfId="0" applyFont="1" applyAlignment="1" applyProtection="1">
      <alignment vertical="center"/>
    </xf>
    <xf numFmtId="0" fontId="15" fillId="0" borderId="3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2" fillId="0" borderId="14" xfId="0" applyNumberFormat="1" applyFont="1" applyBorder="1" applyAlignment="1" applyProtection="1">
      <alignment horizontal="right" vertical="center"/>
    </xf>
    <xf numFmtId="4" fontId="12" fillId="0" borderId="0" xfId="0" applyNumberFormat="1" applyFont="1" applyBorder="1" applyAlignment="1" applyProtection="1">
      <alignment horizontal="right"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4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0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0" fontId="14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4" fontId="31" fillId="0" borderId="12" xfId="0" applyNumberFormat="1" applyFont="1" applyBorder="1" applyAlignment="1" applyProtection="1"/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4" fontId="8" fillId="0" borderId="0" xfId="0" applyNumberFormat="1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4" fontId="22" fillId="0" borderId="0" xfId="0" applyNumberFormat="1" applyFont="1" applyBorder="1" applyAlignment="1" applyProtection="1">
      <alignment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5" fillId="0" borderId="22" xfId="0" applyFont="1" applyBorder="1" applyAlignment="1" applyProtection="1">
      <alignment horizontal="center" vertical="center"/>
    </xf>
    <xf numFmtId="49" fontId="35" fillId="0" borderId="22" xfId="0" applyNumberFormat="1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center" vertical="center" wrapText="1"/>
    </xf>
    <xf numFmtId="167" fontId="35" fillId="0" borderId="22" xfId="0" applyNumberFormat="1" applyFont="1" applyBorder="1" applyAlignment="1" applyProtection="1">
      <alignment vertical="center"/>
    </xf>
    <xf numFmtId="4" fontId="35" fillId="2" borderId="22" xfId="0" applyNumberFormat="1" applyFont="1" applyFill="1" applyBorder="1" applyAlignment="1" applyProtection="1">
      <alignment vertical="center"/>
      <protection locked="0"/>
    </xf>
    <xf numFmtId="0" fontId="36" fillId="0" borderId="22" xfId="0" applyFont="1" applyBorder="1" applyAlignment="1" applyProtection="1">
      <alignment vertical="center"/>
    </xf>
    <xf numFmtId="4" fontId="35" fillId="0" borderId="22" xfId="0" applyNumberFormat="1" applyFont="1" applyBorder="1" applyAlignment="1" applyProtection="1">
      <alignment vertical="center"/>
    </xf>
    <xf numFmtId="0" fontId="36" fillId="0" borderId="3" xfId="0" applyFont="1" applyBorder="1" applyAlignment="1">
      <alignment vertical="center"/>
    </xf>
    <xf numFmtId="0" fontId="35" fillId="2" borderId="14" xfId="0" applyFont="1" applyFill="1" applyBorder="1" applyAlignment="1" applyProtection="1">
      <alignment horizontal="left" vertical="center"/>
      <protection locked="0"/>
    </xf>
    <xf numFmtId="167" fontId="21" fillId="2" borderId="22" xfId="0" applyNumberFormat="1" applyFont="1" applyFill="1" applyBorder="1" applyAlignment="1" applyProtection="1">
      <alignment vertical="center"/>
      <protection locked="0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0" xfId="0"/>
    <xf numFmtId="4" fontId="16" fillId="0" borderId="0" xfId="0" applyNumberFormat="1" applyFont="1" applyAlignment="1" applyProtection="1">
      <alignment vertical="center"/>
    </xf>
    <xf numFmtId="0" fontId="15" fillId="0" borderId="0" xfId="0" applyFont="1" applyAlignment="1" applyProtection="1">
      <alignment vertical="center"/>
    </xf>
    <xf numFmtId="164" fontId="15" fillId="0" borderId="0" xfId="0" applyNumberFormat="1" applyFont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7" xfId="0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4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27" fillId="0" borderId="0" xfId="0" applyNumberFormat="1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left"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45" fillId="0" borderId="31" xfId="2" applyFont="1" applyBorder="1" applyAlignment="1">
      <alignment horizontal="center" vertical="top" wrapText="1"/>
    </xf>
    <xf numFmtId="0" fontId="45" fillId="0" borderId="34" xfId="2" applyFont="1" applyBorder="1" applyAlignment="1">
      <alignment horizontal="center" vertical="top" wrapText="1"/>
    </xf>
    <xf numFmtId="0" fontId="45" fillId="0" borderId="24" xfId="2" applyFont="1" applyBorder="1" applyAlignment="1">
      <alignment horizontal="center" vertical="top" wrapText="1"/>
    </xf>
    <xf numFmtId="0" fontId="45" fillId="0" borderId="25" xfId="2" applyFont="1" applyBorder="1" applyAlignment="1">
      <alignment horizontal="center" vertical="top" wrapText="1"/>
    </xf>
    <xf numFmtId="0" fontId="45" fillId="0" borderId="26" xfId="2" applyFont="1" applyBorder="1" applyAlignment="1">
      <alignment horizontal="center" vertical="top" wrapText="1"/>
    </xf>
    <xf numFmtId="0" fontId="50" fillId="0" borderId="24" xfId="2" applyFont="1" applyBorder="1" applyAlignment="1">
      <alignment horizontal="center"/>
    </xf>
    <xf numFmtId="0" fontId="50" fillId="0" borderId="25" xfId="2" applyFont="1" applyBorder="1" applyAlignment="1">
      <alignment horizontal="center"/>
    </xf>
    <xf numFmtId="0" fontId="50" fillId="0" borderId="26" xfId="2" applyFont="1" applyBorder="1" applyAlignment="1">
      <alignment horizontal="center"/>
    </xf>
    <xf numFmtId="0" fontId="44" fillId="0" borderId="31" xfId="2" applyFont="1" applyBorder="1" applyAlignment="1">
      <alignment horizontal="center" vertical="top"/>
    </xf>
    <xf numFmtId="0" fontId="44" fillId="0" borderId="34" xfId="2" applyFont="1" applyBorder="1" applyAlignment="1">
      <alignment horizontal="center" vertical="top"/>
    </xf>
    <xf numFmtId="0" fontId="42" fillId="0" borderId="0" xfId="2" applyFont="1" applyAlignment="1">
      <alignment horizontal="center"/>
    </xf>
    <xf numFmtId="0" fontId="38" fillId="0" borderId="0" xfId="2" applyFont="1"/>
    <xf numFmtId="0" fontId="45" fillId="0" borderId="23" xfId="2" applyFont="1" applyBorder="1" applyAlignment="1">
      <alignment horizontal="center" vertical="top" wrapText="1"/>
    </xf>
    <xf numFmtId="0" fontId="45" fillId="0" borderId="27" xfId="2" applyFont="1" applyBorder="1" applyAlignment="1">
      <alignment horizontal="center" vertical="top" wrapText="1"/>
    </xf>
    <xf numFmtId="0" fontId="43" fillId="0" borderId="23" xfId="2" applyFont="1" applyBorder="1" applyAlignment="1">
      <alignment horizontal="center" vertical="center"/>
    </xf>
    <xf numFmtId="0" fontId="43" fillId="0" borderId="27" xfId="2" applyFont="1" applyBorder="1" applyAlignment="1">
      <alignment horizontal="center" vertical="center"/>
    </xf>
    <xf numFmtId="0" fontId="44" fillId="0" borderId="23" xfId="2" applyFont="1" applyBorder="1" applyAlignment="1">
      <alignment horizontal="center" vertical="top"/>
    </xf>
    <xf numFmtId="0" fontId="44" fillId="0" borderId="27" xfId="2" applyFont="1" applyBorder="1" applyAlignment="1">
      <alignment horizontal="center" vertical="top"/>
    </xf>
    <xf numFmtId="4" fontId="39" fillId="0" borderId="45" xfId="2" applyNumberFormat="1" applyFont="1" applyBorder="1"/>
    <xf numFmtId="4" fontId="39" fillId="0" borderId="45" xfId="2" applyNumberFormat="1" applyFont="1" applyBorder="1" applyAlignment="1">
      <alignment horizontal="right"/>
    </xf>
    <xf numFmtId="4" fontId="48" fillId="0" borderId="45" xfId="2" applyNumberFormat="1" applyFont="1" applyBorder="1"/>
    <xf numFmtId="0" fontId="38" fillId="0" borderId="0" xfId="2" applyFont="1"/>
    <xf numFmtId="0" fontId="39" fillId="0" borderId="0" xfId="2" applyFont="1"/>
    <xf numFmtId="0" fontId="40" fillId="0" borderId="0" xfId="2" applyFont="1" applyAlignment="1">
      <alignment horizontal="center"/>
    </xf>
    <xf numFmtId="0" fontId="41" fillId="0" borderId="0" xfId="2" applyFont="1"/>
    <xf numFmtId="0" fontId="47" fillId="0" borderId="0" xfId="2" applyFont="1"/>
    <xf numFmtId="0" fontId="42" fillId="0" borderId="0" xfId="2" applyFont="1" applyAlignment="1">
      <alignment horizontal="center"/>
    </xf>
    <xf numFmtId="0" fontId="41" fillId="0" borderId="0" xfId="2" applyFont="1" applyAlignment="1">
      <alignment horizontal="center"/>
    </xf>
    <xf numFmtId="0" fontId="45" fillId="0" borderId="23" xfId="2" applyFont="1" applyBorder="1" applyAlignment="1">
      <alignment horizontal="center" vertical="top" wrapText="1"/>
    </xf>
    <xf numFmtId="0" fontId="45" fillId="0" borderId="28" xfId="2" applyFont="1" applyBorder="1" applyAlignment="1">
      <alignment horizontal="center" vertical="top" wrapText="1"/>
    </xf>
    <xf numFmtId="0" fontId="45" fillId="0" borderId="29" xfId="2" applyFont="1" applyBorder="1" applyAlignment="1">
      <alignment horizontal="center" vertical="top" wrapText="1"/>
    </xf>
    <xf numFmtId="9" fontId="39" fillId="0" borderId="0" xfId="2" applyNumberFormat="1" applyFont="1"/>
    <xf numFmtId="9" fontId="47" fillId="0" borderId="0" xfId="2" applyNumberFormat="1" applyFont="1"/>
    <xf numFmtId="0" fontId="43" fillId="0" borderId="30" xfId="2" applyFont="1" applyBorder="1" applyAlignment="1">
      <alignment horizontal="center" vertical="center"/>
    </xf>
    <xf numFmtId="0" fontId="46" fillId="0" borderId="30" xfId="2" applyFont="1" applyBorder="1" applyAlignment="1">
      <alignment horizontal="left" vertical="top"/>
    </xf>
    <xf numFmtId="0" fontId="45" fillId="0" borderId="30" xfId="2" applyFont="1" applyBorder="1" applyAlignment="1">
      <alignment horizontal="center" vertical="top" wrapText="1"/>
    </xf>
    <xf numFmtId="0" fontId="47" fillId="0" borderId="31" xfId="2" applyFont="1" applyBorder="1" applyAlignment="1">
      <alignment horizontal="center"/>
    </xf>
    <xf numFmtId="0" fontId="54" fillId="0" borderId="31" xfId="2" applyFont="1" applyBorder="1"/>
    <xf numFmtId="0" fontId="47" fillId="0" borderId="31" xfId="2" applyFont="1" applyBorder="1"/>
    <xf numFmtId="4" fontId="47" fillId="0" borderId="31" xfId="2" applyNumberFormat="1" applyFont="1" applyBorder="1" applyAlignment="1">
      <alignment horizontal="center"/>
    </xf>
    <xf numFmtId="4" fontId="47" fillId="0" borderId="31" xfId="2" applyNumberFormat="1" applyFont="1" applyBorder="1"/>
    <xf numFmtId="4" fontId="47" fillId="0" borderId="31" xfId="2" applyNumberFormat="1" applyFont="1" applyBorder="1" applyAlignment="1">
      <alignment horizontal="right"/>
    </xf>
    <xf numFmtId="4" fontId="47" fillId="0" borderId="0" xfId="2" applyNumberFormat="1" applyFont="1" applyAlignment="1">
      <alignment horizontal="right"/>
    </xf>
    <xf numFmtId="172" fontId="47" fillId="0" borderId="0" xfId="2" applyNumberFormat="1" applyFont="1"/>
    <xf numFmtId="0" fontId="47" fillId="0" borderId="0" xfId="2" applyFont="1" applyAlignment="1">
      <alignment horizontal="center"/>
    </xf>
    <xf numFmtId="4" fontId="47" fillId="0" borderId="0" xfId="2" applyNumberFormat="1" applyFont="1" applyAlignment="1">
      <alignment horizontal="center"/>
    </xf>
    <xf numFmtId="0" fontId="47" fillId="0" borderId="32" xfId="2" applyFont="1" applyBorder="1" applyAlignment="1">
      <alignment horizontal="center"/>
    </xf>
    <xf numFmtId="0" fontId="47" fillId="0" borderId="32" xfId="2" applyFont="1" applyBorder="1"/>
    <xf numFmtId="4" fontId="47" fillId="0" borderId="32" xfId="2" applyNumberFormat="1" applyFont="1" applyBorder="1" applyAlignment="1">
      <alignment horizontal="center"/>
    </xf>
    <xf numFmtId="4" fontId="47" fillId="0" borderId="32" xfId="2" applyNumberFormat="1" applyFont="1" applyBorder="1"/>
    <xf numFmtId="4" fontId="47" fillId="0" borderId="32" xfId="2" applyNumberFormat="1" applyFont="1" applyBorder="1" applyAlignment="1">
      <alignment horizontal="right"/>
    </xf>
    <xf numFmtId="2" fontId="47" fillId="0" borderId="32" xfId="2" applyNumberFormat="1" applyFont="1" applyBorder="1" applyAlignment="1">
      <alignment horizontal="right"/>
    </xf>
    <xf numFmtId="0" fontId="54" fillId="0" borderId="32" xfId="2" applyFont="1" applyBorder="1"/>
    <xf numFmtId="4" fontId="47" fillId="0" borderId="0" xfId="2" applyNumberFormat="1" applyFont="1"/>
    <xf numFmtId="0" fontId="47" fillId="0" borderId="32" xfId="3" applyFont="1" applyBorder="1"/>
    <xf numFmtId="49" fontId="47" fillId="0" borderId="32" xfId="2" applyNumberFormat="1" applyFont="1" applyBorder="1" applyAlignment="1">
      <alignment horizontal="center"/>
    </xf>
    <xf numFmtId="0" fontId="47" fillId="0" borderId="32" xfId="4" applyFont="1" applyBorder="1" applyAlignment="1">
      <alignment horizontal="center"/>
    </xf>
    <xf numFmtId="3" fontId="47" fillId="0" borderId="32" xfId="2" applyNumberFormat="1" applyFont="1" applyBorder="1" applyAlignment="1">
      <alignment horizontal="center"/>
    </xf>
    <xf numFmtId="0" fontId="55" fillId="0" borderId="0" xfId="2" applyFont="1"/>
    <xf numFmtId="0" fontId="47" fillId="0" borderId="33" xfId="2" applyFont="1" applyBorder="1" applyAlignment="1">
      <alignment horizontal="center"/>
    </xf>
    <xf numFmtId="0" fontId="47" fillId="0" borderId="33" xfId="2" applyFont="1" applyBorder="1"/>
    <xf numFmtId="4" fontId="47" fillId="0" borderId="33" xfId="2" applyNumberFormat="1" applyFont="1" applyBorder="1" applyAlignment="1">
      <alignment horizontal="right"/>
    </xf>
    <xf numFmtId="0" fontId="39" fillId="0" borderId="30" xfId="2" applyFont="1" applyBorder="1"/>
    <xf numFmtId="0" fontId="48" fillId="0" borderId="30" xfId="2" applyFont="1" applyBorder="1" applyAlignment="1">
      <alignment horizontal="justify"/>
    </xf>
    <xf numFmtId="0" fontId="48" fillId="0" borderId="30" xfId="2" applyFont="1" applyBorder="1" applyAlignment="1">
      <alignment horizontal="center"/>
    </xf>
    <xf numFmtId="4" fontId="48" fillId="0" borderId="30" xfId="2" applyNumberFormat="1" applyFont="1" applyBorder="1" applyAlignment="1">
      <alignment horizontal="center"/>
    </xf>
    <xf numFmtId="4" fontId="48" fillId="0" borderId="30" xfId="2" applyNumberFormat="1" applyFont="1" applyBorder="1" applyAlignment="1">
      <alignment horizontal="right"/>
    </xf>
    <xf numFmtId="4" fontId="48" fillId="0" borderId="30" xfId="2" applyNumberFormat="1" applyFont="1" applyBorder="1"/>
    <xf numFmtId="0" fontId="50" fillId="0" borderId="0" xfId="2" applyFont="1" applyAlignment="1">
      <alignment horizontal="left"/>
    </xf>
    <xf numFmtId="4" fontId="50" fillId="0" borderId="0" xfId="2" applyNumberFormat="1" applyFont="1" applyAlignment="1">
      <alignment horizontal="right"/>
    </xf>
    <xf numFmtId="4" fontId="50" fillId="0" borderId="0" xfId="2" applyNumberFormat="1" applyFont="1" applyAlignment="1">
      <alignment horizontal="center"/>
    </xf>
    <xf numFmtId="0" fontId="39" fillId="0" borderId="31" xfId="2" applyFont="1" applyBorder="1"/>
    <xf numFmtId="0" fontId="49" fillId="0" borderId="0" xfId="2" applyFont="1"/>
    <xf numFmtId="0" fontId="49" fillId="0" borderId="0" xfId="2" applyFont="1" applyAlignment="1">
      <alignment horizontal="center"/>
    </xf>
    <xf numFmtId="0" fontId="39" fillId="0" borderId="34" xfId="2" applyFont="1" applyBorder="1"/>
    <xf numFmtId="0" fontId="45" fillId="0" borderId="34" xfId="2" applyFont="1" applyBorder="1" applyAlignment="1">
      <alignment horizontal="center" vertical="top" wrapText="1"/>
    </xf>
    <xf numFmtId="9" fontId="49" fillId="0" borderId="0" xfId="2" applyNumberFormat="1" applyFont="1" applyAlignment="1">
      <alignment horizontal="center"/>
    </xf>
    <xf numFmtId="0" fontId="49" fillId="0" borderId="31" xfId="2" applyFont="1" applyBorder="1" applyAlignment="1">
      <alignment horizontal="center"/>
    </xf>
    <xf numFmtId="0" fontId="39" fillId="0" borderId="31" xfId="2" applyFont="1" applyBorder="1" applyAlignment="1">
      <alignment horizontal="center"/>
    </xf>
    <xf numFmtId="0" fontId="39" fillId="0" borderId="31" xfId="2" applyFont="1" applyBorder="1" applyAlignment="1">
      <alignment horizontal="right"/>
    </xf>
    <xf numFmtId="4" fontId="48" fillId="0" borderId="31" xfId="2" applyNumberFormat="1" applyFont="1" applyBorder="1"/>
    <xf numFmtId="4" fontId="49" fillId="0" borderId="0" xfId="2" applyNumberFormat="1" applyFont="1" applyAlignment="1">
      <alignment horizontal="center"/>
    </xf>
    <xf numFmtId="2" fontId="47" fillId="0" borderId="32" xfId="2" applyNumberFormat="1" applyFont="1" applyBorder="1"/>
    <xf numFmtId="4" fontId="49" fillId="0" borderId="0" xfId="2" applyNumberFormat="1" applyFont="1"/>
    <xf numFmtId="1" fontId="47" fillId="0" borderId="32" xfId="2" applyNumberFormat="1" applyFont="1" applyBorder="1" applyAlignment="1">
      <alignment horizontal="center"/>
    </xf>
    <xf numFmtId="4" fontId="47" fillId="0" borderId="33" xfId="2" applyNumberFormat="1" applyFont="1" applyBorder="1" applyAlignment="1">
      <alignment horizontal="center"/>
    </xf>
    <xf numFmtId="4" fontId="47" fillId="0" borderId="33" xfId="2" applyNumberFormat="1" applyFont="1" applyBorder="1"/>
    <xf numFmtId="0" fontId="39" fillId="0" borderId="32" xfId="2" applyFont="1" applyBorder="1"/>
    <xf numFmtId="0" fontId="49" fillId="0" borderId="32" xfId="2" applyFont="1" applyBorder="1"/>
    <xf numFmtId="0" fontId="49" fillId="0" borderId="32" xfId="2" applyFont="1" applyBorder="1" applyAlignment="1">
      <alignment horizontal="center"/>
    </xf>
    <xf numFmtId="4" fontId="49" fillId="0" borderId="32" xfId="2" applyNumberFormat="1" applyFont="1" applyBorder="1"/>
    <xf numFmtId="0" fontId="49" fillId="0" borderId="31" xfId="2" applyFont="1" applyBorder="1"/>
    <xf numFmtId="4" fontId="49" fillId="0" borderId="31" xfId="2" applyNumberFormat="1" applyFont="1" applyBorder="1" applyAlignment="1">
      <alignment horizontal="center"/>
    </xf>
    <xf numFmtId="4" fontId="49" fillId="0" borderId="31" xfId="2" applyNumberFormat="1" applyFont="1" applyBorder="1" applyAlignment="1">
      <alignment horizontal="right"/>
    </xf>
    <xf numFmtId="4" fontId="39" fillId="0" borderId="31" xfId="2" applyNumberFormat="1" applyFont="1" applyBorder="1"/>
    <xf numFmtId="4" fontId="49" fillId="0" borderId="32" xfId="2" applyNumberFormat="1" applyFont="1" applyBorder="1" applyAlignment="1">
      <alignment horizontal="center"/>
    </xf>
    <xf numFmtId="4" fontId="49" fillId="0" borderId="32" xfId="2" applyNumberFormat="1" applyFont="1" applyBorder="1" applyAlignment="1">
      <alignment horizontal="right"/>
    </xf>
    <xf numFmtId="4" fontId="39" fillId="0" borderId="32" xfId="2" applyNumberFormat="1" applyFont="1" applyBorder="1"/>
    <xf numFmtId="0" fontId="49" fillId="0" borderId="33" xfId="2" applyFont="1" applyBorder="1"/>
    <xf numFmtId="0" fontId="49" fillId="0" borderId="33" xfId="2" applyFont="1" applyBorder="1" applyAlignment="1">
      <alignment horizontal="center"/>
    </xf>
    <xf numFmtId="4" fontId="49" fillId="0" borderId="33" xfId="2" applyNumberFormat="1" applyFont="1" applyBorder="1" applyAlignment="1">
      <alignment horizontal="center"/>
    </xf>
    <xf numFmtId="4" fontId="49" fillId="0" borderId="33" xfId="2" applyNumberFormat="1" applyFont="1" applyBorder="1" applyAlignment="1">
      <alignment horizontal="right"/>
    </xf>
    <xf numFmtId="4" fontId="39" fillId="0" borderId="33" xfId="2" applyNumberFormat="1" applyFont="1" applyBorder="1"/>
    <xf numFmtId="0" fontId="49" fillId="0" borderId="0" xfId="2" applyFont="1" applyAlignment="1">
      <alignment horizontal="left"/>
    </xf>
    <xf numFmtId="0" fontId="49" fillId="0" borderId="35" xfId="2" applyFont="1" applyBorder="1" applyAlignment="1">
      <alignment horizontal="left"/>
    </xf>
    <xf numFmtId="4" fontId="49" fillId="0" borderId="37" xfId="2" applyNumberFormat="1" applyFont="1" applyBorder="1"/>
    <xf numFmtId="4" fontId="49" fillId="0" borderId="38" xfId="2" applyNumberFormat="1" applyFont="1" applyBorder="1" applyAlignment="1">
      <alignment horizontal="right"/>
    </xf>
    <xf numFmtId="4" fontId="39" fillId="0" borderId="38" xfId="2" applyNumberFormat="1" applyFont="1" applyBorder="1"/>
    <xf numFmtId="0" fontId="49" fillId="0" borderId="39" xfId="2" applyFont="1" applyBorder="1" applyAlignment="1">
      <alignment horizontal="left"/>
    </xf>
    <xf numFmtId="4" fontId="49" fillId="0" borderId="41" xfId="2" applyNumberFormat="1" applyFont="1" applyBorder="1"/>
    <xf numFmtId="0" fontId="49" fillId="0" borderId="39" xfId="2" applyFont="1" applyBorder="1"/>
    <xf numFmtId="0" fontId="49" fillId="0" borderId="40" xfId="2" applyFont="1" applyBorder="1" applyAlignment="1">
      <alignment horizontal="center"/>
    </xf>
    <xf numFmtId="0" fontId="56" fillId="0" borderId="0" xfId="2" applyFont="1"/>
    <xf numFmtId="0" fontId="39" fillId="0" borderId="33" xfId="2" applyFont="1" applyBorder="1"/>
    <xf numFmtId="0" fontId="49" fillId="0" borderId="42" xfId="2" applyFont="1" applyBorder="1"/>
    <xf numFmtId="0" fontId="49" fillId="0" borderId="43" xfId="2" applyFont="1" applyBorder="1"/>
    <xf numFmtId="0" fontId="49" fillId="0" borderId="44" xfId="2" applyFont="1" applyBorder="1"/>
    <xf numFmtId="4" fontId="49" fillId="0" borderId="34" xfId="2" applyNumberFormat="1" applyFont="1" applyBorder="1" applyAlignment="1">
      <alignment horizontal="right"/>
    </xf>
    <xf numFmtId="0" fontId="39" fillId="0" borderId="45" xfId="2" applyFont="1" applyBorder="1"/>
    <xf numFmtId="0" fontId="50" fillId="0" borderId="45" xfId="2" applyFont="1" applyBorder="1"/>
    <xf numFmtId="0" fontId="50" fillId="0" borderId="45" xfId="2" applyFont="1" applyBorder="1" applyAlignment="1">
      <alignment horizontal="center"/>
    </xf>
    <xf numFmtId="4" fontId="50" fillId="0" borderId="45" xfId="2" applyNumberFormat="1" applyFont="1" applyBorder="1"/>
    <xf numFmtId="0" fontId="50" fillId="0" borderId="30" xfId="2" applyFont="1" applyBorder="1" applyAlignment="1">
      <alignment horizontal="left"/>
    </xf>
    <xf numFmtId="4" fontId="50" fillId="0" borderId="30" xfId="2" applyNumberFormat="1" applyFont="1" applyBorder="1" applyAlignment="1">
      <alignment horizontal="right"/>
    </xf>
    <xf numFmtId="0" fontId="50" fillId="0" borderId="26" xfId="2" applyFont="1" applyBorder="1"/>
    <xf numFmtId="0" fontId="50" fillId="0" borderId="30" xfId="2" applyFont="1" applyBorder="1" applyAlignment="1">
      <alignment horizontal="center"/>
    </xf>
    <xf numFmtId="4" fontId="50" fillId="0" borderId="30" xfId="2" applyNumberFormat="1" applyFont="1" applyBorder="1" applyAlignment="1">
      <alignment horizontal="center"/>
    </xf>
    <xf numFmtId="4" fontId="50" fillId="0" borderId="30" xfId="2" applyNumberFormat="1" applyFont="1" applyBorder="1"/>
    <xf numFmtId="0" fontId="50" fillId="0" borderId="0" xfId="2" applyFont="1"/>
    <xf numFmtId="0" fontId="50" fillId="0" borderId="0" xfId="2" applyFont="1" applyAlignment="1">
      <alignment horizontal="center"/>
    </xf>
    <xf numFmtId="4" fontId="50" fillId="0" borderId="0" xfId="2" applyNumberFormat="1" applyFont="1"/>
    <xf numFmtId="4" fontId="48" fillId="0" borderId="0" xfId="2" applyNumberFormat="1" applyFont="1"/>
    <xf numFmtId="0" fontId="39" fillId="0" borderId="0" xfId="2" applyFont="1" applyAlignment="1">
      <alignment horizontal="center"/>
    </xf>
    <xf numFmtId="0" fontId="48" fillId="0" borderId="0" xfId="2" applyFont="1" applyAlignment="1">
      <alignment horizontal="justify"/>
    </xf>
    <xf numFmtId="0" fontId="48" fillId="0" borderId="0" xfId="2" applyFont="1" applyAlignment="1">
      <alignment horizontal="center"/>
    </xf>
    <xf numFmtId="4" fontId="48" fillId="0" borderId="0" xfId="2" applyNumberFormat="1" applyFont="1" applyAlignment="1">
      <alignment horizontal="center"/>
    </xf>
    <xf numFmtId="4" fontId="48" fillId="0" borderId="0" xfId="2" applyNumberFormat="1" applyFont="1" applyAlignment="1">
      <alignment horizontal="right"/>
    </xf>
    <xf numFmtId="0" fontId="39" fillId="0" borderId="32" xfId="2" applyFont="1" applyBorder="1" applyAlignment="1">
      <alignment horizontal="center"/>
    </xf>
    <xf numFmtId="4" fontId="39" fillId="0" borderId="0" xfId="2" applyNumberFormat="1" applyFont="1"/>
    <xf numFmtId="0" fontId="49" fillId="0" borderId="36" xfId="2" applyFont="1" applyBorder="1" applyAlignment="1">
      <alignment horizontal="center"/>
    </xf>
    <xf numFmtId="0" fontId="39" fillId="0" borderId="45" xfId="2" applyFont="1" applyBorder="1" applyAlignment="1">
      <alignment horizontal="center"/>
    </xf>
    <xf numFmtId="4" fontId="48" fillId="0" borderId="45" xfId="2" applyNumberFormat="1" applyFont="1" applyBorder="1" applyAlignment="1">
      <alignment horizontal="center"/>
    </xf>
    <xf numFmtId="0" fontId="48" fillId="0" borderId="45" xfId="2" applyFont="1" applyBorder="1" applyAlignment="1">
      <alignment horizontal="center"/>
    </xf>
    <xf numFmtId="0" fontId="48" fillId="0" borderId="45" xfId="2" applyFont="1" applyBorder="1"/>
    <xf numFmtId="4" fontId="39" fillId="0" borderId="0" xfId="2" applyNumberFormat="1" applyFont="1" applyAlignment="1">
      <alignment horizontal="center"/>
    </xf>
    <xf numFmtId="4" fontId="48" fillId="0" borderId="33" xfId="2" applyNumberFormat="1" applyFont="1" applyBorder="1"/>
    <xf numFmtId="0" fontId="39" fillId="0" borderId="33" xfId="2" applyFont="1" applyBorder="1" applyAlignment="1">
      <alignment horizontal="right"/>
    </xf>
    <xf numFmtId="0" fontId="39" fillId="0" borderId="33" xfId="2" applyFont="1" applyBorder="1" applyAlignment="1">
      <alignment horizontal="center"/>
    </xf>
    <xf numFmtId="4" fontId="39" fillId="0" borderId="32" xfId="2" applyNumberFormat="1" applyFont="1" applyBorder="1" applyAlignment="1">
      <alignment horizontal="right"/>
    </xf>
    <xf numFmtId="4" fontId="39" fillId="0" borderId="31" xfId="2" applyNumberFormat="1" applyFont="1" applyBorder="1" applyAlignment="1">
      <alignment horizontal="right"/>
    </xf>
    <xf numFmtId="0" fontId="49" fillId="0" borderId="30" xfId="2" applyFont="1" applyBorder="1" applyAlignment="1">
      <alignment horizontal="right"/>
    </xf>
    <xf numFmtId="0" fontId="49" fillId="0" borderId="30" xfId="2" applyFont="1" applyBorder="1"/>
    <xf numFmtId="0" fontId="45" fillId="0" borderId="30" xfId="2" applyFont="1" applyBorder="1"/>
    <xf numFmtId="4" fontId="50" fillId="0" borderId="45" xfId="2" applyNumberFormat="1" applyFont="1" applyBorder="1" applyAlignment="1">
      <alignment horizontal="center"/>
    </xf>
    <xf numFmtId="4" fontId="50" fillId="0" borderId="32" xfId="2" applyNumberFormat="1" applyFont="1" applyBorder="1"/>
    <xf numFmtId="4" fontId="50" fillId="0" borderId="32" xfId="2" applyNumberFormat="1" applyFont="1" applyBorder="1" applyAlignment="1">
      <alignment horizontal="right"/>
    </xf>
    <xf numFmtId="0" fontId="50" fillId="0" borderId="32" xfId="2" applyFont="1" applyBorder="1" applyAlignment="1">
      <alignment horizontal="left"/>
    </xf>
    <xf numFmtId="3" fontId="47" fillId="0" borderId="33" xfId="2" applyNumberFormat="1" applyFont="1" applyBorder="1" applyAlignment="1">
      <alignment horizontal="center"/>
    </xf>
  </cellXfs>
  <cellStyles count="5">
    <cellStyle name="Hypertextové prepojenie" xfId="1" builtinId="8"/>
    <cellStyle name="Normálna" xfId="0" builtinId="0" customBuiltin="1"/>
    <cellStyle name="Normálna 2" xfId="2" xr:uid="{AB71FA28-DEA3-4781-99D0-9833512B00E1}"/>
    <cellStyle name="normálne 2" xfId="3" xr:uid="{D8AB54B6-0A19-4E0D-97B1-906F88478B87}"/>
    <cellStyle name="normálne_RZ Vráble" xfId="4" xr:uid="{FB3FAF06-2BFA-43E7-9FD6-4EC709854DE7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1457325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68262C90-3EDC-428B-8FF9-EAE377D86984}"/>
            </a:ext>
          </a:extLst>
        </xdr:cNvPr>
        <xdr:cNvSpPr txBox="1">
          <a:spLocks noChangeArrowheads="1"/>
        </xdr:cNvSpPr>
      </xdr:nvSpPr>
      <xdr:spPr bwMode="auto">
        <a:xfrm>
          <a:off x="1219200" y="9772650"/>
          <a:ext cx="6096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k-SK" sz="2600" b="1" i="0" u="none" strike="noStrike" baseline="0">
              <a:solidFill>
                <a:srgbClr val="FF0000"/>
              </a:solidFill>
              <a:latin typeface="Times New Roman CE"/>
              <a:cs typeface="Times New Roman CE"/>
            </a:rPr>
            <a:t>GM</a:t>
          </a:r>
          <a:endParaRPr lang="sk-SK" sz="1900" b="0" i="0" u="none" strike="noStrike" baseline="0">
            <a:solidFill>
              <a:srgbClr val="000000"/>
            </a:solidFill>
            <a:latin typeface="Heritage"/>
          </a:endParaRPr>
        </a:p>
        <a:p>
          <a:pPr algn="l" rtl="0">
            <a:defRPr sz="1000"/>
          </a:pPr>
          <a:endParaRPr lang="sk-SK" sz="1900" b="0" i="0" u="none" strike="noStrike" baseline="0">
            <a:solidFill>
              <a:srgbClr val="000000"/>
            </a:solidFill>
            <a:latin typeface="Heritage"/>
          </a:endParaRPr>
        </a:p>
      </xdr:txBody>
    </xdr:sp>
    <xdr:clientData/>
  </xdr:twoCellAnchor>
  <xdr:twoCellAnchor>
    <xdr:from>
      <xdr:col>1</xdr:col>
      <xdr:colOff>1457325</xdr:colOff>
      <xdr:row>60</xdr:row>
      <xdr:rowOff>0</xdr:rowOff>
    </xdr:from>
    <xdr:to>
      <xdr:col>3</xdr:col>
      <xdr:colOff>38100</xdr:colOff>
      <xdr:row>60</xdr:row>
      <xdr:rowOff>0</xdr:rowOff>
    </xdr:to>
    <xdr:sp macro="" textlink="">
      <xdr:nvSpPr>
        <xdr:cNvPr id="3" name="Text Box 12">
          <a:extLst>
            <a:ext uri="{FF2B5EF4-FFF2-40B4-BE49-F238E27FC236}">
              <a16:creationId xmlns:a16="http://schemas.microsoft.com/office/drawing/2014/main" id="{8A44C123-27D8-4539-A7B1-660C54089CC7}"/>
            </a:ext>
          </a:extLst>
        </xdr:cNvPr>
        <xdr:cNvSpPr txBox="1">
          <a:spLocks noChangeArrowheads="1"/>
        </xdr:cNvSpPr>
      </xdr:nvSpPr>
      <xdr:spPr bwMode="auto">
        <a:xfrm>
          <a:off x="1219200" y="977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sk-SK" sz="2600" b="1" i="0" u="none" strike="noStrike" baseline="0">
            <a:solidFill>
              <a:srgbClr val="FF0000"/>
            </a:solidFill>
            <a:latin typeface="Times New Roman CE"/>
            <a:cs typeface="Times New Roman CE"/>
          </a:endParaRPr>
        </a:p>
        <a:p>
          <a:pPr algn="l" rtl="0">
            <a:defRPr sz="1000"/>
          </a:pPr>
          <a:endParaRPr lang="sk-SK" sz="2600" b="1" i="0" u="none" strike="noStrike" baseline="0">
            <a:solidFill>
              <a:srgbClr val="FF0000"/>
            </a:solidFill>
            <a:latin typeface="Times New Roman CE"/>
            <a:cs typeface="Times New Roman CE"/>
          </a:endParaRPr>
        </a:p>
      </xdr:txBody>
    </xdr:sp>
    <xdr:clientData/>
  </xdr:twoCellAnchor>
  <xdr:twoCellAnchor>
    <xdr:from>
      <xdr:col>1</xdr:col>
      <xdr:colOff>1457325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4" name="Text Box 21">
          <a:extLst>
            <a:ext uri="{FF2B5EF4-FFF2-40B4-BE49-F238E27FC236}">
              <a16:creationId xmlns:a16="http://schemas.microsoft.com/office/drawing/2014/main" id="{55DB1395-9DCB-4200-AB19-62347347BF57}"/>
            </a:ext>
          </a:extLst>
        </xdr:cNvPr>
        <xdr:cNvSpPr txBox="1">
          <a:spLocks noChangeArrowheads="1"/>
        </xdr:cNvSpPr>
      </xdr:nvSpPr>
      <xdr:spPr bwMode="auto">
        <a:xfrm>
          <a:off x="1219200" y="9772650"/>
          <a:ext cx="6096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k-SK" sz="2600" b="1" i="0" u="none" strike="noStrike" baseline="0">
              <a:solidFill>
                <a:srgbClr val="FF0000"/>
              </a:solidFill>
              <a:latin typeface="Times New Roman CE"/>
              <a:cs typeface="Times New Roman CE"/>
            </a:rPr>
            <a:t>GM</a:t>
          </a:r>
          <a:endParaRPr lang="sk-SK" sz="1900" b="0" i="0" u="none" strike="noStrike" baseline="0">
            <a:solidFill>
              <a:srgbClr val="000000"/>
            </a:solidFill>
            <a:latin typeface="Heritage"/>
          </a:endParaRPr>
        </a:p>
        <a:p>
          <a:pPr algn="l" rtl="0">
            <a:defRPr sz="1000"/>
          </a:pPr>
          <a:endParaRPr lang="sk-SK" sz="1900" b="0" i="0" u="none" strike="noStrike" baseline="0">
            <a:solidFill>
              <a:srgbClr val="000000"/>
            </a:solidFill>
            <a:latin typeface="Heritage"/>
          </a:endParaRPr>
        </a:p>
      </xdr:txBody>
    </xdr:sp>
    <xdr:clientData/>
  </xdr:twoCellAnchor>
  <xdr:twoCellAnchor>
    <xdr:from>
      <xdr:col>1</xdr:col>
      <xdr:colOff>1457325</xdr:colOff>
      <xdr:row>60</xdr:row>
      <xdr:rowOff>0</xdr:rowOff>
    </xdr:from>
    <xdr:to>
      <xdr:col>3</xdr:col>
      <xdr:colOff>38100</xdr:colOff>
      <xdr:row>60</xdr:row>
      <xdr:rowOff>0</xdr:rowOff>
    </xdr:to>
    <xdr:sp macro="" textlink="">
      <xdr:nvSpPr>
        <xdr:cNvPr id="5" name="Text Box 24">
          <a:extLst>
            <a:ext uri="{FF2B5EF4-FFF2-40B4-BE49-F238E27FC236}">
              <a16:creationId xmlns:a16="http://schemas.microsoft.com/office/drawing/2014/main" id="{C8B8EBD3-3621-44F5-89B6-54F92CC20F6A}"/>
            </a:ext>
          </a:extLst>
        </xdr:cNvPr>
        <xdr:cNvSpPr txBox="1">
          <a:spLocks noChangeArrowheads="1"/>
        </xdr:cNvSpPr>
      </xdr:nvSpPr>
      <xdr:spPr bwMode="auto">
        <a:xfrm>
          <a:off x="1219200" y="977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sk-SK" sz="1900" b="0" i="0" u="none" strike="noStrike" baseline="0">
            <a:solidFill>
              <a:srgbClr val="000000"/>
            </a:solidFill>
            <a:latin typeface="Heritage"/>
          </a:endParaRPr>
        </a:p>
        <a:p>
          <a:pPr algn="l" rtl="0">
            <a:defRPr sz="1000"/>
          </a:pPr>
          <a:endParaRPr lang="sk-SK" sz="1900" b="0" i="0" u="none" strike="noStrike" baseline="0">
            <a:solidFill>
              <a:srgbClr val="000000"/>
            </a:solidFill>
            <a:latin typeface="Heritage"/>
          </a:endParaRPr>
        </a:p>
      </xdr:txBody>
    </xdr:sp>
    <xdr:clientData/>
  </xdr:twoCellAnchor>
  <xdr:twoCellAnchor>
    <xdr:from>
      <xdr:col>1</xdr:col>
      <xdr:colOff>1457325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6" name="Text Box 30">
          <a:extLst>
            <a:ext uri="{FF2B5EF4-FFF2-40B4-BE49-F238E27FC236}">
              <a16:creationId xmlns:a16="http://schemas.microsoft.com/office/drawing/2014/main" id="{B4456C80-EE61-46E0-9949-CD0A48A3CFA2}"/>
            </a:ext>
          </a:extLst>
        </xdr:cNvPr>
        <xdr:cNvSpPr txBox="1">
          <a:spLocks noChangeArrowheads="1"/>
        </xdr:cNvSpPr>
      </xdr:nvSpPr>
      <xdr:spPr bwMode="auto">
        <a:xfrm>
          <a:off x="1219200" y="9772650"/>
          <a:ext cx="6096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k-SK" sz="2600" b="1" i="0" u="none" strike="noStrike" baseline="0">
              <a:solidFill>
                <a:srgbClr val="FF0000"/>
              </a:solidFill>
              <a:latin typeface="Times New Roman CE"/>
              <a:cs typeface="Times New Roman CE"/>
            </a:rPr>
            <a:t>GM</a:t>
          </a:r>
          <a:endParaRPr lang="sk-SK" sz="1900" b="0" i="0" u="none" strike="noStrike" baseline="0">
            <a:solidFill>
              <a:srgbClr val="000000"/>
            </a:solidFill>
            <a:latin typeface="Heritage"/>
          </a:endParaRPr>
        </a:p>
        <a:p>
          <a:pPr algn="l" rtl="0">
            <a:defRPr sz="1000"/>
          </a:pPr>
          <a:endParaRPr lang="sk-SK" sz="1900" b="0" i="0" u="none" strike="noStrike" baseline="0">
            <a:solidFill>
              <a:srgbClr val="000000"/>
            </a:solidFill>
            <a:latin typeface="Heritage"/>
          </a:endParaRPr>
        </a:p>
      </xdr:txBody>
    </xdr:sp>
    <xdr:clientData/>
  </xdr:twoCellAnchor>
  <xdr:twoCellAnchor>
    <xdr:from>
      <xdr:col>1</xdr:col>
      <xdr:colOff>1457325</xdr:colOff>
      <xdr:row>60</xdr:row>
      <xdr:rowOff>0</xdr:rowOff>
    </xdr:from>
    <xdr:to>
      <xdr:col>3</xdr:col>
      <xdr:colOff>38100</xdr:colOff>
      <xdr:row>60</xdr:row>
      <xdr:rowOff>0</xdr:rowOff>
    </xdr:to>
    <xdr:sp macro="" textlink="">
      <xdr:nvSpPr>
        <xdr:cNvPr id="7" name="Text Box 33">
          <a:extLst>
            <a:ext uri="{FF2B5EF4-FFF2-40B4-BE49-F238E27FC236}">
              <a16:creationId xmlns:a16="http://schemas.microsoft.com/office/drawing/2014/main" id="{B2B13433-AD22-466B-B087-DB8ED100317B}"/>
            </a:ext>
          </a:extLst>
        </xdr:cNvPr>
        <xdr:cNvSpPr txBox="1">
          <a:spLocks noChangeArrowheads="1"/>
        </xdr:cNvSpPr>
      </xdr:nvSpPr>
      <xdr:spPr bwMode="auto">
        <a:xfrm>
          <a:off x="1219200" y="9772650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1457325</xdr:colOff>
      <xdr:row>57</xdr:row>
      <xdr:rowOff>0</xdr:rowOff>
    </xdr:from>
    <xdr:to>
      <xdr:col>3</xdr:col>
      <xdr:colOff>0</xdr:colOff>
      <xdr:row>57</xdr:row>
      <xdr:rowOff>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61D9E8DE-BD62-42EE-B1D3-3ED5AF299231}"/>
            </a:ext>
          </a:extLst>
        </xdr:cNvPr>
        <xdr:cNvSpPr txBox="1">
          <a:spLocks noChangeArrowheads="1"/>
        </xdr:cNvSpPr>
      </xdr:nvSpPr>
      <xdr:spPr bwMode="auto">
        <a:xfrm>
          <a:off x="1219200" y="9286875"/>
          <a:ext cx="6096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k-SK" sz="2600" b="1" i="0" u="none" strike="noStrike" baseline="0">
              <a:solidFill>
                <a:srgbClr val="FF0000"/>
              </a:solidFill>
              <a:latin typeface="Times New Roman CE"/>
              <a:cs typeface="Times New Roman CE"/>
            </a:rPr>
            <a:t>GM</a:t>
          </a:r>
          <a:endParaRPr lang="sk-SK" sz="1900" b="0" i="0" u="none" strike="noStrike" baseline="0">
            <a:solidFill>
              <a:srgbClr val="000000"/>
            </a:solidFill>
            <a:latin typeface="Heritage"/>
          </a:endParaRPr>
        </a:p>
        <a:p>
          <a:pPr algn="l" rtl="0">
            <a:defRPr sz="1000"/>
          </a:pPr>
          <a:endParaRPr lang="sk-SK" sz="1900" b="0" i="0" u="none" strike="noStrike" baseline="0">
            <a:solidFill>
              <a:srgbClr val="000000"/>
            </a:solidFill>
            <a:latin typeface="Heritage"/>
          </a:endParaRPr>
        </a:p>
      </xdr:txBody>
    </xdr:sp>
    <xdr:clientData/>
  </xdr:twoCellAnchor>
  <xdr:twoCellAnchor>
    <xdr:from>
      <xdr:col>1</xdr:col>
      <xdr:colOff>1457325</xdr:colOff>
      <xdr:row>57</xdr:row>
      <xdr:rowOff>0</xdr:rowOff>
    </xdr:from>
    <xdr:to>
      <xdr:col>3</xdr:col>
      <xdr:colOff>38100</xdr:colOff>
      <xdr:row>57</xdr:row>
      <xdr:rowOff>0</xdr:rowOff>
    </xdr:to>
    <xdr:sp macro="" textlink="">
      <xdr:nvSpPr>
        <xdr:cNvPr id="3" name="Text Box 12">
          <a:extLst>
            <a:ext uri="{FF2B5EF4-FFF2-40B4-BE49-F238E27FC236}">
              <a16:creationId xmlns:a16="http://schemas.microsoft.com/office/drawing/2014/main" id="{AE5EDCB8-2CAA-4BA9-8840-C9E07A6AD958}"/>
            </a:ext>
          </a:extLst>
        </xdr:cNvPr>
        <xdr:cNvSpPr txBox="1">
          <a:spLocks noChangeArrowheads="1"/>
        </xdr:cNvSpPr>
      </xdr:nvSpPr>
      <xdr:spPr bwMode="auto">
        <a:xfrm>
          <a:off x="1219200" y="9286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sk-SK" sz="2600" b="1" i="0" u="none" strike="noStrike" baseline="0">
            <a:solidFill>
              <a:srgbClr val="FF0000"/>
            </a:solidFill>
            <a:latin typeface="Times New Roman CE"/>
            <a:cs typeface="Times New Roman CE"/>
          </a:endParaRPr>
        </a:p>
        <a:p>
          <a:pPr algn="l" rtl="0">
            <a:defRPr sz="1000"/>
          </a:pPr>
          <a:endParaRPr lang="sk-SK" sz="2600" b="1" i="0" u="none" strike="noStrike" baseline="0">
            <a:solidFill>
              <a:srgbClr val="FF0000"/>
            </a:solidFill>
            <a:latin typeface="Times New Roman CE"/>
            <a:cs typeface="Times New Roman CE"/>
          </a:endParaRPr>
        </a:p>
      </xdr:txBody>
    </xdr:sp>
    <xdr:clientData/>
  </xdr:twoCellAnchor>
  <xdr:twoCellAnchor>
    <xdr:from>
      <xdr:col>1</xdr:col>
      <xdr:colOff>1457325</xdr:colOff>
      <xdr:row>57</xdr:row>
      <xdr:rowOff>0</xdr:rowOff>
    </xdr:from>
    <xdr:to>
      <xdr:col>3</xdr:col>
      <xdr:colOff>0</xdr:colOff>
      <xdr:row>57</xdr:row>
      <xdr:rowOff>0</xdr:rowOff>
    </xdr:to>
    <xdr:sp macro="" textlink="">
      <xdr:nvSpPr>
        <xdr:cNvPr id="4" name="Text Box 21">
          <a:extLst>
            <a:ext uri="{FF2B5EF4-FFF2-40B4-BE49-F238E27FC236}">
              <a16:creationId xmlns:a16="http://schemas.microsoft.com/office/drawing/2014/main" id="{A1644F80-DEE0-4069-A0D3-4F8EFC9EB228}"/>
            </a:ext>
          </a:extLst>
        </xdr:cNvPr>
        <xdr:cNvSpPr txBox="1">
          <a:spLocks noChangeArrowheads="1"/>
        </xdr:cNvSpPr>
      </xdr:nvSpPr>
      <xdr:spPr bwMode="auto">
        <a:xfrm>
          <a:off x="1219200" y="9286875"/>
          <a:ext cx="6096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k-SK" sz="2600" b="1" i="0" u="none" strike="noStrike" baseline="0">
              <a:solidFill>
                <a:srgbClr val="FF0000"/>
              </a:solidFill>
              <a:latin typeface="Times New Roman CE"/>
              <a:cs typeface="Times New Roman CE"/>
            </a:rPr>
            <a:t>GM</a:t>
          </a:r>
          <a:endParaRPr lang="sk-SK" sz="1900" b="0" i="0" u="none" strike="noStrike" baseline="0">
            <a:solidFill>
              <a:srgbClr val="000000"/>
            </a:solidFill>
            <a:latin typeface="Heritage"/>
          </a:endParaRPr>
        </a:p>
        <a:p>
          <a:pPr algn="l" rtl="0">
            <a:defRPr sz="1000"/>
          </a:pPr>
          <a:endParaRPr lang="sk-SK" sz="1900" b="0" i="0" u="none" strike="noStrike" baseline="0">
            <a:solidFill>
              <a:srgbClr val="000000"/>
            </a:solidFill>
            <a:latin typeface="Heritage"/>
          </a:endParaRPr>
        </a:p>
      </xdr:txBody>
    </xdr:sp>
    <xdr:clientData/>
  </xdr:twoCellAnchor>
  <xdr:twoCellAnchor>
    <xdr:from>
      <xdr:col>1</xdr:col>
      <xdr:colOff>1457325</xdr:colOff>
      <xdr:row>57</xdr:row>
      <xdr:rowOff>0</xdr:rowOff>
    </xdr:from>
    <xdr:to>
      <xdr:col>3</xdr:col>
      <xdr:colOff>38100</xdr:colOff>
      <xdr:row>57</xdr:row>
      <xdr:rowOff>0</xdr:rowOff>
    </xdr:to>
    <xdr:sp macro="" textlink="">
      <xdr:nvSpPr>
        <xdr:cNvPr id="5" name="Text Box 24">
          <a:extLst>
            <a:ext uri="{FF2B5EF4-FFF2-40B4-BE49-F238E27FC236}">
              <a16:creationId xmlns:a16="http://schemas.microsoft.com/office/drawing/2014/main" id="{204331F0-442F-41F1-95F8-5E96FA4002FD}"/>
            </a:ext>
          </a:extLst>
        </xdr:cNvPr>
        <xdr:cNvSpPr txBox="1">
          <a:spLocks noChangeArrowheads="1"/>
        </xdr:cNvSpPr>
      </xdr:nvSpPr>
      <xdr:spPr bwMode="auto">
        <a:xfrm>
          <a:off x="1219200" y="9286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sk-SK" sz="1900" b="0" i="0" u="none" strike="noStrike" baseline="0">
            <a:solidFill>
              <a:srgbClr val="000000"/>
            </a:solidFill>
            <a:latin typeface="Heritage"/>
          </a:endParaRPr>
        </a:p>
        <a:p>
          <a:pPr algn="l" rtl="0">
            <a:defRPr sz="1000"/>
          </a:pPr>
          <a:endParaRPr lang="sk-SK" sz="1900" b="0" i="0" u="none" strike="noStrike" baseline="0">
            <a:solidFill>
              <a:srgbClr val="000000"/>
            </a:solidFill>
            <a:latin typeface="Heritage"/>
          </a:endParaRPr>
        </a:p>
      </xdr:txBody>
    </xdr:sp>
    <xdr:clientData/>
  </xdr:twoCellAnchor>
  <xdr:twoCellAnchor>
    <xdr:from>
      <xdr:col>1</xdr:col>
      <xdr:colOff>1457325</xdr:colOff>
      <xdr:row>57</xdr:row>
      <xdr:rowOff>0</xdr:rowOff>
    </xdr:from>
    <xdr:to>
      <xdr:col>3</xdr:col>
      <xdr:colOff>0</xdr:colOff>
      <xdr:row>57</xdr:row>
      <xdr:rowOff>0</xdr:rowOff>
    </xdr:to>
    <xdr:sp macro="" textlink="">
      <xdr:nvSpPr>
        <xdr:cNvPr id="6" name="Text Box 30">
          <a:extLst>
            <a:ext uri="{FF2B5EF4-FFF2-40B4-BE49-F238E27FC236}">
              <a16:creationId xmlns:a16="http://schemas.microsoft.com/office/drawing/2014/main" id="{AC7F3ADE-4E71-43AB-B29D-902A4F5327F7}"/>
            </a:ext>
          </a:extLst>
        </xdr:cNvPr>
        <xdr:cNvSpPr txBox="1">
          <a:spLocks noChangeArrowheads="1"/>
        </xdr:cNvSpPr>
      </xdr:nvSpPr>
      <xdr:spPr bwMode="auto">
        <a:xfrm>
          <a:off x="1219200" y="9286875"/>
          <a:ext cx="6096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k-SK" sz="2600" b="1" i="0" u="none" strike="noStrike" baseline="0">
              <a:solidFill>
                <a:srgbClr val="FF0000"/>
              </a:solidFill>
              <a:latin typeface="Times New Roman CE"/>
              <a:cs typeface="Times New Roman CE"/>
            </a:rPr>
            <a:t>GM</a:t>
          </a:r>
          <a:endParaRPr lang="sk-SK" sz="1900" b="0" i="0" u="none" strike="noStrike" baseline="0">
            <a:solidFill>
              <a:srgbClr val="000000"/>
            </a:solidFill>
            <a:latin typeface="Heritage"/>
          </a:endParaRPr>
        </a:p>
        <a:p>
          <a:pPr algn="l" rtl="0">
            <a:defRPr sz="1000"/>
          </a:pPr>
          <a:endParaRPr lang="sk-SK" sz="1900" b="0" i="0" u="none" strike="noStrike" baseline="0">
            <a:solidFill>
              <a:srgbClr val="000000"/>
            </a:solidFill>
            <a:latin typeface="Heritage"/>
          </a:endParaRPr>
        </a:p>
      </xdr:txBody>
    </xdr:sp>
    <xdr:clientData/>
  </xdr:twoCellAnchor>
  <xdr:twoCellAnchor>
    <xdr:from>
      <xdr:col>1</xdr:col>
      <xdr:colOff>1457325</xdr:colOff>
      <xdr:row>57</xdr:row>
      <xdr:rowOff>0</xdr:rowOff>
    </xdr:from>
    <xdr:to>
      <xdr:col>3</xdr:col>
      <xdr:colOff>38100</xdr:colOff>
      <xdr:row>57</xdr:row>
      <xdr:rowOff>0</xdr:rowOff>
    </xdr:to>
    <xdr:sp macro="" textlink="">
      <xdr:nvSpPr>
        <xdr:cNvPr id="7" name="Text Box 33">
          <a:extLst>
            <a:ext uri="{FF2B5EF4-FFF2-40B4-BE49-F238E27FC236}">
              <a16:creationId xmlns:a16="http://schemas.microsoft.com/office/drawing/2014/main" id="{AA001468-C8DE-43F8-97AE-EA3AC7E102D7}"/>
            </a:ext>
          </a:extLst>
        </xdr:cNvPr>
        <xdr:cNvSpPr txBox="1">
          <a:spLocks noChangeArrowheads="1"/>
        </xdr:cNvSpPr>
      </xdr:nvSpPr>
      <xdr:spPr bwMode="auto">
        <a:xfrm>
          <a:off x="1219200" y="928687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1"/>
  <sheetViews>
    <sheetView showGridLines="0" topLeftCell="A126" workbookViewId="0">
      <selection activeCell="AN8" sqref="AN8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9" width="25.83203125" style="1" hidden="1" customWidth="1"/>
    <col min="50" max="51" width="21.6640625" style="1" hidden="1" customWidth="1"/>
    <col min="52" max="53" width="25" style="1" hidden="1" customWidth="1"/>
    <col min="54" max="54" width="21.6640625" style="1" hidden="1" customWidth="1"/>
    <col min="55" max="55" width="19.1640625" style="1" hidden="1" customWidth="1"/>
    <col min="56" max="56" width="25" style="1" hidden="1" customWidth="1"/>
    <col min="57" max="57" width="21.6640625" style="1" hidden="1" customWidth="1"/>
    <col min="58" max="58" width="19.1640625" style="1" hidden="1" customWidth="1"/>
    <col min="59" max="59" width="66.5" style="1" customWidth="1"/>
    <col min="71" max="91" width="9.332031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5</v>
      </c>
      <c r="BV1" s="13" t="s">
        <v>6</v>
      </c>
    </row>
    <row r="2" spans="1:74" s="1" customFormat="1" ht="36.950000000000003" customHeight="1">
      <c r="AR2" s="230"/>
      <c r="AS2" s="230"/>
      <c r="AT2" s="230"/>
      <c r="AU2" s="230"/>
      <c r="AV2" s="230"/>
      <c r="AW2" s="230"/>
      <c r="AX2" s="230"/>
      <c r="AY2" s="230"/>
      <c r="AZ2" s="230"/>
      <c r="BA2" s="230"/>
      <c r="BB2" s="230"/>
      <c r="BC2" s="230"/>
      <c r="BD2" s="230"/>
      <c r="BE2" s="230"/>
      <c r="BF2" s="230"/>
      <c r="BG2" s="230"/>
      <c r="BS2" s="14" t="s">
        <v>7</v>
      </c>
      <c r="BT2" s="14" t="s">
        <v>8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7</v>
      </c>
      <c r="BT3" s="14" t="s">
        <v>8</v>
      </c>
    </row>
    <row r="4" spans="1:74" s="1" customFormat="1" ht="24.95" customHeight="1">
      <c r="B4" s="18"/>
      <c r="C4" s="19"/>
      <c r="D4" s="20" t="s">
        <v>9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10</v>
      </c>
      <c r="BG4" s="22" t="s">
        <v>11</v>
      </c>
      <c r="BS4" s="14" t="s">
        <v>12</v>
      </c>
    </row>
    <row r="5" spans="1:74" s="1" customFormat="1" ht="12" customHeight="1">
      <c r="B5" s="18"/>
      <c r="C5" s="19"/>
      <c r="D5" s="23" t="s">
        <v>13</v>
      </c>
      <c r="E5" s="19"/>
      <c r="F5" s="19"/>
      <c r="G5" s="19"/>
      <c r="H5" s="19"/>
      <c r="I5" s="19"/>
      <c r="J5" s="19"/>
      <c r="K5" s="244" t="s">
        <v>14</v>
      </c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245"/>
      <c r="AD5" s="245"/>
      <c r="AE5" s="245"/>
      <c r="AF5" s="245"/>
      <c r="AG5" s="245"/>
      <c r="AH5" s="245"/>
      <c r="AI5" s="245"/>
      <c r="AJ5" s="245"/>
      <c r="AK5" s="245"/>
      <c r="AL5" s="245"/>
      <c r="AM5" s="245"/>
      <c r="AN5" s="245"/>
      <c r="AO5" s="245"/>
      <c r="AP5" s="19"/>
      <c r="AQ5" s="19"/>
      <c r="AR5" s="17"/>
      <c r="BG5" s="241" t="s">
        <v>15</v>
      </c>
      <c r="BS5" s="14" t="s">
        <v>7</v>
      </c>
    </row>
    <row r="6" spans="1:74" s="1" customFormat="1" ht="36.950000000000003" customHeight="1">
      <c r="B6" s="18"/>
      <c r="C6" s="19"/>
      <c r="D6" s="25" t="s">
        <v>16</v>
      </c>
      <c r="E6" s="19"/>
      <c r="F6" s="19"/>
      <c r="G6" s="19"/>
      <c r="H6" s="19"/>
      <c r="I6" s="19"/>
      <c r="J6" s="19"/>
      <c r="K6" s="246" t="s">
        <v>17</v>
      </c>
      <c r="L6" s="245"/>
      <c r="M6" s="245"/>
      <c r="N6" s="245"/>
      <c r="O6" s="245"/>
      <c r="P6" s="245"/>
      <c r="Q6" s="245"/>
      <c r="R6" s="245"/>
      <c r="S6" s="245"/>
      <c r="T6" s="245"/>
      <c r="U6" s="245"/>
      <c r="V6" s="245"/>
      <c r="W6" s="245"/>
      <c r="X6" s="245"/>
      <c r="Y6" s="245"/>
      <c r="Z6" s="245"/>
      <c r="AA6" s="245"/>
      <c r="AB6" s="245"/>
      <c r="AC6" s="245"/>
      <c r="AD6" s="245"/>
      <c r="AE6" s="245"/>
      <c r="AF6" s="245"/>
      <c r="AG6" s="245"/>
      <c r="AH6" s="245"/>
      <c r="AI6" s="245"/>
      <c r="AJ6" s="245"/>
      <c r="AK6" s="245"/>
      <c r="AL6" s="245"/>
      <c r="AM6" s="245"/>
      <c r="AN6" s="245"/>
      <c r="AO6" s="245"/>
      <c r="AP6" s="19"/>
      <c r="AQ6" s="19"/>
      <c r="AR6" s="17"/>
      <c r="BG6" s="242"/>
      <c r="BS6" s="14" t="s">
        <v>7</v>
      </c>
    </row>
    <row r="7" spans="1:74" s="1" customFormat="1" ht="12" customHeight="1">
      <c r="B7" s="18"/>
      <c r="C7" s="19"/>
      <c r="D7" s="26" t="s">
        <v>18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6" t="s">
        <v>19</v>
      </c>
      <c r="AL7" s="19"/>
      <c r="AM7" s="19"/>
      <c r="AN7" s="24" t="s">
        <v>1</v>
      </c>
      <c r="AO7" s="19"/>
      <c r="AP7" s="19"/>
      <c r="AQ7" s="19"/>
      <c r="AR7" s="17"/>
      <c r="BG7" s="242"/>
      <c r="BS7" s="14" t="s">
        <v>7</v>
      </c>
    </row>
    <row r="8" spans="1:74" s="1" customFormat="1" ht="12" customHeight="1">
      <c r="B8" s="18"/>
      <c r="C8" s="19"/>
      <c r="D8" s="26" t="s">
        <v>20</v>
      </c>
      <c r="E8" s="19"/>
      <c r="F8" s="19"/>
      <c r="G8" s="19"/>
      <c r="H8" s="19"/>
      <c r="I8" s="19"/>
      <c r="J8" s="19"/>
      <c r="K8" s="24" t="s">
        <v>21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6" t="s">
        <v>22</v>
      </c>
      <c r="AL8" s="19"/>
      <c r="AM8" s="19"/>
      <c r="AN8" s="27"/>
      <c r="AO8" s="19"/>
      <c r="AP8" s="19"/>
      <c r="AQ8" s="19"/>
      <c r="AR8" s="17"/>
      <c r="BG8" s="242"/>
      <c r="BS8" s="14" t="s">
        <v>7</v>
      </c>
    </row>
    <row r="9" spans="1:74" s="1" customFormat="1" ht="14.45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G9" s="242"/>
      <c r="BS9" s="14" t="s">
        <v>7</v>
      </c>
    </row>
    <row r="10" spans="1:74" s="1" customFormat="1" ht="12" customHeight="1">
      <c r="B10" s="18"/>
      <c r="C10" s="19"/>
      <c r="D10" s="26" t="s">
        <v>23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6" t="s">
        <v>24</v>
      </c>
      <c r="AL10" s="19"/>
      <c r="AM10" s="19"/>
      <c r="AN10" s="24" t="s">
        <v>1</v>
      </c>
      <c r="AO10" s="19"/>
      <c r="AP10" s="19"/>
      <c r="AQ10" s="19"/>
      <c r="AR10" s="17"/>
      <c r="BG10" s="242"/>
      <c r="BS10" s="14" t="s">
        <v>7</v>
      </c>
    </row>
    <row r="11" spans="1:74" s="1" customFormat="1" ht="18.399999999999999" customHeight="1">
      <c r="B11" s="18"/>
      <c r="C11" s="19"/>
      <c r="D11" s="19"/>
      <c r="E11" s="24" t="s">
        <v>21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6" t="s">
        <v>25</v>
      </c>
      <c r="AL11" s="19"/>
      <c r="AM11" s="19"/>
      <c r="AN11" s="24" t="s">
        <v>1</v>
      </c>
      <c r="AO11" s="19"/>
      <c r="AP11" s="19"/>
      <c r="AQ11" s="19"/>
      <c r="AR11" s="17"/>
      <c r="BG11" s="242"/>
      <c r="BS11" s="14" t="s">
        <v>7</v>
      </c>
    </row>
    <row r="12" spans="1:74" s="1" customFormat="1" ht="6.95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G12" s="242"/>
      <c r="BS12" s="14" t="s">
        <v>7</v>
      </c>
    </row>
    <row r="13" spans="1:74" s="1" customFormat="1" ht="12" customHeight="1">
      <c r="B13" s="18"/>
      <c r="C13" s="19"/>
      <c r="D13" s="26" t="s">
        <v>26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6" t="s">
        <v>24</v>
      </c>
      <c r="AL13" s="19"/>
      <c r="AM13" s="19"/>
      <c r="AN13" s="28" t="s">
        <v>27</v>
      </c>
      <c r="AO13" s="19"/>
      <c r="AP13" s="19"/>
      <c r="AQ13" s="19"/>
      <c r="AR13" s="17"/>
      <c r="BG13" s="242"/>
      <c r="BS13" s="14" t="s">
        <v>7</v>
      </c>
    </row>
    <row r="14" spans="1:74" ht="12.75">
      <c r="B14" s="18"/>
      <c r="C14" s="19"/>
      <c r="D14" s="19"/>
      <c r="E14" s="247" t="s">
        <v>27</v>
      </c>
      <c r="F14" s="248"/>
      <c r="G14" s="248"/>
      <c r="H14" s="248"/>
      <c r="I14" s="248"/>
      <c r="J14" s="248"/>
      <c r="K14" s="248"/>
      <c r="L14" s="248"/>
      <c r="M14" s="248"/>
      <c r="N14" s="248"/>
      <c r="O14" s="248"/>
      <c r="P14" s="248"/>
      <c r="Q14" s="248"/>
      <c r="R14" s="248"/>
      <c r="S14" s="248"/>
      <c r="T14" s="248"/>
      <c r="U14" s="248"/>
      <c r="V14" s="248"/>
      <c r="W14" s="248"/>
      <c r="X14" s="248"/>
      <c r="Y14" s="248"/>
      <c r="Z14" s="248"/>
      <c r="AA14" s="248"/>
      <c r="AB14" s="248"/>
      <c r="AC14" s="248"/>
      <c r="AD14" s="248"/>
      <c r="AE14" s="248"/>
      <c r="AF14" s="248"/>
      <c r="AG14" s="248"/>
      <c r="AH14" s="248"/>
      <c r="AI14" s="248"/>
      <c r="AJ14" s="248"/>
      <c r="AK14" s="26" t="s">
        <v>25</v>
      </c>
      <c r="AL14" s="19"/>
      <c r="AM14" s="19"/>
      <c r="AN14" s="28" t="s">
        <v>27</v>
      </c>
      <c r="AO14" s="19"/>
      <c r="AP14" s="19"/>
      <c r="AQ14" s="19"/>
      <c r="AR14" s="17"/>
      <c r="BG14" s="242"/>
      <c r="BS14" s="14" t="s">
        <v>7</v>
      </c>
    </row>
    <row r="15" spans="1:74" s="1" customFormat="1" ht="6.95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G15" s="242"/>
      <c r="BS15" s="14" t="s">
        <v>4</v>
      </c>
    </row>
    <row r="16" spans="1:74" s="1" customFormat="1" ht="12" customHeight="1">
      <c r="B16" s="18"/>
      <c r="C16" s="19"/>
      <c r="D16" s="26" t="s">
        <v>28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6" t="s">
        <v>24</v>
      </c>
      <c r="AL16" s="19"/>
      <c r="AM16" s="19"/>
      <c r="AN16" s="24" t="s">
        <v>1</v>
      </c>
      <c r="AO16" s="19"/>
      <c r="AP16" s="19"/>
      <c r="AQ16" s="19"/>
      <c r="AR16" s="17"/>
      <c r="BG16" s="242"/>
      <c r="BS16" s="14" t="s">
        <v>4</v>
      </c>
    </row>
    <row r="17" spans="1:71" s="1" customFormat="1" ht="18.399999999999999" customHeight="1">
      <c r="B17" s="18"/>
      <c r="C17" s="19"/>
      <c r="D17" s="19"/>
      <c r="E17" s="24" t="s">
        <v>21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6" t="s">
        <v>25</v>
      </c>
      <c r="AL17" s="19"/>
      <c r="AM17" s="19"/>
      <c r="AN17" s="24" t="s">
        <v>1</v>
      </c>
      <c r="AO17" s="19"/>
      <c r="AP17" s="19"/>
      <c r="AQ17" s="19"/>
      <c r="AR17" s="17"/>
      <c r="BG17" s="242"/>
      <c r="BS17" s="14" t="s">
        <v>5</v>
      </c>
    </row>
    <row r="18" spans="1:71" s="1" customFormat="1" ht="6.95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G18" s="242"/>
      <c r="BS18" s="14" t="s">
        <v>7</v>
      </c>
    </row>
    <row r="19" spans="1:71" s="1" customFormat="1" ht="12" customHeight="1">
      <c r="B19" s="18"/>
      <c r="C19" s="19"/>
      <c r="D19" s="26" t="s">
        <v>29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6" t="s">
        <v>24</v>
      </c>
      <c r="AL19" s="19"/>
      <c r="AM19" s="19"/>
      <c r="AN19" s="24" t="s">
        <v>1</v>
      </c>
      <c r="AO19" s="19"/>
      <c r="AP19" s="19"/>
      <c r="AQ19" s="19"/>
      <c r="AR19" s="17"/>
      <c r="BG19" s="242"/>
      <c r="BS19" s="14" t="s">
        <v>7</v>
      </c>
    </row>
    <row r="20" spans="1:71" s="1" customFormat="1" ht="18.399999999999999" customHeight="1">
      <c r="B20" s="18"/>
      <c r="C20" s="19"/>
      <c r="D20" s="19"/>
      <c r="E20" s="24" t="s">
        <v>21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6" t="s">
        <v>25</v>
      </c>
      <c r="AL20" s="19"/>
      <c r="AM20" s="19"/>
      <c r="AN20" s="24" t="s">
        <v>1</v>
      </c>
      <c r="AO20" s="19"/>
      <c r="AP20" s="19"/>
      <c r="AQ20" s="19"/>
      <c r="AR20" s="17"/>
      <c r="BG20" s="242"/>
      <c r="BS20" s="14" t="s">
        <v>5</v>
      </c>
    </row>
    <row r="21" spans="1:71" s="1" customFormat="1" ht="6.95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G21" s="242"/>
    </row>
    <row r="22" spans="1:71" s="1" customFormat="1" ht="12" customHeight="1">
      <c r="B22" s="18"/>
      <c r="C22" s="19"/>
      <c r="D22" s="26" t="s">
        <v>30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G22" s="242"/>
    </row>
    <row r="23" spans="1:71" s="1" customFormat="1" ht="16.5" customHeight="1">
      <c r="B23" s="18"/>
      <c r="C23" s="19"/>
      <c r="D23" s="19"/>
      <c r="E23" s="249" t="s">
        <v>1</v>
      </c>
      <c r="F23" s="249"/>
      <c r="G23" s="249"/>
      <c r="H23" s="249"/>
      <c r="I23" s="249"/>
      <c r="J23" s="249"/>
      <c r="K23" s="249"/>
      <c r="L23" s="249"/>
      <c r="M23" s="249"/>
      <c r="N23" s="249"/>
      <c r="O23" s="249"/>
      <c r="P23" s="249"/>
      <c r="Q23" s="249"/>
      <c r="R23" s="249"/>
      <c r="S23" s="249"/>
      <c r="T23" s="249"/>
      <c r="U23" s="249"/>
      <c r="V23" s="249"/>
      <c r="W23" s="249"/>
      <c r="X23" s="249"/>
      <c r="Y23" s="249"/>
      <c r="Z23" s="249"/>
      <c r="AA23" s="249"/>
      <c r="AB23" s="249"/>
      <c r="AC23" s="249"/>
      <c r="AD23" s="249"/>
      <c r="AE23" s="249"/>
      <c r="AF23" s="249"/>
      <c r="AG23" s="249"/>
      <c r="AH23" s="249"/>
      <c r="AI23" s="249"/>
      <c r="AJ23" s="249"/>
      <c r="AK23" s="249"/>
      <c r="AL23" s="249"/>
      <c r="AM23" s="249"/>
      <c r="AN23" s="249"/>
      <c r="AO23" s="19"/>
      <c r="AP23" s="19"/>
      <c r="AQ23" s="19"/>
      <c r="AR23" s="17"/>
      <c r="BG23" s="242"/>
    </row>
    <row r="24" spans="1:71" s="1" customFormat="1" ht="6.95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G24" s="242"/>
    </row>
    <row r="25" spans="1:71" s="1" customFormat="1" ht="6.95" customHeight="1">
      <c r="B25" s="18"/>
      <c r="C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19"/>
      <c r="AQ25" s="19"/>
      <c r="AR25" s="17"/>
      <c r="BG25" s="242"/>
    </row>
    <row r="26" spans="1:71" s="2" customFormat="1" ht="25.9" customHeight="1">
      <c r="A26" s="31"/>
      <c r="B26" s="32"/>
      <c r="C26" s="33"/>
      <c r="D26" s="34" t="s">
        <v>31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250">
        <f>ROUND(AG94,2)</f>
        <v>0</v>
      </c>
      <c r="AL26" s="251"/>
      <c r="AM26" s="251"/>
      <c r="AN26" s="251"/>
      <c r="AO26" s="251"/>
      <c r="AP26" s="33"/>
      <c r="AQ26" s="33"/>
      <c r="AR26" s="36"/>
      <c r="BG26" s="242"/>
    </row>
    <row r="27" spans="1:71" s="2" customFormat="1" ht="6.95" customHeight="1">
      <c r="A27" s="31"/>
      <c r="B27" s="32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6"/>
      <c r="BG27" s="242"/>
    </row>
    <row r="28" spans="1:71" s="2" customFormat="1" ht="12.75">
      <c r="A28" s="31"/>
      <c r="B28" s="32"/>
      <c r="C28" s="33"/>
      <c r="D28" s="33"/>
      <c r="E28" s="33"/>
      <c r="F28" s="33"/>
      <c r="G28" s="33"/>
      <c r="H28" s="33"/>
      <c r="I28" s="33"/>
      <c r="J28" s="33"/>
      <c r="K28" s="33"/>
      <c r="L28" s="252" t="s">
        <v>32</v>
      </c>
      <c r="M28" s="252"/>
      <c r="N28" s="252"/>
      <c r="O28" s="252"/>
      <c r="P28" s="252"/>
      <c r="Q28" s="33"/>
      <c r="R28" s="33"/>
      <c r="S28" s="33"/>
      <c r="T28" s="33"/>
      <c r="U28" s="33"/>
      <c r="V28" s="33"/>
      <c r="W28" s="252" t="s">
        <v>33</v>
      </c>
      <c r="X28" s="252"/>
      <c r="Y28" s="252"/>
      <c r="Z28" s="252"/>
      <c r="AA28" s="252"/>
      <c r="AB28" s="252"/>
      <c r="AC28" s="252"/>
      <c r="AD28" s="252"/>
      <c r="AE28" s="252"/>
      <c r="AF28" s="33"/>
      <c r="AG28" s="33"/>
      <c r="AH28" s="33"/>
      <c r="AI28" s="33"/>
      <c r="AJ28" s="33"/>
      <c r="AK28" s="252" t="s">
        <v>34</v>
      </c>
      <c r="AL28" s="252"/>
      <c r="AM28" s="252"/>
      <c r="AN28" s="252"/>
      <c r="AO28" s="252"/>
      <c r="AP28" s="33"/>
      <c r="AQ28" s="33"/>
      <c r="AR28" s="36"/>
      <c r="BG28" s="242"/>
    </row>
    <row r="29" spans="1:71" s="3" customFormat="1" ht="14.45" customHeight="1">
      <c r="B29" s="37"/>
      <c r="C29" s="38"/>
      <c r="D29" s="26" t="s">
        <v>35</v>
      </c>
      <c r="E29" s="38"/>
      <c r="F29" s="39" t="s">
        <v>36</v>
      </c>
      <c r="G29" s="38"/>
      <c r="H29" s="38"/>
      <c r="I29" s="38"/>
      <c r="J29" s="38"/>
      <c r="K29" s="38"/>
      <c r="L29" s="233">
        <v>0.2</v>
      </c>
      <c r="M29" s="232"/>
      <c r="N29" s="232"/>
      <c r="O29" s="232"/>
      <c r="P29" s="232"/>
      <c r="Q29" s="40"/>
      <c r="R29" s="40"/>
      <c r="S29" s="40"/>
      <c r="T29" s="40"/>
      <c r="U29" s="40"/>
      <c r="V29" s="40"/>
      <c r="W29" s="231">
        <f>ROUND(BB94, 2)</f>
        <v>0</v>
      </c>
      <c r="X29" s="232"/>
      <c r="Y29" s="232"/>
      <c r="Z29" s="232"/>
      <c r="AA29" s="232"/>
      <c r="AB29" s="232"/>
      <c r="AC29" s="232"/>
      <c r="AD29" s="232"/>
      <c r="AE29" s="232"/>
      <c r="AF29" s="40"/>
      <c r="AG29" s="40"/>
      <c r="AH29" s="40"/>
      <c r="AI29" s="40"/>
      <c r="AJ29" s="40"/>
      <c r="AK29" s="231">
        <f>ROUND(AX94, 2)</f>
        <v>0</v>
      </c>
      <c r="AL29" s="232"/>
      <c r="AM29" s="232"/>
      <c r="AN29" s="232"/>
      <c r="AO29" s="232"/>
      <c r="AP29" s="40"/>
      <c r="AQ29" s="40"/>
      <c r="AR29" s="41"/>
      <c r="AS29" s="42"/>
      <c r="AT29" s="42"/>
      <c r="AU29" s="42"/>
      <c r="AV29" s="42"/>
      <c r="AW29" s="42"/>
      <c r="AX29" s="42"/>
      <c r="AY29" s="42"/>
      <c r="AZ29" s="42"/>
      <c r="BG29" s="243"/>
    </row>
    <row r="30" spans="1:71" s="3" customFormat="1" ht="14.45" customHeight="1">
      <c r="B30" s="37"/>
      <c r="C30" s="38"/>
      <c r="D30" s="38"/>
      <c r="E30" s="38"/>
      <c r="F30" s="39" t="s">
        <v>37</v>
      </c>
      <c r="G30" s="38"/>
      <c r="H30" s="38"/>
      <c r="I30" s="38"/>
      <c r="J30" s="38"/>
      <c r="K30" s="38"/>
      <c r="L30" s="233">
        <v>0.2</v>
      </c>
      <c r="M30" s="232"/>
      <c r="N30" s="232"/>
      <c r="O30" s="232"/>
      <c r="P30" s="232"/>
      <c r="Q30" s="40"/>
      <c r="R30" s="40"/>
      <c r="S30" s="40"/>
      <c r="T30" s="40"/>
      <c r="U30" s="40"/>
      <c r="V30" s="40"/>
      <c r="W30" s="231">
        <f>ROUND(BC94, 2)</f>
        <v>0</v>
      </c>
      <c r="X30" s="232"/>
      <c r="Y30" s="232"/>
      <c r="Z30" s="232"/>
      <c r="AA30" s="232"/>
      <c r="AB30" s="232"/>
      <c r="AC30" s="232"/>
      <c r="AD30" s="232"/>
      <c r="AE30" s="232"/>
      <c r="AF30" s="40"/>
      <c r="AG30" s="40"/>
      <c r="AH30" s="40"/>
      <c r="AI30" s="40"/>
      <c r="AJ30" s="40"/>
      <c r="AK30" s="231">
        <f>ROUND(AY94, 2)</f>
        <v>0</v>
      </c>
      <c r="AL30" s="232"/>
      <c r="AM30" s="232"/>
      <c r="AN30" s="232"/>
      <c r="AO30" s="232"/>
      <c r="AP30" s="40"/>
      <c r="AQ30" s="40"/>
      <c r="AR30" s="41"/>
      <c r="AS30" s="42"/>
      <c r="AT30" s="42"/>
      <c r="AU30" s="42"/>
      <c r="AV30" s="42"/>
      <c r="AW30" s="42"/>
      <c r="AX30" s="42"/>
      <c r="AY30" s="42"/>
      <c r="AZ30" s="42"/>
      <c r="BG30" s="243"/>
    </row>
    <row r="31" spans="1:71" s="3" customFormat="1" ht="14.45" hidden="1" customHeight="1">
      <c r="B31" s="37"/>
      <c r="C31" s="38"/>
      <c r="D31" s="38"/>
      <c r="E31" s="38"/>
      <c r="F31" s="26" t="s">
        <v>38</v>
      </c>
      <c r="G31" s="38"/>
      <c r="H31" s="38"/>
      <c r="I31" s="38"/>
      <c r="J31" s="38"/>
      <c r="K31" s="38"/>
      <c r="L31" s="240">
        <v>0.2</v>
      </c>
      <c r="M31" s="239"/>
      <c r="N31" s="239"/>
      <c r="O31" s="239"/>
      <c r="P31" s="239"/>
      <c r="Q31" s="38"/>
      <c r="R31" s="38"/>
      <c r="S31" s="38"/>
      <c r="T31" s="38"/>
      <c r="U31" s="38"/>
      <c r="V31" s="38"/>
      <c r="W31" s="238">
        <f>ROUND(BD94, 2)</f>
        <v>0</v>
      </c>
      <c r="X31" s="239"/>
      <c r="Y31" s="239"/>
      <c r="Z31" s="239"/>
      <c r="AA31" s="239"/>
      <c r="AB31" s="239"/>
      <c r="AC31" s="239"/>
      <c r="AD31" s="239"/>
      <c r="AE31" s="239"/>
      <c r="AF31" s="38"/>
      <c r="AG31" s="38"/>
      <c r="AH31" s="38"/>
      <c r="AI31" s="38"/>
      <c r="AJ31" s="38"/>
      <c r="AK31" s="238">
        <v>0</v>
      </c>
      <c r="AL31" s="239"/>
      <c r="AM31" s="239"/>
      <c r="AN31" s="239"/>
      <c r="AO31" s="239"/>
      <c r="AP31" s="38"/>
      <c r="AQ31" s="38"/>
      <c r="AR31" s="43"/>
      <c r="BG31" s="243"/>
    </row>
    <row r="32" spans="1:71" s="3" customFormat="1" ht="14.45" hidden="1" customHeight="1">
      <c r="B32" s="37"/>
      <c r="C32" s="38"/>
      <c r="D32" s="38"/>
      <c r="E32" s="38"/>
      <c r="F32" s="26" t="s">
        <v>39</v>
      </c>
      <c r="G32" s="38"/>
      <c r="H32" s="38"/>
      <c r="I32" s="38"/>
      <c r="J32" s="38"/>
      <c r="K32" s="38"/>
      <c r="L32" s="240">
        <v>0.2</v>
      </c>
      <c r="M32" s="239"/>
      <c r="N32" s="239"/>
      <c r="O32" s="239"/>
      <c r="P32" s="239"/>
      <c r="Q32" s="38"/>
      <c r="R32" s="38"/>
      <c r="S32" s="38"/>
      <c r="T32" s="38"/>
      <c r="U32" s="38"/>
      <c r="V32" s="38"/>
      <c r="W32" s="238">
        <f>ROUND(BE94, 2)</f>
        <v>0</v>
      </c>
      <c r="X32" s="239"/>
      <c r="Y32" s="239"/>
      <c r="Z32" s="239"/>
      <c r="AA32" s="239"/>
      <c r="AB32" s="239"/>
      <c r="AC32" s="239"/>
      <c r="AD32" s="239"/>
      <c r="AE32" s="239"/>
      <c r="AF32" s="38"/>
      <c r="AG32" s="38"/>
      <c r="AH32" s="38"/>
      <c r="AI32" s="38"/>
      <c r="AJ32" s="38"/>
      <c r="AK32" s="238">
        <v>0</v>
      </c>
      <c r="AL32" s="239"/>
      <c r="AM32" s="239"/>
      <c r="AN32" s="239"/>
      <c r="AO32" s="239"/>
      <c r="AP32" s="38"/>
      <c r="AQ32" s="38"/>
      <c r="AR32" s="43"/>
      <c r="BG32" s="243"/>
    </row>
    <row r="33" spans="1:59" s="3" customFormat="1" ht="14.45" hidden="1" customHeight="1">
      <c r="B33" s="37"/>
      <c r="C33" s="38"/>
      <c r="D33" s="38"/>
      <c r="E33" s="38"/>
      <c r="F33" s="39" t="s">
        <v>40</v>
      </c>
      <c r="G33" s="38"/>
      <c r="H33" s="38"/>
      <c r="I33" s="38"/>
      <c r="J33" s="38"/>
      <c r="K33" s="38"/>
      <c r="L33" s="233">
        <v>0</v>
      </c>
      <c r="M33" s="232"/>
      <c r="N33" s="232"/>
      <c r="O33" s="232"/>
      <c r="P33" s="232"/>
      <c r="Q33" s="40"/>
      <c r="R33" s="40"/>
      <c r="S33" s="40"/>
      <c r="T33" s="40"/>
      <c r="U33" s="40"/>
      <c r="V33" s="40"/>
      <c r="W33" s="231">
        <f>ROUND(BF94, 2)</f>
        <v>0</v>
      </c>
      <c r="X33" s="232"/>
      <c r="Y33" s="232"/>
      <c r="Z33" s="232"/>
      <c r="AA33" s="232"/>
      <c r="AB33" s="232"/>
      <c r="AC33" s="232"/>
      <c r="AD33" s="232"/>
      <c r="AE33" s="232"/>
      <c r="AF33" s="40"/>
      <c r="AG33" s="40"/>
      <c r="AH33" s="40"/>
      <c r="AI33" s="40"/>
      <c r="AJ33" s="40"/>
      <c r="AK33" s="231">
        <v>0</v>
      </c>
      <c r="AL33" s="232"/>
      <c r="AM33" s="232"/>
      <c r="AN33" s="232"/>
      <c r="AO33" s="232"/>
      <c r="AP33" s="40"/>
      <c r="AQ33" s="40"/>
      <c r="AR33" s="41"/>
      <c r="AS33" s="42"/>
      <c r="AT33" s="42"/>
      <c r="AU33" s="42"/>
      <c r="AV33" s="42"/>
      <c r="AW33" s="42"/>
      <c r="AX33" s="42"/>
      <c r="AY33" s="42"/>
      <c r="AZ33" s="42"/>
      <c r="BG33" s="243"/>
    </row>
    <row r="34" spans="1:59" s="2" customFormat="1" ht="6.95" customHeight="1">
      <c r="A34" s="31"/>
      <c r="B34" s="32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6"/>
      <c r="BG34" s="242"/>
    </row>
    <row r="35" spans="1:59" s="2" customFormat="1" ht="25.9" customHeight="1">
      <c r="A35" s="31"/>
      <c r="B35" s="32"/>
      <c r="C35" s="44"/>
      <c r="D35" s="45" t="s">
        <v>41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7" t="s">
        <v>42</v>
      </c>
      <c r="U35" s="46"/>
      <c r="V35" s="46"/>
      <c r="W35" s="46"/>
      <c r="X35" s="237" t="s">
        <v>43</v>
      </c>
      <c r="Y35" s="235"/>
      <c r="Z35" s="235"/>
      <c r="AA35" s="235"/>
      <c r="AB35" s="235"/>
      <c r="AC35" s="46"/>
      <c r="AD35" s="46"/>
      <c r="AE35" s="46"/>
      <c r="AF35" s="46"/>
      <c r="AG35" s="46"/>
      <c r="AH35" s="46"/>
      <c r="AI35" s="46"/>
      <c r="AJ35" s="46"/>
      <c r="AK35" s="234">
        <f>SUM(AK26:AK33)</f>
        <v>0</v>
      </c>
      <c r="AL35" s="235"/>
      <c r="AM35" s="235"/>
      <c r="AN35" s="235"/>
      <c r="AO35" s="236"/>
      <c r="AP35" s="44"/>
      <c r="AQ35" s="44"/>
      <c r="AR35" s="36"/>
      <c r="BG35" s="31"/>
    </row>
    <row r="36" spans="1:59" s="2" customFormat="1" ht="6.95" customHeight="1">
      <c r="A36" s="31"/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6"/>
      <c r="BG36" s="31"/>
    </row>
    <row r="37" spans="1:59" s="2" customFormat="1" ht="14.45" customHeight="1">
      <c r="A37" s="31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6"/>
      <c r="BG37" s="31"/>
    </row>
    <row r="38" spans="1:59" s="1" customFormat="1" ht="14.45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pans="1:59" s="1" customFormat="1" ht="14.45" customHeigh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pans="1:59" s="1" customFormat="1" ht="14.45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pans="1:59" s="1" customFormat="1" ht="14.45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pans="1:59" s="1" customFormat="1" ht="14.45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pans="1:59" s="1" customFormat="1" ht="14.45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pans="1:59" s="1" customFormat="1" ht="14.45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pans="1:59" s="1" customFormat="1" ht="14.45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pans="1:59" s="1" customFormat="1" ht="14.45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pans="1:59" s="1" customFormat="1" ht="14.45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pans="1:59" s="1" customFormat="1" ht="14.45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pans="1:59" s="2" customFormat="1" ht="14.45" customHeight="1">
      <c r="B49" s="48"/>
      <c r="C49" s="49"/>
      <c r="D49" s="50" t="s">
        <v>44</v>
      </c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0" t="s">
        <v>45</v>
      </c>
      <c r="AI49" s="51"/>
      <c r="AJ49" s="51"/>
      <c r="AK49" s="51"/>
      <c r="AL49" s="51"/>
      <c r="AM49" s="51"/>
      <c r="AN49" s="51"/>
      <c r="AO49" s="51"/>
      <c r="AP49" s="49"/>
      <c r="AQ49" s="49"/>
      <c r="AR49" s="52"/>
    </row>
    <row r="50" spans="1:59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 spans="1:59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 spans="1:59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 spans="1:59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 spans="1:59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 spans="1:59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 spans="1:59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 spans="1:59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 spans="1:59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 spans="1:59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pans="1:59" s="2" customFormat="1" ht="12.75">
      <c r="A60" s="31"/>
      <c r="B60" s="32"/>
      <c r="C60" s="33"/>
      <c r="D60" s="53" t="s">
        <v>46</v>
      </c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53" t="s">
        <v>47</v>
      </c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53" t="s">
        <v>46</v>
      </c>
      <c r="AI60" s="35"/>
      <c r="AJ60" s="35"/>
      <c r="AK60" s="35"/>
      <c r="AL60" s="35"/>
      <c r="AM60" s="53" t="s">
        <v>47</v>
      </c>
      <c r="AN60" s="35"/>
      <c r="AO60" s="35"/>
      <c r="AP60" s="33"/>
      <c r="AQ60" s="33"/>
      <c r="AR60" s="36"/>
      <c r="BG60" s="31"/>
    </row>
    <row r="61" spans="1:59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 spans="1:59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 spans="1:59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pans="1:59" s="2" customFormat="1" ht="12.75">
      <c r="A64" s="31"/>
      <c r="B64" s="32"/>
      <c r="C64" s="33"/>
      <c r="D64" s="50" t="s">
        <v>48</v>
      </c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0" t="s">
        <v>49</v>
      </c>
      <c r="AI64" s="54"/>
      <c r="AJ64" s="54"/>
      <c r="AK64" s="54"/>
      <c r="AL64" s="54"/>
      <c r="AM64" s="54"/>
      <c r="AN64" s="54"/>
      <c r="AO64" s="54"/>
      <c r="AP64" s="33"/>
      <c r="AQ64" s="33"/>
      <c r="AR64" s="36"/>
      <c r="BG64" s="31"/>
    </row>
    <row r="65" spans="1:59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 spans="1:59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 spans="1:59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 spans="1:59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 spans="1:59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 spans="1:59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 spans="1:59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 spans="1:59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 spans="1:59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 spans="1:59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pans="1:59" s="2" customFormat="1" ht="12.75">
      <c r="A75" s="31"/>
      <c r="B75" s="32"/>
      <c r="C75" s="33"/>
      <c r="D75" s="53" t="s">
        <v>46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53" t="s">
        <v>47</v>
      </c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53" t="s">
        <v>46</v>
      </c>
      <c r="AI75" s="35"/>
      <c r="AJ75" s="35"/>
      <c r="AK75" s="35"/>
      <c r="AL75" s="35"/>
      <c r="AM75" s="53" t="s">
        <v>47</v>
      </c>
      <c r="AN75" s="35"/>
      <c r="AO75" s="35"/>
      <c r="AP75" s="33"/>
      <c r="AQ75" s="33"/>
      <c r="AR75" s="36"/>
      <c r="BG75" s="31"/>
    </row>
    <row r="76" spans="1:59" s="2" customFormat="1">
      <c r="A76" s="31"/>
      <c r="B76" s="32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6"/>
      <c r="BG76" s="31"/>
    </row>
    <row r="77" spans="1:59" s="2" customFormat="1" ht="6.95" customHeight="1">
      <c r="A77" s="31"/>
      <c r="B77" s="55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56"/>
      <c r="AN77" s="56"/>
      <c r="AO77" s="56"/>
      <c r="AP77" s="56"/>
      <c r="AQ77" s="56"/>
      <c r="AR77" s="36"/>
      <c r="BG77" s="31"/>
    </row>
    <row r="81" spans="1:91" s="2" customFormat="1" ht="6.95" customHeight="1">
      <c r="A81" s="31"/>
      <c r="B81" s="57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36"/>
      <c r="BG81" s="31"/>
    </row>
    <row r="82" spans="1:91" s="2" customFormat="1" ht="24.95" customHeight="1">
      <c r="A82" s="31"/>
      <c r="B82" s="32"/>
      <c r="C82" s="20" t="s">
        <v>50</v>
      </c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6"/>
      <c r="BG82" s="31"/>
    </row>
    <row r="83" spans="1:91" s="2" customFormat="1" ht="6.95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6"/>
      <c r="BG83" s="31"/>
    </row>
    <row r="84" spans="1:91" s="4" customFormat="1" ht="12" customHeight="1">
      <c r="B84" s="59"/>
      <c r="C84" s="26" t="s">
        <v>13</v>
      </c>
      <c r="D84" s="60"/>
      <c r="E84" s="60"/>
      <c r="F84" s="60"/>
      <c r="G84" s="60"/>
      <c r="H84" s="60"/>
      <c r="I84" s="60"/>
      <c r="J84" s="60"/>
      <c r="K84" s="60"/>
      <c r="L84" s="60" t="str">
        <f>K5</f>
        <v>002</v>
      </c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N84" s="60"/>
      <c r="AO84" s="60"/>
      <c r="AP84" s="60"/>
      <c r="AQ84" s="60"/>
      <c r="AR84" s="61"/>
    </row>
    <row r="85" spans="1:91" s="5" customFormat="1" ht="36.950000000000003" customHeight="1">
      <c r="B85" s="62"/>
      <c r="C85" s="63" t="s">
        <v>16</v>
      </c>
      <c r="D85" s="64"/>
      <c r="E85" s="64"/>
      <c r="F85" s="64"/>
      <c r="G85" s="64"/>
      <c r="H85" s="64"/>
      <c r="I85" s="64"/>
      <c r="J85" s="64"/>
      <c r="K85" s="64"/>
      <c r="L85" s="263" t="str">
        <f>K6</f>
        <v>Objekt nocľahárne</v>
      </c>
      <c r="M85" s="264"/>
      <c r="N85" s="264"/>
      <c r="O85" s="264"/>
      <c r="P85" s="264"/>
      <c r="Q85" s="264"/>
      <c r="R85" s="264"/>
      <c r="S85" s="264"/>
      <c r="T85" s="264"/>
      <c r="U85" s="264"/>
      <c r="V85" s="264"/>
      <c r="W85" s="264"/>
      <c r="X85" s="264"/>
      <c r="Y85" s="264"/>
      <c r="Z85" s="264"/>
      <c r="AA85" s="264"/>
      <c r="AB85" s="264"/>
      <c r="AC85" s="264"/>
      <c r="AD85" s="264"/>
      <c r="AE85" s="264"/>
      <c r="AF85" s="264"/>
      <c r="AG85" s="264"/>
      <c r="AH85" s="264"/>
      <c r="AI85" s="264"/>
      <c r="AJ85" s="264"/>
      <c r="AK85" s="264"/>
      <c r="AL85" s="264"/>
      <c r="AM85" s="264"/>
      <c r="AN85" s="264"/>
      <c r="AO85" s="264"/>
      <c r="AP85" s="64"/>
      <c r="AQ85" s="64"/>
      <c r="AR85" s="65"/>
    </row>
    <row r="86" spans="1:91" s="2" customFormat="1" ht="6.95" customHeight="1">
      <c r="A86" s="31"/>
      <c r="B86" s="32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6"/>
      <c r="BG86" s="31"/>
    </row>
    <row r="87" spans="1:91" s="2" customFormat="1" ht="12" customHeight="1">
      <c r="A87" s="31"/>
      <c r="B87" s="32"/>
      <c r="C87" s="26" t="s">
        <v>20</v>
      </c>
      <c r="D87" s="33"/>
      <c r="E87" s="33"/>
      <c r="F87" s="33"/>
      <c r="G87" s="33"/>
      <c r="H87" s="33"/>
      <c r="I87" s="33"/>
      <c r="J87" s="33"/>
      <c r="K87" s="33"/>
      <c r="L87" s="66" t="str">
        <f>IF(K8="","",K8)</f>
        <v xml:space="preserve"> </v>
      </c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26" t="s">
        <v>22</v>
      </c>
      <c r="AJ87" s="33"/>
      <c r="AK87" s="33"/>
      <c r="AL87" s="33"/>
      <c r="AM87" s="265" t="str">
        <f>IF(AN8= "","",AN8)</f>
        <v/>
      </c>
      <c r="AN87" s="265"/>
      <c r="AO87" s="33"/>
      <c r="AP87" s="33"/>
      <c r="AQ87" s="33"/>
      <c r="AR87" s="36"/>
      <c r="BG87" s="31"/>
    </row>
    <row r="88" spans="1:91" s="2" customFormat="1" ht="6.95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6"/>
      <c r="BG88" s="31"/>
    </row>
    <row r="89" spans="1:91" s="2" customFormat="1" ht="15.2" customHeight="1">
      <c r="A89" s="31"/>
      <c r="B89" s="32"/>
      <c r="C89" s="26" t="s">
        <v>23</v>
      </c>
      <c r="D89" s="33"/>
      <c r="E89" s="33"/>
      <c r="F89" s="33"/>
      <c r="G89" s="33"/>
      <c r="H89" s="33"/>
      <c r="I89" s="33"/>
      <c r="J89" s="33"/>
      <c r="K89" s="33"/>
      <c r="L89" s="60" t="str">
        <f>IF(E11= "","",E11)</f>
        <v xml:space="preserve"> </v>
      </c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26" t="s">
        <v>28</v>
      </c>
      <c r="AJ89" s="33"/>
      <c r="AK89" s="33"/>
      <c r="AL89" s="33"/>
      <c r="AM89" s="266" t="str">
        <f>IF(E17="","",E17)</f>
        <v xml:space="preserve"> </v>
      </c>
      <c r="AN89" s="267"/>
      <c r="AO89" s="267"/>
      <c r="AP89" s="267"/>
      <c r="AQ89" s="33"/>
      <c r="AR89" s="36"/>
      <c r="AS89" s="268" t="s">
        <v>51</v>
      </c>
      <c r="AT89" s="269"/>
      <c r="AU89" s="68"/>
      <c r="AV89" s="68"/>
      <c r="AW89" s="68"/>
      <c r="AX89" s="68"/>
      <c r="AY89" s="68"/>
      <c r="AZ89" s="68"/>
      <c r="BA89" s="68"/>
      <c r="BB89" s="68"/>
      <c r="BC89" s="68"/>
      <c r="BD89" s="68"/>
      <c r="BE89" s="68"/>
      <c r="BF89" s="69"/>
      <c r="BG89" s="31"/>
    </row>
    <row r="90" spans="1:91" s="2" customFormat="1" ht="15.2" customHeight="1">
      <c r="A90" s="31"/>
      <c r="B90" s="32"/>
      <c r="C90" s="26" t="s">
        <v>26</v>
      </c>
      <c r="D90" s="33"/>
      <c r="E90" s="33"/>
      <c r="F90" s="33"/>
      <c r="G90" s="33"/>
      <c r="H90" s="33"/>
      <c r="I90" s="33"/>
      <c r="J90" s="33"/>
      <c r="K90" s="33"/>
      <c r="L90" s="60" t="str">
        <f>IF(E14= "Vyplň údaj","",E14)</f>
        <v/>
      </c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26" t="s">
        <v>29</v>
      </c>
      <c r="AJ90" s="33"/>
      <c r="AK90" s="33"/>
      <c r="AL90" s="33"/>
      <c r="AM90" s="266" t="str">
        <f>IF(E20="","",E20)</f>
        <v xml:space="preserve"> </v>
      </c>
      <c r="AN90" s="267"/>
      <c r="AO90" s="267"/>
      <c r="AP90" s="267"/>
      <c r="AQ90" s="33"/>
      <c r="AR90" s="36"/>
      <c r="AS90" s="270"/>
      <c r="AT90" s="271"/>
      <c r="AU90" s="70"/>
      <c r="AV90" s="70"/>
      <c r="AW90" s="70"/>
      <c r="AX90" s="70"/>
      <c r="AY90" s="70"/>
      <c r="AZ90" s="70"/>
      <c r="BA90" s="70"/>
      <c r="BB90" s="70"/>
      <c r="BC90" s="70"/>
      <c r="BD90" s="70"/>
      <c r="BE90" s="70"/>
      <c r="BF90" s="71"/>
      <c r="BG90" s="31"/>
    </row>
    <row r="91" spans="1:91" s="2" customFormat="1" ht="10.9" customHeight="1">
      <c r="A91" s="31"/>
      <c r="B91" s="32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6"/>
      <c r="AS91" s="272"/>
      <c r="AT91" s="273"/>
      <c r="AU91" s="72"/>
      <c r="AV91" s="72"/>
      <c r="AW91" s="72"/>
      <c r="AX91" s="72"/>
      <c r="AY91" s="72"/>
      <c r="AZ91" s="72"/>
      <c r="BA91" s="72"/>
      <c r="BB91" s="72"/>
      <c r="BC91" s="72"/>
      <c r="BD91" s="72"/>
      <c r="BE91" s="72"/>
      <c r="BF91" s="73"/>
      <c r="BG91" s="31"/>
    </row>
    <row r="92" spans="1:91" s="2" customFormat="1" ht="29.25" customHeight="1">
      <c r="A92" s="31"/>
      <c r="B92" s="32"/>
      <c r="C92" s="256" t="s">
        <v>52</v>
      </c>
      <c r="D92" s="257"/>
      <c r="E92" s="257"/>
      <c r="F92" s="257"/>
      <c r="G92" s="257"/>
      <c r="H92" s="74"/>
      <c r="I92" s="259" t="s">
        <v>53</v>
      </c>
      <c r="J92" s="257"/>
      <c r="K92" s="257"/>
      <c r="L92" s="257"/>
      <c r="M92" s="257"/>
      <c r="N92" s="257"/>
      <c r="O92" s="257"/>
      <c r="P92" s="257"/>
      <c r="Q92" s="257"/>
      <c r="R92" s="257"/>
      <c r="S92" s="257"/>
      <c r="T92" s="257"/>
      <c r="U92" s="257"/>
      <c r="V92" s="257"/>
      <c r="W92" s="257"/>
      <c r="X92" s="257"/>
      <c r="Y92" s="257"/>
      <c r="Z92" s="257"/>
      <c r="AA92" s="257"/>
      <c r="AB92" s="257"/>
      <c r="AC92" s="257"/>
      <c r="AD92" s="257"/>
      <c r="AE92" s="257"/>
      <c r="AF92" s="257"/>
      <c r="AG92" s="258" t="s">
        <v>54</v>
      </c>
      <c r="AH92" s="257"/>
      <c r="AI92" s="257"/>
      <c r="AJ92" s="257"/>
      <c r="AK92" s="257"/>
      <c r="AL92" s="257"/>
      <c r="AM92" s="257"/>
      <c r="AN92" s="259" t="s">
        <v>55</v>
      </c>
      <c r="AO92" s="257"/>
      <c r="AP92" s="260"/>
      <c r="AQ92" s="75" t="s">
        <v>56</v>
      </c>
      <c r="AR92" s="36"/>
      <c r="AS92" s="76" t="s">
        <v>57</v>
      </c>
      <c r="AT92" s="77" t="s">
        <v>58</v>
      </c>
      <c r="AU92" s="77" t="s">
        <v>59</v>
      </c>
      <c r="AV92" s="77" t="s">
        <v>60</v>
      </c>
      <c r="AW92" s="77" t="s">
        <v>61</v>
      </c>
      <c r="AX92" s="77" t="s">
        <v>62</v>
      </c>
      <c r="AY92" s="77" t="s">
        <v>63</v>
      </c>
      <c r="AZ92" s="77" t="s">
        <v>64</v>
      </c>
      <c r="BA92" s="77" t="s">
        <v>65</v>
      </c>
      <c r="BB92" s="77" t="s">
        <v>66</v>
      </c>
      <c r="BC92" s="77" t="s">
        <v>67</v>
      </c>
      <c r="BD92" s="77" t="s">
        <v>68</v>
      </c>
      <c r="BE92" s="77" t="s">
        <v>69</v>
      </c>
      <c r="BF92" s="78" t="s">
        <v>70</v>
      </c>
      <c r="BG92" s="31"/>
    </row>
    <row r="93" spans="1:91" s="2" customFormat="1" ht="10.9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6"/>
      <c r="AS93" s="79"/>
      <c r="AT93" s="80"/>
      <c r="AU93" s="80"/>
      <c r="AV93" s="80"/>
      <c r="AW93" s="80"/>
      <c r="AX93" s="80"/>
      <c r="AY93" s="80"/>
      <c r="AZ93" s="80"/>
      <c r="BA93" s="80"/>
      <c r="BB93" s="80"/>
      <c r="BC93" s="80"/>
      <c r="BD93" s="80"/>
      <c r="BE93" s="80"/>
      <c r="BF93" s="81"/>
      <c r="BG93" s="31"/>
    </row>
    <row r="94" spans="1:91" s="6" customFormat="1" ht="32.450000000000003" customHeight="1">
      <c r="B94" s="82"/>
      <c r="C94" s="83" t="s">
        <v>71</v>
      </c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/>
      <c r="AC94" s="84"/>
      <c r="AD94" s="84"/>
      <c r="AE94" s="84"/>
      <c r="AF94" s="84"/>
      <c r="AG94" s="261">
        <f>ROUND(SUM(AG95:AG99),2)</f>
        <v>0</v>
      </c>
      <c r="AH94" s="261"/>
      <c r="AI94" s="261"/>
      <c r="AJ94" s="261"/>
      <c r="AK94" s="261"/>
      <c r="AL94" s="261"/>
      <c r="AM94" s="261"/>
      <c r="AN94" s="262">
        <f t="shared" ref="AN94:AN99" si="0">SUM(AG94,AV94)</f>
        <v>0</v>
      </c>
      <c r="AO94" s="262"/>
      <c r="AP94" s="262"/>
      <c r="AQ94" s="86" t="s">
        <v>1</v>
      </c>
      <c r="AR94" s="87"/>
      <c r="AS94" s="88">
        <f>ROUND(SUM(AS95:AS99),2)</f>
        <v>0</v>
      </c>
      <c r="AT94" s="89">
        <f>ROUND(SUM(AT95:AT99),2)</f>
        <v>0</v>
      </c>
      <c r="AU94" s="90">
        <f>ROUND(SUM(AU95:AU99),2)</f>
        <v>0</v>
      </c>
      <c r="AV94" s="90">
        <f t="shared" ref="AV94:AV99" si="1">ROUND(SUM(AX94:AY94),2)</f>
        <v>0</v>
      </c>
      <c r="AW94" s="91">
        <f>ROUND(SUM(AW95:AW99),5)</f>
        <v>0</v>
      </c>
      <c r="AX94" s="90">
        <f>ROUND(BB94*L29,2)</f>
        <v>0</v>
      </c>
      <c r="AY94" s="90">
        <f>ROUND(BC94*L30,2)</f>
        <v>0</v>
      </c>
      <c r="AZ94" s="90">
        <f>ROUND(BD94*L29,2)</f>
        <v>0</v>
      </c>
      <c r="BA94" s="90">
        <f>ROUND(BE94*L30,2)</f>
        <v>0</v>
      </c>
      <c r="BB94" s="90">
        <f>ROUND(SUM(BB95:BB99),2)</f>
        <v>0</v>
      </c>
      <c r="BC94" s="90">
        <f>ROUND(SUM(BC95:BC99),2)</f>
        <v>0</v>
      </c>
      <c r="BD94" s="90">
        <f>ROUND(SUM(BD95:BD99),2)</f>
        <v>0</v>
      </c>
      <c r="BE94" s="90">
        <f>ROUND(SUM(BE95:BE99),2)</f>
        <v>0</v>
      </c>
      <c r="BF94" s="92">
        <f>ROUND(SUM(BF95:BF99),2)</f>
        <v>0</v>
      </c>
      <c r="BS94" s="93" t="s">
        <v>72</v>
      </c>
      <c r="BT94" s="93" t="s">
        <v>73</v>
      </c>
      <c r="BU94" s="94" t="s">
        <v>74</v>
      </c>
      <c r="BV94" s="93" t="s">
        <v>75</v>
      </c>
      <c r="BW94" s="93" t="s">
        <v>6</v>
      </c>
      <c r="BX94" s="93" t="s">
        <v>76</v>
      </c>
      <c r="CL94" s="93" t="s">
        <v>1</v>
      </c>
    </row>
    <row r="95" spans="1:91" s="7" customFormat="1" ht="16.5" customHeight="1">
      <c r="A95" s="95" t="s">
        <v>77</v>
      </c>
      <c r="B95" s="96"/>
      <c r="C95" s="97"/>
      <c r="D95" s="255" t="s">
        <v>78</v>
      </c>
      <c r="E95" s="255"/>
      <c r="F95" s="255"/>
      <c r="G95" s="255"/>
      <c r="H95" s="255"/>
      <c r="I95" s="98"/>
      <c r="J95" s="255" t="s">
        <v>79</v>
      </c>
      <c r="K95" s="255"/>
      <c r="L95" s="255"/>
      <c r="M95" s="255"/>
      <c r="N95" s="255"/>
      <c r="O95" s="255"/>
      <c r="P95" s="255"/>
      <c r="Q95" s="255"/>
      <c r="R95" s="255"/>
      <c r="S95" s="255"/>
      <c r="T95" s="255"/>
      <c r="U95" s="255"/>
      <c r="V95" s="255"/>
      <c r="W95" s="255"/>
      <c r="X95" s="255"/>
      <c r="Y95" s="255"/>
      <c r="Z95" s="255"/>
      <c r="AA95" s="255"/>
      <c r="AB95" s="255"/>
      <c r="AC95" s="255"/>
      <c r="AD95" s="255"/>
      <c r="AE95" s="255"/>
      <c r="AF95" s="255"/>
      <c r="AG95" s="253">
        <f>'01-1 - SO-01 Objekt nocľa...'!K32</f>
        <v>0</v>
      </c>
      <c r="AH95" s="254"/>
      <c r="AI95" s="254"/>
      <c r="AJ95" s="254"/>
      <c r="AK95" s="254"/>
      <c r="AL95" s="254"/>
      <c r="AM95" s="254"/>
      <c r="AN95" s="253">
        <f t="shared" si="0"/>
        <v>0</v>
      </c>
      <c r="AO95" s="254"/>
      <c r="AP95" s="254"/>
      <c r="AQ95" s="99" t="s">
        <v>80</v>
      </c>
      <c r="AR95" s="100"/>
      <c r="AS95" s="101">
        <f>'01-1 - SO-01 Objekt nocľa...'!K30</f>
        <v>0</v>
      </c>
      <c r="AT95" s="102">
        <f>'01-1 - SO-01 Objekt nocľa...'!K31</f>
        <v>0</v>
      </c>
      <c r="AU95" s="102">
        <v>0</v>
      </c>
      <c r="AV95" s="102">
        <f t="shared" si="1"/>
        <v>0</v>
      </c>
      <c r="AW95" s="103">
        <f>'01-1 - SO-01 Objekt nocľa...'!T148</f>
        <v>0</v>
      </c>
      <c r="AX95" s="102">
        <f>'01-1 - SO-01 Objekt nocľa...'!K35</f>
        <v>0</v>
      </c>
      <c r="AY95" s="102">
        <f>'01-1 - SO-01 Objekt nocľa...'!K36</f>
        <v>0</v>
      </c>
      <c r="AZ95" s="102">
        <f>'01-1 - SO-01 Objekt nocľa...'!K37</f>
        <v>0</v>
      </c>
      <c r="BA95" s="102">
        <f>'01-1 - SO-01 Objekt nocľa...'!K38</f>
        <v>0</v>
      </c>
      <c r="BB95" s="102">
        <f>'01-1 - SO-01 Objekt nocľa...'!F35</f>
        <v>0</v>
      </c>
      <c r="BC95" s="102">
        <f>'01-1 - SO-01 Objekt nocľa...'!F36</f>
        <v>0</v>
      </c>
      <c r="BD95" s="102">
        <f>'01-1 - SO-01 Objekt nocľa...'!F37</f>
        <v>0</v>
      </c>
      <c r="BE95" s="102">
        <f>'01-1 - SO-01 Objekt nocľa...'!F38</f>
        <v>0</v>
      </c>
      <c r="BF95" s="104">
        <f>'01-1 - SO-01 Objekt nocľa...'!F39</f>
        <v>0</v>
      </c>
      <c r="BT95" s="105" t="s">
        <v>81</v>
      </c>
      <c r="BV95" s="105" t="s">
        <v>75</v>
      </c>
      <c r="BW95" s="105" t="s">
        <v>82</v>
      </c>
      <c r="BX95" s="105" t="s">
        <v>6</v>
      </c>
      <c r="CL95" s="105" t="s">
        <v>21</v>
      </c>
      <c r="CM95" s="105" t="s">
        <v>73</v>
      </c>
    </row>
    <row r="96" spans="1:91" s="7" customFormat="1" ht="16.5" customHeight="1">
      <c r="A96" s="95" t="s">
        <v>77</v>
      </c>
      <c r="B96" s="96"/>
      <c r="C96" s="97"/>
      <c r="D96" s="255" t="s">
        <v>83</v>
      </c>
      <c r="E96" s="255"/>
      <c r="F96" s="255"/>
      <c r="G96" s="255"/>
      <c r="H96" s="255"/>
      <c r="I96" s="98"/>
      <c r="J96" s="255" t="s">
        <v>84</v>
      </c>
      <c r="K96" s="255"/>
      <c r="L96" s="255"/>
      <c r="M96" s="255"/>
      <c r="N96" s="255"/>
      <c r="O96" s="255"/>
      <c r="P96" s="255"/>
      <c r="Q96" s="255"/>
      <c r="R96" s="255"/>
      <c r="S96" s="255"/>
      <c r="T96" s="255"/>
      <c r="U96" s="255"/>
      <c r="V96" s="255"/>
      <c r="W96" s="255"/>
      <c r="X96" s="255"/>
      <c r="Y96" s="255"/>
      <c r="Z96" s="255"/>
      <c r="AA96" s="255"/>
      <c r="AB96" s="255"/>
      <c r="AC96" s="255"/>
      <c r="AD96" s="255"/>
      <c r="AE96" s="255"/>
      <c r="AF96" s="255"/>
      <c r="AG96" s="253">
        <f>'01-2 - SO-04 Oplotenie'!K32</f>
        <v>0</v>
      </c>
      <c r="AH96" s="254"/>
      <c r="AI96" s="254"/>
      <c r="AJ96" s="254"/>
      <c r="AK96" s="254"/>
      <c r="AL96" s="254"/>
      <c r="AM96" s="254"/>
      <c r="AN96" s="253">
        <f t="shared" si="0"/>
        <v>0</v>
      </c>
      <c r="AO96" s="254"/>
      <c r="AP96" s="254"/>
      <c r="AQ96" s="99" t="s">
        <v>80</v>
      </c>
      <c r="AR96" s="100"/>
      <c r="AS96" s="101">
        <f>'01-2 - SO-04 Oplotenie'!K30</f>
        <v>0</v>
      </c>
      <c r="AT96" s="102">
        <f>'01-2 - SO-04 Oplotenie'!K31</f>
        <v>0</v>
      </c>
      <c r="AU96" s="102">
        <v>0</v>
      </c>
      <c r="AV96" s="102">
        <f t="shared" si="1"/>
        <v>0</v>
      </c>
      <c r="AW96" s="103">
        <f>'01-2 - SO-04 Oplotenie'!T125</f>
        <v>0</v>
      </c>
      <c r="AX96" s="102">
        <f>'01-2 - SO-04 Oplotenie'!K35</f>
        <v>0</v>
      </c>
      <c r="AY96" s="102">
        <f>'01-2 - SO-04 Oplotenie'!K36</f>
        <v>0</v>
      </c>
      <c r="AZ96" s="102">
        <f>'01-2 - SO-04 Oplotenie'!K37</f>
        <v>0</v>
      </c>
      <c r="BA96" s="102">
        <f>'01-2 - SO-04 Oplotenie'!K38</f>
        <v>0</v>
      </c>
      <c r="BB96" s="102">
        <f>'01-2 - SO-04 Oplotenie'!F35</f>
        <v>0</v>
      </c>
      <c r="BC96" s="102">
        <f>'01-2 - SO-04 Oplotenie'!F36</f>
        <v>0</v>
      </c>
      <c r="BD96" s="102">
        <f>'01-2 - SO-04 Oplotenie'!F37</f>
        <v>0</v>
      </c>
      <c r="BE96" s="102">
        <f>'01-2 - SO-04 Oplotenie'!F38</f>
        <v>0</v>
      </c>
      <c r="BF96" s="104">
        <f>'01-2 - SO-04 Oplotenie'!F39</f>
        <v>0</v>
      </c>
      <c r="BT96" s="105" t="s">
        <v>81</v>
      </c>
      <c r="BV96" s="105" t="s">
        <v>75</v>
      </c>
      <c r="BW96" s="105" t="s">
        <v>85</v>
      </c>
      <c r="BX96" s="105" t="s">
        <v>6</v>
      </c>
      <c r="CL96" s="105" t="s">
        <v>86</v>
      </c>
      <c r="CM96" s="105" t="s">
        <v>73</v>
      </c>
    </row>
    <row r="97" spans="1:91" s="7" customFormat="1" ht="16.5" customHeight="1">
      <c r="A97" s="95" t="s">
        <v>77</v>
      </c>
      <c r="B97" s="96"/>
      <c r="C97" s="97"/>
      <c r="D97" s="255" t="s">
        <v>87</v>
      </c>
      <c r="E97" s="255"/>
      <c r="F97" s="255"/>
      <c r="G97" s="255"/>
      <c r="H97" s="255"/>
      <c r="I97" s="98"/>
      <c r="J97" s="255" t="s">
        <v>88</v>
      </c>
      <c r="K97" s="255"/>
      <c r="L97" s="255"/>
      <c r="M97" s="255"/>
      <c r="N97" s="255"/>
      <c r="O97" s="255"/>
      <c r="P97" s="255"/>
      <c r="Q97" s="255"/>
      <c r="R97" s="255"/>
      <c r="S97" s="255"/>
      <c r="T97" s="255"/>
      <c r="U97" s="255"/>
      <c r="V97" s="255"/>
      <c r="W97" s="255"/>
      <c r="X97" s="255"/>
      <c r="Y97" s="255"/>
      <c r="Z97" s="255"/>
      <c r="AA97" s="255"/>
      <c r="AB97" s="255"/>
      <c r="AC97" s="255"/>
      <c r="AD97" s="255"/>
      <c r="AE97" s="255"/>
      <c r="AF97" s="255"/>
      <c r="AG97" s="253">
        <f>'01-3 - SO-05 Spevnené plo...'!K32</f>
        <v>0</v>
      </c>
      <c r="AH97" s="254"/>
      <c r="AI97" s="254"/>
      <c r="AJ97" s="254"/>
      <c r="AK97" s="254"/>
      <c r="AL97" s="254"/>
      <c r="AM97" s="254"/>
      <c r="AN97" s="253">
        <f t="shared" si="0"/>
        <v>0</v>
      </c>
      <c r="AO97" s="254"/>
      <c r="AP97" s="254"/>
      <c r="AQ97" s="99" t="s">
        <v>80</v>
      </c>
      <c r="AR97" s="100"/>
      <c r="AS97" s="101">
        <f>'01-3 - SO-05 Spevnené plo...'!K30</f>
        <v>0</v>
      </c>
      <c r="AT97" s="102">
        <f>'01-3 - SO-05 Spevnené plo...'!K31</f>
        <v>0</v>
      </c>
      <c r="AU97" s="102">
        <v>0</v>
      </c>
      <c r="AV97" s="102">
        <f t="shared" si="1"/>
        <v>0</v>
      </c>
      <c r="AW97" s="103">
        <f>'01-3 - SO-05 Spevnené plo...'!T121</f>
        <v>0</v>
      </c>
      <c r="AX97" s="102">
        <f>'01-3 - SO-05 Spevnené plo...'!K35</f>
        <v>0</v>
      </c>
      <c r="AY97" s="102">
        <f>'01-3 - SO-05 Spevnené plo...'!K36</f>
        <v>0</v>
      </c>
      <c r="AZ97" s="102">
        <f>'01-3 - SO-05 Spevnené plo...'!K37</f>
        <v>0</v>
      </c>
      <c r="BA97" s="102">
        <f>'01-3 - SO-05 Spevnené plo...'!K38</f>
        <v>0</v>
      </c>
      <c r="BB97" s="102">
        <f>'01-3 - SO-05 Spevnené plo...'!F35</f>
        <v>0</v>
      </c>
      <c r="BC97" s="102">
        <f>'01-3 - SO-05 Spevnené plo...'!F36</f>
        <v>0</v>
      </c>
      <c r="BD97" s="102">
        <f>'01-3 - SO-05 Spevnené plo...'!F37</f>
        <v>0</v>
      </c>
      <c r="BE97" s="102">
        <f>'01-3 - SO-05 Spevnené plo...'!F38</f>
        <v>0</v>
      </c>
      <c r="BF97" s="104">
        <f>'01-3 - SO-05 Spevnené plo...'!F39</f>
        <v>0</v>
      </c>
      <c r="BT97" s="105" t="s">
        <v>81</v>
      </c>
      <c r="BV97" s="105" t="s">
        <v>75</v>
      </c>
      <c r="BW97" s="105" t="s">
        <v>89</v>
      </c>
      <c r="BX97" s="105" t="s">
        <v>6</v>
      </c>
      <c r="CL97" s="105" t="s">
        <v>90</v>
      </c>
      <c r="CM97" s="105" t="s">
        <v>73</v>
      </c>
    </row>
    <row r="98" spans="1:91" s="7" customFormat="1" ht="16.5" customHeight="1">
      <c r="A98" s="95" t="s">
        <v>77</v>
      </c>
      <c r="B98" s="96"/>
      <c r="C98" s="97"/>
      <c r="D98" s="255" t="s">
        <v>91</v>
      </c>
      <c r="E98" s="255"/>
      <c r="F98" s="255"/>
      <c r="G98" s="255"/>
      <c r="H98" s="255"/>
      <c r="I98" s="98"/>
      <c r="J98" s="255" t="s">
        <v>92</v>
      </c>
      <c r="K98" s="255"/>
      <c r="L98" s="255"/>
      <c r="M98" s="255"/>
      <c r="N98" s="255"/>
      <c r="O98" s="255"/>
      <c r="P98" s="255"/>
      <c r="Q98" s="255"/>
      <c r="R98" s="255"/>
      <c r="S98" s="255"/>
      <c r="T98" s="255"/>
      <c r="U98" s="255"/>
      <c r="V98" s="255"/>
      <c r="W98" s="255"/>
      <c r="X98" s="255"/>
      <c r="Y98" s="255"/>
      <c r="Z98" s="255"/>
      <c r="AA98" s="255"/>
      <c r="AB98" s="255"/>
      <c r="AC98" s="255"/>
      <c r="AD98" s="255"/>
      <c r="AE98" s="255"/>
      <c r="AF98" s="255"/>
      <c r="AG98" s="253">
        <f>'10 - Prípojka kanalizácie'!K32</f>
        <v>0</v>
      </c>
      <c r="AH98" s="254"/>
      <c r="AI98" s="254"/>
      <c r="AJ98" s="254"/>
      <c r="AK98" s="254"/>
      <c r="AL98" s="254"/>
      <c r="AM98" s="254"/>
      <c r="AN98" s="253">
        <f t="shared" si="0"/>
        <v>0</v>
      </c>
      <c r="AO98" s="254"/>
      <c r="AP98" s="254"/>
      <c r="AQ98" s="99" t="s">
        <v>80</v>
      </c>
      <c r="AR98" s="100"/>
      <c r="AS98" s="101">
        <f>'10 - Prípojka kanalizácie'!K30</f>
        <v>0</v>
      </c>
      <c r="AT98" s="102">
        <f>'10 - Prípojka kanalizácie'!K31</f>
        <v>0</v>
      </c>
      <c r="AU98" s="102">
        <v>0</v>
      </c>
      <c r="AV98" s="102">
        <f t="shared" si="1"/>
        <v>0</v>
      </c>
      <c r="AW98" s="103">
        <f>'10 - Prípojka kanalizácie'!T122</f>
        <v>0</v>
      </c>
      <c r="AX98" s="102">
        <f>'10 - Prípojka kanalizácie'!K35</f>
        <v>0</v>
      </c>
      <c r="AY98" s="102">
        <f>'10 - Prípojka kanalizácie'!K36</f>
        <v>0</v>
      </c>
      <c r="AZ98" s="102">
        <f>'10 - Prípojka kanalizácie'!K37</f>
        <v>0</v>
      </c>
      <c r="BA98" s="102">
        <f>'10 - Prípojka kanalizácie'!K38</f>
        <v>0</v>
      </c>
      <c r="BB98" s="102">
        <f>'10 - Prípojka kanalizácie'!F35</f>
        <v>0</v>
      </c>
      <c r="BC98" s="102">
        <f>'10 - Prípojka kanalizácie'!F36</f>
        <v>0</v>
      </c>
      <c r="BD98" s="102">
        <f>'10 - Prípojka kanalizácie'!F37</f>
        <v>0</v>
      </c>
      <c r="BE98" s="102">
        <f>'10 - Prípojka kanalizácie'!F38</f>
        <v>0</v>
      </c>
      <c r="BF98" s="104">
        <f>'10 - Prípojka kanalizácie'!F39</f>
        <v>0</v>
      </c>
      <c r="BT98" s="105" t="s">
        <v>81</v>
      </c>
      <c r="BV98" s="105" t="s">
        <v>75</v>
      </c>
      <c r="BW98" s="105" t="s">
        <v>93</v>
      </c>
      <c r="BX98" s="105" t="s">
        <v>6</v>
      </c>
      <c r="CL98" s="105" t="s">
        <v>1</v>
      </c>
      <c r="CM98" s="105" t="s">
        <v>73</v>
      </c>
    </row>
    <row r="99" spans="1:91" s="7" customFormat="1" ht="16.5" customHeight="1">
      <c r="A99" s="95" t="s">
        <v>77</v>
      </c>
      <c r="B99" s="96"/>
      <c r="C99" s="97"/>
      <c r="D99" s="255" t="s">
        <v>94</v>
      </c>
      <c r="E99" s="255"/>
      <c r="F99" s="255"/>
      <c r="G99" s="255"/>
      <c r="H99" s="255"/>
      <c r="I99" s="98"/>
      <c r="J99" s="255" t="s">
        <v>95</v>
      </c>
      <c r="K99" s="255"/>
      <c r="L99" s="255"/>
      <c r="M99" s="255"/>
      <c r="N99" s="255"/>
      <c r="O99" s="255"/>
      <c r="P99" s="255"/>
      <c r="Q99" s="255"/>
      <c r="R99" s="255"/>
      <c r="S99" s="255"/>
      <c r="T99" s="255"/>
      <c r="U99" s="255"/>
      <c r="V99" s="255"/>
      <c r="W99" s="255"/>
      <c r="X99" s="255"/>
      <c r="Y99" s="255"/>
      <c r="Z99" s="255"/>
      <c r="AA99" s="255"/>
      <c r="AB99" s="255"/>
      <c r="AC99" s="255"/>
      <c r="AD99" s="255"/>
      <c r="AE99" s="255"/>
      <c r="AF99" s="255"/>
      <c r="AG99" s="253">
        <f>'09 - Prípojka vody'!K32</f>
        <v>0</v>
      </c>
      <c r="AH99" s="254"/>
      <c r="AI99" s="254"/>
      <c r="AJ99" s="254"/>
      <c r="AK99" s="254"/>
      <c r="AL99" s="254"/>
      <c r="AM99" s="254"/>
      <c r="AN99" s="253">
        <f t="shared" si="0"/>
        <v>0</v>
      </c>
      <c r="AO99" s="254"/>
      <c r="AP99" s="254"/>
      <c r="AQ99" s="99" t="s">
        <v>80</v>
      </c>
      <c r="AR99" s="100"/>
      <c r="AS99" s="106">
        <f>'09 - Prípojka vody'!K30</f>
        <v>0</v>
      </c>
      <c r="AT99" s="107">
        <f>'09 - Prípojka vody'!K31</f>
        <v>0</v>
      </c>
      <c r="AU99" s="107">
        <v>0</v>
      </c>
      <c r="AV99" s="107">
        <f t="shared" si="1"/>
        <v>0</v>
      </c>
      <c r="AW99" s="108">
        <f>'09 - Prípojka vody'!T127</f>
        <v>0</v>
      </c>
      <c r="AX99" s="107">
        <f>'09 - Prípojka vody'!K35</f>
        <v>0</v>
      </c>
      <c r="AY99" s="107">
        <f>'09 - Prípojka vody'!K36</f>
        <v>0</v>
      </c>
      <c r="AZ99" s="107">
        <f>'09 - Prípojka vody'!K37</f>
        <v>0</v>
      </c>
      <c r="BA99" s="107">
        <f>'09 - Prípojka vody'!K38</f>
        <v>0</v>
      </c>
      <c r="BB99" s="107">
        <f>'09 - Prípojka vody'!F35</f>
        <v>0</v>
      </c>
      <c r="BC99" s="107">
        <f>'09 - Prípojka vody'!F36</f>
        <v>0</v>
      </c>
      <c r="BD99" s="107">
        <f>'09 - Prípojka vody'!F37</f>
        <v>0</v>
      </c>
      <c r="BE99" s="107">
        <f>'09 - Prípojka vody'!F38</f>
        <v>0</v>
      </c>
      <c r="BF99" s="109">
        <f>'09 - Prípojka vody'!F39</f>
        <v>0</v>
      </c>
      <c r="BT99" s="105" t="s">
        <v>81</v>
      </c>
      <c r="BV99" s="105" t="s">
        <v>75</v>
      </c>
      <c r="BW99" s="105" t="s">
        <v>96</v>
      </c>
      <c r="BX99" s="105" t="s">
        <v>6</v>
      </c>
      <c r="CL99" s="105" t="s">
        <v>1</v>
      </c>
      <c r="CM99" s="105" t="s">
        <v>73</v>
      </c>
    </row>
    <row r="100" spans="1:91" s="2" customFormat="1" ht="30" customHeight="1">
      <c r="A100" s="31"/>
      <c r="B100" s="32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6"/>
      <c r="AS100" s="31"/>
      <c r="AT100" s="31"/>
      <c r="AU100" s="31"/>
      <c r="AV100" s="31"/>
      <c r="AW100" s="31"/>
      <c r="AX100" s="31"/>
      <c r="AY100" s="31"/>
      <c r="AZ100" s="31"/>
      <c r="BA100" s="31"/>
      <c r="BB100" s="31"/>
      <c r="BC100" s="31"/>
      <c r="BD100" s="31"/>
      <c r="BE100" s="31"/>
      <c r="BF100" s="31"/>
      <c r="BG100" s="31"/>
    </row>
    <row r="101" spans="1:91" s="2" customFormat="1" ht="6.95" customHeight="1">
      <c r="A101" s="31"/>
      <c r="B101" s="55"/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6"/>
      <c r="R101" s="56"/>
      <c r="S101" s="56"/>
      <c r="T101" s="56"/>
      <c r="U101" s="56"/>
      <c r="V101" s="56"/>
      <c r="W101" s="56"/>
      <c r="X101" s="56"/>
      <c r="Y101" s="56"/>
      <c r="Z101" s="56"/>
      <c r="AA101" s="56"/>
      <c r="AB101" s="56"/>
      <c r="AC101" s="56"/>
      <c r="AD101" s="56"/>
      <c r="AE101" s="56"/>
      <c r="AF101" s="56"/>
      <c r="AG101" s="56"/>
      <c r="AH101" s="56"/>
      <c r="AI101" s="56"/>
      <c r="AJ101" s="56"/>
      <c r="AK101" s="56"/>
      <c r="AL101" s="56"/>
      <c r="AM101" s="56"/>
      <c r="AN101" s="56"/>
      <c r="AO101" s="56"/>
      <c r="AP101" s="56"/>
      <c r="AQ101" s="56"/>
      <c r="AR101" s="36"/>
      <c r="AS101" s="31"/>
      <c r="AT101" s="31"/>
      <c r="AU101" s="31"/>
      <c r="AV101" s="31"/>
      <c r="AW101" s="31"/>
      <c r="AX101" s="31"/>
      <c r="AY101" s="31"/>
      <c r="AZ101" s="31"/>
      <c r="BA101" s="31"/>
      <c r="BB101" s="31"/>
      <c r="BC101" s="31"/>
      <c r="BD101" s="31"/>
      <c r="BE101" s="31"/>
      <c r="BF101" s="31"/>
      <c r="BG101" s="31"/>
    </row>
  </sheetData>
  <sheetProtection algorithmName="SHA-512" hashValue="SX+imCg1M7NxVzn/gn8gOu8kXm5Qd5pRn/GIy0CzFgJ06LzfZXdIH5LZStZF110XhY8CmV/fqlV/t2vhViHxQg==" saltValue="KpWREIPCSp1WtProH6FD5/BhcsEYUQNoioedMZoKLBx32Qchs3+lCtXO4fChJKZaSP1z4yifOj/KGhC/of+CVg==" spinCount="100000" sheet="1" objects="1" scenarios="1" formatColumns="0" formatRows="0"/>
  <mergeCells count="58">
    <mergeCell ref="AS89:AT91"/>
    <mergeCell ref="AM90:AP90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AG94:AM94"/>
    <mergeCell ref="AN94:AP94"/>
    <mergeCell ref="D96:H96"/>
    <mergeCell ref="AG96:AM96"/>
    <mergeCell ref="AN96:AP96"/>
    <mergeCell ref="AN97:AP97"/>
    <mergeCell ref="D97:H97"/>
    <mergeCell ref="J97:AF97"/>
    <mergeCell ref="AG97:AM97"/>
    <mergeCell ref="D98:H98"/>
    <mergeCell ref="J98:AF98"/>
    <mergeCell ref="AN99:AP99"/>
    <mergeCell ref="AG99:AM99"/>
    <mergeCell ref="D99:H99"/>
    <mergeCell ref="J99:AF99"/>
    <mergeCell ref="AK30:AO30"/>
    <mergeCell ref="L30:P30"/>
    <mergeCell ref="W30:AE30"/>
    <mergeCell ref="L31:P31"/>
    <mergeCell ref="AN98:AP98"/>
    <mergeCell ref="AG98:AM98"/>
    <mergeCell ref="J96:AF96"/>
    <mergeCell ref="L85:AO85"/>
    <mergeCell ref="AM87:AN87"/>
    <mergeCell ref="AM89:AP89"/>
    <mergeCell ref="AK26:AO26"/>
    <mergeCell ref="L28:P28"/>
    <mergeCell ref="W28:AE28"/>
    <mergeCell ref="AK28:AO28"/>
    <mergeCell ref="W29:AE29"/>
    <mergeCell ref="L29:P29"/>
    <mergeCell ref="AK29:AO29"/>
    <mergeCell ref="AR2:BG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G5:BG34"/>
    <mergeCell ref="K5:AO5"/>
    <mergeCell ref="K6:AO6"/>
    <mergeCell ref="E14:AJ14"/>
    <mergeCell ref="E23:AN23"/>
  </mergeCells>
  <hyperlinks>
    <hyperlink ref="A95" location="'01-1 - SO-01 Objekt nocľa...'!C2" display="/" xr:uid="{00000000-0004-0000-0000-000000000000}"/>
    <hyperlink ref="A96" location="'01-2 - SO-04 Oplotenie'!C2" display="/" xr:uid="{00000000-0004-0000-0000-000001000000}"/>
    <hyperlink ref="A97" location="'01-3 - SO-05 Spevnené plo...'!C2" display="/" xr:uid="{00000000-0004-0000-0000-000002000000}"/>
    <hyperlink ref="A98" location="'10 - Prípojka kanalizácie'!C2" display="/" xr:uid="{00000000-0004-0000-0000-000003000000}"/>
    <hyperlink ref="A99" location="'09 - Prípojka vody'!C2" display="/" xr:uid="{00000000-0004-0000-0000-000004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F3548-CDBC-461E-924A-78249C9514C5}">
  <dimension ref="A1:Z88"/>
  <sheetViews>
    <sheetView topLeftCell="C49" zoomScale="130" zoomScaleNormal="130" workbookViewId="0">
      <selection activeCell="O69" sqref="O69"/>
    </sheetView>
  </sheetViews>
  <sheetFormatPr defaultRowHeight="12.75"/>
  <cols>
    <col min="1" max="1" width="4.1640625" style="306" customWidth="1"/>
    <col min="2" max="2" width="43.33203125" style="306" customWidth="1"/>
    <col min="3" max="3" width="4.33203125" style="306" customWidth="1"/>
    <col min="4" max="4" width="9.5" style="306" customWidth="1"/>
    <col min="5" max="5" width="11" style="416" customWidth="1"/>
    <col min="6" max="6" width="12.83203125" style="306" customWidth="1"/>
    <col min="7" max="7" width="31.83203125" style="306" customWidth="1"/>
    <col min="8" max="8" width="5" style="306" customWidth="1"/>
    <col min="9" max="9" width="9" style="306" customWidth="1"/>
    <col min="10" max="10" width="10.6640625" style="306" customWidth="1"/>
    <col min="11" max="11" width="11.6640625" style="306" customWidth="1"/>
    <col min="12" max="12" width="12" style="306" customWidth="1"/>
    <col min="13" max="13" width="6.33203125" style="306" customWidth="1"/>
    <col min="14" max="14" width="9.33203125" style="306"/>
    <col min="15" max="15" width="32.5" style="306" customWidth="1"/>
    <col min="16" max="21" width="9.33203125" style="306"/>
    <col min="22" max="22" width="37.83203125" style="306" customWidth="1"/>
    <col min="23" max="16384" width="9.33203125" style="306"/>
  </cols>
  <sheetData>
    <row r="1" spans="1:19" s="305" customFormat="1" ht="15.75" customHeight="1">
      <c r="A1" s="295" t="s">
        <v>1446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</row>
    <row r="2" spans="1:19" s="305" customFormat="1" ht="14.25" customHeight="1">
      <c r="A2" s="295" t="s">
        <v>1447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</row>
    <row r="3" spans="1:19" ht="15.75" hidden="1" customHeight="1">
      <c r="C3" s="307"/>
      <c r="E3" s="308"/>
      <c r="F3" s="308"/>
      <c r="O3" s="309"/>
      <c r="P3" s="309"/>
    </row>
    <row r="4" spans="1:19" ht="15.75" customHeight="1">
      <c r="A4" s="294" t="s">
        <v>1448</v>
      </c>
      <c r="B4" s="294"/>
      <c r="C4" s="294"/>
      <c r="D4" s="294"/>
      <c r="E4" s="294"/>
      <c r="F4" s="294"/>
      <c r="G4" s="294"/>
      <c r="H4" s="294"/>
      <c r="I4" s="294"/>
      <c r="J4" s="294"/>
      <c r="K4" s="294"/>
      <c r="L4" s="294"/>
      <c r="O4" s="309"/>
      <c r="P4" s="309"/>
    </row>
    <row r="5" spans="1:19" ht="15.75" customHeight="1">
      <c r="A5" s="294" t="s">
        <v>1449</v>
      </c>
      <c r="B5" s="294"/>
      <c r="C5" s="294"/>
      <c r="D5" s="294"/>
      <c r="E5" s="294"/>
      <c r="F5" s="294"/>
      <c r="G5" s="294"/>
      <c r="H5" s="294"/>
      <c r="I5" s="294"/>
      <c r="J5" s="294"/>
      <c r="K5" s="294"/>
      <c r="L5" s="294"/>
      <c r="O5" s="309"/>
      <c r="P5" s="309"/>
    </row>
    <row r="6" spans="1:19" ht="12" customHeight="1">
      <c r="C6" s="310"/>
      <c r="D6" s="311"/>
      <c r="E6" s="311"/>
      <c r="F6" s="308"/>
      <c r="L6" s="306" t="s">
        <v>1450</v>
      </c>
      <c r="O6" s="309"/>
      <c r="P6" s="309"/>
    </row>
    <row r="7" spans="1:19" ht="12.75" customHeight="1">
      <c r="A7" s="298" t="s">
        <v>1451</v>
      </c>
      <c r="B7" s="300" t="s">
        <v>1452</v>
      </c>
      <c r="C7" s="286" t="s">
        <v>1453</v>
      </c>
      <c r="D7" s="287"/>
      <c r="E7" s="287"/>
      <c r="F7" s="288"/>
      <c r="G7" s="286" t="s">
        <v>1454</v>
      </c>
      <c r="H7" s="287"/>
      <c r="I7" s="287"/>
      <c r="J7" s="287"/>
      <c r="K7" s="288"/>
      <c r="L7" s="296" t="s">
        <v>1455</v>
      </c>
      <c r="O7" s="309"/>
      <c r="P7" s="309"/>
    </row>
    <row r="8" spans="1:19" ht="13.5" customHeight="1">
      <c r="A8" s="299"/>
      <c r="B8" s="301"/>
      <c r="C8" s="312" t="s">
        <v>1456</v>
      </c>
      <c r="D8" s="313" t="s">
        <v>147</v>
      </c>
      <c r="E8" s="312" t="s">
        <v>1457</v>
      </c>
      <c r="F8" s="313" t="s">
        <v>1458</v>
      </c>
      <c r="G8" s="314" t="s">
        <v>1459</v>
      </c>
      <c r="H8" s="312" t="s">
        <v>1456</v>
      </c>
      <c r="I8" s="313" t="s">
        <v>147</v>
      </c>
      <c r="J8" s="312" t="s">
        <v>1457</v>
      </c>
      <c r="K8" s="313" t="s">
        <v>1458</v>
      </c>
      <c r="L8" s="297"/>
      <c r="N8" s="315"/>
      <c r="O8" s="309"/>
      <c r="P8" s="316"/>
    </row>
    <row r="9" spans="1:19" ht="13.5" customHeight="1">
      <c r="A9" s="317"/>
      <c r="B9" s="318" t="s">
        <v>1460</v>
      </c>
      <c r="C9" s="319"/>
      <c r="D9" s="319"/>
      <c r="E9" s="319"/>
      <c r="F9" s="319"/>
      <c r="G9" s="319"/>
      <c r="H9" s="319"/>
      <c r="I9" s="319"/>
      <c r="J9" s="319"/>
      <c r="K9" s="319"/>
      <c r="L9" s="319"/>
      <c r="N9" s="315"/>
      <c r="O9" s="309"/>
      <c r="P9" s="316"/>
    </row>
    <row r="10" spans="1:19" s="309" customFormat="1" ht="12" customHeight="1">
      <c r="A10" s="320" t="s">
        <v>1461</v>
      </c>
      <c r="B10" s="322" t="s">
        <v>1462</v>
      </c>
      <c r="C10" s="320" t="s">
        <v>217</v>
      </c>
      <c r="D10" s="320">
        <v>1</v>
      </c>
      <c r="E10" s="325"/>
      <c r="F10" s="325"/>
      <c r="G10" s="322" t="s">
        <v>1463</v>
      </c>
      <c r="H10" s="320" t="s">
        <v>217</v>
      </c>
      <c r="I10" s="320">
        <v>1</v>
      </c>
      <c r="J10" s="324"/>
      <c r="K10" s="325"/>
      <c r="L10" s="324"/>
      <c r="M10" s="326"/>
      <c r="N10" s="327"/>
      <c r="P10" s="328"/>
      <c r="Q10" s="328"/>
      <c r="R10" s="329"/>
      <c r="S10" s="329"/>
    </row>
    <row r="11" spans="1:19" s="309" customFormat="1" ht="12" customHeight="1">
      <c r="A11" s="330" t="s">
        <v>1464</v>
      </c>
      <c r="B11" s="331" t="s">
        <v>1465</v>
      </c>
      <c r="C11" s="330" t="s">
        <v>217</v>
      </c>
      <c r="D11" s="330">
        <v>1</v>
      </c>
      <c r="E11" s="334"/>
      <c r="F11" s="334"/>
      <c r="G11" s="331"/>
      <c r="H11" s="330" t="s">
        <v>217</v>
      </c>
      <c r="I11" s="330"/>
      <c r="J11" s="333"/>
      <c r="K11" s="334"/>
      <c r="L11" s="333"/>
      <c r="M11" s="326"/>
      <c r="N11" s="327"/>
      <c r="P11" s="328"/>
      <c r="Q11" s="328"/>
      <c r="R11" s="329"/>
      <c r="S11" s="329"/>
    </row>
    <row r="12" spans="1:19" s="309" customFormat="1" ht="12" customHeight="1">
      <c r="A12" s="330" t="s">
        <v>1466</v>
      </c>
      <c r="B12" s="331" t="s">
        <v>1467</v>
      </c>
      <c r="C12" s="330" t="s">
        <v>217</v>
      </c>
      <c r="D12" s="330">
        <v>2</v>
      </c>
      <c r="E12" s="334"/>
      <c r="F12" s="334"/>
      <c r="G12" s="331" t="s">
        <v>1468</v>
      </c>
      <c r="H12" s="330" t="s">
        <v>217</v>
      </c>
      <c r="I12" s="330">
        <v>2</v>
      </c>
      <c r="J12" s="333"/>
      <c r="K12" s="334"/>
      <c r="L12" s="333"/>
      <c r="M12" s="326"/>
      <c r="N12" s="327"/>
      <c r="P12" s="328"/>
      <c r="Q12" s="328"/>
      <c r="R12" s="329"/>
      <c r="S12" s="329"/>
    </row>
    <row r="13" spans="1:19" s="309" customFormat="1" ht="12" customHeight="1">
      <c r="A13" s="330" t="s">
        <v>168</v>
      </c>
      <c r="B13" s="331" t="s">
        <v>1469</v>
      </c>
      <c r="C13" s="330" t="s">
        <v>217</v>
      </c>
      <c r="D13" s="330">
        <v>1</v>
      </c>
      <c r="E13" s="334"/>
      <c r="F13" s="334"/>
      <c r="G13" s="331" t="s">
        <v>1470</v>
      </c>
      <c r="H13" s="330" t="s">
        <v>217</v>
      </c>
      <c r="I13" s="330">
        <f>SUM(D13)</f>
        <v>1</v>
      </c>
      <c r="J13" s="333"/>
      <c r="K13" s="334"/>
      <c r="L13" s="333"/>
      <c r="M13" s="326"/>
      <c r="P13" s="328"/>
      <c r="Q13" s="328"/>
      <c r="R13" s="329"/>
      <c r="S13" s="329"/>
    </row>
    <row r="14" spans="1:19" s="309" customFormat="1" ht="12" customHeight="1">
      <c r="A14" s="330" t="s">
        <v>181</v>
      </c>
      <c r="B14" s="331" t="s">
        <v>1471</v>
      </c>
      <c r="C14" s="330" t="s">
        <v>217</v>
      </c>
      <c r="D14" s="330">
        <v>26</v>
      </c>
      <c r="E14" s="334"/>
      <c r="F14" s="334"/>
      <c r="G14" s="331" t="s">
        <v>1472</v>
      </c>
      <c r="H14" s="330" t="s">
        <v>217</v>
      </c>
      <c r="I14" s="330">
        <f>SUM(D14)</f>
        <v>26</v>
      </c>
      <c r="J14" s="333"/>
      <c r="K14" s="334"/>
      <c r="L14" s="333"/>
      <c r="M14" s="326"/>
      <c r="N14" s="327"/>
      <c r="P14" s="328"/>
      <c r="Q14" s="328"/>
      <c r="R14" s="329"/>
      <c r="S14" s="329"/>
    </row>
    <row r="15" spans="1:19" s="309" customFormat="1" ht="12" customHeight="1">
      <c r="A15" s="330" t="s">
        <v>177</v>
      </c>
      <c r="B15" s="331" t="s">
        <v>1473</v>
      </c>
      <c r="C15" s="330" t="s">
        <v>217</v>
      </c>
      <c r="D15" s="330">
        <f>SUM(D14)</f>
        <v>26</v>
      </c>
      <c r="E15" s="334"/>
      <c r="F15" s="334"/>
      <c r="G15" s="331" t="s">
        <v>1474</v>
      </c>
      <c r="H15" s="330" t="s">
        <v>217</v>
      </c>
      <c r="I15" s="330">
        <f>SUM(D15)</f>
        <v>26</v>
      </c>
      <c r="J15" s="333"/>
      <c r="K15" s="334"/>
      <c r="L15" s="333"/>
      <c r="M15" s="326"/>
      <c r="N15" s="327"/>
      <c r="P15" s="328"/>
      <c r="Q15" s="328"/>
      <c r="R15" s="329"/>
      <c r="S15" s="329"/>
    </row>
    <row r="16" spans="1:19" s="309" customFormat="1" ht="12" customHeight="1">
      <c r="A16" s="330" t="s">
        <v>1475</v>
      </c>
      <c r="B16" s="331" t="s">
        <v>1476</v>
      </c>
      <c r="C16" s="330" t="s">
        <v>217</v>
      </c>
      <c r="D16" s="330">
        <v>5</v>
      </c>
      <c r="E16" s="334"/>
      <c r="F16" s="334"/>
      <c r="G16" s="331" t="s">
        <v>1477</v>
      </c>
      <c r="H16" s="330" t="s">
        <v>217</v>
      </c>
      <c r="I16" s="330">
        <f>SUM(D16)</f>
        <v>5</v>
      </c>
      <c r="J16" s="333"/>
      <c r="K16" s="334"/>
      <c r="L16" s="333"/>
      <c r="M16" s="326"/>
      <c r="N16" s="327"/>
      <c r="P16" s="328"/>
      <c r="Q16" s="328"/>
      <c r="R16" s="329"/>
      <c r="S16" s="329"/>
    </row>
    <row r="17" spans="1:19" s="309" customFormat="1" ht="12" customHeight="1">
      <c r="A17" s="330" t="s">
        <v>1478</v>
      </c>
      <c r="B17" s="331" t="s">
        <v>1479</v>
      </c>
      <c r="C17" s="330" t="s">
        <v>217</v>
      </c>
      <c r="D17" s="330">
        <f>SUM(D16)</f>
        <v>5</v>
      </c>
      <c r="E17" s="334"/>
      <c r="F17" s="334"/>
      <c r="G17" s="331" t="s">
        <v>1480</v>
      </c>
      <c r="H17" s="330" t="s">
        <v>217</v>
      </c>
      <c r="I17" s="330">
        <f>SUM(D17)</f>
        <v>5</v>
      </c>
      <c r="J17" s="333"/>
      <c r="K17" s="334"/>
      <c r="L17" s="333"/>
      <c r="M17" s="326"/>
      <c r="N17" s="327"/>
      <c r="P17" s="328"/>
      <c r="Q17" s="328"/>
      <c r="R17" s="329"/>
      <c r="S17" s="329"/>
    </row>
    <row r="18" spans="1:19" s="309" customFormat="1" ht="12" customHeight="1">
      <c r="A18" s="330" t="s">
        <v>1481</v>
      </c>
      <c r="B18" s="331" t="s">
        <v>1482</v>
      </c>
      <c r="C18" s="330"/>
      <c r="D18" s="330"/>
      <c r="E18" s="334"/>
      <c r="F18" s="334"/>
      <c r="G18" s="331"/>
      <c r="H18" s="330"/>
      <c r="I18" s="330"/>
      <c r="J18" s="333"/>
      <c r="K18" s="334"/>
      <c r="L18" s="333"/>
      <c r="M18" s="326"/>
      <c r="N18" s="327"/>
      <c r="P18" s="328"/>
      <c r="Q18" s="328"/>
      <c r="R18" s="329"/>
      <c r="S18" s="329"/>
    </row>
    <row r="19" spans="1:19" s="309" customFormat="1" ht="12" customHeight="1">
      <c r="A19" s="330"/>
      <c r="B19" s="331" t="s">
        <v>1483</v>
      </c>
      <c r="C19" s="330" t="s">
        <v>217</v>
      </c>
      <c r="D19" s="330">
        <v>1</v>
      </c>
      <c r="E19" s="334"/>
      <c r="F19" s="334"/>
      <c r="G19" s="331" t="s">
        <v>1484</v>
      </c>
      <c r="H19" s="330" t="s">
        <v>217</v>
      </c>
      <c r="I19" s="330">
        <f>SUM(D19)</f>
        <v>1</v>
      </c>
      <c r="J19" s="333"/>
      <c r="K19" s="334"/>
      <c r="L19" s="333"/>
      <c r="M19" s="326"/>
      <c r="N19" s="327"/>
      <c r="P19" s="328"/>
      <c r="Q19" s="328"/>
      <c r="R19" s="329"/>
      <c r="S19" s="329"/>
    </row>
    <row r="20" spans="1:19" s="309" customFormat="1" ht="12" customHeight="1">
      <c r="A20" s="330" t="s">
        <v>1485</v>
      </c>
      <c r="B20" s="331" t="s">
        <v>1486</v>
      </c>
      <c r="C20" s="330" t="s">
        <v>217</v>
      </c>
      <c r="D20" s="330">
        <v>10</v>
      </c>
      <c r="E20" s="334"/>
      <c r="F20" s="334"/>
      <c r="G20" s="331" t="s">
        <v>1487</v>
      </c>
      <c r="H20" s="330" t="s">
        <v>217</v>
      </c>
      <c r="I20" s="330">
        <f>SUM(D20)</f>
        <v>10</v>
      </c>
      <c r="J20" s="333"/>
      <c r="K20" s="334"/>
      <c r="L20" s="333"/>
      <c r="M20" s="326"/>
      <c r="N20" s="327"/>
      <c r="P20" s="328"/>
      <c r="Q20" s="328"/>
      <c r="R20" s="329"/>
      <c r="S20" s="329"/>
    </row>
    <row r="21" spans="1:19" s="309" customFormat="1" ht="12" customHeight="1">
      <c r="A21" s="330" t="s">
        <v>1488</v>
      </c>
      <c r="B21" s="331"/>
      <c r="C21" s="330"/>
      <c r="D21" s="330"/>
      <c r="E21" s="334"/>
      <c r="F21" s="334"/>
      <c r="G21" s="331"/>
      <c r="H21" s="330"/>
      <c r="I21" s="330"/>
      <c r="J21" s="333"/>
      <c r="K21" s="334"/>
      <c r="L21" s="333"/>
      <c r="M21" s="326"/>
      <c r="N21" s="327"/>
      <c r="P21" s="328"/>
      <c r="Q21" s="328"/>
      <c r="R21" s="329"/>
      <c r="S21" s="329"/>
    </row>
    <row r="22" spans="1:19" s="309" customFormat="1" ht="12" customHeight="1">
      <c r="A22" s="330" t="s">
        <v>1489</v>
      </c>
      <c r="B22" s="331" t="s">
        <v>1490</v>
      </c>
      <c r="C22" s="330" t="s">
        <v>217</v>
      </c>
      <c r="D22" s="330">
        <v>1</v>
      </c>
      <c r="E22" s="334"/>
      <c r="F22" s="334"/>
      <c r="G22" s="331" t="s">
        <v>1491</v>
      </c>
      <c r="H22" s="330" t="s">
        <v>217</v>
      </c>
      <c r="I22" s="330">
        <f>SUM(D22)</f>
        <v>1</v>
      </c>
      <c r="J22" s="333"/>
      <c r="K22" s="334"/>
      <c r="L22" s="331"/>
      <c r="P22" s="328"/>
      <c r="Q22" s="328"/>
      <c r="R22" s="329"/>
      <c r="S22" s="329"/>
    </row>
    <row r="23" spans="1:19" s="309" customFormat="1" ht="12" customHeight="1">
      <c r="A23" s="330" t="s">
        <v>1492</v>
      </c>
      <c r="B23" s="331" t="s">
        <v>1493</v>
      </c>
      <c r="C23" s="330" t="s">
        <v>217</v>
      </c>
      <c r="D23" s="330">
        <v>1</v>
      </c>
      <c r="E23" s="334"/>
      <c r="F23" s="334"/>
      <c r="G23" s="331" t="s">
        <v>1494</v>
      </c>
      <c r="H23" s="330" t="s">
        <v>217</v>
      </c>
      <c r="I23" s="330">
        <v>5</v>
      </c>
      <c r="J23" s="333"/>
      <c r="K23" s="334"/>
      <c r="L23" s="331"/>
      <c r="P23" s="328"/>
      <c r="Q23" s="328"/>
      <c r="R23" s="329"/>
      <c r="S23" s="329"/>
    </row>
    <row r="24" spans="1:19" s="309" customFormat="1" ht="12" customHeight="1">
      <c r="A24" s="330" t="s">
        <v>1495</v>
      </c>
      <c r="B24" s="331" t="s">
        <v>1496</v>
      </c>
      <c r="C24" s="330" t="s">
        <v>1497</v>
      </c>
      <c r="D24" s="330">
        <v>2</v>
      </c>
      <c r="E24" s="334"/>
      <c r="F24" s="334"/>
      <c r="G24" s="331" t="s">
        <v>1498</v>
      </c>
      <c r="H24" s="330" t="s">
        <v>217</v>
      </c>
      <c r="I24" s="330">
        <f>SUM(D24)</f>
        <v>2</v>
      </c>
      <c r="J24" s="333"/>
      <c r="K24" s="334"/>
      <c r="L24" s="331"/>
      <c r="P24" s="328"/>
      <c r="Q24" s="328"/>
      <c r="R24" s="329"/>
      <c r="S24" s="329"/>
    </row>
    <row r="25" spans="1:19" s="309" customFormat="1" ht="12" customHeight="1">
      <c r="A25" s="330" t="s">
        <v>1499</v>
      </c>
      <c r="B25" s="331" t="s">
        <v>1500</v>
      </c>
      <c r="C25" s="330" t="s">
        <v>1497</v>
      </c>
      <c r="D25" s="330">
        <v>2</v>
      </c>
      <c r="E25" s="334"/>
      <c r="F25" s="334"/>
      <c r="G25" s="331" t="s">
        <v>1498</v>
      </c>
      <c r="H25" s="330" t="s">
        <v>217</v>
      </c>
      <c r="I25" s="330">
        <f>SUM(D25)</f>
        <v>2</v>
      </c>
      <c r="J25" s="333"/>
      <c r="K25" s="334"/>
      <c r="L25" s="331"/>
      <c r="P25" s="328"/>
      <c r="Q25" s="328"/>
      <c r="R25" s="329"/>
      <c r="S25" s="329"/>
    </row>
    <row r="26" spans="1:19" s="309" customFormat="1" ht="12" customHeight="1">
      <c r="A26" s="330" t="s">
        <v>1501</v>
      </c>
      <c r="B26" s="331" t="s">
        <v>1502</v>
      </c>
      <c r="C26" s="330" t="s">
        <v>217</v>
      </c>
      <c r="D26" s="330">
        <v>1</v>
      </c>
      <c r="E26" s="333"/>
      <c r="F26" s="334"/>
      <c r="G26" s="331" t="s">
        <v>1503</v>
      </c>
      <c r="H26" s="330" t="s">
        <v>217</v>
      </c>
      <c r="I26" s="330">
        <f>SUM(D26)</f>
        <v>1</v>
      </c>
      <c r="J26" s="333"/>
      <c r="K26" s="334"/>
      <c r="L26" s="331"/>
      <c r="P26" s="328"/>
      <c r="Q26" s="328"/>
      <c r="R26" s="329"/>
      <c r="S26" s="329"/>
    </row>
    <row r="27" spans="1:19" s="309" customFormat="1" ht="12" customHeight="1">
      <c r="A27" s="330" t="s">
        <v>1504</v>
      </c>
      <c r="B27" s="331" t="s">
        <v>1505</v>
      </c>
      <c r="C27" s="330" t="s">
        <v>217</v>
      </c>
      <c r="D27" s="330">
        <v>6</v>
      </c>
      <c r="E27" s="333"/>
      <c r="F27" s="334"/>
      <c r="G27" s="331"/>
      <c r="H27" s="330"/>
      <c r="I27" s="330"/>
      <c r="J27" s="332"/>
      <c r="K27" s="334"/>
      <c r="L27" s="333"/>
      <c r="O27" s="328"/>
      <c r="P27" s="337"/>
      <c r="Q27" s="326"/>
      <c r="R27" s="329"/>
      <c r="S27" s="329"/>
    </row>
    <row r="28" spans="1:19" s="309" customFormat="1" ht="12">
      <c r="A28" s="330">
        <v>18</v>
      </c>
      <c r="B28" s="331"/>
      <c r="C28" s="331"/>
      <c r="D28" s="331"/>
      <c r="E28" s="330"/>
      <c r="F28" s="331"/>
      <c r="G28" s="331" t="s">
        <v>1506</v>
      </c>
      <c r="H28" s="330" t="s">
        <v>232</v>
      </c>
      <c r="I28" s="341">
        <f>SUM(D34+D37+D40+D41+D42)</f>
        <v>140</v>
      </c>
      <c r="J28" s="333"/>
      <c r="K28" s="334"/>
      <c r="L28" s="331"/>
      <c r="O28" s="342"/>
      <c r="P28" s="328"/>
      <c r="Q28" s="328"/>
      <c r="R28" s="329"/>
      <c r="S28" s="329"/>
    </row>
    <row r="29" spans="1:19" s="309" customFormat="1" ht="12" customHeight="1">
      <c r="A29" s="330" t="s">
        <v>1507</v>
      </c>
      <c r="B29" s="331"/>
      <c r="C29" s="331"/>
      <c r="D29" s="331"/>
      <c r="E29" s="330"/>
      <c r="F29" s="331"/>
      <c r="G29" s="331" t="s">
        <v>1508</v>
      </c>
      <c r="H29" s="330" t="s">
        <v>232</v>
      </c>
      <c r="I29" s="330">
        <v>250</v>
      </c>
      <c r="J29" s="333"/>
      <c r="K29" s="334"/>
      <c r="L29" s="331"/>
      <c r="P29" s="328"/>
      <c r="Q29" s="328"/>
      <c r="R29" s="329"/>
      <c r="S29" s="329"/>
    </row>
    <row r="30" spans="1:19" s="309" customFormat="1" ht="12" customHeight="1">
      <c r="A30" s="330" t="s">
        <v>1509</v>
      </c>
      <c r="B30" s="331" t="s">
        <v>1510</v>
      </c>
      <c r="C30" s="330" t="s">
        <v>232</v>
      </c>
      <c r="D30" s="330">
        <v>40</v>
      </c>
      <c r="E30" s="334"/>
      <c r="F30" s="334"/>
      <c r="G30" s="331"/>
      <c r="H30" s="331"/>
      <c r="I30" s="331"/>
      <c r="J30" s="331"/>
      <c r="K30" s="331"/>
      <c r="L30" s="331"/>
      <c r="P30" s="328"/>
      <c r="Q30" s="328"/>
      <c r="R30" s="329"/>
      <c r="S30" s="329"/>
    </row>
    <row r="31" spans="1:19" s="309" customFormat="1" ht="12" customHeight="1">
      <c r="A31" s="330" t="s">
        <v>1511</v>
      </c>
      <c r="B31" s="331" t="s">
        <v>1512</v>
      </c>
      <c r="C31" s="330" t="s">
        <v>232</v>
      </c>
      <c r="D31" s="330">
        <v>350</v>
      </c>
      <c r="E31" s="334"/>
      <c r="F31" s="334"/>
      <c r="G31" s="331"/>
      <c r="H31" s="331"/>
      <c r="I31" s="331"/>
      <c r="J31" s="331"/>
      <c r="K31" s="331"/>
      <c r="L31" s="333"/>
      <c r="P31" s="328"/>
      <c r="Q31" s="328"/>
      <c r="R31" s="329"/>
      <c r="S31" s="329"/>
    </row>
    <row r="32" spans="1:19" s="309" customFormat="1" ht="12">
      <c r="A32" s="330" t="s">
        <v>1513</v>
      </c>
      <c r="B32" s="331" t="s">
        <v>1514</v>
      </c>
      <c r="C32" s="330" t="s">
        <v>232</v>
      </c>
      <c r="D32" s="330">
        <v>20</v>
      </c>
      <c r="E32" s="334"/>
      <c r="F32" s="334"/>
      <c r="G32" s="331" t="s">
        <v>1515</v>
      </c>
      <c r="H32" s="330" t="s">
        <v>232</v>
      </c>
      <c r="I32" s="330">
        <v>300</v>
      </c>
      <c r="J32" s="333"/>
      <c r="K32" s="334"/>
      <c r="L32" s="331"/>
      <c r="P32" s="328"/>
      <c r="Q32" s="328"/>
      <c r="R32" s="329"/>
      <c r="S32" s="329"/>
    </row>
    <row r="33" spans="1:19" s="337" customFormat="1" ht="12" customHeight="1">
      <c r="A33" s="330" t="s">
        <v>1516</v>
      </c>
      <c r="B33" s="331" t="s">
        <v>1517</v>
      </c>
      <c r="C33" s="330" t="s">
        <v>232</v>
      </c>
      <c r="D33" s="330">
        <v>20</v>
      </c>
      <c r="E33" s="334"/>
      <c r="F33" s="334"/>
      <c r="G33" s="331"/>
      <c r="H33" s="333"/>
      <c r="I33" s="333"/>
      <c r="J33" s="333"/>
      <c r="K33" s="333"/>
      <c r="L33" s="333"/>
      <c r="M33" s="326"/>
      <c r="R33" s="329"/>
      <c r="S33" s="329"/>
    </row>
    <row r="34" spans="1:19" s="337" customFormat="1" ht="12">
      <c r="A34" s="330" t="s">
        <v>1518</v>
      </c>
      <c r="B34" s="333" t="s">
        <v>1519</v>
      </c>
      <c r="C34" s="332" t="s">
        <v>232</v>
      </c>
      <c r="D34" s="341">
        <v>50</v>
      </c>
      <c r="E34" s="334"/>
      <c r="F34" s="334"/>
      <c r="G34" s="333"/>
      <c r="H34" s="332"/>
      <c r="I34" s="332"/>
      <c r="J34" s="333"/>
      <c r="K34" s="334"/>
      <c r="L34" s="333"/>
      <c r="P34" s="329"/>
      <c r="Q34" s="329"/>
      <c r="R34" s="329"/>
      <c r="S34" s="329"/>
    </row>
    <row r="35" spans="1:19" s="337" customFormat="1" ht="12">
      <c r="A35" s="330" t="s">
        <v>1520</v>
      </c>
      <c r="B35" s="333" t="s">
        <v>1521</v>
      </c>
      <c r="C35" s="332" t="s">
        <v>232</v>
      </c>
      <c r="D35" s="341">
        <v>50</v>
      </c>
      <c r="E35" s="334"/>
      <c r="F35" s="334"/>
      <c r="G35" s="333" t="s">
        <v>1522</v>
      </c>
      <c r="H35" s="332" t="s">
        <v>217</v>
      </c>
      <c r="I35" s="341">
        <f>SUM(D35)</f>
        <v>50</v>
      </c>
      <c r="J35" s="333"/>
      <c r="K35" s="334"/>
      <c r="L35" s="333"/>
      <c r="P35" s="329"/>
      <c r="Q35" s="329"/>
      <c r="R35" s="329"/>
      <c r="S35" s="329"/>
    </row>
    <row r="36" spans="1:19" s="337" customFormat="1" ht="12">
      <c r="A36" s="330" t="s">
        <v>1523</v>
      </c>
      <c r="B36" s="333" t="s">
        <v>1524</v>
      </c>
      <c r="C36" s="332" t="s">
        <v>232</v>
      </c>
      <c r="D36" s="341">
        <v>10</v>
      </c>
      <c r="E36" s="334"/>
      <c r="F36" s="334"/>
      <c r="G36" s="333" t="s">
        <v>1525</v>
      </c>
      <c r="H36" s="332" t="s">
        <v>217</v>
      </c>
      <c r="I36" s="341">
        <f>SUM(D36)</f>
        <v>10</v>
      </c>
      <c r="J36" s="333"/>
      <c r="K36" s="334"/>
      <c r="L36" s="333"/>
      <c r="P36" s="329"/>
      <c r="Q36" s="329"/>
      <c r="R36" s="329"/>
      <c r="S36" s="329"/>
    </row>
    <row r="37" spans="1:19" s="337" customFormat="1" ht="12">
      <c r="A37" s="330" t="s">
        <v>1526</v>
      </c>
      <c r="B37" s="333" t="s">
        <v>1527</v>
      </c>
      <c r="C37" s="332" t="s">
        <v>232</v>
      </c>
      <c r="D37" s="341">
        <v>5</v>
      </c>
      <c r="E37" s="334"/>
      <c r="F37" s="334"/>
      <c r="G37" s="333" t="s">
        <v>1528</v>
      </c>
      <c r="H37" s="330" t="s">
        <v>232</v>
      </c>
      <c r="I37" s="341">
        <f>SUM(D37)</f>
        <v>5</v>
      </c>
      <c r="J37" s="333"/>
      <c r="K37" s="334"/>
      <c r="L37" s="333"/>
      <c r="P37" s="329"/>
      <c r="Q37" s="329"/>
      <c r="R37" s="329"/>
      <c r="S37" s="329"/>
    </row>
    <row r="38" spans="1:19" s="337" customFormat="1" ht="12">
      <c r="A38" s="330" t="s">
        <v>1529</v>
      </c>
      <c r="B38" s="333"/>
      <c r="C38" s="332"/>
      <c r="D38" s="341"/>
      <c r="E38" s="334"/>
      <c r="F38" s="334"/>
      <c r="G38" s="333" t="s">
        <v>1530</v>
      </c>
      <c r="H38" s="330" t="s">
        <v>232</v>
      </c>
      <c r="I38" s="341">
        <f>SUM(D34+D37)</f>
        <v>55</v>
      </c>
      <c r="J38" s="333"/>
      <c r="K38" s="334"/>
      <c r="L38" s="333"/>
      <c r="P38" s="329"/>
      <c r="Q38" s="329"/>
      <c r="R38" s="329"/>
      <c r="S38" s="329"/>
    </row>
    <row r="39" spans="1:19" s="309" customFormat="1" ht="12" customHeight="1">
      <c r="A39" s="330" t="s">
        <v>1531</v>
      </c>
      <c r="B39" s="333" t="s">
        <v>1532</v>
      </c>
      <c r="C39" s="332" t="s">
        <v>217</v>
      </c>
      <c r="D39" s="341">
        <v>60</v>
      </c>
      <c r="E39" s="334"/>
      <c r="F39" s="334"/>
      <c r="G39" s="331" t="s">
        <v>1522</v>
      </c>
      <c r="H39" s="330" t="s">
        <v>232</v>
      </c>
      <c r="I39" s="341">
        <f>SUM(D39)</f>
        <v>60</v>
      </c>
      <c r="J39" s="333"/>
      <c r="K39" s="334"/>
      <c r="L39" s="331"/>
      <c r="M39" s="326"/>
      <c r="P39" s="328"/>
      <c r="Q39" s="328"/>
      <c r="R39" s="329"/>
      <c r="S39" s="329"/>
    </row>
    <row r="40" spans="1:19" s="309" customFormat="1" ht="12" customHeight="1">
      <c r="A40" s="330" t="s">
        <v>1533</v>
      </c>
      <c r="B40" s="331" t="s">
        <v>1534</v>
      </c>
      <c r="C40" s="330" t="s">
        <v>232</v>
      </c>
      <c r="D40" s="330">
        <v>50</v>
      </c>
      <c r="E40" s="334"/>
      <c r="F40" s="334"/>
      <c r="G40" s="331" t="s">
        <v>1535</v>
      </c>
      <c r="H40" s="330" t="s">
        <v>232</v>
      </c>
      <c r="I40" s="341">
        <f>SUM(D40)</f>
        <v>50</v>
      </c>
      <c r="J40" s="333"/>
      <c r="K40" s="334"/>
      <c r="L40" s="331"/>
      <c r="P40" s="328"/>
      <c r="Q40" s="328"/>
      <c r="R40" s="329"/>
      <c r="S40" s="329"/>
    </row>
    <row r="41" spans="1:19" s="309" customFormat="1" ht="12" customHeight="1">
      <c r="A41" s="330" t="s">
        <v>1536</v>
      </c>
      <c r="B41" s="331" t="s">
        <v>1537</v>
      </c>
      <c r="C41" s="330" t="s">
        <v>232</v>
      </c>
      <c r="D41" s="330">
        <v>20</v>
      </c>
      <c r="E41" s="334"/>
      <c r="F41" s="334"/>
      <c r="G41" s="331" t="s">
        <v>1535</v>
      </c>
      <c r="H41" s="330" t="s">
        <v>232</v>
      </c>
      <c r="I41" s="341">
        <f>SUM(D41)</f>
        <v>20</v>
      </c>
      <c r="J41" s="333"/>
      <c r="K41" s="334"/>
      <c r="L41" s="331"/>
      <c r="P41" s="328"/>
      <c r="Q41" s="328"/>
      <c r="R41" s="329"/>
      <c r="S41" s="329"/>
    </row>
    <row r="42" spans="1:19" s="309" customFormat="1" ht="12" customHeight="1">
      <c r="A42" s="330" t="s">
        <v>1538</v>
      </c>
      <c r="B42" s="331" t="s">
        <v>1539</v>
      </c>
      <c r="C42" s="330" t="s">
        <v>232</v>
      </c>
      <c r="D42" s="330">
        <v>15</v>
      </c>
      <c r="E42" s="334"/>
      <c r="F42" s="334"/>
      <c r="G42" s="331" t="s">
        <v>1535</v>
      </c>
      <c r="H42" s="330" t="s">
        <v>232</v>
      </c>
      <c r="I42" s="341">
        <f>SUM(D42)</f>
        <v>15</v>
      </c>
      <c r="J42" s="333"/>
      <c r="K42" s="334"/>
      <c r="L42" s="331"/>
      <c r="P42" s="328"/>
      <c r="Q42" s="328"/>
      <c r="R42" s="329"/>
      <c r="S42" s="329"/>
    </row>
    <row r="43" spans="1:19" s="309" customFormat="1" ht="12" customHeight="1">
      <c r="A43" s="330" t="s">
        <v>1540</v>
      </c>
      <c r="B43" s="331" t="s">
        <v>1541</v>
      </c>
      <c r="C43" s="330" t="s">
        <v>232</v>
      </c>
      <c r="D43" s="330">
        <v>15</v>
      </c>
      <c r="E43" s="334"/>
      <c r="F43" s="334"/>
      <c r="G43" s="331" t="s">
        <v>1542</v>
      </c>
      <c r="H43" s="330" t="s">
        <v>232</v>
      </c>
      <c r="I43" s="341">
        <f>SUM(D43)</f>
        <v>15</v>
      </c>
      <c r="J43" s="333"/>
      <c r="K43" s="334"/>
      <c r="L43" s="331"/>
      <c r="P43" s="328"/>
      <c r="Q43" s="328"/>
      <c r="R43" s="329"/>
      <c r="S43" s="329"/>
    </row>
    <row r="44" spans="1:19" s="309" customFormat="1" ht="12" customHeight="1">
      <c r="A44" s="344"/>
      <c r="B44" s="344"/>
      <c r="C44" s="343"/>
      <c r="D44" s="343"/>
      <c r="E44" s="345"/>
      <c r="F44" s="345"/>
      <c r="G44" s="344" t="s">
        <v>1543</v>
      </c>
      <c r="H44" s="343" t="s">
        <v>232</v>
      </c>
      <c r="I44" s="441">
        <v>600</v>
      </c>
      <c r="J44" s="370"/>
      <c r="K44" s="345"/>
      <c r="L44" s="370"/>
      <c r="P44" s="328"/>
      <c r="Q44" s="328"/>
      <c r="R44" s="329"/>
      <c r="S44" s="329"/>
    </row>
    <row r="45" spans="1:19">
      <c r="A45" s="346"/>
      <c r="B45" s="347" t="s">
        <v>1544</v>
      </c>
      <c r="C45" s="348"/>
      <c r="D45" s="348"/>
      <c r="E45" s="349"/>
      <c r="F45" s="350"/>
      <c r="G45" s="347" t="s">
        <v>1544</v>
      </c>
      <c r="H45" s="348"/>
      <c r="I45" s="348"/>
      <c r="J45" s="349"/>
      <c r="K45" s="350"/>
      <c r="L45" s="351"/>
      <c r="O45" s="352"/>
      <c r="P45" s="352"/>
      <c r="Q45" s="352"/>
      <c r="R45" s="353"/>
      <c r="S45" s="354"/>
    </row>
    <row r="46" spans="1:19">
      <c r="B46" s="417"/>
      <c r="C46" s="418"/>
      <c r="D46" s="418"/>
      <c r="E46" s="419"/>
      <c r="F46" s="420"/>
      <c r="G46" s="417"/>
      <c r="H46" s="418"/>
      <c r="I46" s="418"/>
      <c r="J46" s="419"/>
      <c r="K46" s="420"/>
      <c r="L46" s="415"/>
      <c r="O46" s="352"/>
      <c r="P46" s="352"/>
      <c r="Q46" s="352"/>
      <c r="R46" s="353"/>
      <c r="S46" s="354"/>
    </row>
    <row r="47" spans="1:19">
      <c r="B47" s="417"/>
      <c r="C47" s="418"/>
      <c r="D47" s="418"/>
      <c r="E47" s="419"/>
      <c r="F47" s="420"/>
      <c r="G47" s="417"/>
      <c r="H47" s="418"/>
      <c r="I47" s="418"/>
      <c r="J47" s="419"/>
      <c r="K47" s="420"/>
      <c r="L47" s="415"/>
      <c r="O47" s="352"/>
      <c r="P47" s="352"/>
      <c r="Q47" s="352"/>
      <c r="R47" s="353"/>
      <c r="S47" s="354"/>
    </row>
    <row r="48" spans="1:19" ht="15.75" customHeight="1">
      <c r="A48" s="294" t="s">
        <v>1448</v>
      </c>
      <c r="B48" s="294"/>
      <c r="C48" s="294"/>
      <c r="D48" s="294"/>
      <c r="E48" s="294"/>
      <c r="F48" s="294"/>
      <c r="G48" s="294"/>
      <c r="H48" s="294"/>
      <c r="I48" s="294"/>
      <c r="J48" s="294"/>
      <c r="K48" s="294"/>
      <c r="L48" s="294"/>
      <c r="O48" s="309"/>
      <c r="P48" s="309"/>
    </row>
    <row r="49" spans="1:26" ht="15" customHeight="1">
      <c r="A49" s="294" t="s">
        <v>1449</v>
      </c>
      <c r="B49" s="294"/>
      <c r="C49" s="294"/>
      <c r="D49" s="294"/>
      <c r="E49" s="294"/>
      <c r="F49" s="294"/>
      <c r="G49" s="294"/>
      <c r="H49" s="294"/>
      <c r="I49" s="294"/>
      <c r="J49" s="294"/>
      <c r="K49" s="294"/>
      <c r="L49" s="294"/>
      <c r="O49" s="309"/>
      <c r="P49" s="309"/>
    </row>
    <row r="50" spans="1:26" ht="12.75" customHeight="1">
      <c r="C50" s="310"/>
      <c r="D50" s="311"/>
      <c r="E50" s="311"/>
      <c r="F50" s="308"/>
      <c r="L50" s="306" t="s">
        <v>1545</v>
      </c>
      <c r="O50" s="309"/>
      <c r="P50" s="309"/>
    </row>
    <row r="51" spans="1:26" ht="12.75" customHeight="1">
      <c r="A51" s="355" t="s">
        <v>1451</v>
      </c>
      <c r="B51" s="292" t="s">
        <v>1452</v>
      </c>
      <c r="C51" s="284" t="s">
        <v>1453</v>
      </c>
      <c r="D51" s="284"/>
      <c r="E51" s="284"/>
      <c r="F51" s="284"/>
      <c r="G51" s="284" t="s">
        <v>1454</v>
      </c>
      <c r="H51" s="284"/>
      <c r="I51" s="284"/>
      <c r="J51" s="284"/>
      <c r="K51" s="284"/>
      <c r="L51" s="284" t="s">
        <v>1455</v>
      </c>
      <c r="O51" s="356"/>
      <c r="P51" s="357"/>
      <c r="Q51" s="357"/>
      <c r="R51" s="357"/>
      <c r="S51" s="357"/>
      <c r="V51" s="356"/>
      <c r="W51" s="357"/>
      <c r="X51" s="357"/>
      <c r="Y51" s="357"/>
      <c r="Z51" s="357"/>
    </row>
    <row r="52" spans="1:26" ht="14.25" customHeight="1">
      <c r="A52" s="358"/>
      <c r="B52" s="293"/>
      <c r="C52" s="359" t="s">
        <v>1456</v>
      </c>
      <c r="D52" s="359" t="s">
        <v>147</v>
      </c>
      <c r="E52" s="359" t="s">
        <v>1457</v>
      </c>
      <c r="F52" s="359" t="s">
        <v>1458</v>
      </c>
      <c r="G52" s="359" t="s">
        <v>1459</v>
      </c>
      <c r="H52" s="359" t="s">
        <v>1456</v>
      </c>
      <c r="I52" s="359" t="s">
        <v>147</v>
      </c>
      <c r="J52" s="359" t="s">
        <v>1457</v>
      </c>
      <c r="K52" s="359" t="s">
        <v>1458</v>
      </c>
      <c r="L52" s="285"/>
      <c r="N52" s="315"/>
      <c r="O52" s="356"/>
      <c r="P52" s="360"/>
      <c r="Q52" s="357"/>
      <c r="R52" s="357"/>
      <c r="S52" s="357"/>
      <c r="V52" s="356"/>
      <c r="W52" s="357"/>
      <c r="X52" s="357"/>
      <c r="Y52" s="357"/>
      <c r="Z52" s="357"/>
    </row>
    <row r="53" spans="1:26" ht="13.5" customHeight="1">
      <c r="A53" s="317"/>
      <c r="B53" s="318" t="s">
        <v>1460</v>
      </c>
      <c r="C53" s="319"/>
      <c r="D53" s="319"/>
      <c r="E53" s="319"/>
      <c r="F53" s="319"/>
      <c r="G53" s="319"/>
      <c r="H53" s="319"/>
      <c r="I53" s="319"/>
      <c r="J53" s="319"/>
      <c r="K53" s="319"/>
      <c r="L53" s="319"/>
      <c r="N53" s="315"/>
      <c r="O53" s="309"/>
      <c r="P53" s="316"/>
    </row>
    <row r="54" spans="1:26">
      <c r="A54" s="361"/>
      <c r="B54" s="355"/>
      <c r="C54" s="355"/>
      <c r="D54" s="355"/>
      <c r="E54" s="362"/>
      <c r="F54" s="355"/>
      <c r="G54" s="355"/>
      <c r="H54" s="355"/>
      <c r="I54" s="355"/>
      <c r="J54" s="355"/>
      <c r="K54" s="363"/>
      <c r="L54" s="364"/>
      <c r="O54" s="356"/>
      <c r="P54" s="357"/>
      <c r="Q54" s="357"/>
      <c r="R54" s="365"/>
      <c r="S54" s="365"/>
    </row>
    <row r="55" spans="1:26" s="309" customFormat="1" ht="12" customHeight="1">
      <c r="A55" s="330" t="s">
        <v>1546</v>
      </c>
      <c r="B55" s="331" t="s">
        <v>1547</v>
      </c>
      <c r="C55" s="330" t="s">
        <v>217</v>
      </c>
      <c r="D55" s="330">
        <v>5</v>
      </c>
      <c r="E55" s="334"/>
      <c r="F55" s="334"/>
      <c r="G55" s="331" t="s">
        <v>1548</v>
      </c>
      <c r="H55" s="330" t="s">
        <v>217</v>
      </c>
      <c r="I55" s="341">
        <f>SUM(D55)</f>
        <v>5</v>
      </c>
      <c r="J55" s="366"/>
      <c r="K55" s="334"/>
      <c r="L55" s="333"/>
      <c r="P55" s="328"/>
      <c r="Q55" s="328"/>
      <c r="R55" s="329"/>
      <c r="S55" s="329"/>
    </row>
    <row r="56" spans="1:26" s="309" customFormat="1" ht="12" customHeight="1">
      <c r="A56" s="330" t="s">
        <v>1549</v>
      </c>
      <c r="B56" s="331"/>
      <c r="C56" s="331"/>
      <c r="D56" s="331"/>
      <c r="E56" s="331"/>
      <c r="F56" s="331"/>
      <c r="G56" s="331" t="s">
        <v>1550</v>
      </c>
      <c r="H56" s="330" t="s">
        <v>217</v>
      </c>
      <c r="I56" s="341">
        <f>SUM(D55)</f>
        <v>5</v>
      </c>
      <c r="J56" s="331"/>
      <c r="K56" s="334"/>
      <c r="L56" s="333"/>
      <c r="P56" s="328"/>
      <c r="Q56" s="328"/>
      <c r="R56" s="329"/>
      <c r="S56" s="329"/>
    </row>
    <row r="57" spans="1:26" s="309" customFormat="1" ht="12" customHeight="1">
      <c r="A57" s="330" t="s">
        <v>1551</v>
      </c>
      <c r="B57" s="331" t="s">
        <v>1552</v>
      </c>
      <c r="C57" s="330" t="s">
        <v>217</v>
      </c>
      <c r="D57" s="330">
        <v>40</v>
      </c>
      <c r="E57" s="334"/>
      <c r="F57" s="334"/>
      <c r="G57" s="331"/>
      <c r="H57" s="330"/>
      <c r="I57" s="330"/>
      <c r="J57" s="333"/>
      <c r="K57" s="334"/>
      <c r="L57" s="331"/>
      <c r="P57" s="328"/>
      <c r="Q57" s="328"/>
      <c r="R57" s="329"/>
      <c r="S57" s="329"/>
    </row>
    <row r="58" spans="1:26" s="309" customFormat="1" ht="12">
      <c r="A58" s="331" t="s">
        <v>1553</v>
      </c>
      <c r="B58" s="331" t="s">
        <v>1554</v>
      </c>
      <c r="C58" s="330" t="s">
        <v>1555</v>
      </c>
      <c r="D58" s="330">
        <v>1</v>
      </c>
      <c r="E58" s="334"/>
      <c r="F58" s="334"/>
      <c r="G58" s="331"/>
      <c r="H58" s="330"/>
      <c r="I58" s="330"/>
      <c r="J58" s="333"/>
      <c r="K58" s="334"/>
      <c r="L58" s="333"/>
      <c r="P58" s="328"/>
      <c r="Q58" s="328"/>
      <c r="R58" s="329"/>
      <c r="S58" s="329"/>
    </row>
    <row r="59" spans="1:26" s="309" customFormat="1">
      <c r="A59" s="421" t="s">
        <v>1556</v>
      </c>
      <c r="B59" s="331" t="s">
        <v>1557</v>
      </c>
      <c r="C59" s="330" t="s">
        <v>217</v>
      </c>
      <c r="D59" s="330">
        <v>1</v>
      </c>
      <c r="E59" s="334"/>
      <c r="F59" s="334"/>
      <c r="G59" s="331"/>
      <c r="H59" s="330"/>
      <c r="I59" s="330"/>
      <c r="J59" s="333"/>
      <c r="K59" s="334"/>
      <c r="L59" s="331"/>
      <c r="P59" s="328"/>
      <c r="Q59" s="328"/>
      <c r="R59" s="329"/>
      <c r="S59" s="329"/>
    </row>
    <row r="60" spans="1:26">
      <c r="A60" s="421" t="s">
        <v>1558</v>
      </c>
      <c r="B60" s="331" t="s">
        <v>1559</v>
      </c>
      <c r="C60" s="330" t="s">
        <v>217</v>
      </c>
      <c r="D60" s="330">
        <v>1</v>
      </c>
      <c r="E60" s="334"/>
      <c r="F60" s="333"/>
      <c r="G60" s="440"/>
      <c r="H60" s="440"/>
      <c r="I60" s="440"/>
      <c r="J60" s="333"/>
      <c r="K60" s="439"/>
      <c r="L60" s="438"/>
      <c r="O60" s="356"/>
      <c r="P60" s="357"/>
      <c r="Q60" s="357"/>
      <c r="R60" s="357"/>
      <c r="S60" s="365"/>
    </row>
    <row r="61" spans="1:26">
      <c r="A61" s="421" t="s">
        <v>1560</v>
      </c>
      <c r="B61" s="331"/>
      <c r="C61" s="330"/>
      <c r="D61" s="330"/>
      <c r="E61" s="332"/>
      <c r="F61" s="332"/>
      <c r="G61" s="331" t="s">
        <v>1561</v>
      </c>
      <c r="H61" s="330" t="s">
        <v>217</v>
      </c>
      <c r="I61" s="330">
        <v>80</v>
      </c>
      <c r="J61" s="332"/>
      <c r="K61" s="334"/>
      <c r="L61" s="333"/>
      <c r="O61" s="356"/>
      <c r="P61" s="357"/>
      <c r="Q61" s="357"/>
      <c r="R61" s="365"/>
      <c r="S61" s="367"/>
      <c r="V61" s="356"/>
      <c r="W61" s="357"/>
      <c r="X61" s="357"/>
      <c r="Y61" s="365"/>
      <c r="Z61" s="365"/>
    </row>
    <row r="62" spans="1:26">
      <c r="A62" s="421" t="s">
        <v>1562</v>
      </c>
      <c r="B62" s="331"/>
      <c r="C62" s="330"/>
      <c r="D62" s="368"/>
      <c r="E62" s="332"/>
      <c r="F62" s="332"/>
      <c r="G62" s="331" t="s">
        <v>1563</v>
      </c>
      <c r="H62" s="330" t="s">
        <v>217</v>
      </c>
      <c r="I62" s="330">
        <v>10</v>
      </c>
      <c r="J62" s="332"/>
      <c r="K62" s="334"/>
      <c r="L62" s="333"/>
      <c r="O62" s="356"/>
      <c r="P62" s="357"/>
      <c r="Q62" s="357"/>
      <c r="R62" s="365"/>
      <c r="S62" s="365"/>
      <c r="V62" s="356"/>
      <c r="W62" s="357"/>
      <c r="X62" s="357"/>
      <c r="Y62" s="365"/>
      <c r="Z62" s="365"/>
    </row>
    <row r="63" spans="1:26">
      <c r="A63" s="421" t="s">
        <v>1564</v>
      </c>
      <c r="B63" s="331" t="s">
        <v>1565</v>
      </c>
      <c r="C63" s="330" t="s">
        <v>1555</v>
      </c>
      <c r="D63" s="330">
        <v>1</v>
      </c>
      <c r="E63" s="332"/>
      <c r="F63" s="334"/>
      <c r="G63" s="344"/>
      <c r="H63" s="343"/>
      <c r="I63" s="343"/>
      <c r="J63" s="369"/>
      <c r="K63" s="345"/>
      <c r="L63" s="370"/>
      <c r="O63" s="356"/>
      <c r="P63" s="357"/>
      <c r="Q63" s="357"/>
      <c r="R63" s="365"/>
      <c r="S63" s="365"/>
      <c r="V63" s="356"/>
      <c r="W63" s="357"/>
      <c r="X63" s="357"/>
      <c r="Y63" s="365"/>
      <c r="Z63" s="365"/>
    </row>
    <row r="64" spans="1:26">
      <c r="A64" s="421" t="s">
        <v>1566</v>
      </c>
      <c r="B64" s="372"/>
      <c r="C64" s="373"/>
      <c r="D64" s="373"/>
      <c r="E64" s="379"/>
      <c r="F64" s="379"/>
      <c r="G64" s="372" t="s">
        <v>1567</v>
      </c>
      <c r="H64" s="373" t="s">
        <v>1568</v>
      </c>
      <c r="I64" s="373">
        <v>16</v>
      </c>
      <c r="J64" s="379"/>
      <c r="K64" s="380"/>
      <c r="L64" s="381"/>
      <c r="O64" s="356"/>
      <c r="P64" s="357"/>
      <c r="Q64" s="357"/>
      <c r="R64" s="365"/>
      <c r="S64" s="367"/>
      <c r="V64" s="356"/>
      <c r="W64" s="357"/>
      <c r="X64" s="357"/>
      <c r="Y64" s="365"/>
      <c r="Z64" s="365"/>
    </row>
    <row r="65" spans="1:26">
      <c r="A65" s="421" t="s">
        <v>1569</v>
      </c>
      <c r="B65" s="372"/>
      <c r="C65" s="373"/>
      <c r="D65" s="373"/>
      <c r="E65" s="379"/>
      <c r="F65" s="379"/>
      <c r="G65" s="372" t="s">
        <v>1570</v>
      </c>
      <c r="H65" s="373" t="s">
        <v>217</v>
      </c>
      <c r="I65" s="373">
        <v>1</v>
      </c>
      <c r="J65" s="379"/>
      <c r="K65" s="380"/>
      <c r="L65" s="381"/>
      <c r="O65" s="356"/>
      <c r="P65" s="357"/>
      <c r="Q65" s="357"/>
      <c r="R65" s="365"/>
      <c r="S65" s="367"/>
      <c r="V65" s="356"/>
      <c r="W65" s="357"/>
      <c r="X65" s="357"/>
      <c r="Y65" s="365"/>
      <c r="Z65" s="365"/>
    </row>
    <row r="66" spans="1:26">
      <c r="A66" s="421" t="s">
        <v>1571</v>
      </c>
      <c r="B66" s="372"/>
      <c r="C66" s="373"/>
      <c r="D66" s="373"/>
      <c r="E66" s="379"/>
      <c r="F66" s="379"/>
      <c r="G66" s="372"/>
      <c r="H66" s="373"/>
      <c r="I66" s="373"/>
      <c r="J66" s="379"/>
      <c r="K66" s="380"/>
      <c r="L66" s="381"/>
      <c r="O66" s="356"/>
      <c r="P66" s="357"/>
      <c r="Q66" s="357"/>
      <c r="R66" s="365"/>
      <c r="S66" s="365"/>
      <c r="V66" s="356"/>
      <c r="W66" s="357"/>
      <c r="X66" s="357"/>
      <c r="Y66" s="365"/>
      <c r="Z66" s="365"/>
    </row>
    <row r="67" spans="1:26">
      <c r="A67" s="421" t="s">
        <v>1572</v>
      </c>
      <c r="B67" s="372"/>
      <c r="C67" s="373"/>
      <c r="D67" s="373"/>
      <c r="E67" s="379"/>
      <c r="F67" s="379"/>
      <c r="G67" s="372" t="s">
        <v>1573</v>
      </c>
      <c r="H67" s="373" t="s">
        <v>217</v>
      </c>
      <c r="I67" s="373">
        <v>1</v>
      </c>
      <c r="J67" s="379"/>
      <c r="K67" s="380"/>
      <c r="L67" s="381"/>
      <c r="O67" s="356"/>
      <c r="P67" s="357"/>
      <c r="Q67" s="357"/>
      <c r="R67" s="365"/>
      <c r="S67" s="365"/>
      <c r="V67" s="356"/>
      <c r="W67" s="357"/>
      <c r="X67" s="357"/>
      <c r="Y67" s="365"/>
      <c r="Z67" s="365"/>
    </row>
    <row r="68" spans="1:26">
      <c r="A68" s="421" t="s">
        <v>1574</v>
      </c>
      <c r="B68" s="372"/>
      <c r="C68" s="373"/>
      <c r="D68" s="373"/>
      <c r="E68" s="379"/>
      <c r="F68" s="379"/>
      <c r="G68" s="372" t="s">
        <v>1575</v>
      </c>
      <c r="H68" s="373" t="s">
        <v>217</v>
      </c>
      <c r="I68" s="373">
        <v>6</v>
      </c>
      <c r="J68" s="379"/>
      <c r="K68" s="380"/>
      <c r="L68" s="381"/>
      <c r="O68" s="356"/>
      <c r="P68" s="356"/>
      <c r="Q68" s="356"/>
      <c r="R68" s="356"/>
      <c r="S68" s="356"/>
      <c r="V68" s="356"/>
      <c r="W68" s="356"/>
      <c r="X68" s="356"/>
      <c r="Y68" s="357"/>
      <c r="Z68" s="357"/>
    </row>
    <row r="69" spans="1:26">
      <c r="A69" s="421" t="s">
        <v>1576</v>
      </c>
      <c r="B69" s="372"/>
      <c r="C69" s="373"/>
      <c r="D69" s="373"/>
      <c r="E69" s="379"/>
      <c r="F69" s="379"/>
      <c r="G69" s="382" t="s">
        <v>1577</v>
      </c>
      <c r="H69" s="383" t="s">
        <v>217</v>
      </c>
      <c r="I69" s="383">
        <v>3</v>
      </c>
      <c r="J69" s="384"/>
      <c r="K69" s="385"/>
      <c r="L69" s="386"/>
      <c r="O69" s="387"/>
      <c r="P69" s="387"/>
      <c r="Q69" s="387"/>
      <c r="R69" s="367"/>
      <c r="S69" s="365"/>
      <c r="V69" s="356"/>
      <c r="W69" s="356"/>
      <c r="X69" s="356"/>
      <c r="Y69" s="357"/>
      <c r="Z69" s="357"/>
    </row>
    <row r="70" spans="1:26">
      <c r="A70" s="421" t="s">
        <v>1578</v>
      </c>
      <c r="B70" s="372"/>
      <c r="C70" s="372"/>
      <c r="D70" s="372"/>
      <c r="E70" s="373"/>
      <c r="F70" s="373"/>
      <c r="G70" s="388" t="s">
        <v>1579</v>
      </c>
      <c r="H70" s="423" t="s">
        <v>734</v>
      </c>
      <c r="I70" s="423">
        <v>1</v>
      </c>
      <c r="J70" s="389"/>
      <c r="K70" s="390"/>
      <c r="L70" s="391"/>
      <c r="O70" s="356"/>
      <c r="P70" s="357"/>
      <c r="Q70" s="357"/>
      <c r="R70" s="367"/>
      <c r="S70" s="365"/>
      <c r="V70" s="356"/>
      <c r="W70" s="357"/>
      <c r="X70" s="357"/>
      <c r="Y70" s="365"/>
      <c r="Z70" s="365"/>
    </row>
    <row r="71" spans="1:26">
      <c r="A71" s="371" t="s">
        <v>1580</v>
      </c>
      <c r="B71" s="372"/>
      <c r="C71" s="372"/>
      <c r="D71" s="372"/>
      <c r="E71" s="373"/>
      <c r="F71" s="373"/>
      <c r="G71" s="392" t="s">
        <v>1581</v>
      </c>
      <c r="H71" s="395" t="s">
        <v>734</v>
      </c>
      <c r="I71" s="395">
        <v>1</v>
      </c>
      <c r="J71" s="393"/>
      <c r="K71" s="380"/>
      <c r="L71" s="381"/>
      <c r="O71" s="356"/>
      <c r="P71" s="357"/>
      <c r="Q71" s="357"/>
      <c r="R71" s="367"/>
      <c r="S71" s="365"/>
      <c r="V71" s="356"/>
      <c r="W71" s="357"/>
      <c r="X71" s="357"/>
      <c r="Y71" s="365"/>
      <c r="Z71" s="365"/>
    </row>
    <row r="72" spans="1:26">
      <c r="A72" s="371" t="s">
        <v>1582</v>
      </c>
      <c r="B72" s="372"/>
      <c r="C72" s="373"/>
      <c r="D72" s="373"/>
      <c r="E72" s="379"/>
      <c r="F72" s="379"/>
      <c r="G72" s="394" t="s">
        <v>1583</v>
      </c>
      <c r="H72" s="395" t="s">
        <v>734</v>
      </c>
      <c r="I72" s="395">
        <v>1</v>
      </c>
      <c r="J72" s="393"/>
      <c r="K72" s="380"/>
      <c r="L72" s="371"/>
      <c r="O72" s="356"/>
      <c r="P72" s="357"/>
      <c r="Q72" s="357"/>
      <c r="R72" s="367"/>
      <c r="S72" s="365"/>
      <c r="V72" s="356"/>
      <c r="W72" s="357"/>
      <c r="X72" s="357"/>
      <c r="Y72" s="365"/>
      <c r="Z72" s="365"/>
    </row>
    <row r="73" spans="1:26">
      <c r="A73" s="371" t="s">
        <v>1584</v>
      </c>
      <c r="B73" s="372"/>
      <c r="C73" s="373"/>
      <c r="D73" s="373"/>
      <c r="E73" s="379"/>
      <c r="F73" s="379"/>
      <c r="G73" s="394" t="s">
        <v>1585</v>
      </c>
      <c r="H73" s="395" t="s">
        <v>734</v>
      </c>
      <c r="I73" s="395">
        <v>1</v>
      </c>
      <c r="J73" s="393"/>
      <c r="K73" s="380"/>
      <c r="L73" s="371"/>
      <c r="O73" s="356"/>
      <c r="P73" s="356"/>
      <c r="Q73" s="356"/>
      <c r="R73" s="356"/>
      <c r="S73" s="365"/>
      <c r="V73" s="356"/>
      <c r="W73" s="356"/>
      <c r="X73" s="356"/>
      <c r="Y73" s="357"/>
      <c r="Z73" s="357"/>
    </row>
    <row r="74" spans="1:26">
      <c r="A74" s="371" t="s">
        <v>1586</v>
      </c>
      <c r="B74" s="372"/>
      <c r="C74" s="373"/>
      <c r="D74" s="373"/>
      <c r="E74" s="379"/>
      <c r="F74" s="379"/>
      <c r="G74" s="394"/>
      <c r="H74" s="395"/>
      <c r="I74" s="395"/>
      <c r="J74" s="393"/>
      <c r="K74" s="380"/>
      <c r="L74" s="371"/>
      <c r="O74" s="356"/>
      <c r="P74" s="356"/>
      <c r="Q74" s="356"/>
      <c r="R74" s="356"/>
      <c r="S74" s="356"/>
      <c r="V74" s="396"/>
      <c r="W74" s="357"/>
      <c r="X74" s="357"/>
      <c r="Y74" s="365"/>
      <c r="Z74" s="365"/>
    </row>
    <row r="75" spans="1:26">
      <c r="A75" s="397"/>
      <c r="B75" s="382"/>
      <c r="C75" s="382"/>
      <c r="D75" s="382"/>
      <c r="E75" s="383"/>
      <c r="F75" s="383"/>
      <c r="G75" s="398"/>
      <c r="H75" s="399"/>
      <c r="I75" s="399"/>
      <c r="J75" s="400"/>
      <c r="K75" s="401"/>
      <c r="L75" s="358"/>
      <c r="O75" s="356"/>
      <c r="P75" s="357"/>
      <c r="Q75" s="357"/>
      <c r="R75" s="367"/>
      <c r="S75" s="367"/>
      <c r="V75" s="356"/>
      <c r="W75" s="357"/>
      <c r="X75" s="357"/>
      <c r="Y75" s="365"/>
      <c r="Z75" s="365"/>
    </row>
    <row r="76" spans="1:26">
      <c r="A76" s="402"/>
      <c r="B76" s="403" t="s">
        <v>1587</v>
      </c>
      <c r="C76" s="404"/>
      <c r="D76" s="404"/>
      <c r="E76" s="437"/>
      <c r="F76" s="405">
        <f>SUM(F54:F75)</f>
        <v>0</v>
      </c>
      <c r="G76" s="406" t="s">
        <v>1588</v>
      </c>
      <c r="H76" s="289"/>
      <c r="I76" s="290"/>
      <c r="J76" s="291"/>
      <c r="K76" s="407">
        <f>SUM(K55:K75)</f>
        <v>0</v>
      </c>
      <c r="L76" s="351">
        <f>SUM(F76+K76)</f>
        <v>0</v>
      </c>
    </row>
    <row r="77" spans="1:26">
      <c r="A77" s="346"/>
      <c r="B77" s="408" t="s">
        <v>1589</v>
      </c>
      <c r="C77" s="409"/>
      <c r="D77" s="409"/>
      <c r="E77" s="410"/>
      <c r="F77" s="411">
        <f>SUM(F45+F76)</f>
        <v>0</v>
      </c>
      <c r="G77" s="406" t="s">
        <v>1590</v>
      </c>
      <c r="H77" s="289"/>
      <c r="I77" s="290"/>
      <c r="J77" s="291"/>
      <c r="K77" s="407">
        <f>SUM(K45+K76)</f>
        <v>0</v>
      </c>
      <c r="L77" s="351">
        <f>SUM(F77+K77)</f>
        <v>0</v>
      </c>
    </row>
    <row r="78" spans="1:26">
      <c r="B78" s="412"/>
      <c r="C78" s="413"/>
      <c r="D78" s="413"/>
      <c r="E78" s="354"/>
      <c r="F78" s="414"/>
      <c r="G78" s="352"/>
      <c r="H78" s="352"/>
      <c r="I78" s="352"/>
      <c r="J78" s="414"/>
      <c r="K78" s="353"/>
      <c r="L78" s="415"/>
    </row>
    <row r="79" spans="1:26">
      <c r="B79" s="412"/>
      <c r="C79" s="413"/>
      <c r="D79" s="413"/>
      <c r="E79" s="354"/>
      <c r="F79" s="414"/>
      <c r="G79" s="352"/>
      <c r="H79" s="352"/>
      <c r="I79" s="352"/>
      <c r="J79" s="414"/>
      <c r="K79" s="353"/>
      <c r="L79" s="415"/>
    </row>
    <row r="80" spans="1:26">
      <c r="B80" s="412"/>
      <c r="C80" s="413"/>
      <c r="D80" s="413"/>
      <c r="E80" s="354"/>
      <c r="F80" s="414"/>
      <c r="G80" s="352"/>
      <c r="H80" s="352"/>
      <c r="I80" s="352"/>
      <c r="J80" s="414"/>
      <c r="K80" s="353"/>
      <c r="L80" s="415"/>
    </row>
    <row r="81" spans="1:26">
      <c r="B81" s="412"/>
      <c r="C81" s="413"/>
      <c r="D81" s="413"/>
      <c r="E81" s="354"/>
      <c r="F81" s="414"/>
      <c r="G81" s="352"/>
      <c r="H81" s="352"/>
      <c r="I81" s="352"/>
      <c r="J81" s="414"/>
      <c r="K81" s="353"/>
      <c r="L81" s="415"/>
    </row>
    <row r="82" spans="1:26" ht="14.25">
      <c r="A82" s="294"/>
      <c r="B82" s="294"/>
      <c r="C82" s="294"/>
      <c r="D82" s="294"/>
      <c r="E82" s="294"/>
      <c r="F82" s="294"/>
      <c r="G82" s="294"/>
      <c r="H82" s="294"/>
      <c r="I82" s="294"/>
      <c r="J82" s="294"/>
      <c r="K82" s="294"/>
      <c r="L82" s="294"/>
    </row>
    <row r="83" spans="1:26" ht="14.25">
      <c r="A83" s="310"/>
      <c r="B83" s="310"/>
      <c r="C83" s="310"/>
      <c r="D83" s="310"/>
      <c r="E83" s="310"/>
      <c r="F83" s="310"/>
      <c r="G83" s="310"/>
      <c r="H83" s="310"/>
      <c r="I83" s="310"/>
      <c r="J83" s="310"/>
      <c r="K83" s="310"/>
      <c r="L83" s="310"/>
    </row>
    <row r="84" spans="1:26" ht="12" customHeight="1">
      <c r="A84" s="346"/>
      <c r="B84" s="436" t="s">
        <v>1591</v>
      </c>
      <c r="C84" s="319" t="s">
        <v>1456</v>
      </c>
      <c r="D84" s="319" t="s">
        <v>147</v>
      </c>
      <c r="E84" s="319" t="s">
        <v>1457</v>
      </c>
      <c r="F84" s="319" t="s">
        <v>1458</v>
      </c>
      <c r="G84" s="435"/>
      <c r="H84" s="435"/>
      <c r="I84" s="435"/>
      <c r="J84" s="435"/>
      <c r="K84" s="434"/>
      <c r="L84" s="346"/>
      <c r="O84" s="356"/>
      <c r="P84" s="357"/>
      <c r="Q84" s="357"/>
      <c r="R84" s="367"/>
      <c r="S84" s="367"/>
      <c r="V84" s="356"/>
      <c r="W84" s="357"/>
      <c r="X84" s="357"/>
      <c r="Y84" s="365"/>
      <c r="Z84" s="365"/>
    </row>
    <row r="85" spans="1:26">
      <c r="A85" s="355"/>
      <c r="B85" s="355" t="s">
        <v>1471</v>
      </c>
      <c r="C85" s="362" t="s">
        <v>217</v>
      </c>
      <c r="D85" s="362">
        <v>1</v>
      </c>
      <c r="E85" s="378"/>
      <c r="F85" s="378"/>
      <c r="G85" s="355"/>
      <c r="H85" s="362"/>
      <c r="I85" s="362"/>
      <c r="J85" s="378"/>
      <c r="K85" s="433"/>
      <c r="L85" s="378"/>
      <c r="P85" s="416"/>
      <c r="Q85" s="416"/>
      <c r="R85" s="422"/>
      <c r="S85" s="422"/>
      <c r="W85" s="416"/>
      <c r="X85" s="416"/>
      <c r="Y85" s="428"/>
      <c r="Z85" s="428"/>
    </row>
    <row r="86" spans="1:26">
      <c r="A86" s="371"/>
      <c r="B86" s="371" t="s">
        <v>1476</v>
      </c>
      <c r="C86" s="421" t="s">
        <v>217</v>
      </c>
      <c r="D86" s="421">
        <v>1</v>
      </c>
      <c r="E86" s="381"/>
      <c r="F86" s="381"/>
      <c r="G86" s="371"/>
      <c r="H86" s="421"/>
      <c r="I86" s="421"/>
      <c r="J86" s="381"/>
      <c r="K86" s="432"/>
      <c r="L86" s="371"/>
      <c r="W86" s="416"/>
      <c r="X86" s="416"/>
      <c r="Y86" s="428"/>
      <c r="Z86" s="428"/>
    </row>
    <row r="87" spans="1:26">
      <c r="A87" s="397"/>
      <c r="B87" s="397" t="s">
        <v>1559</v>
      </c>
      <c r="C87" s="431" t="s">
        <v>217</v>
      </c>
      <c r="D87" s="431">
        <v>1</v>
      </c>
      <c r="E87" s="386"/>
      <c r="F87" s="386"/>
      <c r="G87" s="397"/>
      <c r="H87" s="397"/>
      <c r="I87" s="397"/>
      <c r="J87" s="397"/>
      <c r="K87" s="430"/>
      <c r="L87" s="429"/>
      <c r="P87" s="416"/>
      <c r="Q87" s="416"/>
      <c r="R87" s="422"/>
      <c r="S87" s="422"/>
      <c r="W87" s="416"/>
      <c r="X87" s="416"/>
      <c r="Y87" s="428"/>
      <c r="Z87" s="428"/>
    </row>
    <row r="88" spans="1:26">
      <c r="A88" s="402"/>
      <c r="B88" s="427" t="s">
        <v>1592</v>
      </c>
      <c r="C88" s="426"/>
      <c r="D88" s="426"/>
      <c r="E88" s="425"/>
      <c r="F88" s="304"/>
      <c r="G88" s="402"/>
      <c r="H88" s="424"/>
      <c r="I88" s="424"/>
      <c r="J88" s="302"/>
      <c r="K88" s="303"/>
      <c r="L88" s="304"/>
      <c r="Y88" s="416"/>
      <c r="Z88" s="416"/>
    </row>
  </sheetData>
  <mergeCells count="18">
    <mergeCell ref="L51:L52"/>
    <mergeCell ref="A82:L82"/>
    <mergeCell ref="G7:K7"/>
    <mergeCell ref="H76:J76"/>
    <mergeCell ref="H77:J77"/>
    <mergeCell ref="B51:B52"/>
    <mergeCell ref="C51:F51"/>
    <mergeCell ref="G51:K51"/>
    <mergeCell ref="A48:L48"/>
    <mergeCell ref="A49:L49"/>
    <mergeCell ref="A1:K1"/>
    <mergeCell ref="A2:L2"/>
    <mergeCell ref="A5:L5"/>
    <mergeCell ref="A4:L4"/>
    <mergeCell ref="L7:L8"/>
    <mergeCell ref="A7:A8"/>
    <mergeCell ref="B7:B8"/>
    <mergeCell ref="C7:F7"/>
  </mergeCells>
  <pageMargins left="0.39" right="0.27" top="0.2" bottom="0.23" header="0.17" footer="0.16"/>
  <pageSetup paperSize="9" orientation="landscape" horizontalDpi="4294967294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6E1C7-C345-4269-875C-39FC18E111B6}">
  <sheetPr>
    <pageSetUpPr fitToPage="1"/>
  </sheetPr>
  <dimension ref="A1:Z75"/>
  <sheetViews>
    <sheetView topLeftCell="A37" zoomScale="115" zoomScaleNormal="115" workbookViewId="0">
      <selection activeCell="O23" sqref="O23"/>
    </sheetView>
  </sheetViews>
  <sheetFormatPr defaultRowHeight="12.75"/>
  <cols>
    <col min="1" max="1" width="4.1640625" style="306" customWidth="1"/>
    <col min="2" max="2" width="50.83203125" style="306" customWidth="1"/>
    <col min="3" max="3" width="4.33203125" style="306" customWidth="1"/>
    <col min="4" max="4" width="9.5" style="306" customWidth="1"/>
    <col min="5" max="5" width="11" style="416" customWidth="1"/>
    <col min="6" max="6" width="12.83203125" style="306" customWidth="1"/>
    <col min="7" max="7" width="30" style="306" customWidth="1"/>
    <col min="8" max="8" width="5" style="306" customWidth="1"/>
    <col min="9" max="9" width="9" style="306" customWidth="1"/>
    <col min="10" max="10" width="10.6640625" style="306" customWidth="1"/>
    <col min="11" max="11" width="11.6640625" style="306" customWidth="1"/>
    <col min="12" max="12" width="12" style="306" customWidth="1"/>
    <col min="13" max="13" width="6.33203125" style="306" customWidth="1"/>
    <col min="14" max="14" width="9.33203125" style="306"/>
    <col min="15" max="15" width="32.5" style="306" customWidth="1"/>
    <col min="16" max="21" width="9.33203125" style="306"/>
    <col min="22" max="22" width="37.83203125" style="306" customWidth="1"/>
    <col min="23" max="16384" width="9.33203125" style="306"/>
  </cols>
  <sheetData>
    <row r="1" spans="1:19" s="305" customFormat="1" ht="15.75" customHeight="1">
      <c r="A1" s="295" t="s">
        <v>1446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</row>
    <row r="2" spans="1:19" s="305" customFormat="1" ht="14.25" customHeight="1">
      <c r="A2" s="295" t="s">
        <v>1447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</row>
    <row r="3" spans="1:19" ht="15.75" hidden="1" customHeight="1">
      <c r="C3" s="307"/>
      <c r="E3" s="308"/>
      <c r="F3" s="308"/>
      <c r="O3" s="309"/>
      <c r="P3" s="309"/>
    </row>
    <row r="4" spans="1:19" ht="15.75" customHeight="1">
      <c r="A4" s="294" t="s">
        <v>1448</v>
      </c>
      <c r="B4" s="294"/>
      <c r="C4" s="294"/>
      <c r="D4" s="294"/>
      <c r="E4" s="294"/>
      <c r="F4" s="294"/>
      <c r="G4" s="294"/>
      <c r="H4" s="294"/>
      <c r="I4" s="294"/>
      <c r="J4" s="294"/>
      <c r="K4" s="294"/>
      <c r="L4" s="294"/>
      <c r="O4" s="309"/>
      <c r="P4" s="309"/>
    </row>
    <row r="5" spans="1:19" ht="15.75" customHeight="1">
      <c r="A5" s="294" t="s">
        <v>1593</v>
      </c>
      <c r="B5" s="294"/>
      <c r="C5" s="294"/>
      <c r="D5" s="294"/>
      <c r="E5" s="294"/>
      <c r="F5" s="294"/>
      <c r="G5" s="294"/>
      <c r="H5" s="294"/>
      <c r="I5" s="294"/>
      <c r="J5" s="294"/>
      <c r="K5" s="294"/>
      <c r="L5" s="294"/>
      <c r="O5" s="309"/>
      <c r="P5" s="309"/>
    </row>
    <row r="6" spans="1:19" ht="12" customHeight="1">
      <c r="C6" s="310"/>
      <c r="D6" s="311"/>
      <c r="E6" s="311"/>
      <c r="F6" s="308"/>
      <c r="L6" s="306" t="s">
        <v>1450</v>
      </c>
      <c r="O6" s="309"/>
      <c r="P6" s="309"/>
    </row>
    <row r="7" spans="1:19" ht="12.75" customHeight="1">
      <c r="A7" s="298" t="s">
        <v>1451</v>
      </c>
      <c r="B7" s="300" t="s">
        <v>1452</v>
      </c>
      <c r="C7" s="286" t="s">
        <v>1453</v>
      </c>
      <c r="D7" s="287"/>
      <c r="E7" s="287"/>
      <c r="F7" s="288"/>
      <c r="G7" s="286" t="s">
        <v>1454</v>
      </c>
      <c r="H7" s="287"/>
      <c r="I7" s="287"/>
      <c r="J7" s="287"/>
      <c r="K7" s="288"/>
      <c r="L7" s="296" t="s">
        <v>1455</v>
      </c>
      <c r="O7" s="309"/>
      <c r="P7" s="309"/>
    </row>
    <row r="8" spans="1:19" ht="13.5" customHeight="1">
      <c r="A8" s="299"/>
      <c r="B8" s="301"/>
      <c r="C8" s="312" t="s">
        <v>1456</v>
      </c>
      <c r="D8" s="313" t="s">
        <v>147</v>
      </c>
      <c r="E8" s="312" t="s">
        <v>1457</v>
      </c>
      <c r="F8" s="313" t="s">
        <v>1458</v>
      </c>
      <c r="G8" s="314" t="s">
        <v>1459</v>
      </c>
      <c r="H8" s="312" t="s">
        <v>1456</v>
      </c>
      <c r="I8" s="313" t="s">
        <v>147</v>
      </c>
      <c r="J8" s="312" t="s">
        <v>1457</v>
      </c>
      <c r="K8" s="313" t="s">
        <v>1458</v>
      </c>
      <c r="L8" s="297"/>
      <c r="N8" s="315"/>
      <c r="O8" s="309"/>
      <c r="P8" s="316"/>
    </row>
    <row r="9" spans="1:19" ht="13.5" customHeight="1">
      <c r="A9" s="317"/>
      <c r="B9" s="318"/>
      <c r="C9" s="319"/>
      <c r="D9" s="319"/>
      <c r="E9" s="319"/>
      <c r="F9" s="319"/>
      <c r="G9" s="319"/>
      <c r="H9" s="319"/>
      <c r="I9" s="319"/>
      <c r="J9" s="319"/>
      <c r="K9" s="319"/>
      <c r="L9" s="319"/>
      <c r="N9" s="315"/>
      <c r="O9" s="309"/>
      <c r="P9" s="316"/>
    </row>
    <row r="10" spans="1:19" s="309" customFormat="1" ht="12" customHeight="1">
      <c r="A10" s="320" t="s">
        <v>1461</v>
      </c>
      <c r="B10" s="321" t="s">
        <v>1594</v>
      </c>
      <c r="C10" s="322"/>
      <c r="D10" s="322"/>
      <c r="E10" s="323"/>
      <c r="F10" s="323"/>
      <c r="G10" s="322"/>
      <c r="H10" s="320"/>
      <c r="I10" s="320"/>
      <c r="J10" s="324"/>
      <c r="K10" s="325"/>
      <c r="L10" s="324"/>
      <c r="M10" s="326"/>
      <c r="N10" s="327"/>
      <c r="P10" s="328"/>
      <c r="Q10" s="328"/>
      <c r="R10" s="329"/>
      <c r="S10" s="329"/>
    </row>
    <row r="11" spans="1:19" s="309" customFormat="1" ht="12" customHeight="1">
      <c r="A11" s="330"/>
      <c r="B11" s="331" t="s">
        <v>1595</v>
      </c>
      <c r="C11" s="330"/>
      <c r="D11" s="330"/>
      <c r="E11" s="332"/>
      <c r="F11" s="332"/>
      <c r="G11" s="331"/>
      <c r="H11" s="330"/>
      <c r="I11" s="330"/>
      <c r="J11" s="333"/>
      <c r="K11" s="334"/>
      <c r="L11" s="333"/>
      <c r="M11" s="326"/>
      <c r="N11" s="327"/>
      <c r="P11" s="328"/>
      <c r="Q11" s="328"/>
      <c r="R11" s="329"/>
      <c r="S11" s="329"/>
    </row>
    <row r="12" spans="1:19" s="309" customFormat="1" ht="12" customHeight="1">
      <c r="A12" s="330"/>
      <c r="B12" s="331" t="s">
        <v>1596</v>
      </c>
      <c r="C12" s="330" t="s">
        <v>217</v>
      </c>
      <c r="D12" s="330">
        <v>1</v>
      </c>
      <c r="E12" s="334"/>
      <c r="F12" s="334"/>
      <c r="G12" s="331" t="s">
        <v>1597</v>
      </c>
      <c r="H12" s="330" t="s">
        <v>217</v>
      </c>
      <c r="I12" s="330">
        <f>SUM(D12)</f>
        <v>1</v>
      </c>
      <c r="J12" s="333"/>
      <c r="K12" s="335"/>
      <c r="L12" s="333"/>
      <c r="M12" s="326"/>
      <c r="N12" s="327"/>
      <c r="P12" s="328"/>
      <c r="Q12" s="328"/>
      <c r="R12" s="329"/>
      <c r="S12" s="329"/>
    </row>
    <row r="13" spans="1:19" s="309" customFormat="1" ht="12" customHeight="1">
      <c r="A13" s="330" t="s">
        <v>1464</v>
      </c>
      <c r="B13" s="336" t="s">
        <v>1598</v>
      </c>
      <c r="C13" s="331"/>
      <c r="D13" s="331"/>
      <c r="E13" s="334"/>
      <c r="F13" s="334"/>
      <c r="G13" s="331"/>
      <c r="H13" s="330"/>
      <c r="I13" s="330"/>
      <c r="J13" s="333"/>
      <c r="K13" s="335"/>
      <c r="L13" s="333"/>
      <c r="M13" s="326"/>
      <c r="N13" s="327"/>
      <c r="P13" s="328"/>
      <c r="Q13" s="328"/>
      <c r="R13" s="329"/>
      <c r="S13" s="329"/>
    </row>
    <row r="14" spans="1:19" s="309" customFormat="1" ht="12" customHeight="1">
      <c r="A14" s="330"/>
      <c r="B14" s="331" t="s">
        <v>1599</v>
      </c>
      <c r="C14" s="330" t="s">
        <v>217</v>
      </c>
      <c r="D14" s="330">
        <v>1</v>
      </c>
      <c r="E14" s="334"/>
      <c r="F14" s="334"/>
      <c r="G14" s="331" t="s">
        <v>1600</v>
      </c>
      <c r="H14" s="330" t="s">
        <v>217</v>
      </c>
      <c r="I14" s="330">
        <f>SUM(D14)</f>
        <v>1</v>
      </c>
      <c r="J14" s="333"/>
      <c r="K14" s="335"/>
      <c r="L14" s="333"/>
      <c r="M14" s="326"/>
      <c r="N14" s="327"/>
      <c r="P14" s="328"/>
      <c r="Q14" s="328"/>
      <c r="R14" s="329"/>
      <c r="S14" s="329"/>
    </row>
    <row r="15" spans="1:19" s="309" customFormat="1" ht="12" customHeight="1">
      <c r="A15" s="330" t="s">
        <v>1466</v>
      </c>
      <c r="B15" s="336" t="s">
        <v>1601</v>
      </c>
      <c r="C15" s="330" t="s">
        <v>217</v>
      </c>
      <c r="D15" s="330">
        <v>1</v>
      </c>
      <c r="E15" s="334"/>
      <c r="F15" s="334"/>
      <c r="G15" s="331" t="s">
        <v>1602</v>
      </c>
      <c r="H15" s="330" t="s">
        <v>217</v>
      </c>
      <c r="I15" s="330">
        <f>SUM(D15)</f>
        <v>1</v>
      </c>
      <c r="J15" s="333"/>
      <c r="K15" s="335"/>
      <c r="L15" s="333"/>
      <c r="M15" s="326"/>
      <c r="N15" s="327"/>
      <c r="P15" s="328"/>
      <c r="Q15" s="328"/>
      <c r="R15" s="329"/>
      <c r="S15" s="329"/>
    </row>
    <row r="16" spans="1:19" s="309" customFormat="1" ht="12" customHeight="1">
      <c r="A16" s="330" t="s">
        <v>1603</v>
      </c>
      <c r="B16" s="331" t="s">
        <v>1604</v>
      </c>
      <c r="C16" s="330" t="s">
        <v>217</v>
      </c>
      <c r="D16" s="330">
        <v>1</v>
      </c>
      <c r="E16" s="334"/>
      <c r="F16" s="334"/>
      <c r="G16" s="331" t="s">
        <v>1597</v>
      </c>
      <c r="H16" s="330" t="s">
        <v>217</v>
      </c>
      <c r="I16" s="330">
        <f>SUM(D16)</f>
        <v>1</v>
      </c>
      <c r="J16" s="333"/>
      <c r="K16" s="335"/>
      <c r="L16" s="331"/>
      <c r="M16" s="326"/>
      <c r="N16" s="327"/>
      <c r="P16" s="328"/>
      <c r="Q16" s="328"/>
      <c r="R16" s="329"/>
      <c r="S16" s="329"/>
    </row>
    <row r="17" spans="1:19" s="309" customFormat="1" ht="12" customHeight="1">
      <c r="A17" s="330" t="s">
        <v>1605</v>
      </c>
      <c r="B17" s="336" t="s">
        <v>1606</v>
      </c>
      <c r="C17" s="330"/>
      <c r="D17" s="330"/>
      <c r="E17" s="334"/>
      <c r="F17" s="334"/>
      <c r="G17" s="331"/>
      <c r="H17" s="330"/>
      <c r="I17" s="330"/>
      <c r="J17" s="333"/>
      <c r="K17" s="335"/>
      <c r="L17" s="333"/>
      <c r="M17" s="326"/>
      <c r="N17" s="327"/>
      <c r="P17" s="328"/>
      <c r="Q17" s="328"/>
      <c r="R17" s="329"/>
      <c r="S17" s="329"/>
    </row>
    <row r="18" spans="1:19" s="309" customFormat="1" ht="12" customHeight="1">
      <c r="A18" s="330"/>
      <c r="B18" s="331" t="s">
        <v>1607</v>
      </c>
      <c r="C18" s="330"/>
      <c r="D18" s="330"/>
      <c r="E18" s="334"/>
      <c r="F18" s="334"/>
      <c r="G18" s="331"/>
      <c r="H18" s="330"/>
      <c r="I18" s="330"/>
      <c r="J18" s="333"/>
      <c r="K18" s="335"/>
      <c r="L18" s="333"/>
      <c r="M18" s="326"/>
      <c r="N18" s="327"/>
      <c r="P18" s="328"/>
      <c r="Q18" s="328"/>
      <c r="R18" s="329"/>
      <c r="S18" s="329"/>
    </row>
    <row r="19" spans="1:19" s="309" customFormat="1" ht="12" customHeight="1">
      <c r="A19" s="330"/>
      <c r="B19" s="331" t="s">
        <v>1608</v>
      </c>
      <c r="C19" s="330" t="s">
        <v>217</v>
      </c>
      <c r="D19" s="330">
        <v>10</v>
      </c>
      <c r="E19" s="334"/>
      <c r="F19" s="334"/>
      <c r="G19" s="331" t="s">
        <v>1609</v>
      </c>
      <c r="H19" s="330" t="s">
        <v>217</v>
      </c>
      <c r="I19" s="330">
        <f>SUM(D19)</f>
        <v>10</v>
      </c>
      <c r="J19" s="333"/>
      <c r="K19" s="335"/>
      <c r="L19" s="333"/>
      <c r="M19" s="326"/>
      <c r="N19" s="327"/>
      <c r="P19" s="328"/>
      <c r="Q19" s="328"/>
      <c r="R19" s="329"/>
      <c r="S19" s="329"/>
    </row>
    <row r="20" spans="1:19" s="309" customFormat="1" ht="12" customHeight="1">
      <c r="A20" s="330" t="s">
        <v>1610</v>
      </c>
      <c r="B20" s="331" t="s">
        <v>1611</v>
      </c>
      <c r="C20" s="330"/>
      <c r="D20" s="330"/>
      <c r="E20" s="334"/>
      <c r="F20" s="334"/>
      <c r="G20" s="331"/>
      <c r="H20" s="330"/>
      <c r="I20" s="330"/>
      <c r="J20" s="333"/>
      <c r="K20" s="335"/>
      <c r="L20" s="333"/>
      <c r="M20" s="326"/>
      <c r="N20" s="327"/>
      <c r="P20" s="328"/>
      <c r="Q20" s="328"/>
      <c r="R20" s="329"/>
      <c r="S20" s="329"/>
    </row>
    <row r="21" spans="1:19" s="309" customFormat="1" ht="12" customHeight="1">
      <c r="A21" s="330"/>
      <c r="B21" s="331" t="s">
        <v>1612</v>
      </c>
      <c r="C21" s="330" t="s">
        <v>217</v>
      </c>
      <c r="D21" s="330">
        <v>18</v>
      </c>
      <c r="E21" s="334"/>
      <c r="F21" s="334"/>
      <c r="G21" s="331" t="s">
        <v>1609</v>
      </c>
      <c r="H21" s="330" t="s">
        <v>217</v>
      </c>
      <c r="I21" s="330">
        <f>SUM(D21)</f>
        <v>18</v>
      </c>
      <c r="J21" s="333"/>
      <c r="K21" s="335"/>
      <c r="L21" s="333"/>
      <c r="M21" s="326"/>
      <c r="N21" s="327"/>
      <c r="P21" s="328"/>
      <c r="Q21" s="328"/>
      <c r="R21" s="329"/>
      <c r="S21" s="329"/>
    </row>
    <row r="22" spans="1:19" s="309" customFormat="1" ht="12" customHeight="1">
      <c r="A22" s="330" t="s">
        <v>1475</v>
      </c>
      <c r="B22" s="331" t="s">
        <v>1613</v>
      </c>
      <c r="C22" s="330"/>
      <c r="D22" s="330"/>
      <c r="E22" s="334"/>
      <c r="F22" s="334"/>
      <c r="G22" s="331"/>
      <c r="H22" s="330"/>
      <c r="I22" s="330"/>
      <c r="J22" s="333"/>
      <c r="K22" s="335"/>
      <c r="L22" s="333"/>
      <c r="M22" s="326"/>
      <c r="N22" s="327"/>
      <c r="P22" s="328"/>
      <c r="Q22" s="328"/>
      <c r="R22" s="329"/>
      <c r="S22" s="329"/>
    </row>
    <row r="23" spans="1:19" s="309" customFormat="1" ht="12" customHeight="1">
      <c r="A23" s="330"/>
      <c r="B23" s="331" t="s">
        <v>1614</v>
      </c>
      <c r="C23" s="330" t="s">
        <v>217</v>
      </c>
      <c r="D23" s="330">
        <v>1</v>
      </c>
      <c r="E23" s="334"/>
      <c r="F23" s="334"/>
      <c r="G23" s="331" t="s">
        <v>1609</v>
      </c>
      <c r="H23" s="330" t="s">
        <v>217</v>
      </c>
      <c r="I23" s="330">
        <f>SUM(D23)</f>
        <v>1</v>
      </c>
      <c r="J23" s="333"/>
      <c r="K23" s="335"/>
      <c r="L23" s="333"/>
      <c r="M23" s="326"/>
      <c r="N23" s="327"/>
      <c r="P23" s="328"/>
      <c r="Q23" s="328"/>
      <c r="R23" s="329"/>
      <c r="S23" s="329"/>
    </row>
    <row r="24" spans="1:19" s="309" customFormat="1" ht="12" customHeight="1">
      <c r="A24" s="330"/>
      <c r="B24" s="331" t="s">
        <v>1615</v>
      </c>
      <c r="C24" s="330"/>
      <c r="D24" s="330"/>
      <c r="E24" s="334"/>
      <c r="F24" s="334"/>
      <c r="G24" s="331"/>
      <c r="H24" s="330"/>
      <c r="I24" s="330"/>
      <c r="J24" s="333"/>
      <c r="K24" s="335"/>
      <c r="L24" s="333"/>
      <c r="M24" s="326"/>
      <c r="N24" s="327"/>
      <c r="P24" s="328"/>
      <c r="Q24" s="328"/>
      <c r="R24" s="329"/>
      <c r="S24" s="329"/>
    </row>
    <row r="25" spans="1:19" s="309" customFormat="1" ht="12" customHeight="1">
      <c r="A25" s="330" t="s">
        <v>1478</v>
      </c>
      <c r="B25" s="336" t="s">
        <v>1616</v>
      </c>
      <c r="C25" s="330"/>
      <c r="D25" s="330"/>
      <c r="E25" s="334"/>
      <c r="F25" s="334"/>
      <c r="G25" s="331"/>
      <c r="H25" s="330"/>
      <c r="I25" s="330"/>
      <c r="J25" s="333"/>
      <c r="K25" s="335"/>
      <c r="L25" s="333"/>
      <c r="M25" s="326"/>
      <c r="N25" s="327"/>
      <c r="P25" s="328"/>
      <c r="Q25" s="328"/>
      <c r="R25" s="329"/>
      <c r="S25" s="329"/>
    </row>
    <row r="26" spans="1:19" s="309" customFormat="1" ht="12" customHeight="1">
      <c r="A26" s="330"/>
      <c r="B26" s="331" t="s">
        <v>1617</v>
      </c>
      <c r="C26" s="330" t="s">
        <v>217</v>
      </c>
      <c r="D26" s="330">
        <v>1</v>
      </c>
      <c r="E26" s="334"/>
      <c r="F26" s="334"/>
      <c r="G26" s="331" t="s">
        <v>1618</v>
      </c>
      <c r="H26" s="330" t="s">
        <v>217</v>
      </c>
      <c r="I26" s="330">
        <f>SUM(D26)</f>
        <v>1</v>
      </c>
      <c r="J26" s="333"/>
      <c r="K26" s="335"/>
      <c r="L26" s="333"/>
      <c r="M26" s="326"/>
      <c r="N26" s="327"/>
      <c r="O26" s="337"/>
      <c r="P26" s="328"/>
      <c r="Q26" s="328"/>
      <c r="R26" s="329"/>
      <c r="S26" s="329"/>
    </row>
    <row r="27" spans="1:19" s="309" customFormat="1" ht="12" customHeight="1">
      <c r="A27" s="330" t="s">
        <v>1481</v>
      </c>
      <c r="B27" s="336" t="s">
        <v>1619</v>
      </c>
      <c r="C27" s="330" t="s">
        <v>217</v>
      </c>
      <c r="D27" s="330">
        <v>2</v>
      </c>
      <c r="E27" s="334"/>
      <c r="F27" s="334"/>
      <c r="G27" s="331" t="s">
        <v>1620</v>
      </c>
      <c r="H27" s="330" t="s">
        <v>1497</v>
      </c>
      <c r="I27" s="330">
        <f>SUM(D27)</f>
        <v>2</v>
      </c>
      <c r="J27" s="333"/>
      <c r="K27" s="335"/>
      <c r="L27" s="333"/>
      <c r="M27" s="326"/>
      <c r="N27" s="327"/>
      <c r="P27" s="328"/>
      <c r="Q27" s="328"/>
      <c r="R27" s="329"/>
      <c r="S27" s="329"/>
    </row>
    <row r="28" spans="1:19" s="309" customFormat="1" ht="12" customHeight="1">
      <c r="A28" s="330" t="s">
        <v>1485</v>
      </c>
      <c r="B28" s="336" t="s">
        <v>1621</v>
      </c>
      <c r="C28" s="330"/>
      <c r="D28" s="330"/>
      <c r="E28" s="334"/>
      <c r="F28" s="334"/>
      <c r="G28" s="331"/>
      <c r="H28" s="330"/>
      <c r="I28" s="330"/>
      <c r="J28" s="333"/>
      <c r="K28" s="335"/>
      <c r="L28" s="333"/>
      <c r="M28" s="326"/>
      <c r="P28" s="328"/>
      <c r="Q28" s="328"/>
      <c r="R28" s="329"/>
      <c r="S28" s="329"/>
    </row>
    <row r="29" spans="1:19" s="309" customFormat="1" ht="12" customHeight="1">
      <c r="A29" s="330"/>
      <c r="B29" s="336" t="s">
        <v>1622</v>
      </c>
      <c r="C29" s="330" t="s">
        <v>217</v>
      </c>
      <c r="D29" s="330">
        <v>1</v>
      </c>
      <c r="E29" s="334"/>
      <c r="F29" s="334"/>
      <c r="G29" s="331" t="s">
        <v>1623</v>
      </c>
      <c r="H29" s="330" t="s">
        <v>1497</v>
      </c>
      <c r="I29" s="330">
        <f>SUM(D29)</f>
        <v>1</v>
      </c>
      <c r="J29" s="333"/>
      <c r="K29" s="335"/>
      <c r="L29" s="333"/>
      <c r="M29" s="326"/>
      <c r="P29" s="328"/>
      <c r="Q29" s="328"/>
      <c r="R29" s="329"/>
      <c r="S29" s="329"/>
    </row>
    <row r="30" spans="1:19" s="309" customFormat="1" ht="12" customHeight="1">
      <c r="A30" s="330" t="s">
        <v>1488</v>
      </c>
      <c r="B30" s="336" t="s">
        <v>1624</v>
      </c>
      <c r="C30" s="330" t="s">
        <v>217</v>
      </c>
      <c r="D30" s="330">
        <v>1</v>
      </c>
      <c r="E30" s="334"/>
      <c r="F30" s="334"/>
      <c r="G30" s="331" t="s">
        <v>1625</v>
      </c>
      <c r="H30" s="330" t="s">
        <v>1497</v>
      </c>
      <c r="I30" s="330">
        <f>SUM(D30)</f>
        <v>1</v>
      </c>
      <c r="J30" s="333"/>
      <c r="K30" s="335"/>
      <c r="L30" s="333"/>
      <c r="M30" s="326"/>
      <c r="P30" s="328"/>
      <c r="Q30" s="328"/>
      <c r="R30" s="329"/>
      <c r="S30" s="329"/>
    </row>
    <row r="31" spans="1:19" s="309" customFormat="1" ht="12" customHeight="1">
      <c r="A31" s="330" t="s">
        <v>1489</v>
      </c>
      <c r="B31" s="338" t="s">
        <v>1626</v>
      </c>
      <c r="C31" s="339" t="s">
        <v>217</v>
      </c>
      <c r="D31" s="340">
        <v>1</v>
      </c>
      <c r="E31" s="334"/>
      <c r="F31" s="334"/>
      <c r="G31" s="331" t="s">
        <v>1627</v>
      </c>
      <c r="H31" s="330" t="s">
        <v>1497</v>
      </c>
      <c r="I31" s="330">
        <f>SUM(D31)</f>
        <v>1</v>
      </c>
      <c r="J31" s="333"/>
      <c r="K31" s="335"/>
      <c r="L31" s="333"/>
      <c r="M31" s="326"/>
      <c r="P31" s="328"/>
      <c r="Q31" s="328"/>
      <c r="R31" s="329"/>
      <c r="S31" s="329"/>
    </row>
    <row r="32" spans="1:19" s="309" customFormat="1" ht="12" customHeight="1">
      <c r="A32" s="330" t="s">
        <v>1492</v>
      </c>
      <c r="B32" s="336" t="s">
        <v>1628</v>
      </c>
      <c r="C32" s="330" t="s">
        <v>1629</v>
      </c>
      <c r="D32" s="330">
        <v>1</v>
      </c>
      <c r="E32" s="334"/>
      <c r="F32" s="334"/>
      <c r="G32" s="331" t="s">
        <v>1630</v>
      </c>
      <c r="H32" s="330" t="s">
        <v>1497</v>
      </c>
      <c r="I32" s="330">
        <f>SUM(D32)</f>
        <v>1</v>
      </c>
      <c r="J32" s="333"/>
      <c r="K32" s="335"/>
      <c r="L32" s="333"/>
      <c r="M32" s="326"/>
      <c r="P32" s="328"/>
      <c r="Q32" s="328"/>
      <c r="R32" s="329"/>
      <c r="S32" s="329"/>
    </row>
    <row r="33" spans="1:19" s="309" customFormat="1" ht="12" customHeight="1">
      <c r="A33" s="330" t="s">
        <v>1495</v>
      </c>
      <c r="B33" s="338" t="s">
        <v>1631</v>
      </c>
      <c r="C33" s="339" t="s">
        <v>217</v>
      </c>
      <c r="D33" s="340">
        <v>2</v>
      </c>
      <c r="E33" s="334"/>
      <c r="F33" s="334"/>
      <c r="G33" s="331" t="s">
        <v>1632</v>
      </c>
      <c r="H33" s="330" t="s">
        <v>1497</v>
      </c>
      <c r="I33" s="330">
        <f>SUM(D33)</f>
        <v>2</v>
      </c>
      <c r="J33" s="333"/>
      <c r="K33" s="335"/>
      <c r="L33" s="333"/>
      <c r="M33" s="326"/>
      <c r="P33" s="328"/>
      <c r="Q33" s="328"/>
      <c r="R33" s="329"/>
      <c r="S33" s="329"/>
    </row>
    <row r="34" spans="1:19" s="309" customFormat="1" ht="12">
      <c r="A34" s="330" t="s">
        <v>1499</v>
      </c>
      <c r="B34" s="331"/>
      <c r="C34" s="331"/>
      <c r="D34" s="331"/>
      <c r="E34" s="330"/>
      <c r="F34" s="331"/>
      <c r="G34" s="331" t="s">
        <v>1506</v>
      </c>
      <c r="H34" s="330" t="s">
        <v>232</v>
      </c>
      <c r="I34" s="341">
        <f>SUM(D39+D42+D45)</f>
        <v>85</v>
      </c>
      <c r="J34" s="333"/>
      <c r="K34" s="334"/>
      <c r="L34" s="331"/>
      <c r="O34" s="342"/>
      <c r="P34" s="328"/>
      <c r="Q34" s="328"/>
      <c r="R34" s="329"/>
      <c r="S34" s="329"/>
    </row>
    <row r="35" spans="1:19" s="309" customFormat="1" ht="12" customHeight="1">
      <c r="A35" s="330" t="s">
        <v>1501</v>
      </c>
      <c r="B35" s="331"/>
      <c r="C35" s="331"/>
      <c r="D35" s="331"/>
      <c r="E35" s="330"/>
      <c r="F35" s="331"/>
      <c r="G35" s="331" t="s">
        <v>1508</v>
      </c>
      <c r="H35" s="330" t="s">
        <v>232</v>
      </c>
      <c r="I35" s="330">
        <v>100</v>
      </c>
      <c r="J35" s="333"/>
      <c r="K35" s="334"/>
      <c r="L35" s="331"/>
      <c r="P35" s="328"/>
      <c r="Q35" s="328"/>
      <c r="R35" s="329"/>
      <c r="S35" s="329"/>
    </row>
    <row r="36" spans="1:19" s="309" customFormat="1" ht="12" customHeight="1">
      <c r="A36" s="330" t="s">
        <v>1504</v>
      </c>
      <c r="B36" s="331"/>
      <c r="C36" s="331"/>
      <c r="D36" s="331"/>
      <c r="E36" s="330"/>
      <c r="F36" s="331"/>
      <c r="G36" s="331"/>
      <c r="H36" s="330"/>
      <c r="I36" s="330"/>
      <c r="J36" s="333"/>
      <c r="K36" s="334"/>
      <c r="L36" s="331"/>
      <c r="P36" s="328"/>
      <c r="Q36" s="328"/>
      <c r="R36" s="329"/>
      <c r="S36" s="329"/>
    </row>
    <row r="37" spans="1:19" s="309" customFormat="1" ht="12" customHeight="1">
      <c r="A37" s="330" t="s">
        <v>1633</v>
      </c>
      <c r="B37" s="331" t="s">
        <v>1634</v>
      </c>
      <c r="C37" s="330" t="s">
        <v>232</v>
      </c>
      <c r="D37" s="330">
        <v>200</v>
      </c>
      <c r="E37" s="334"/>
      <c r="F37" s="334"/>
      <c r="G37" s="331"/>
      <c r="H37" s="331"/>
      <c r="I37" s="331"/>
      <c r="J37" s="331"/>
      <c r="K37" s="331"/>
      <c r="L37" s="331"/>
      <c r="P37" s="328"/>
      <c r="Q37" s="328"/>
      <c r="R37" s="329"/>
      <c r="S37" s="329"/>
    </row>
    <row r="38" spans="1:19" s="337" customFormat="1" ht="12" customHeight="1">
      <c r="A38" s="330" t="s">
        <v>1507</v>
      </c>
      <c r="B38" s="331" t="s">
        <v>1517</v>
      </c>
      <c r="C38" s="330" t="s">
        <v>232</v>
      </c>
      <c r="D38" s="330">
        <v>50</v>
      </c>
      <c r="E38" s="334"/>
      <c r="F38" s="334"/>
      <c r="G38" s="331"/>
      <c r="H38" s="333"/>
      <c r="I38" s="333"/>
      <c r="J38" s="333"/>
      <c r="K38" s="333"/>
      <c r="L38" s="333"/>
      <c r="M38" s="326"/>
      <c r="R38" s="329"/>
      <c r="S38" s="329"/>
    </row>
    <row r="39" spans="1:19" s="337" customFormat="1" ht="12">
      <c r="A39" s="330" t="s">
        <v>1509</v>
      </c>
      <c r="B39" s="333" t="s">
        <v>1519</v>
      </c>
      <c r="C39" s="332" t="s">
        <v>232</v>
      </c>
      <c r="D39" s="341">
        <v>15</v>
      </c>
      <c r="E39" s="334"/>
      <c r="F39" s="334"/>
      <c r="G39" s="333"/>
      <c r="H39" s="332"/>
      <c r="I39" s="332"/>
      <c r="J39" s="333"/>
      <c r="K39" s="334"/>
      <c r="L39" s="333"/>
      <c r="P39" s="329"/>
      <c r="Q39" s="329"/>
      <c r="R39" s="329"/>
      <c r="S39" s="329"/>
    </row>
    <row r="40" spans="1:19" s="337" customFormat="1" ht="12">
      <c r="A40" s="330" t="s">
        <v>1511</v>
      </c>
      <c r="B40" s="333" t="s">
        <v>1521</v>
      </c>
      <c r="C40" s="332" t="s">
        <v>232</v>
      </c>
      <c r="D40" s="341">
        <v>15</v>
      </c>
      <c r="E40" s="334"/>
      <c r="F40" s="334"/>
      <c r="G40" s="333" t="s">
        <v>1522</v>
      </c>
      <c r="H40" s="332" t="s">
        <v>217</v>
      </c>
      <c r="I40" s="341">
        <f>SUM(D40)</f>
        <v>15</v>
      </c>
      <c r="J40" s="333"/>
      <c r="K40" s="334"/>
      <c r="L40" s="333"/>
      <c r="P40" s="329"/>
      <c r="Q40" s="329"/>
      <c r="R40" s="329"/>
      <c r="S40" s="329"/>
    </row>
    <row r="41" spans="1:19" s="337" customFormat="1" ht="12">
      <c r="A41" s="330" t="s">
        <v>1513</v>
      </c>
      <c r="B41" s="333" t="s">
        <v>1524</v>
      </c>
      <c r="C41" s="332" t="s">
        <v>232</v>
      </c>
      <c r="D41" s="341">
        <v>5</v>
      </c>
      <c r="E41" s="334"/>
      <c r="F41" s="334"/>
      <c r="G41" s="333" t="s">
        <v>1525</v>
      </c>
      <c r="H41" s="332" t="s">
        <v>217</v>
      </c>
      <c r="I41" s="341">
        <f>SUM(D41)</f>
        <v>5</v>
      </c>
      <c r="J41" s="333"/>
      <c r="K41" s="334"/>
      <c r="L41" s="333"/>
      <c r="P41" s="329"/>
      <c r="Q41" s="329"/>
      <c r="R41" s="329"/>
      <c r="S41" s="329"/>
    </row>
    <row r="42" spans="1:19" s="337" customFormat="1" ht="12">
      <c r="A42" s="330" t="s">
        <v>1516</v>
      </c>
      <c r="B42" s="333" t="s">
        <v>1527</v>
      </c>
      <c r="C42" s="332" t="s">
        <v>232</v>
      </c>
      <c r="D42" s="341">
        <v>20</v>
      </c>
      <c r="E42" s="334"/>
      <c r="F42" s="334"/>
      <c r="G42" s="333" t="s">
        <v>1528</v>
      </c>
      <c r="H42" s="330" t="s">
        <v>232</v>
      </c>
      <c r="I42" s="341">
        <v>60</v>
      </c>
      <c r="J42" s="333"/>
      <c r="K42" s="334"/>
      <c r="L42" s="333"/>
      <c r="P42" s="329"/>
      <c r="Q42" s="329"/>
      <c r="R42" s="329"/>
      <c r="S42" s="329"/>
    </row>
    <row r="43" spans="1:19" s="337" customFormat="1" ht="12">
      <c r="A43" s="330" t="s">
        <v>1518</v>
      </c>
      <c r="B43" s="333"/>
      <c r="C43" s="332"/>
      <c r="D43" s="341"/>
      <c r="E43" s="334"/>
      <c r="F43" s="334"/>
      <c r="G43" s="333" t="s">
        <v>1530</v>
      </c>
      <c r="H43" s="330" t="s">
        <v>232</v>
      </c>
      <c r="I43" s="341">
        <f>SUM(D39+D42)</f>
        <v>35</v>
      </c>
      <c r="J43" s="333"/>
      <c r="K43" s="334"/>
      <c r="L43" s="333"/>
      <c r="P43" s="329"/>
      <c r="Q43" s="329"/>
      <c r="R43" s="329"/>
      <c r="S43" s="329"/>
    </row>
    <row r="44" spans="1:19" s="309" customFormat="1" ht="12" customHeight="1">
      <c r="A44" s="330" t="s">
        <v>1520</v>
      </c>
      <c r="B44" s="333" t="s">
        <v>1532</v>
      </c>
      <c r="C44" s="332" t="s">
        <v>217</v>
      </c>
      <c r="D44" s="341">
        <v>60</v>
      </c>
      <c r="E44" s="334"/>
      <c r="F44" s="334"/>
      <c r="G44" s="331" t="s">
        <v>1522</v>
      </c>
      <c r="H44" s="330" t="s">
        <v>232</v>
      </c>
      <c r="I44" s="341">
        <f>SUM(D44)</f>
        <v>60</v>
      </c>
      <c r="J44" s="333"/>
      <c r="K44" s="334"/>
      <c r="L44" s="331"/>
      <c r="M44" s="326"/>
      <c r="P44" s="328"/>
      <c r="Q44" s="328"/>
      <c r="R44" s="329"/>
      <c r="S44" s="329"/>
    </row>
    <row r="45" spans="1:19" s="309" customFormat="1" ht="12" customHeight="1">
      <c r="A45" s="330" t="s">
        <v>1526</v>
      </c>
      <c r="B45" s="331" t="s">
        <v>1534</v>
      </c>
      <c r="C45" s="330" t="s">
        <v>232</v>
      </c>
      <c r="D45" s="330">
        <v>50</v>
      </c>
      <c r="E45" s="334"/>
      <c r="F45" s="333"/>
      <c r="G45" s="331" t="s">
        <v>1535</v>
      </c>
      <c r="H45" s="330" t="s">
        <v>232</v>
      </c>
      <c r="I45" s="341">
        <f>SUM(D45)</f>
        <v>50</v>
      </c>
      <c r="J45" s="333"/>
      <c r="K45" s="334"/>
      <c r="L45" s="331"/>
      <c r="P45" s="328"/>
      <c r="Q45" s="328"/>
      <c r="R45" s="329"/>
      <c r="S45" s="329"/>
    </row>
    <row r="46" spans="1:19">
      <c r="A46" s="346"/>
      <c r="B46" s="347"/>
      <c r="C46" s="348"/>
      <c r="D46" s="348"/>
      <c r="E46" s="349"/>
      <c r="F46" s="350"/>
      <c r="G46" s="347"/>
      <c r="H46" s="348"/>
      <c r="I46" s="348"/>
      <c r="J46" s="349"/>
      <c r="K46" s="350"/>
      <c r="L46" s="351"/>
      <c r="N46" s="422"/>
      <c r="O46" s="352"/>
      <c r="P46" s="352"/>
      <c r="Q46" s="352"/>
      <c r="R46" s="353"/>
      <c r="S46" s="354"/>
    </row>
    <row r="47" spans="1:19">
      <c r="B47" s="417"/>
      <c r="C47" s="418"/>
      <c r="D47" s="418"/>
      <c r="E47" s="419"/>
      <c r="F47" s="420"/>
      <c r="G47" s="417"/>
      <c r="H47" s="418"/>
      <c r="I47" s="418"/>
      <c r="J47" s="419"/>
      <c r="K47" s="420"/>
      <c r="L47" s="415"/>
      <c r="O47" s="352"/>
      <c r="P47" s="352"/>
      <c r="Q47" s="352"/>
      <c r="R47" s="353"/>
      <c r="S47" s="354"/>
    </row>
    <row r="48" spans="1:19" ht="15.75" customHeight="1">
      <c r="A48" s="294" t="s">
        <v>1448</v>
      </c>
      <c r="B48" s="294"/>
      <c r="C48" s="294"/>
      <c r="D48" s="294"/>
      <c r="E48" s="294"/>
      <c r="F48" s="294"/>
      <c r="G48" s="294"/>
      <c r="H48" s="294"/>
      <c r="I48" s="294"/>
      <c r="J48" s="294"/>
      <c r="K48" s="294"/>
      <c r="L48" s="294"/>
      <c r="O48" s="309"/>
      <c r="P48" s="309"/>
    </row>
    <row r="49" spans="1:26" ht="15.75" customHeight="1">
      <c r="A49" s="294" t="s">
        <v>1593</v>
      </c>
      <c r="B49" s="294"/>
      <c r="C49" s="294"/>
      <c r="D49" s="294"/>
      <c r="E49" s="294"/>
      <c r="F49" s="294"/>
      <c r="G49" s="294"/>
      <c r="H49" s="294"/>
      <c r="I49" s="294"/>
      <c r="J49" s="294"/>
      <c r="K49" s="294"/>
      <c r="L49" s="294"/>
      <c r="O49" s="309"/>
      <c r="P49" s="309"/>
    </row>
    <row r="50" spans="1:26" ht="12.75" customHeight="1">
      <c r="C50" s="310"/>
      <c r="D50" s="311"/>
      <c r="E50" s="311"/>
      <c r="F50" s="308"/>
      <c r="L50" s="306" t="s">
        <v>1545</v>
      </c>
      <c r="O50" s="309"/>
      <c r="P50" s="309"/>
    </row>
    <row r="51" spans="1:26" ht="12.75" customHeight="1">
      <c r="A51" s="355" t="s">
        <v>1451</v>
      </c>
      <c r="B51" s="292" t="s">
        <v>1452</v>
      </c>
      <c r="C51" s="284" t="s">
        <v>1453</v>
      </c>
      <c r="D51" s="284"/>
      <c r="E51" s="284"/>
      <c r="F51" s="284"/>
      <c r="G51" s="284" t="s">
        <v>1454</v>
      </c>
      <c r="H51" s="284"/>
      <c r="I51" s="284"/>
      <c r="J51" s="284"/>
      <c r="K51" s="284"/>
      <c r="L51" s="284" t="s">
        <v>1455</v>
      </c>
      <c r="O51" s="356"/>
      <c r="P51" s="357"/>
      <c r="Q51" s="357"/>
      <c r="R51" s="357"/>
      <c r="S51" s="357"/>
      <c r="V51" s="356"/>
      <c r="W51" s="357"/>
      <c r="X51" s="357"/>
      <c r="Y51" s="357"/>
      <c r="Z51" s="357"/>
    </row>
    <row r="52" spans="1:26" ht="14.25" customHeight="1">
      <c r="A52" s="358"/>
      <c r="B52" s="293"/>
      <c r="C52" s="359" t="s">
        <v>1456</v>
      </c>
      <c r="D52" s="359" t="s">
        <v>147</v>
      </c>
      <c r="E52" s="359" t="s">
        <v>1457</v>
      </c>
      <c r="F52" s="359" t="s">
        <v>1458</v>
      </c>
      <c r="G52" s="359" t="s">
        <v>1459</v>
      </c>
      <c r="H52" s="359" t="s">
        <v>1456</v>
      </c>
      <c r="I52" s="359" t="s">
        <v>147</v>
      </c>
      <c r="J52" s="359" t="s">
        <v>1457</v>
      </c>
      <c r="K52" s="359" t="s">
        <v>1458</v>
      </c>
      <c r="L52" s="285"/>
      <c r="N52" s="315"/>
      <c r="O52" s="356"/>
      <c r="P52" s="360"/>
      <c r="Q52" s="357"/>
      <c r="R52" s="357"/>
      <c r="S52" s="357"/>
      <c r="V52" s="356"/>
      <c r="W52" s="357"/>
      <c r="X52" s="357"/>
      <c r="Y52" s="357"/>
      <c r="Z52" s="357"/>
    </row>
    <row r="53" spans="1:26" ht="13.5" customHeight="1">
      <c r="A53" s="317"/>
      <c r="B53" s="318"/>
      <c r="C53" s="319"/>
      <c r="D53" s="319"/>
      <c r="E53" s="319"/>
      <c r="F53" s="319"/>
      <c r="G53" s="319"/>
      <c r="H53" s="319"/>
      <c r="I53" s="319"/>
      <c r="J53" s="319"/>
      <c r="K53" s="319"/>
      <c r="L53" s="319"/>
      <c r="N53" s="315"/>
      <c r="O53" s="309"/>
      <c r="P53" s="316"/>
    </row>
    <row r="54" spans="1:26">
      <c r="A54" s="361"/>
      <c r="B54" s="355"/>
      <c r="C54" s="355"/>
      <c r="D54" s="355"/>
      <c r="E54" s="362"/>
      <c r="F54" s="355"/>
      <c r="G54" s="355"/>
      <c r="H54" s="355"/>
      <c r="I54" s="355"/>
      <c r="J54" s="355"/>
      <c r="K54" s="363"/>
      <c r="L54" s="364"/>
      <c r="O54" s="356"/>
      <c r="P54" s="357"/>
      <c r="Q54" s="357"/>
      <c r="R54" s="365"/>
      <c r="S54" s="365"/>
    </row>
    <row r="55" spans="1:26" s="309" customFormat="1" ht="12" customHeight="1">
      <c r="A55" s="330" t="s">
        <v>1529</v>
      </c>
      <c r="B55" s="331" t="s">
        <v>1547</v>
      </c>
      <c r="C55" s="330" t="s">
        <v>217</v>
      </c>
      <c r="D55" s="330">
        <v>10</v>
      </c>
      <c r="E55" s="333"/>
      <c r="F55" s="333"/>
      <c r="G55" s="331" t="s">
        <v>1548</v>
      </c>
      <c r="H55" s="330" t="s">
        <v>217</v>
      </c>
      <c r="I55" s="341">
        <f>SUM(D55)</f>
        <v>10</v>
      </c>
      <c r="J55" s="366"/>
      <c r="K55" s="334"/>
      <c r="L55" s="333"/>
      <c r="P55" s="328"/>
      <c r="Q55" s="328"/>
      <c r="R55" s="329"/>
      <c r="S55" s="329"/>
    </row>
    <row r="56" spans="1:26" s="309" customFormat="1" ht="12" customHeight="1">
      <c r="A56" s="330" t="s">
        <v>1531</v>
      </c>
      <c r="B56" s="331"/>
      <c r="C56" s="331"/>
      <c r="D56" s="331"/>
      <c r="E56" s="331"/>
      <c r="F56" s="331"/>
      <c r="G56" s="331" t="s">
        <v>1550</v>
      </c>
      <c r="H56" s="330" t="s">
        <v>217</v>
      </c>
      <c r="I56" s="341">
        <f>SUM(D56)</f>
        <v>0</v>
      </c>
      <c r="J56" s="331"/>
      <c r="K56" s="334"/>
      <c r="L56" s="333"/>
      <c r="P56" s="328"/>
      <c r="Q56" s="328"/>
      <c r="R56" s="329"/>
      <c r="S56" s="329"/>
    </row>
    <row r="57" spans="1:26" s="309" customFormat="1" ht="12">
      <c r="A57" s="330" t="s">
        <v>1533</v>
      </c>
      <c r="B57" s="331" t="s">
        <v>1554</v>
      </c>
      <c r="C57" s="330" t="s">
        <v>1555</v>
      </c>
      <c r="D57" s="330">
        <v>1</v>
      </c>
      <c r="E57" s="333"/>
      <c r="F57" s="333"/>
      <c r="G57" s="331"/>
      <c r="H57" s="330"/>
      <c r="I57" s="330"/>
      <c r="J57" s="333"/>
      <c r="K57" s="334"/>
      <c r="L57" s="333"/>
      <c r="P57" s="328"/>
      <c r="Q57" s="328"/>
      <c r="R57" s="329"/>
      <c r="S57" s="329"/>
    </row>
    <row r="58" spans="1:26">
      <c r="A58" s="330" t="s">
        <v>1536</v>
      </c>
      <c r="B58" s="331"/>
      <c r="C58" s="330"/>
      <c r="D58" s="330"/>
      <c r="E58" s="333"/>
      <c r="F58" s="333"/>
      <c r="G58" s="331" t="s">
        <v>1561</v>
      </c>
      <c r="H58" s="330" t="s">
        <v>217</v>
      </c>
      <c r="I58" s="330">
        <v>30</v>
      </c>
      <c r="J58" s="332"/>
      <c r="K58" s="334"/>
      <c r="L58" s="333"/>
      <c r="O58" s="356"/>
      <c r="P58" s="357"/>
      <c r="Q58" s="357"/>
      <c r="R58" s="365"/>
      <c r="S58" s="367"/>
      <c r="V58" s="356"/>
      <c r="W58" s="357"/>
      <c r="X58" s="357"/>
      <c r="Y58" s="365"/>
      <c r="Z58" s="365"/>
    </row>
    <row r="59" spans="1:26">
      <c r="A59" s="330" t="s">
        <v>1538</v>
      </c>
      <c r="B59" s="331"/>
      <c r="C59" s="330"/>
      <c r="D59" s="368"/>
      <c r="E59" s="333"/>
      <c r="F59" s="333"/>
      <c r="G59" s="331" t="s">
        <v>1563</v>
      </c>
      <c r="H59" s="330" t="s">
        <v>217</v>
      </c>
      <c r="I59" s="330">
        <v>10</v>
      </c>
      <c r="J59" s="332"/>
      <c r="K59" s="334"/>
      <c r="L59" s="333"/>
      <c r="O59" s="356"/>
      <c r="P59" s="357"/>
      <c r="Q59" s="357"/>
      <c r="R59" s="365"/>
      <c r="S59" s="365"/>
      <c r="V59" s="356"/>
      <c r="W59" s="357"/>
      <c r="X59" s="357"/>
      <c r="Y59" s="365"/>
      <c r="Z59" s="365"/>
    </row>
    <row r="60" spans="1:26">
      <c r="A60" s="330" t="s">
        <v>1540</v>
      </c>
      <c r="B60" s="331" t="s">
        <v>1565</v>
      </c>
      <c r="C60" s="330" t="s">
        <v>1555</v>
      </c>
      <c r="D60" s="330">
        <v>1</v>
      </c>
      <c r="E60" s="333"/>
      <c r="F60" s="333"/>
      <c r="G60" s="344"/>
      <c r="H60" s="343"/>
      <c r="I60" s="343"/>
      <c r="J60" s="369"/>
      <c r="K60" s="345"/>
      <c r="L60" s="370"/>
      <c r="O60" s="356"/>
      <c r="P60" s="357"/>
      <c r="Q60" s="357"/>
      <c r="R60" s="365"/>
      <c r="S60" s="365"/>
      <c r="V60" s="356"/>
      <c r="W60" s="357"/>
      <c r="X60" s="357"/>
      <c r="Y60" s="365"/>
      <c r="Z60" s="365"/>
    </row>
    <row r="61" spans="1:26">
      <c r="A61" s="421" t="s">
        <v>1546</v>
      </c>
      <c r="B61" s="372"/>
      <c r="C61" s="373"/>
      <c r="D61" s="373"/>
      <c r="E61" s="374"/>
      <c r="F61" s="374"/>
      <c r="G61" s="375" t="s">
        <v>1567</v>
      </c>
      <c r="H61" s="361" t="s">
        <v>1568</v>
      </c>
      <c r="I61" s="361">
        <v>8</v>
      </c>
      <c r="J61" s="376"/>
      <c r="K61" s="377"/>
      <c r="L61" s="378"/>
      <c r="O61" s="356"/>
      <c r="P61" s="357"/>
      <c r="Q61" s="357"/>
      <c r="R61" s="365"/>
      <c r="S61" s="367"/>
      <c r="V61" s="356"/>
      <c r="W61" s="357"/>
      <c r="X61" s="357"/>
      <c r="Y61" s="365"/>
      <c r="Z61" s="365"/>
    </row>
    <row r="62" spans="1:26">
      <c r="A62" s="421" t="s">
        <v>1549</v>
      </c>
      <c r="B62" s="372"/>
      <c r="C62" s="373"/>
      <c r="D62" s="373"/>
      <c r="E62" s="374"/>
      <c r="F62" s="374"/>
      <c r="G62" s="372" t="s">
        <v>1635</v>
      </c>
      <c r="H62" s="373" t="s">
        <v>217</v>
      </c>
      <c r="I62" s="373">
        <v>8</v>
      </c>
      <c r="J62" s="379"/>
      <c r="K62" s="380"/>
      <c r="L62" s="381"/>
      <c r="O62" s="356"/>
      <c r="P62" s="357"/>
      <c r="Q62" s="357"/>
      <c r="R62" s="365"/>
      <c r="S62" s="367"/>
      <c r="V62" s="356"/>
      <c r="W62" s="357"/>
      <c r="X62" s="357"/>
      <c r="Y62" s="365"/>
      <c r="Z62" s="365"/>
    </row>
    <row r="63" spans="1:26">
      <c r="A63" s="421" t="s">
        <v>1551</v>
      </c>
      <c r="B63" s="372"/>
      <c r="C63" s="373"/>
      <c r="D63" s="373"/>
      <c r="E63" s="374"/>
      <c r="F63" s="374"/>
      <c r="G63" s="372"/>
      <c r="H63" s="373"/>
      <c r="I63" s="373"/>
      <c r="J63" s="379"/>
      <c r="K63" s="380"/>
      <c r="L63" s="381"/>
      <c r="O63" s="356"/>
      <c r="P63" s="357"/>
      <c r="Q63" s="357"/>
      <c r="R63" s="365"/>
      <c r="S63" s="365"/>
      <c r="V63" s="356"/>
      <c r="W63" s="357"/>
      <c r="X63" s="357"/>
      <c r="Y63" s="365"/>
      <c r="Z63" s="365"/>
    </row>
    <row r="64" spans="1:26">
      <c r="A64" s="421" t="s">
        <v>1553</v>
      </c>
      <c r="B64" s="372"/>
      <c r="C64" s="373"/>
      <c r="D64" s="373"/>
      <c r="E64" s="374"/>
      <c r="F64" s="374"/>
      <c r="G64" s="371"/>
      <c r="H64" s="371"/>
      <c r="I64" s="371"/>
      <c r="J64" s="371"/>
      <c r="K64" s="371"/>
      <c r="L64" s="381"/>
      <c r="O64" s="356"/>
      <c r="P64" s="357"/>
      <c r="Q64" s="357"/>
      <c r="R64" s="365"/>
      <c r="S64" s="365"/>
      <c r="V64" s="356"/>
      <c r="W64" s="357"/>
      <c r="X64" s="357"/>
      <c r="Y64" s="365"/>
      <c r="Z64" s="365"/>
    </row>
    <row r="65" spans="1:26">
      <c r="A65" s="421" t="s">
        <v>1556</v>
      </c>
      <c r="B65" s="372"/>
      <c r="C65" s="373"/>
      <c r="D65" s="373"/>
      <c r="E65" s="374"/>
      <c r="F65" s="374"/>
      <c r="G65" s="372"/>
      <c r="H65" s="373"/>
      <c r="I65" s="373"/>
      <c r="J65" s="379"/>
      <c r="K65" s="380"/>
      <c r="L65" s="381"/>
      <c r="O65" s="356"/>
      <c r="P65" s="356"/>
      <c r="Q65" s="356"/>
      <c r="R65" s="356"/>
      <c r="S65" s="356"/>
      <c r="V65" s="356"/>
      <c r="W65" s="356"/>
      <c r="X65" s="356"/>
      <c r="Y65" s="357"/>
      <c r="Z65" s="357"/>
    </row>
    <row r="66" spans="1:26">
      <c r="A66" s="421" t="s">
        <v>1558</v>
      </c>
      <c r="B66" s="372"/>
      <c r="C66" s="373"/>
      <c r="D66" s="373"/>
      <c r="E66" s="374"/>
      <c r="F66" s="374"/>
      <c r="G66" s="382"/>
      <c r="H66" s="383"/>
      <c r="I66" s="383"/>
      <c r="J66" s="384"/>
      <c r="K66" s="385"/>
      <c r="L66" s="386"/>
      <c r="O66" s="387"/>
      <c r="P66" s="387"/>
      <c r="Q66" s="387"/>
      <c r="R66" s="367"/>
      <c r="S66" s="365"/>
      <c r="V66" s="356"/>
      <c r="W66" s="356"/>
      <c r="X66" s="356"/>
      <c r="Y66" s="357"/>
      <c r="Z66" s="357"/>
    </row>
    <row r="67" spans="1:26">
      <c r="A67" s="421" t="s">
        <v>1636</v>
      </c>
      <c r="B67" s="372"/>
      <c r="C67" s="372"/>
      <c r="D67" s="372"/>
      <c r="E67" s="372"/>
      <c r="F67" s="372"/>
      <c r="G67" s="388" t="s">
        <v>1579</v>
      </c>
      <c r="H67" s="423" t="s">
        <v>734</v>
      </c>
      <c r="I67" s="423">
        <v>1</v>
      </c>
      <c r="J67" s="389"/>
      <c r="K67" s="390"/>
      <c r="L67" s="391"/>
      <c r="O67" s="356"/>
      <c r="P67" s="357"/>
      <c r="Q67" s="357"/>
      <c r="R67" s="367"/>
      <c r="S67" s="365"/>
      <c r="V67" s="356"/>
      <c r="W67" s="357"/>
      <c r="X67" s="357"/>
      <c r="Y67" s="365"/>
      <c r="Z67" s="365"/>
    </row>
    <row r="68" spans="1:26">
      <c r="A68" s="421" t="s">
        <v>1560</v>
      </c>
      <c r="B68" s="372"/>
      <c r="C68" s="372"/>
      <c r="D68" s="372"/>
      <c r="E68" s="372"/>
      <c r="F68" s="372"/>
      <c r="G68" s="392" t="s">
        <v>1581</v>
      </c>
      <c r="H68" s="395" t="s">
        <v>734</v>
      </c>
      <c r="I68" s="395">
        <v>1</v>
      </c>
      <c r="J68" s="393"/>
      <c r="K68" s="380"/>
      <c r="L68" s="381"/>
      <c r="O68" s="356"/>
      <c r="P68" s="357"/>
      <c r="Q68" s="357"/>
      <c r="R68" s="367"/>
      <c r="S68" s="365"/>
      <c r="V68" s="356"/>
      <c r="W68" s="357"/>
      <c r="X68" s="357"/>
      <c r="Y68" s="365"/>
      <c r="Z68" s="365"/>
    </row>
    <row r="69" spans="1:26">
      <c r="A69" s="421" t="s">
        <v>1562</v>
      </c>
      <c r="B69" s="372"/>
      <c r="C69" s="373"/>
      <c r="D69" s="373"/>
      <c r="E69" s="374"/>
      <c r="F69" s="374"/>
      <c r="G69" s="394" t="s">
        <v>1583</v>
      </c>
      <c r="H69" s="395" t="s">
        <v>734</v>
      </c>
      <c r="I69" s="395">
        <v>1</v>
      </c>
      <c r="J69" s="393"/>
      <c r="K69" s="380"/>
      <c r="L69" s="371"/>
      <c r="O69" s="356"/>
      <c r="P69" s="357"/>
      <c r="Q69" s="357"/>
      <c r="R69" s="367"/>
      <c r="S69" s="365"/>
      <c r="V69" s="356"/>
      <c r="W69" s="357"/>
      <c r="X69" s="357"/>
      <c r="Y69" s="365"/>
      <c r="Z69" s="365"/>
    </row>
    <row r="70" spans="1:26">
      <c r="A70" s="421" t="s">
        <v>1564</v>
      </c>
      <c r="B70" s="372"/>
      <c r="C70" s="373"/>
      <c r="D70" s="373"/>
      <c r="E70" s="374"/>
      <c r="F70" s="374"/>
      <c r="G70" s="394" t="s">
        <v>1585</v>
      </c>
      <c r="H70" s="395" t="s">
        <v>734</v>
      </c>
      <c r="I70" s="395">
        <v>1</v>
      </c>
      <c r="J70" s="393"/>
      <c r="K70" s="380"/>
      <c r="L70" s="371"/>
      <c r="O70" s="356"/>
      <c r="P70" s="356"/>
      <c r="Q70" s="356"/>
      <c r="R70" s="356"/>
      <c r="S70" s="365"/>
      <c r="V70" s="356"/>
      <c r="W70" s="356"/>
      <c r="X70" s="356"/>
      <c r="Y70" s="357"/>
      <c r="Z70" s="357"/>
    </row>
    <row r="71" spans="1:26">
      <c r="A71" s="421" t="s">
        <v>1566</v>
      </c>
      <c r="B71" s="372"/>
      <c r="C71" s="373"/>
      <c r="D71" s="373"/>
      <c r="E71" s="374"/>
      <c r="F71" s="374"/>
      <c r="G71" s="394"/>
      <c r="H71" s="395"/>
      <c r="I71" s="395"/>
      <c r="J71" s="393"/>
      <c r="K71" s="380"/>
      <c r="L71" s="371"/>
      <c r="O71" s="356"/>
      <c r="P71" s="356"/>
      <c r="Q71" s="356"/>
      <c r="R71" s="356"/>
      <c r="S71" s="356"/>
      <c r="V71" s="396"/>
      <c r="W71" s="357"/>
      <c r="X71" s="357"/>
      <c r="Y71" s="365"/>
      <c r="Z71" s="365"/>
    </row>
    <row r="72" spans="1:26">
      <c r="A72" s="397"/>
      <c r="B72" s="382"/>
      <c r="C72" s="382"/>
      <c r="D72" s="382"/>
      <c r="E72" s="382"/>
      <c r="F72" s="383"/>
      <c r="G72" s="398"/>
      <c r="H72" s="399"/>
      <c r="I72" s="399"/>
      <c r="J72" s="400"/>
      <c r="K72" s="401"/>
      <c r="L72" s="358"/>
      <c r="O72" s="356"/>
      <c r="P72" s="357"/>
      <c r="Q72" s="357"/>
      <c r="R72" s="367"/>
      <c r="S72" s="367"/>
      <c r="V72" s="356"/>
      <c r="W72" s="357"/>
      <c r="X72" s="357"/>
      <c r="Y72" s="365"/>
      <c r="Z72" s="365"/>
    </row>
    <row r="73" spans="1:26">
      <c r="A73" s="402"/>
      <c r="B73" s="403"/>
      <c r="C73" s="404"/>
      <c r="D73" s="404"/>
      <c r="E73" s="405"/>
      <c r="F73" s="405"/>
      <c r="G73" s="406"/>
      <c r="H73" s="289"/>
      <c r="I73" s="290"/>
      <c r="J73" s="291"/>
      <c r="K73" s="407"/>
      <c r="L73" s="351"/>
    </row>
    <row r="74" spans="1:26">
      <c r="A74" s="346"/>
      <c r="B74" s="408"/>
      <c r="C74" s="409"/>
      <c r="D74" s="409"/>
      <c r="E74" s="410"/>
      <c r="F74" s="411"/>
      <c r="G74" s="406"/>
      <c r="H74" s="289"/>
      <c r="I74" s="290"/>
      <c r="J74" s="291"/>
      <c r="K74" s="407"/>
      <c r="L74" s="351"/>
    </row>
    <row r="75" spans="1:26">
      <c r="B75" s="412"/>
      <c r="C75" s="413"/>
      <c r="D75" s="413"/>
      <c r="E75" s="354"/>
      <c r="F75" s="414"/>
      <c r="G75" s="352"/>
      <c r="H75" s="352"/>
      <c r="I75" s="352"/>
      <c r="J75" s="414"/>
      <c r="K75" s="353"/>
      <c r="L75" s="415"/>
    </row>
  </sheetData>
  <mergeCells count="17">
    <mergeCell ref="A1:K1"/>
    <mergeCell ref="A2:L2"/>
    <mergeCell ref="A5:L5"/>
    <mergeCell ref="A4:L4"/>
    <mergeCell ref="L7:L8"/>
    <mergeCell ref="A7:A8"/>
    <mergeCell ref="B7:B8"/>
    <mergeCell ref="C7:F7"/>
    <mergeCell ref="L51:L52"/>
    <mergeCell ref="G7:K7"/>
    <mergeCell ref="H73:J73"/>
    <mergeCell ref="H74:J74"/>
    <mergeCell ref="B51:B52"/>
    <mergeCell ref="C51:F51"/>
    <mergeCell ref="G51:K51"/>
    <mergeCell ref="A48:L48"/>
    <mergeCell ref="A49:L49"/>
  </mergeCells>
  <pageMargins left="0.26" right="0.17" top="0.25" bottom="0.16" header="0.22" footer="0.16"/>
  <pageSetup paperSize="9" scale="99" fitToHeight="0" orientation="landscape" horizontalDpi="4294967294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749"/>
  <sheetViews>
    <sheetView showGridLines="0" topLeftCell="A85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15.5" style="1" hidden="1" customWidth="1"/>
    <col min="13" max="13" width="9.33203125" style="1" customWidth="1"/>
    <col min="14" max="14" width="10.83203125" style="1" hidden="1" customWidth="1"/>
    <col min="15" max="15" width="9.33203125" style="1" hidden="1"/>
    <col min="16" max="24" width="14.1640625" style="1" hidden="1" customWidth="1"/>
    <col min="25" max="25" width="12.33203125" style="1" hidden="1" customWidth="1"/>
    <col min="26" max="26" width="16.33203125" style="1" customWidth="1"/>
    <col min="27" max="27" width="12.33203125" style="1" customWidth="1"/>
    <col min="28" max="28" width="1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T2" s="14" t="s">
        <v>82</v>
      </c>
    </row>
    <row r="3" spans="1:46" s="1" customFormat="1" ht="6.95" customHeight="1">
      <c r="B3" s="110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7"/>
      <c r="AT3" s="14" t="s">
        <v>73</v>
      </c>
    </row>
    <row r="4" spans="1:46" s="1" customFormat="1" ht="24.95" customHeight="1">
      <c r="B4" s="17"/>
      <c r="D4" s="112" t="s">
        <v>97</v>
      </c>
      <c r="M4" s="17"/>
      <c r="N4" s="113" t="s">
        <v>10</v>
      </c>
      <c r="AT4" s="14" t="s">
        <v>4</v>
      </c>
    </row>
    <row r="5" spans="1:46" s="1" customFormat="1" ht="6.95" customHeight="1">
      <c r="B5" s="17"/>
      <c r="M5" s="17"/>
    </row>
    <row r="6" spans="1:46" s="1" customFormat="1" ht="12" customHeight="1">
      <c r="B6" s="17"/>
      <c r="D6" s="114" t="s">
        <v>16</v>
      </c>
      <c r="M6" s="17"/>
    </row>
    <row r="7" spans="1:46" s="1" customFormat="1" ht="16.5" customHeight="1">
      <c r="B7" s="17"/>
      <c r="E7" s="277" t="str">
        <f>'Rekapitulácia stavby'!K6</f>
        <v>Objekt nocľahárne</v>
      </c>
      <c r="F7" s="278"/>
      <c r="G7" s="278"/>
      <c r="H7" s="278"/>
      <c r="M7" s="17"/>
    </row>
    <row r="8" spans="1:46" s="2" customFormat="1" ht="12" customHeight="1">
      <c r="A8" s="31"/>
      <c r="B8" s="36"/>
      <c r="C8" s="31"/>
      <c r="D8" s="114" t="s">
        <v>98</v>
      </c>
      <c r="E8" s="31"/>
      <c r="F8" s="31"/>
      <c r="G8" s="31"/>
      <c r="H8" s="31"/>
      <c r="I8" s="31"/>
      <c r="J8" s="31"/>
      <c r="K8" s="31"/>
      <c r="L8" s="31"/>
      <c r="M8" s="52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6"/>
      <c r="C9" s="31"/>
      <c r="D9" s="31"/>
      <c r="E9" s="279" t="s">
        <v>99</v>
      </c>
      <c r="F9" s="280"/>
      <c r="G9" s="280"/>
      <c r="H9" s="280"/>
      <c r="I9" s="31"/>
      <c r="J9" s="31"/>
      <c r="K9" s="31"/>
      <c r="L9" s="31"/>
      <c r="M9" s="52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>
      <c r="A10" s="31"/>
      <c r="B10" s="36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52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6"/>
      <c r="C11" s="31"/>
      <c r="D11" s="114" t="s">
        <v>18</v>
      </c>
      <c r="E11" s="31"/>
      <c r="F11" s="115" t="s">
        <v>21</v>
      </c>
      <c r="G11" s="31"/>
      <c r="H11" s="31"/>
      <c r="I11" s="114" t="s">
        <v>19</v>
      </c>
      <c r="J11" s="115" t="s">
        <v>1</v>
      </c>
      <c r="K11" s="31"/>
      <c r="L11" s="31"/>
      <c r="M11" s="52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6"/>
      <c r="C12" s="31"/>
      <c r="D12" s="114" t="s">
        <v>20</v>
      </c>
      <c r="E12" s="31"/>
      <c r="F12" s="115" t="s">
        <v>21</v>
      </c>
      <c r="G12" s="31"/>
      <c r="H12" s="31"/>
      <c r="I12" s="114" t="s">
        <v>22</v>
      </c>
      <c r="J12" s="116">
        <f>'Rekapitulácia stavby'!AN8</f>
        <v>0</v>
      </c>
      <c r="K12" s="31"/>
      <c r="L12" s="31"/>
      <c r="M12" s="52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" customHeight="1">
      <c r="A13" s="31"/>
      <c r="B13" s="36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52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6"/>
      <c r="C14" s="31"/>
      <c r="D14" s="114" t="s">
        <v>23</v>
      </c>
      <c r="E14" s="31"/>
      <c r="F14" s="31"/>
      <c r="G14" s="31"/>
      <c r="H14" s="31"/>
      <c r="I14" s="114" t="s">
        <v>24</v>
      </c>
      <c r="J14" s="115" t="s">
        <v>1</v>
      </c>
      <c r="K14" s="31"/>
      <c r="L14" s="31"/>
      <c r="M14" s="52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6"/>
      <c r="C15" s="31"/>
      <c r="D15" s="31"/>
      <c r="E15" s="115" t="s">
        <v>100</v>
      </c>
      <c r="F15" s="31"/>
      <c r="G15" s="31"/>
      <c r="H15" s="31"/>
      <c r="I15" s="114" t="s">
        <v>25</v>
      </c>
      <c r="J15" s="115" t="s">
        <v>1</v>
      </c>
      <c r="K15" s="31"/>
      <c r="L15" s="31"/>
      <c r="M15" s="52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5" customHeight="1">
      <c r="A16" s="31"/>
      <c r="B16" s="36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52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6"/>
      <c r="C17" s="31"/>
      <c r="D17" s="114" t="s">
        <v>26</v>
      </c>
      <c r="E17" s="31"/>
      <c r="F17" s="31"/>
      <c r="G17" s="31"/>
      <c r="H17" s="31"/>
      <c r="I17" s="114" t="s">
        <v>24</v>
      </c>
      <c r="J17" s="27" t="str">
        <f>'Rekapitulácia stavby'!AN13</f>
        <v>Vyplň údaj</v>
      </c>
      <c r="K17" s="31"/>
      <c r="L17" s="31"/>
      <c r="M17" s="52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6"/>
      <c r="C18" s="31"/>
      <c r="D18" s="31"/>
      <c r="E18" s="281" t="str">
        <f>'Rekapitulácia stavby'!E14</f>
        <v>Vyplň údaj</v>
      </c>
      <c r="F18" s="282"/>
      <c r="G18" s="282"/>
      <c r="H18" s="282"/>
      <c r="I18" s="114" t="s">
        <v>25</v>
      </c>
      <c r="J18" s="27" t="str">
        <f>'Rekapitulácia stavby'!AN14</f>
        <v>Vyplň údaj</v>
      </c>
      <c r="K18" s="31"/>
      <c r="L18" s="31"/>
      <c r="M18" s="52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5" customHeight="1">
      <c r="A19" s="31"/>
      <c r="B19" s="36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52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6"/>
      <c r="C20" s="31"/>
      <c r="D20" s="114" t="s">
        <v>28</v>
      </c>
      <c r="E20" s="31"/>
      <c r="F20" s="31"/>
      <c r="G20" s="31"/>
      <c r="H20" s="31"/>
      <c r="I20" s="114" t="s">
        <v>24</v>
      </c>
      <c r="J20" s="115" t="s">
        <v>1</v>
      </c>
      <c r="K20" s="31"/>
      <c r="L20" s="31"/>
      <c r="M20" s="52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6"/>
      <c r="C21" s="31"/>
      <c r="D21" s="31"/>
      <c r="E21" s="115" t="s">
        <v>101</v>
      </c>
      <c r="F21" s="31"/>
      <c r="G21" s="31"/>
      <c r="H21" s="31"/>
      <c r="I21" s="114" t="s">
        <v>25</v>
      </c>
      <c r="J21" s="115" t="s">
        <v>1</v>
      </c>
      <c r="K21" s="31"/>
      <c r="L21" s="31"/>
      <c r="M21" s="52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5" customHeight="1">
      <c r="A22" s="31"/>
      <c r="B22" s="36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52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6"/>
      <c r="C23" s="31"/>
      <c r="D23" s="114" t="s">
        <v>29</v>
      </c>
      <c r="E23" s="31"/>
      <c r="F23" s="31"/>
      <c r="G23" s="31"/>
      <c r="H23" s="31"/>
      <c r="I23" s="114" t="s">
        <v>24</v>
      </c>
      <c r="J23" s="115" t="s">
        <v>1</v>
      </c>
      <c r="K23" s="31"/>
      <c r="L23" s="31"/>
      <c r="M23" s="52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6"/>
      <c r="C24" s="31"/>
      <c r="D24" s="31"/>
      <c r="E24" s="115" t="s">
        <v>102</v>
      </c>
      <c r="F24" s="31"/>
      <c r="G24" s="31"/>
      <c r="H24" s="31"/>
      <c r="I24" s="114" t="s">
        <v>25</v>
      </c>
      <c r="J24" s="115" t="s">
        <v>1</v>
      </c>
      <c r="K24" s="31"/>
      <c r="L24" s="31"/>
      <c r="M24" s="52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5" customHeight="1">
      <c r="A25" s="31"/>
      <c r="B25" s="36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52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6"/>
      <c r="C26" s="31"/>
      <c r="D26" s="114" t="s">
        <v>30</v>
      </c>
      <c r="E26" s="31"/>
      <c r="F26" s="31"/>
      <c r="G26" s="31"/>
      <c r="H26" s="31"/>
      <c r="I26" s="31"/>
      <c r="J26" s="31"/>
      <c r="K26" s="31"/>
      <c r="L26" s="31"/>
      <c r="M26" s="52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117"/>
      <c r="B27" s="118"/>
      <c r="C27" s="117"/>
      <c r="D27" s="117"/>
      <c r="E27" s="283" t="s">
        <v>1</v>
      </c>
      <c r="F27" s="283"/>
      <c r="G27" s="283"/>
      <c r="H27" s="283"/>
      <c r="I27" s="117"/>
      <c r="J27" s="117"/>
      <c r="K27" s="117"/>
      <c r="L27" s="117"/>
      <c r="M27" s="119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</row>
    <row r="28" spans="1:31" s="2" customFormat="1" ht="6.95" customHeight="1">
      <c r="A28" s="31"/>
      <c r="B28" s="36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52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5" customHeight="1">
      <c r="A29" s="31"/>
      <c r="B29" s="36"/>
      <c r="C29" s="31"/>
      <c r="D29" s="120"/>
      <c r="E29" s="120"/>
      <c r="F29" s="120"/>
      <c r="G29" s="120"/>
      <c r="H29" s="120"/>
      <c r="I29" s="120"/>
      <c r="J29" s="120"/>
      <c r="K29" s="120"/>
      <c r="L29" s="120"/>
      <c r="M29" s="52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12.75">
      <c r="A30" s="31"/>
      <c r="B30" s="36"/>
      <c r="C30" s="31"/>
      <c r="D30" s="31"/>
      <c r="E30" s="114" t="s">
        <v>103</v>
      </c>
      <c r="F30" s="31"/>
      <c r="G30" s="31"/>
      <c r="H30" s="31"/>
      <c r="I30" s="31"/>
      <c r="J30" s="31"/>
      <c r="K30" s="121">
        <f>I96</f>
        <v>0</v>
      </c>
      <c r="L30" s="31"/>
      <c r="M30" s="52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12.75">
      <c r="A31" s="31"/>
      <c r="B31" s="36"/>
      <c r="C31" s="31"/>
      <c r="D31" s="31"/>
      <c r="E31" s="114" t="s">
        <v>104</v>
      </c>
      <c r="F31" s="31"/>
      <c r="G31" s="31"/>
      <c r="H31" s="31"/>
      <c r="I31" s="31"/>
      <c r="J31" s="31"/>
      <c r="K31" s="121">
        <f>J96</f>
        <v>0</v>
      </c>
      <c r="L31" s="31"/>
      <c r="M31" s="52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25.35" customHeight="1">
      <c r="A32" s="31"/>
      <c r="B32" s="36"/>
      <c r="C32" s="31"/>
      <c r="D32" s="122" t="s">
        <v>31</v>
      </c>
      <c r="E32" s="31"/>
      <c r="F32" s="31"/>
      <c r="G32" s="31"/>
      <c r="H32" s="31"/>
      <c r="I32" s="31"/>
      <c r="J32" s="31"/>
      <c r="K32" s="123">
        <f>ROUND(K148, 2)</f>
        <v>0</v>
      </c>
      <c r="L32" s="31"/>
      <c r="M32" s="52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6.95" customHeight="1">
      <c r="A33" s="31"/>
      <c r="B33" s="36"/>
      <c r="C33" s="31"/>
      <c r="D33" s="120"/>
      <c r="E33" s="120"/>
      <c r="F33" s="120"/>
      <c r="G33" s="120"/>
      <c r="H33" s="120"/>
      <c r="I33" s="120"/>
      <c r="J33" s="120"/>
      <c r="K33" s="120"/>
      <c r="L33" s="120"/>
      <c r="M33" s="52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customHeight="1">
      <c r="A34" s="31"/>
      <c r="B34" s="36"/>
      <c r="C34" s="31"/>
      <c r="D34" s="31"/>
      <c r="E34" s="31"/>
      <c r="F34" s="124" t="s">
        <v>33</v>
      </c>
      <c r="G34" s="31"/>
      <c r="H34" s="31"/>
      <c r="I34" s="124" t="s">
        <v>32</v>
      </c>
      <c r="J34" s="31"/>
      <c r="K34" s="124" t="s">
        <v>34</v>
      </c>
      <c r="L34" s="31"/>
      <c r="M34" s="52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customHeight="1">
      <c r="A35" s="31"/>
      <c r="B35" s="36"/>
      <c r="C35" s="31"/>
      <c r="D35" s="125" t="s">
        <v>35</v>
      </c>
      <c r="E35" s="126" t="s">
        <v>36</v>
      </c>
      <c r="F35" s="127">
        <f>ROUND((SUM(BE148:BE748)),  2)</f>
        <v>0</v>
      </c>
      <c r="G35" s="128"/>
      <c r="H35" s="128"/>
      <c r="I35" s="129">
        <v>0.2</v>
      </c>
      <c r="J35" s="128"/>
      <c r="K35" s="127">
        <f>ROUND(((SUM(BE148:BE748))*I35),  2)</f>
        <v>0</v>
      </c>
      <c r="L35" s="31"/>
      <c r="M35" s="52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customHeight="1">
      <c r="A36" s="31"/>
      <c r="B36" s="36"/>
      <c r="C36" s="31"/>
      <c r="D36" s="31"/>
      <c r="E36" s="126" t="s">
        <v>37</v>
      </c>
      <c r="F36" s="127">
        <f>ROUND((SUM(BF148:BF748)),  2)</f>
        <v>0</v>
      </c>
      <c r="G36" s="128"/>
      <c r="H36" s="128"/>
      <c r="I36" s="129">
        <v>0.2</v>
      </c>
      <c r="J36" s="128"/>
      <c r="K36" s="127">
        <f>ROUND(((SUM(BF148:BF748))*I36),  2)</f>
        <v>0</v>
      </c>
      <c r="L36" s="31"/>
      <c r="M36" s="52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>
      <c r="A37" s="31"/>
      <c r="B37" s="36"/>
      <c r="C37" s="31"/>
      <c r="D37" s="31"/>
      <c r="E37" s="114" t="s">
        <v>38</v>
      </c>
      <c r="F37" s="121">
        <f>ROUND((SUM(BG148:BG748)),  2)</f>
        <v>0</v>
      </c>
      <c r="G37" s="31"/>
      <c r="H37" s="31"/>
      <c r="I37" s="130">
        <v>0.2</v>
      </c>
      <c r="J37" s="31"/>
      <c r="K37" s="121">
        <f>0</f>
        <v>0</v>
      </c>
      <c r="L37" s="31"/>
      <c r="M37" s="52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14.45" hidden="1" customHeight="1">
      <c r="A38" s="31"/>
      <c r="B38" s="36"/>
      <c r="C38" s="31"/>
      <c r="D38" s="31"/>
      <c r="E38" s="114" t="s">
        <v>39</v>
      </c>
      <c r="F38" s="121">
        <f>ROUND((SUM(BH148:BH748)),  2)</f>
        <v>0</v>
      </c>
      <c r="G38" s="31"/>
      <c r="H38" s="31"/>
      <c r="I38" s="130">
        <v>0.2</v>
      </c>
      <c r="J38" s="31"/>
      <c r="K38" s="121">
        <f>0</f>
        <v>0</v>
      </c>
      <c r="L38" s="31"/>
      <c r="M38" s="52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14.45" hidden="1" customHeight="1">
      <c r="A39" s="31"/>
      <c r="B39" s="36"/>
      <c r="C39" s="31"/>
      <c r="D39" s="31"/>
      <c r="E39" s="126" t="s">
        <v>40</v>
      </c>
      <c r="F39" s="127">
        <f>ROUND((SUM(BI148:BI748)),  2)</f>
        <v>0</v>
      </c>
      <c r="G39" s="128"/>
      <c r="H39" s="128"/>
      <c r="I39" s="129">
        <v>0</v>
      </c>
      <c r="J39" s="128"/>
      <c r="K39" s="127">
        <f>0</f>
        <v>0</v>
      </c>
      <c r="L39" s="31"/>
      <c r="M39" s="52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6.95" customHeight="1">
      <c r="A40" s="31"/>
      <c r="B40" s="36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52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2" customFormat="1" ht="25.35" customHeight="1">
      <c r="A41" s="31"/>
      <c r="B41" s="36"/>
      <c r="C41" s="131"/>
      <c r="D41" s="132" t="s">
        <v>41</v>
      </c>
      <c r="E41" s="133"/>
      <c r="F41" s="133"/>
      <c r="G41" s="134" t="s">
        <v>42</v>
      </c>
      <c r="H41" s="135" t="s">
        <v>43</v>
      </c>
      <c r="I41" s="133"/>
      <c r="J41" s="133"/>
      <c r="K41" s="136">
        <f>SUM(K32:K39)</f>
        <v>0</v>
      </c>
      <c r="L41" s="137"/>
      <c r="M41" s="52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</row>
    <row r="42" spans="1:31" s="2" customFormat="1" ht="14.45" customHeight="1">
      <c r="A42" s="31"/>
      <c r="B42" s="36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52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</row>
    <row r="43" spans="1:31" s="1" customFormat="1" ht="14.45" customHeight="1">
      <c r="B43" s="17"/>
      <c r="M43" s="17"/>
    </row>
    <row r="44" spans="1:31" s="1" customFormat="1" ht="14.45" customHeight="1">
      <c r="B44" s="17"/>
      <c r="M44" s="17"/>
    </row>
    <row r="45" spans="1:31" s="1" customFormat="1" ht="14.45" customHeight="1">
      <c r="B45" s="17"/>
      <c r="M45" s="17"/>
    </row>
    <row r="46" spans="1:31" s="1" customFormat="1" ht="14.45" customHeight="1">
      <c r="B46" s="17"/>
      <c r="M46" s="17"/>
    </row>
    <row r="47" spans="1:31" s="1" customFormat="1" ht="14.45" customHeight="1">
      <c r="B47" s="17"/>
      <c r="M47" s="17"/>
    </row>
    <row r="48" spans="1:31" s="1" customFormat="1" ht="14.45" customHeight="1">
      <c r="B48" s="17"/>
      <c r="M48" s="17"/>
    </row>
    <row r="49" spans="1:31" s="1" customFormat="1" ht="14.45" customHeight="1">
      <c r="B49" s="17"/>
      <c r="M49" s="17"/>
    </row>
    <row r="50" spans="1:31" s="2" customFormat="1" ht="14.45" customHeight="1">
      <c r="B50" s="52"/>
      <c r="D50" s="138" t="s">
        <v>44</v>
      </c>
      <c r="E50" s="139"/>
      <c r="F50" s="139"/>
      <c r="G50" s="138" t="s">
        <v>45</v>
      </c>
      <c r="H50" s="139"/>
      <c r="I50" s="139"/>
      <c r="J50" s="139"/>
      <c r="K50" s="139"/>
      <c r="L50" s="139"/>
      <c r="M50" s="52"/>
    </row>
    <row r="51" spans="1:31">
      <c r="B51" s="17"/>
      <c r="M51" s="17"/>
    </row>
    <row r="52" spans="1:31">
      <c r="B52" s="17"/>
      <c r="M52" s="17"/>
    </row>
    <row r="53" spans="1:31">
      <c r="B53" s="17"/>
      <c r="M53" s="17"/>
    </row>
    <row r="54" spans="1:31">
      <c r="B54" s="17"/>
      <c r="M54" s="17"/>
    </row>
    <row r="55" spans="1:31">
      <c r="B55" s="17"/>
      <c r="M55" s="17"/>
    </row>
    <row r="56" spans="1:31">
      <c r="B56" s="17"/>
      <c r="M56" s="17"/>
    </row>
    <row r="57" spans="1:31">
      <c r="B57" s="17"/>
      <c r="M57" s="17"/>
    </row>
    <row r="58" spans="1:31">
      <c r="B58" s="17"/>
      <c r="M58" s="17"/>
    </row>
    <row r="59" spans="1:31">
      <c r="B59" s="17"/>
      <c r="M59" s="17"/>
    </row>
    <row r="60" spans="1:31">
      <c r="B60" s="17"/>
      <c r="M60" s="17"/>
    </row>
    <row r="61" spans="1:31" s="2" customFormat="1" ht="12.75">
      <c r="A61" s="31"/>
      <c r="B61" s="36"/>
      <c r="C61" s="31"/>
      <c r="D61" s="140" t="s">
        <v>46</v>
      </c>
      <c r="E61" s="141"/>
      <c r="F61" s="142" t="s">
        <v>47</v>
      </c>
      <c r="G61" s="140" t="s">
        <v>46</v>
      </c>
      <c r="H61" s="141"/>
      <c r="I61" s="141"/>
      <c r="J61" s="143" t="s">
        <v>47</v>
      </c>
      <c r="K61" s="141"/>
      <c r="L61" s="141"/>
      <c r="M61" s="52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>
      <c r="B62" s="17"/>
      <c r="M62" s="17"/>
    </row>
    <row r="63" spans="1:31">
      <c r="B63" s="17"/>
      <c r="M63" s="17"/>
    </row>
    <row r="64" spans="1:31">
      <c r="B64" s="17"/>
      <c r="M64" s="17"/>
    </row>
    <row r="65" spans="1:31" s="2" customFormat="1" ht="12.75">
      <c r="A65" s="31"/>
      <c r="B65" s="36"/>
      <c r="C65" s="31"/>
      <c r="D65" s="138" t="s">
        <v>48</v>
      </c>
      <c r="E65" s="144"/>
      <c r="F65" s="144"/>
      <c r="G65" s="138" t="s">
        <v>49</v>
      </c>
      <c r="H65" s="144"/>
      <c r="I65" s="144"/>
      <c r="J65" s="144"/>
      <c r="K65" s="144"/>
      <c r="L65" s="144"/>
      <c r="M65" s="52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>
      <c r="B66" s="17"/>
      <c r="M66" s="17"/>
    </row>
    <row r="67" spans="1:31">
      <c r="B67" s="17"/>
      <c r="M67" s="17"/>
    </row>
    <row r="68" spans="1:31">
      <c r="B68" s="17"/>
      <c r="M68" s="17"/>
    </row>
    <row r="69" spans="1:31">
      <c r="B69" s="17"/>
      <c r="M69" s="17"/>
    </row>
    <row r="70" spans="1:31">
      <c r="B70" s="17"/>
      <c r="M70" s="17"/>
    </row>
    <row r="71" spans="1:31">
      <c r="B71" s="17"/>
      <c r="M71" s="17"/>
    </row>
    <row r="72" spans="1:31">
      <c r="B72" s="17"/>
      <c r="M72" s="17"/>
    </row>
    <row r="73" spans="1:31">
      <c r="B73" s="17"/>
      <c r="M73" s="17"/>
    </row>
    <row r="74" spans="1:31">
      <c r="B74" s="17"/>
      <c r="M74" s="17"/>
    </row>
    <row r="75" spans="1:31">
      <c r="B75" s="17"/>
      <c r="M75" s="17"/>
    </row>
    <row r="76" spans="1:31" s="2" customFormat="1" ht="12.75">
      <c r="A76" s="31"/>
      <c r="B76" s="36"/>
      <c r="C76" s="31"/>
      <c r="D76" s="140" t="s">
        <v>46</v>
      </c>
      <c r="E76" s="141"/>
      <c r="F76" s="142" t="s">
        <v>47</v>
      </c>
      <c r="G76" s="140" t="s">
        <v>46</v>
      </c>
      <c r="H76" s="141"/>
      <c r="I76" s="141"/>
      <c r="J76" s="143" t="s">
        <v>47</v>
      </c>
      <c r="K76" s="141"/>
      <c r="L76" s="141"/>
      <c r="M76" s="52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customHeight="1">
      <c r="A77" s="31"/>
      <c r="B77" s="145"/>
      <c r="C77" s="146"/>
      <c r="D77" s="146"/>
      <c r="E77" s="146"/>
      <c r="F77" s="146"/>
      <c r="G77" s="146"/>
      <c r="H77" s="146"/>
      <c r="I77" s="146"/>
      <c r="J77" s="146"/>
      <c r="K77" s="146"/>
      <c r="L77" s="146"/>
      <c r="M77" s="52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5" customHeight="1">
      <c r="A81" s="31"/>
      <c r="B81" s="147"/>
      <c r="C81" s="148"/>
      <c r="D81" s="148"/>
      <c r="E81" s="148"/>
      <c r="F81" s="148"/>
      <c r="G81" s="148"/>
      <c r="H81" s="148"/>
      <c r="I81" s="148"/>
      <c r="J81" s="148"/>
      <c r="K81" s="148"/>
      <c r="L81" s="148"/>
      <c r="M81" s="52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customHeight="1">
      <c r="A82" s="31"/>
      <c r="B82" s="32"/>
      <c r="C82" s="20" t="s">
        <v>105</v>
      </c>
      <c r="D82" s="33"/>
      <c r="E82" s="33"/>
      <c r="F82" s="33"/>
      <c r="G82" s="33"/>
      <c r="H82" s="33"/>
      <c r="I82" s="33"/>
      <c r="J82" s="33"/>
      <c r="K82" s="33"/>
      <c r="L82" s="33"/>
      <c r="M82" s="52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52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customHeight="1">
      <c r="A84" s="31"/>
      <c r="B84" s="32"/>
      <c r="C84" s="26" t="s">
        <v>16</v>
      </c>
      <c r="D84" s="33"/>
      <c r="E84" s="33"/>
      <c r="F84" s="33"/>
      <c r="G84" s="33"/>
      <c r="H84" s="33"/>
      <c r="I84" s="33"/>
      <c r="J84" s="33"/>
      <c r="K84" s="33"/>
      <c r="L84" s="33"/>
      <c r="M84" s="52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customHeight="1">
      <c r="A85" s="31"/>
      <c r="B85" s="32"/>
      <c r="C85" s="33"/>
      <c r="D85" s="33"/>
      <c r="E85" s="275" t="str">
        <f>E7</f>
        <v>Objekt nocľahárne</v>
      </c>
      <c r="F85" s="276"/>
      <c r="G85" s="276"/>
      <c r="H85" s="276"/>
      <c r="I85" s="33"/>
      <c r="J85" s="33"/>
      <c r="K85" s="33"/>
      <c r="L85" s="33"/>
      <c r="M85" s="52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customHeight="1">
      <c r="A86" s="31"/>
      <c r="B86" s="32"/>
      <c r="C86" s="26" t="s">
        <v>98</v>
      </c>
      <c r="D86" s="33"/>
      <c r="E86" s="33"/>
      <c r="F86" s="33"/>
      <c r="G86" s="33"/>
      <c r="H86" s="33"/>
      <c r="I86" s="33"/>
      <c r="J86" s="33"/>
      <c r="K86" s="33"/>
      <c r="L86" s="33"/>
      <c r="M86" s="52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customHeight="1">
      <c r="A87" s="31"/>
      <c r="B87" s="32"/>
      <c r="C87" s="33"/>
      <c r="D87" s="33"/>
      <c r="E87" s="263" t="str">
        <f>E9</f>
        <v>01-1 - SO-01 Objekt nocľahárne</v>
      </c>
      <c r="F87" s="274"/>
      <c r="G87" s="274"/>
      <c r="H87" s="274"/>
      <c r="I87" s="33"/>
      <c r="J87" s="33"/>
      <c r="K87" s="33"/>
      <c r="L87" s="33"/>
      <c r="M87" s="52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52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customHeight="1">
      <c r="A89" s="31"/>
      <c r="B89" s="32"/>
      <c r="C89" s="26" t="s">
        <v>20</v>
      </c>
      <c r="D89" s="33"/>
      <c r="E89" s="33"/>
      <c r="F89" s="24" t="str">
        <f>F12</f>
        <v xml:space="preserve"> </v>
      </c>
      <c r="G89" s="33"/>
      <c r="H89" s="33"/>
      <c r="I89" s="26" t="s">
        <v>22</v>
      </c>
      <c r="J89" s="67">
        <f>IF(J12="","",J12)</f>
        <v>0</v>
      </c>
      <c r="K89" s="33"/>
      <c r="L89" s="33"/>
      <c r="M89" s="52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5" customHeight="1">
      <c r="A90" s="31"/>
      <c r="B90" s="32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52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2" customHeight="1">
      <c r="A91" s="31"/>
      <c r="B91" s="32"/>
      <c r="C91" s="26" t="s">
        <v>23</v>
      </c>
      <c r="D91" s="33"/>
      <c r="E91" s="33"/>
      <c r="F91" s="24" t="str">
        <f>E15</f>
        <v xml:space="preserve"> Mesto Trenčín </v>
      </c>
      <c r="G91" s="33"/>
      <c r="H91" s="33"/>
      <c r="I91" s="26" t="s">
        <v>28</v>
      </c>
      <c r="J91" s="29" t="str">
        <f>E21</f>
        <v xml:space="preserve"> TEKT s.r.o. </v>
      </c>
      <c r="K91" s="33"/>
      <c r="L91" s="33"/>
      <c r="M91" s="52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25.7" customHeight="1">
      <c r="A92" s="31"/>
      <c r="B92" s="32"/>
      <c r="C92" s="26" t="s">
        <v>26</v>
      </c>
      <c r="D92" s="33"/>
      <c r="E92" s="33"/>
      <c r="F92" s="24" t="str">
        <f>IF(E18="","",E18)</f>
        <v>Vyplň údaj</v>
      </c>
      <c r="G92" s="33"/>
      <c r="H92" s="33"/>
      <c r="I92" s="26" t="s">
        <v>29</v>
      </c>
      <c r="J92" s="29" t="str">
        <f>E24</f>
        <v xml:space="preserve"> Ing. Jozef Ďurech                       </v>
      </c>
      <c r="K92" s="33"/>
      <c r="L92" s="33"/>
      <c r="M92" s="52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52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customHeight="1">
      <c r="A94" s="31"/>
      <c r="B94" s="32"/>
      <c r="C94" s="149" t="s">
        <v>106</v>
      </c>
      <c r="D94" s="150"/>
      <c r="E94" s="150"/>
      <c r="F94" s="150"/>
      <c r="G94" s="150"/>
      <c r="H94" s="150"/>
      <c r="I94" s="151" t="s">
        <v>107</v>
      </c>
      <c r="J94" s="151" t="s">
        <v>108</v>
      </c>
      <c r="K94" s="151" t="s">
        <v>109</v>
      </c>
      <c r="L94" s="150"/>
      <c r="M94" s="52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customHeight="1">
      <c r="A95" s="31"/>
      <c r="B95" s="32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52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" customHeight="1">
      <c r="A96" s="31"/>
      <c r="B96" s="32"/>
      <c r="C96" s="152" t="s">
        <v>110</v>
      </c>
      <c r="D96" s="33"/>
      <c r="E96" s="33"/>
      <c r="F96" s="33"/>
      <c r="G96" s="33"/>
      <c r="H96" s="33"/>
      <c r="I96" s="85">
        <f t="shared" ref="I96:J98" si="0">Q148</f>
        <v>0</v>
      </c>
      <c r="J96" s="85">
        <f t="shared" si="0"/>
        <v>0</v>
      </c>
      <c r="K96" s="85">
        <f>K148</f>
        <v>0</v>
      </c>
      <c r="L96" s="33"/>
      <c r="M96" s="52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4" t="s">
        <v>111</v>
      </c>
    </row>
    <row r="97" spans="2:13" s="9" customFormat="1" ht="24.95" customHeight="1">
      <c r="B97" s="153"/>
      <c r="C97" s="154"/>
      <c r="D97" s="155" t="s">
        <v>112</v>
      </c>
      <c r="E97" s="156"/>
      <c r="F97" s="156"/>
      <c r="G97" s="156"/>
      <c r="H97" s="156"/>
      <c r="I97" s="157">
        <f t="shared" si="0"/>
        <v>0</v>
      </c>
      <c r="J97" s="157">
        <f t="shared" si="0"/>
        <v>0</v>
      </c>
      <c r="K97" s="157">
        <f>K149</f>
        <v>0</v>
      </c>
      <c r="L97" s="154"/>
      <c r="M97" s="158"/>
    </row>
    <row r="98" spans="2:13" s="10" customFormat="1" ht="19.899999999999999" customHeight="1">
      <c r="B98" s="159"/>
      <c r="C98" s="160"/>
      <c r="D98" s="161" t="s">
        <v>113</v>
      </c>
      <c r="E98" s="162"/>
      <c r="F98" s="162"/>
      <c r="G98" s="162"/>
      <c r="H98" s="162"/>
      <c r="I98" s="163">
        <f t="shared" si="0"/>
        <v>0</v>
      </c>
      <c r="J98" s="163">
        <f t="shared" si="0"/>
        <v>0</v>
      </c>
      <c r="K98" s="163">
        <f>K150</f>
        <v>0</v>
      </c>
      <c r="L98" s="160"/>
      <c r="M98" s="164"/>
    </row>
    <row r="99" spans="2:13" s="10" customFormat="1" ht="19.899999999999999" customHeight="1">
      <c r="B99" s="159"/>
      <c r="C99" s="160"/>
      <c r="D99" s="161" t="s">
        <v>114</v>
      </c>
      <c r="E99" s="162"/>
      <c r="F99" s="162"/>
      <c r="G99" s="162"/>
      <c r="H99" s="162"/>
      <c r="I99" s="163">
        <f>Q171</f>
        <v>0</v>
      </c>
      <c r="J99" s="163">
        <f>R171</f>
        <v>0</v>
      </c>
      <c r="K99" s="163">
        <f>K171</f>
        <v>0</v>
      </c>
      <c r="L99" s="160"/>
      <c r="M99" s="164"/>
    </row>
    <row r="100" spans="2:13" s="10" customFormat="1" ht="19.899999999999999" customHeight="1">
      <c r="B100" s="159"/>
      <c r="C100" s="160"/>
      <c r="D100" s="161" t="s">
        <v>115</v>
      </c>
      <c r="E100" s="162"/>
      <c r="F100" s="162"/>
      <c r="G100" s="162"/>
      <c r="H100" s="162"/>
      <c r="I100" s="163">
        <f>Q194</f>
        <v>0</v>
      </c>
      <c r="J100" s="163">
        <f>R194</f>
        <v>0</v>
      </c>
      <c r="K100" s="163">
        <f>K194</f>
        <v>0</v>
      </c>
      <c r="L100" s="160"/>
      <c r="M100" s="164"/>
    </row>
    <row r="101" spans="2:13" s="10" customFormat="1" ht="19.899999999999999" customHeight="1">
      <c r="B101" s="159"/>
      <c r="C101" s="160"/>
      <c r="D101" s="161" t="s">
        <v>116</v>
      </c>
      <c r="E101" s="162"/>
      <c r="F101" s="162"/>
      <c r="G101" s="162"/>
      <c r="H101" s="162"/>
      <c r="I101" s="163">
        <f>Q249</f>
        <v>0</v>
      </c>
      <c r="J101" s="163">
        <f>R249</f>
        <v>0</v>
      </c>
      <c r="K101" s="163">
        <f>K249</f>
        <v>0</v>
      </c>
      <c r="L101" s="160"/>
      <c r="M101" s="164"/>
    </row>
    <row r="102" spans="2:13" s="10" customFormat="1" ht="19.899999999999999" customHeight="1">
      <c r="B102" s="159"/>
      <c r="C102" s="160"/>
      <c r="D102" s="161" t="s">
        <v>117</v>
      </c>
      <c r="E102" s="162"/>
      <c r="F102" s="162"/>
      <c r="G102" s="162"/>
      <c r="H102" s="162"/>
      <c r="I102" s="163">
        <f>Q296</f>
        <v>0</v>
      </c>
      <c r="J102" s="163">
        <f>R296</f>
        <v>0</v>
      </c>
      <c r="K102" s="163">
        <f>K296</f>
        <v>0</v>
      </c>
      <c r="L102" s="160"/>
      <c r="M102" s="164"/>
    </row>
    <row r="103" spans="2:13" s="10" customFormat="1" ht="19.899999999999999" customHeight="1">
      <c r="B103" s="159"/>
      <c r="C103" s="160"/>
      <c r="D103" s="161" t="s">
        <v>118</v>
      </c>
      <c r="E103" s="162"/>
      <c r="F103" s="162"/>
      <c r="G103" s="162"/>
      <c r="H103" s="162"/>
      <c r="I103" s="163">
        <f>Q373</f>
        <v>0</v>
      </c>
      <c r="J103" s="163">
        <f>R373</f>
        <v>0</v>
      </c>
      <c r="K103" s="163">
        <f>K373</f>
        <v>0</v>
      </c>
      <c r="L103" s="160"/>
      <c r="M103" s="164"/>
    </row>
    <row r="104" spans="2:13" s="9" customFormat="1" ht="24.95" customHeight="1">
      <c r="B104" s="153"/>
      <c r="C104" s="154"/>
      <c r="D104" s="155" t="s">
        <v>119</v>
      </c>
      <c r="E104" s="156"/>
      <c r="F104" s="156"/>
      <c r="G104" s="156"/>
      <c r="H104" s="156"/>
      <c r="I104" s="157">
        <f>Q420</f>
        <v>0</v>
      </c>
      <c r="J104" s="157">
        <f>R420</f>
        <v>0</v>
      </c>
      <c r="K104" s="157">
        <f>K420</f>
        <v>0</v>
      </c>
      <c r="L104" s="154"/>
      <c r="M104" s="158"/>
    </row>
    <row r="105" spans="2:13" s="10" customFormat="1" ht="19.899999999999999" customHeight="1">
      <c r="B105" s="159"/>
      <c r="C105" s="160"/>
      <c r="D105" s="161" t="s">
        <v>120</v>
      </c>
      <c r="E105" s="162"/>
      <c r="F105" s="162"/>
      <c r="G105" s="162"/>
      <c r="H105" s="162"/>
      <c r="I105" s="163">
        <f>Q421</f>
        <v>0</v>
      </c>
      <c r="J105" s="163">
        <f>R421</f>
        <v>0</v>
      </c>
      <c r="K105" s="163">
        <f>K421</f>
        <v>0</v>
      </c>
      <c r="L105" s="160"/>
      <c r="M105" s="164"/>
    </row>
    <row r="106" spans="2:13" s="10" customFormat="1" ht="19.899999999999999" customHeight="1">
      <c r="B106" s="159"/>
      <c r="C106" s="160"/>
      <c r="D106" s="161" t="s">
        <v>121</v>
      </c>
      <c r="E106" s="162"/>
      <c r="F106" s="162"/>
      <c r="G106" s="162"/>
      <c r="H106" s="162"/>
      <c r="I106" s="163">
        <f>Q440</f>
        <v>0</v>
      </c>
      <c r="J106" s="163">
        <f>R440</f>
        <v>0</v>
      </c>
      <c r="K106" s="163">
        <f>K440</f>
        <v>0</v>
      </c>
      <c r="L106" s="160"/>
      <c r="M106" s="164"/>
    </row>
    <row r="107" spans="2:13" s="10" customFormat="1" ht="19.899999999999999" customHeight="1">
      <c r="B107" s="159"/>
      <c r="C107" s="160"/>
      <c r="D107" s="161" t="s">
        <v>122</v>
      </c>
      <c r="E107" s="162"/>
      <c r="F107" s="162"/>
      <c r="G107" s="162"/>
      <c r="H107" s="162"/>
      <c r="I107" s="163">
        <f>Q467</f>
        <v>0</v>
      </c>
      <c r="J107" s="163">
        <f>R467</f>
        <v>0</v>
      </c>
      <c r="K107" s="163">
        <f>K467</f>
        <v>0</v>
      </c>
      <c r="L107" s="160"/>
      <c r="M107" s="164"/>
    </row>
    <row r="108" spans="2:13" s="10" customFormat="1" ht="19.899999999999999" customHeight="1">
      <c r="B108" s="159"/>
      <c r="C108" s="160"/>
      <c r="D108" s="161" t="s">
        <v>123</v>
      </c>
      <c r="E108" s="162"/>
      <c r="F108" s="162"/>
      <c r="G108" s="162"/>
      <c r="H108" s="162"/>
      <c r="I108" s="163">
        <f>Q474</f>
        <v>0</v>
      </c>
      <c r="J108" s="163">
        <f>R474</f>
        <v>0</v>
      </c>
      <c r="K108" s="163">
        <f>K474</f>
        <v>0</v>
      </c>
      <c r="L108" s="160"/>
      <c r="M108" s="164"/>
    </row>
    <row r="109" spans="2:13" s="10" customFormat="1" ht="19.899999999999999" customHeight="1">
      <c r="B109" s="159"/>
      <c r="C109" s="160"/>
      <c r="D109" s="161" t="s">
        <v>124</v>
      </c>
      <c r="E109" s="162"/>
      <c r="F109" s="162"/>
      <c r="G109" s="162"/>
      <c r="H109" s="162"/>
      <c r="I109" s="163">
        <f>Q485</f>
        <v>0</v>
      </c>
      <c r="J109" s="163">
        <f>R485</f>
        <v>0</v>
      </c>
      <c r="K109" s="163">
        <f>K485</f>
        <v>0</v>
      </c>
      <c r="L109" s="160"/>
      <c r="M109" s="164"/>
    </row>
    <row r="110" spans="2:13" s="10" customFormat="1" ht="19.899999999999999" customHeight="1">
      <c r="B110" s="159"/>
      <c r="C110" s="160"/>
      <c r="D110" s="161" t="s">
        <v>125</v>
      </c>
      <c r="E110" s="162"/>
      <c r="F110" s="162"/>
      <c r="G110" s="162"/>
      <c r="H110" s="162"/>
      <c r="I110" s="163">
        <f>Q488</f>
        <v>0</v>
      </c>
      <c r="J110" s="163">
        <f>R488</f>
        <v>0</v>
      </c>
      <c r="K110" s="163">
        <f>K488</f>
        <v>0</v>
      </c>
      <c r="L110" s="160"/>
      <c r="M110" s="164"/>
    </row>
    <row r="111" spans="2:13" s="10" customFormat="1" ht="19.899999999999999" customHeight="1">
      <c r="B111" s="159"/>
      <c r="C111" s="160"/>
      <c r="D111" s="161" t="s">
        <v>126</v>
      </c>
      <c r="E111" s="162"/>
      <c r="F111" s="162"/>
      <c r="G111" s="162"/>
      <c r="H111" s="162"/>
      <c r="I111" s="163">
        <f>Q491</f>
        <v>0</v>
      </c>
      <c r="J111" s="163">
        <f>R491</f>
        <v>0</v>
      </c>
      <c r="K111" s="163">
        <f>K491</f>
        <v>0</v>
      </c>
      <c r="L111" s="160"/>
      <c r="M111" s="164"/>
    </row>
    <row r="112" spans="2:13" s="10" customFormat="1" ht="19.899999999999999" customHeight="1">
      <c r="B112" s="159"/>
      <c r="C112" s="160"/>
      <c r="D112" s="161" t="s">
        <v>127</v>
      </c>
      <c r="E112" s="162"/>
      <c r="F112" s="162"/>
      <c r="G112" s="162"/>
      <c r="H112" s="162"/>
      <c r="I112" s="163">
        <f>Q530</f>
        <v>0</v>
      </c>
      <c r="J112" s="163">
        <f>R530</f>
        <v>0</v>
      </c>
      <c r="K112" s="163">
        <f>K530</f>
        <v>0</v>
      </c>
      <c r="L112" s="160"/>
      <c r="M112" s="164"/>
    </row>
    <row r="113" spans="2:13" s="10" customFormat="1" ht="19.899999999999999" customHeight="1">
      <c r="B113" s="159"/>
      <c r="C113" s="160"/>
      <c r="D113" s="161" t="s">
        <v>128</v>
      </c>
      <c r="E113" s="162"/>
      <c r="F113" s="162"/>
      <c r="G113" s="162"/>
      <c r="H113" s="162"/>
      <c r="I113" s="163">
        <f>Q539</f>
        <v>0</v>
      </c>
      <c r="J113" s="163">
        <f>R539</f>
        <v>0</v>
      </c>
      <c r="K113" s="163">
        <f>K539</f>
        <v>0</v>
      </c>
      <c r="L113" s="160"/>
      <c r="M113" s="164"/>
    </row>
    <row r="114" spans="2:13" s="10" customFormat="1" ht="19.899999999999999" customHeight="1">
      <c r="B114" s="159"/>
      <c r="C114" s="160"/>
      <c r="D114" s="161" t="s">
        <v>129</v>
      </c>
      <c r="E114" s="162"/>
      <c r="F114" s="162"/>
      <c r="G114" s="162"/>
      <c r="H114" s="162"/>
      <c r="I114" s="163">
        <f>Q564</f>
        <v>0</v>
      </c>
      <c r="J114" s="163">
        <f>R564</f>
        <v>0</v>
      </c>
      <c r="K114" s="163">
        <f>K564</f>
        <v>0</v>
      </c>
      <c r="L114" s="160"/>
      <c r="M114" s="164"/>
    </row>
    <row r="115" spans="2:13" s="10" customFormat="1" ht="19.899999999999999" customHeight="1">
      <c r="B115" s="159"/>
      <c r="C115" s="160"/>
      <c r="D115" s="161" t="s">
        <v>130</v>
      </c>
      <c r="E115" s="162"/>
      <c r="F115" s="162"/>
      <c r="G115" s="162"/>
      <c r="H115" s="162"/>
      <c r="I115" s="163">
        <f>Q579</f>
        <v>0</v>
      </c>
      <c r="J115" s="163">
        <f>R579</f>
        <v>0</v>
      </c>
      <c r="K115" s="163">
        <f>K579</f>
        <v>0</v>
      </c>
      <c r="L115" s="160"/>
      <c r="M115" s="164"/>
    </row>
    <row r="116" spans="2:13" s="10" customFormat="1" ht="19.899999999999999" customHeight="1">
      <c r="B116" s="159"/>
      <c r="C116" s="160"/>
      <c r="D116" s="161" t="s">
        <v>131</v>
      </c>
      <c r="E116" s="162"/>
      <c r="F116" s="162"/>
      <c r="G116" s="162"/>
      <c r="H116" s="162"/>
      <c r="I116" s="163">
        <f>Q610</f>
        <v>0</v>
      </c>
      <c r="J116" s="163">
        <f>R610</f>
        <v>0</v>
      </c>
      <c r="K116" s="163">
        <f>K610</f>
        <v>0</v>
      </c>
      <c r="L116" s="160"/>
      <c r="M116" s="164"/>
    </row>
    <row r="117" spans="2:13" s="10" customFormat="1" ht="19.899999999999999" customHeight="1">
      <c r="B117" s="159"/>
      <c r="C117" s="160"/>
      <c r="D117" s="161" t="s">
        <v>132</v>
      </c>
      <c r="E117" s="162"/>
      <c r="F117" s="162"/>
      <c r="G117" s="162"/>
      <c r="H117" s="162"/>
      <c r="I117" s="163">
        <f>Q661</f>
        <v>0</v>
      </c>
      <c r="J117" s="163">
        <f>R661</f>
        <v>0</v>
      </c>
      <c r="K117" s="163">
        <f>K661</f>
        <v>0</v>
      </c>
      <c r="L117" s="160"/>
      <c r="M117" s="164"/>
    </row>
    <row r="118" spans="2:13" s="10" customFormat="1" ht="19.899999999999999" customHeight="1">
      <c r="B118" s="159"/>
      <c r="C118" s="160"/>
      <c r="D118" s="161" t="s">
        <v>133</v>
      </c>
      <c r="E118" s="162"/>
      <c r="F118" s="162"/>
      <c r="G118" s="162"/>
      <c r="H118" s="162"/>
      <c r="I118" s="163">
        <f>Q676</f>
        <v>0</v>
      </c>
      <c r="J118" s="163">
        <f>R676</f>
        <v>0</v>
      </c>
      <c r="K118" s="163">
        <f>K676</f>
        <v>0</v>
      </c>
      <c r="L118" s="160"/>
      <c r="M118" s="164"/>
    </row>
    <row r="119" spans="2:13" s="10" customFormat="1" ht="19.899999999999999" customHeight="1">
      <c r="B119" s="159"/>
      <c r="C119" s="160"/>
      <c r="D119" s="161" t="s">
        <v>134</v>
      </c>
      <c r="E119" s="162"/>
      <c r="F119" s="162"/>
      <c r="G119" s="162"/>
      <c r="H119" s="162"/>
      <c r="I119" s="163">
        <f>Q689</f>
        <v>0</v>
      </c>
      <c r="J119" s="163">
        <f>R689</f>
        <v>0</v>
      </c>
      <c r="K119" s="163">
        <f>K689</f>
        <v>0</v>
      </c>
      <c r="L119" s="160"/>
      <c r="M119" s="164"/>
    </row>
    <row r="120" spans="2:13" s="10" customFormat="1" ht="19.899999999999999" customHeight="1">
      <c r="B120" s="159"/>
      <c r="C120" s="160"/>
      <c r="D120" s="161" t="s">
        <v>135</v>
      </c>
      <c r="E120" s="162"/>
      <c r="F120" s="162"/>
      <c r="G120" s="162"/>
      <c r="H120" s="162"/>
      <c r="I120" s="163">
        <f>Q696</f>
        <v>0</v>
      </c>
      <c r="J120" s="163">
        <f>R696</f>
        <v>0</v>
      </c>
      <c r="K120" s="163">
        <f>K696</f>
        <v>0</v>
      </c>
      <c r="L120" s="160"/>
      <c r="M120" s="164"/>
    </row>
    <row r="121" spans="2:13" s="10" customFormat="1" ht="19.899999999999999" customHeight="1">
      <c r="B121" s="159"/>
      <c r="C121" s="160"/>
      <c r="D121" s="161" t="s">
        <v>136</v>
      </c>
      <c r="E121" s="162"/>
      <c r="F121" s="162"/>
      <c r="G121" s="162"/>
      <c r="H121" s="162"/>
      <c r="I121" s="163">
        <f>Q711</f>
        <v>0</v>
      </c>
      <c r="J121" s="163">
        <f>R711</f>
        <v>0</v>
      </c>
      <c r="K121" s="163">
        <f>K711</f>
        <v>0</v>
      </c>
      <c r="L121" s="160"/>
      <c r="M121" s="164"/>
    </row>
    <row r="122" spans="2:13" s="9" customFormat="1" ht="24.95" customHeight="1">
      <c r="B122" s="153"/>
      <c r="C122" s="154"/>
      <c r="D122" s="155" t="s">
        <v>137</v>
      </c>
      <c r="E122" s="156"/>
      <c r="F122" s="156"/>
      <c r="G122" s="156"/>
      <c r="H122" s="156"/>
      <c r="I122" s="157">
        <f>Q722</f>
        <v>0</v>
      </c>
      <c r="J122" s="157">
        <f>R722</f>
        <v>0</v>
      </c>
      <c r="K122" s="157">
        <f>K722</f>
        <v>0</v>
      </c>
      <c r="L122" s="154"/>
      <c r="M122" s="158"/>
    </row>
    <row r="123" spans="2:13" s="10" customFormat="1" ht="19.899999999999999" customHeight="1">
      <c r="B123" s="159"/>
      <c r="C123" s="160"/>
      <c r="D123" s="161" t="s">
        <v>138</v>
      </c>
      <c r="E123" s="162"/>
      <c r="F123" s="162"/>
      <c r="G123" s="162"/>
      <c r="H123" s="162"/>
      <c r="I123" s="163">
        <f>Q723</f>
        <v>0</v>
      </c>
      <c r="J123" s="163">
        <f>R723</f>
        <v>0</v>
      </c>
      <c r="K123" s="163">
        <f>K723</f>
        <v>0</v>
      </c>
      <c r="L123" s="160"/>
      <c r="M123" s="164"/>
    </row>
    <row r="124" spans="2:13" s="10" customFormat="1" ht="19.899999999999999" customHeight="1">
      <c r="B124" s="159"/>
      <c r="C124" s="160"/>
      <c r="D124" s="161" t="s">
        <v>139</v>
      </c>
      <c r="E124" s="162"/>
      <c r="F124" s="162"/>
      <c r="G124" s="162"/>
      <c r="H124" s="162"/>
      <c r="I124" s="163">
        <f>Q730</f>
        <v>0</v>
      </c>
      <c r="J124" s="163">
        <f>R730</f>
        <v>0</v>
      </c>
      <c r="K124" s="163">
        <f>K730</f>
        <v>0</v>
      </c>
      <c r="L124" s="160"/>
      <c r="M124" s="164"/>
    </row>
    <row r="125" spans="2:13" s="10" customFormat="1" ht="19.899999999999999" customHeight="1">
      <c r="B125" s="159"/>
      <c r="C125" s="160"/>
      <c r="D125" s="161" t="s">
        <v>140</v>
      </c>
      <c r="E125" s="162"/>
      <c r="F125" s="162"/>
      <c r="G125" s="162"/>
      <c r="H125" s="162"/>
      <c r="I125" s="163">
        <f>Q735</f>
        <v>0</v>
      </c>
      <c r="J125" s="163">
        <f>R735</f>
        <v>0</v>
      </c>
      <c r="K125" s="163">
        <f>K735</f>
        <v>0</v>
      </c>
      <c r="L125" s="160"/>
      <c r="M125" s="164"/>
    </row>
    <row r="126" spans="2:13" s="10" customFormat="1" ht="19.899999999999999" customHeight="1">
      <c r="B126" s="159"/>
      <c r="C126" s="160"/>
      <c r="D126" s="161" t="s">
        <v>141</v>
      </c>
      <c r="E126" s="162"/>
      <c r="F126" s="162"/>
      <c r="G126" s="162"/>
      <c r="H126" s="162"/>
      <c r="I126" s="163">
        <f>Q738</f>
        <v>0</v>
      </c>
      <c r="J126" s="163">
        <f>R738</f>
        <v>0</v>
      </c>
      <c r="K126" s="163">
        <f>K738</f>
        <v>0</v>
      </c>
      <c r="L126" s="160"/>
      <c r="M126" s="164"/>
    </row>
    <row r="127" spans="2:13" s="10" customFormat="1" ht="19.899999999999999" customHeight="1">
      <c r="B127" s="159"/>
      <c r="C127" s="160"/>
      <c r="D127" s="161" t="s">
        <v>142</v>
      </c>
      <c r="E127" s="162"/>
      <c r="F127" s="162"/>
      <c r="G127" s="162"/>
      <c r="H127" s="162"/>
      <c r="I127" s="163">
        <f>Q743</f>
        <v>0</v>
      </c>
      <c r="J127" s="163">
        <f>R743</f>
        <v>0</v>
      </c>
      <c r="K127" s="163">
        <f>K743</f>
        <v>0</v>
      </c>
      <c r="L127" s="160"/>
      <c r="M127" s="164"/>
    </row>
    <row r="128" spans="2:13" s="9" customFormat="1" ht="24.95" customHeight="1">
      <c r="B128" s="153"/>
      <c r="C128" s="154"/>
      <c r="D128" s="155" t="s">
        <v>143</v>
      </c>
      <c r="E128" s="156"/>
      <c r="F128" s="156"/>
      <c r="G128" s="156"/>
      <c r="H128" s="156"/>
      <c r="I128" s="157">
        <f>Q746</f>
        <v>0</v>
      </c>
      <c r="J128" s="157">
        <f>R746</f>
        <v>0</v>
      </c>
      <c r="K128" s="157">
        <f>K746</f>
        <v>0</v>
      </c>
      <c r="L128" s="154"/>
      <c r="M128" s="158"/>
    </row>
    <row r="129" spans="1:31" s="2" customFormat="1" ht="21.75" customHeight="1">
      <c r="A129" s="31"/>
      <c r="B129" s="32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52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</row>
    <row r="130" spans="1:31" s="2" customFormat="1" ht="6.95" customHeight="1">
      <c r="A130" s="31"/>
      <c r="B130" s="55"/>
      <c r="C130" s="56"/>
      <c r="D130" s="56"/>
      <c r="E130" s="56"/>
      <c r="F130" s="56"/>
      <c r="G130" s="56"/>
      <c r="H130" s="56"/>
      <c r="I130" s="56"/>
      <c r="J130" s="56"/>
      <c r="K130" s="56"/>
      <c r="L130" s="56"/>
      <c r="M130" s="52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</row>
    <row r="134" spans="1:31" s="2" customFormat="1" ht="6.95" customHeight="1">
      <c r="A134" s="31"/>
      <c r="B134" s="57"/>
      <c r="C134" s="58"/>
      <c r="D134" s="58"/>
      <c r="E134" s="58"/>
      <c r="F134" s="58"/>
      <c r="G134" s="58"/>
      <c r="H134" s="58"/>
      <c r="I134" s="58"/>
      <c r="J134" s="58"/>
      <c r="K134" s="58"/>
      <c r="L134" s="58"/>
      <c r="M134" s="52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</row>
    <row r="135" spans="1:31" s="2" customFormat="1" ht="24.95" customHeight="1">
      <c r="A135" s="31"/>
      <c r="B135" s="32"/>
      <c r="C135" s="20" t="s">
        <v>144</v>
      </c>
      <c r="D135" s="33"/>
      <c r="E135" s="33"/>
      <c r="F135" s="33"/>
      <c r="G135" s="33"/>
      <c r="H135" s="33"/>
      <c r="I135" s="33"/>
      <c r="J135" s="33"/>
      <c r="K135" s="33"/>
      <c r="L135" s="33"/>
      <c r="M135" s="52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</row>
    <row r="136" spans="1:31" s="2" customFormat="1" ht="6.95" customHeight="1">
      <c r="A136" s="31"/>
      <c r="B136" s="32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52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</row>
    <row r="137" spans="1:31" s="2" customFormat="1" ht="12" customHeight="1">
      <c r="A137" s="31"/>
      <c r="B137" s="32"/>
      <c r="C137" s="26" t="s">
        <v>16</v>
      </c>
      <c r="D137" s="33"/>
      <c r="E137" s="33"/>
      <c r="F137" s="33"/>
      <c r="G137" s="33"/>
      <c r="H137" s="33"/>
      <c r="I137" s="33"/>
      <c r="J137" s="33"/>
      <c r="K137" s="33"/>
      <c r="L137" s="33"/>
      <c r="M137" s="52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</row>
    <row r="138" spans="1:31" s="2" customFormat="1" ht="16.5" customHeight="1">
      <c r="A138" s="31"/>
      <c r="B138" s="32"/>
      <c r="C138" s="33"/>
      <c r="D138" s="33"/>
      <c r="E138" s="275" t="str">
        <f>E7</f>
        <v>Objekt nocľahárne</v>
      </c>
      <c r="F138" s="276"/>
      <c r="G138" s="276"/>
      <c r="H138" s="276"/>
      <c r="I138" s="33"/>
      <c r="J138" s="33"/>
      <c r="K138" s="33"/>
      <c r="L138" s="33"/>
      <c r="M138" s="52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</row>
    <row r="139" spans="1:31" s="2" customFormat="1" ht="12" customHeight="1">
      <c r="A139" s="31"/>
      <c r="B139" s="32"/>
      <c r="C139" s="26" t="s">
        <v>98</v>
      </c>
      <c r="D139" s="33"/>
      <c r="E139" s="33"/>
      <c r="F139" s="33"/>
      <c r="G139" s="33"/>
      <c r="H139" s="33"/>
      <c r="I139" s="33"/>
      <c r="J139" s="33"/>
      <c r="K139" s="33"/>
      <c r="L139" s="33"/>
      <c r="M139" s="52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</row>
    <row r="140" spans="1:31" s="2" customFormat="1" ht="16.5" customHeight="1">
      <c r="A140" s="31"/>
      <c r="B140" s="32"/>
      <c r="C140" s="33"/>
      <c r="D140" s="33"/>
      <c r="E140" s="263" t="str">
        <f>E9</f>
        <v>01-1 - SO-01 Objekt nocľahárne</v>
      </c>
      <c r="F140" s="274"/>
      <c r="G140" s="274"/>
      <c r="H140" s="274"/>
      <c r="I140" s="33"/>
      <c r="J140" s="33"/>
      <c r="K140" s="33"/>
      <c r="L140" s="33"/>
      <c r="M140" s="52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</row>
    <row r="141" spans="1:31" s="2" customFormat="1" ht="6.95" customHeight="1">
      <c r="A141" s="31"/>
      <c r="B141" s="32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52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</row>
    <row r="142" spans="1:31" s="2" customFormat="1" ht="12" customHeight="1">
      <c r="A142" s="31"/>
      <c r="B142" s="32"/>
      <c r="C142" s="26" t="s">
        <v>20</v>
      </c>
      <c r="D142" s="33"/>
      <c r="E142" s="33"/>
      <c r="F142" s="24" t="str">
        <f>F12</f>
        <v xml:space="preserve"> </v>
      </c>
      <c r="G142" s="33"/>
      <c r="H142" s="33"/>
      <c r="I142" s="26" t="s">
        <v>22</v>
      </c>
      <c r="J142" s="67">
        <f>IF(J12="","",J12)</f>
        <v>0</v>
      </c>
      <c r="K142" s="33"/>
      <c r="L142" s="33"/>
      <c r="M142" s="52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</row>
    <row r="143" spans="1:31" s="2" customFormat="1" ht="6.95" customHeight="1">
      <c r="A143" s="31"/>
      <c r="B143" s="32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52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</row>
    <row r="144" spans="1:31" s="2" customFormat="1" ht="15.2" customHeight="1">
      <c r="A144" s="31"/>
      <c r="B144" s="32"/>
      <c r="C144" s="26" t="s">
        <v>23</v>
      </c>
      <c r="D144" s="33"/>
      <c r="E144" s="33"/>
      <c r="F144" s="24" t="str">
        <f>E15</f>
        <v xml:space="preserve"> Mesto Trenčín </v>
      </c>
      <c r="G144" s="33"/>
      <c r="H144" s="33"/>
      <c r="I144" s="26" t="s">
        <v>28</v>
      </c>
      <c r="J144" s="29" t="str">
        <f>E21</f>
        <v xml:space="preserve"> TEKT s.r.o. </v>
      </c>
      <c r="K144" s="33"/>
      <c r="L144" s="33"/>
      <c r="M144" s="52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</row>
    <row r="145" spans="1:65" s="2" customFormat="1" ht="25.7" customHeight="1">
      <c r="A145" s="31"/>
      <c r="B145" s="32"/>
      <c r="C145" s="26" t="s">
        <v>26</v>
      </c>
      <c r="D145" s="33"/>
      <c r="E145" s="33"/>
      <c r="F145" s="24" t="str">
        <f>IF(E18="","",E18)</f>
        <v>Vyplň údaj</v>
      </c>
      <c r="G145" s="33"/>
      <c r="H145" s="33"/>
      <c r="I145" s="26" t="s">
        <v>29</v>
      </c>
      <c r="J145" s="29" t="str">
        <f>E24</f>
        <v xml:space="preserve"> Ing. Jozef Ďurech                       </v>
      </c>
      <c r="K145" s="33"/>
      <c r="L145" s="33"/>
      <c r="M145" s="52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</row>
    <row r="146" spans="1:65" s="2" customFormat="1" ht="10.35" customHeight="1">
      <c r="A146" s="31"/>
      <c r="B146" s="32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52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</row>
    <row r="147" spans="1:65" s="11" customFormat="1" ht="29.25" customHeight="1">
      <c r="A147" s="165"/>
      <c r="B147" s="166"/>
      <c r="C147" s="167" t="s">
        <v>145</v>
      </c>
      <c r="D147" s="168" t="s">
        <v>56</v>
      </c>
      <c r="E147" s="168" t="s">
        <v>52</v>
      </c>
      <c r="F147" s="168" t="s">
        <v>53</v>
      </c>
      <c r="G147" s="168" t="s">
        <v>146</v>
      </c>
      <c r="H147" s="168" t="s">
        <v>147</v>
      </c>
      <c r="I147" s="168" t="s">
        <v>148</v>
      </c>
      <c r="J147" s="168" t="s">
        <v>149</v>
      </c>
      <c r="K147" s="169" t="s">
        <v>109</v>
      </c>
      <c r="L147" s="170" t="s">
        <v>150</v>
      </c>
      <c r="M147" s="171"/>
      <c r="N147" s="76" t="s">
        <v>1</v>
      </c>
      <c r="O147" s="77" t="s">
        <v>35</v>
      </c>
      <c r="P147" s="77" t="s">
        <v>151</v>
      </c>
      <c r="Q147" s="77" t="s">
        <v>152</v>
      </c>
      <c r="R147" s="77" t="s">
        <v>153</v>
      </c>
      <c r="S147" s="77" t="s">
        <v>154</v>
      </c>
      <c r="T147" s="77" t="s">
        <v>155</v>
      </c>
      <c r="U147" s="77" t="s">
        <v>156</v>
      </c>
      <c r="V147" s="77" t="s">
        <v>157</v>
      </c>
      <c r="W147" s="77" t="s">
        <v>158</v>
      </c>
      <c r="X147" s="78" t="s">
        <v>159</v>
      </c>
      <c r="Y147" s="165"/>
      <c r="Z147" s="165"/>
      <c r="AA147" s="165"/>
      <c r="AB147" s="165"/>
      <c r="AC147" s="165"/>
      <c r="AD147" s="165"/>
      <c r="AE147" s="165"/>
    </row>
    <row r="148" spans="1:65" s="2" customFormat="1" ht="22.9" customHeight="1">
      <c r="A148" s="31"/>
      <c r="B148" s="32"/>
      <c r="C148" s="83" t="s">
        <v>110</v>
      </c>
      <c r="D148" s="33"/>
      <c r="E148" s="33"/>
      <c r="F148" s="33"/>
      <c r="G148" s="33"/>
      <c r="H148" s="33"/>
      <c r="I148" s="33"/>
      <c r="J148" s="33"/>
      <c r="K148" s="172">
        <f>BK148</f>
        <v>0</v>
      </c>
      <c r="L148" s="33"/>
      <c r="M148" s="36"/>
      <c r="N148" s="79"/>
      <c r="O148" s="173"/>
      <c r="P148" s="80"/>
      <c r="Q148" s="174">
        <f>Q149+Q420+Q722+Q746</f>
        <v>0</v>
      </c>
      <c r="R148" s="174">
        <f>R149+R420+R722+R746</f>
        <v>0</v>
      </c>
      <c r="S148" s="80"/>
      <c r="T148" s="175">
        <f>T149+T420+T722+T746</f>
        <v>0</v>
      </c>
      <c r="U148" s="80"/>
      <c r="V148" s="175">
        <f>V149+V420+V722+V746</f>
        <v>672.87763054999994</v>
      </c>
      <c r="W148" s="80"/>
      <c r="X148" s="176">
        <f>X149+X420+X722+X746</f>
        <v>320.67849799999999</v>
      </c>
      <c r="Y148" s="31"/>
      <c r="Z148" s="31"/>
      <c r="AA148" s="31"/>
      <c r="AB148" s="31"/>
      <c r="AC148" s="31"/>
      <c r="AD148" s="31"/>
      <c r="AE148" s="31"/>
      <c r="AT148" s="14" t="s">
        <v>72</v>
      </c>
      <c r="AU148" s="14" t="s">
        <v>111</v>
      </c>
      <c r="BK148" s="177">
        <f>BK149+BK420+BK722+BK746</f>
        <v>0</v>
      </c>
    </row>
    <row r="149" spans="1:65" s="12" customFormat="1" ht="25.9" customHeight="1">
      <c r="B149" s="178"/>
      <c r="C149" s="179"/>
      <c r="D149" s="180" t="s">
        <v>72</v>
      </c>
      <c r="E149" s="181" t="s">
        <v>160</v>
      </c>
      <c r="F149" s="181" t="s">
        <v>161</v>
      </c>
      <c r="G149" s="179"/>
      <c r="H149" s="179"/>
      <c r="I149" s="182"/>
      <c r="J149" s="182"/>
      <c r="K149" s="183">
        <f>BK149</f>
        <v>0</v>
      </c>
      <c r="L149" s="179"/>
      <c r="M149" s="184"/>
      <c r="N149" s="185"/>
      <c r="O149" s="186"/>
      <c r="P149" s="186"/>
      <c r="Q149" s="187">
        <f>Q150+Q171+Q194+Q249+Q296+Q373</f>
        <v>0</v>
      </c>
      <c r="R149" s="187">
        <f>R150+R171+R194+R249+R296+R373</f>
        <v>0</v>
      </c>
      <c r="S149" s="186"/>
      <c r="T149" s="188">
        <f>T150+T171+T194+T249+T296+T373</f>
        <v>0</v>
      </c>
      <c r="U149" s="186"/>
      <c r="V149" s="188">
        <f>V150+V171+V194+V249+V296+V373</f>
        <v>629.47896709999986</v>
      </c>
      <c r="W149" s="186"/>
      <c r="X149" s="189">
        <f>X150+X171+X194+X249+X296+X373</f>
        <v>283.67591499999997</v>
      </c>
      <c r="AR149" s="190" t="s">
        <v>81</v>
      </c>
      <c r="AT149" s="191" t="s">
        <v>72</v>
      </c>
      <c r="AU149" s="191" t="s">
        <v>73</v>
      </c>
      <c r="AY149" s="190" t="s">
        <v>162</v>
      </c>
      <c r="BK149" s="192">
        <f>BK150+BK171+BK194+BK249+BK296+BK373</f>
        <v>0</v>
      </c>
    </row>
    <row r="150" spans="1:65" s="12" customFormat="1" ht="22.9" customHeight="1">
      <c r="B150" s="178"/>
      <c r="C150" s="179"/>
      <c r="D150" s="180" t="s">
        <v>72</v>
      </c>
      <c r="E150" s="193" t="s">
        <v>81</v>
      </c>
      <c r="F150" s="193" t="s">
        <v>163</v>
      </c>
      <c r="G150" s="179"/>
      <c r="H150" s="179"/>
      <c r="I150" s="182"/>
      <c r="J150" s="182"/>
      <c r="K150" s="194">
        <f>BK150</f>
        <v>0</v>
      </c>
      <c r="L150" s="179"/>
      <c r="M150" s="184"/>
      <c r="N150" s="185"/>
      <c r="O150" s="186"/>
      <c r="P150" s="186"/>
      <c r="Q150" s="187">
        <f>SUM(Q151:Q170)</f>
        <v>0</v>
      </c>
      <c r="R150" s="187">
        <f>SUM(R151:R170)</f>
        <v>0</v>
      </c>
      <c r="S150" s="186"/>
      <c r="T150" s="188">
        <f>SUM(T151:T170)</f>
        <v>0</v>
      </c>
      <c r="U150" s="186"/>
      <c r="V150" s="188">
        <f>SUM(V151:V170)</f>
        <v>30.861999999999998</v>
      </c>
      <c r="W150" s="186"/>
      <c r="X150" s="189">
        <f>SUM(X151:X170)</f>
        <v>0.67500000000000004</v>
      </c>
      <c r="AR150" s="190" t="s">
        <v>81</v>
      </c>
      <c r="AT150" s="191" t="s">
        <v>72</v>
      </c>
      <c r="AU150" s="191" t="s">
        <v>81</v>
      </c>
      <c r="AY150" s="190" t="s">
        <v>162</v>
      </c>
      <c r="BK150" s="192">
        <f>SUM(BK151:BK170)</f>
        <v>0</v>
      </c>
    </row>
    <row r="151" spans="1:65" s="2" customFormat="1" ht="24.2" customHeight="1">
      <c r="A151" s="31"/>
      <c r="B151" s="32"/>
      <c r="C151" s="195" t="s">
        <v>81</v>
      </c>
      <c r="D151" s="195" t="s">
        <v>164</v>
      </c>
      <c r="E151" s="196" t="s">
        <v>165</v>
      </c>
      <c r="F151" s="197" t="s">
        <v>166</v>
      </c>
      <c r="G151" s="198" t="s">
        <v>167</v>
      </c>
      <c r="H151" s="199">
        <v>3</v>
      </c>
      <c r="I151" s="200"/>
      <c r="J151" s="200"/>
      <c r="K151" s="201">
        <f>ROUND(P151*H151,2)</f>
        <v>0</v>
      </c>
      <c r="L151" s="202"/>
      <c r="M151" s="36"/>
      <c r="N151" s="203" t="s">
        <v>1</v>
      </c>
      <c r="O151" s="204" t="s">
        <v>37</v>
      </c>
      <c r="P151" s="205">
        <f>I151+J151</f>
        <v>0</v>
      </c>
      <c r="Q151" s="205">
        <f>ROUND(I151*H151,2)</f>
        <v>0</v>
      </c>
      <c r="R151" s="205">
        <f>ROUND(J151*H151,2)</f>
        <v>0</v>
      </c>
      <c r="S151" s="72"/>
      <c r="T151" s="206">
        <f>S151*H151</f>
        <v>0</v>
      </c>
      <c r="U151" s="206">
        <v>0</v>
      </c>
      <c r="V151" s="206">
        <f>U151*H151</f>
        <v>0</v>
      </c>
      <c r="W151" s="206">
        <v>0.22500000000000001</v>
      </c>
      <c r="X151" s="207">
        <f>W151*H151</f>
        <v>0.67500000000000004</v>
      </c>
      <c r="Y151" s="31"/>
      <c r="Z151" s="31"/>
      <c r="AA151" s="31"/>
      <c r="AB151" s="31"/>
      <c r="AC151" s="31"/>
      <c r="AD151" s="31"/>
      <c r="AE151" s="31"/>
      <c r="AR151" s="208" t="s">
        <v>168</v>
      </c>
      <c r="AT151" s="208" t="s">
        <v>164</v>
      </c>
      <c r="AU151" s="208" t="s">
        <v>169</v>
      </c>
      <c r="AY151" s="14" t="s">
        <v>162</v>
      </c>
      <c r="BE151" s="209">
        <f>IF(O151="základná",K151,0)</f>
        <v>0</v>
      </c>
      <c r="BF151" s="209">
        <f>IF(O151="znížená",K151,0)</f>
        <v>0</v>
      </c>
      <c r="BG151" s="209">
        <f>IF(O151="zákl. prenesená",K151,0)</f>
        <v>0</v>
      </c>
      <c r="BH151" s="209">
        <f>IF(O151="zníž. prenesená",K151,0)</f>
        <v>0</v>
      </c>
      <c r="BI151" s="209">
        <f>IF(O151="nulová",K151,0)</f>
        <v>0</v>
      </c>
      <c r="BJ151" s="14" t="s">
        <v>169</v>
      </c>
      <c r="BK151" s="209">
        <f>ROUND(P151*H151,2)</f>
        <v>0</v>
      </c>
      <c r="BL151" s="14" t="s">
        <v>168</v>
      </c>
      <c r="BM151" s="208" t="s">
        <v>169</v>
      </c>
    </row>
    <row r="152" spans="1:65" s="2" customFormat="1" ht="19.5">
      <c r="A152" s="31"/>
      <c r="B152" s="32"/>
      <c r="C152" s="33"/>
      <c r="D152" s="210" t="s">
        <v>170</v>
      </c>
      <c r="E152" s="33"/>
      <c r="F152" s="211" t="s">
        <v>166</v>
      </c>
      <c r="G152" s="33"/>
      <c r="H152" s="33"/>
      <c r="I152" s="212"/>
      <c r="J152" s="212"/>
      <c r="K152" s="33"/>
      <c r="L152" s="33"/>
      <c r="M152" s="36"/>
      <c r="N152" s="213"/>
      <c r="O152" s="214"/>
      <c r="P152" s="72"/>
      <c r="Q152" s="72"/>
      <c r="R152" s="72"/>
      <c r="S152" s="72"/>
      <c r="T152" s="72"/>
      <c r="U152" s="72"/>
      <c r="V152" s="72"/>
      <c r="W152" s="72"/>
      <c r="X152" s="73"/>
      <c r="Y152" s="31"/>
      <c r="Z152" s="31"/>
      <c r="AA152" s="31"/>
      <c r="AB152" s="31"/>
      <c r="AC152" s="31"/>
      <c r="AD152" s="31"/>
      <c r="AE152" s="31"/>
      <c r="AT152" s="14" t="s">
        <v>170</v>
      </c>
      <c r="AU152" s="14" t="s">
        <v>169</v>
      </c>
    </row>
    <row r="153" spans="1:65" s="2" customFormat="1" ht="16.5" customHeight="1">
      <c r="A153" s="31"/>
      <c r="B153" s="32"/>
      <c r="C153" s="195" t="s">
        <v>169</v>
      </c>
      <c r="D153" s="195" t="s">
        <v>164</v>
      </c>
      <c r="E153" s="196" t="s">
        <v>171</v>
      </c>
      <c r="F153" s="197" t="s">
        <v>172</v>
      </c>
      <c r="G153" s="198" t="s">
        <v>173</v>
      </c>
      <c r="H153" s="199">
        <v>2.8439999999999999</v>
      </c>
      <c r="I153" s="200"/>
      <c r="J153" s="200"/>
      <c r="K153" s="201">
        <f>ROUND(P153*H153,2)</f>
        <v>0</v>
      </c>
      <c r="L153" s="202"/>
      <c r="M153" s="36"/>
      <c r="N153" s="203" t="s">
        <v>1</v>
      </c>
      <c r="O153" s="204" t="s">
        <v>37</v>
      </c>
      <c r="P153" s="205">
        <f>I153+J153</f>
        <v>0</v>
      </c>
      <c r="Q153" s="205">
        <f>ROUND(I153*H153,2)</f>
        <v>0</v>
      </c>
      <c r="R153" s="205">
        <f>ROUND(J153*H153,2)</f>
        <v>0</v>
      </c>
      <c r="S153" s="72"/>
      <c r="T153" s="206">
        <f>S153*H153</f>
        <v>0</v>
      </c>
      <c r="U153" s="206">
        <v>0</v>
      </c>
      <c r="V153" s="206">
        <f>U153*H153</f>
        <v>0</v>
      </c>
      <c r="W153" s="206">
        <v>0</v>
      </c>
      <c r="X153" s="207">
        <f>W153*H153</f>
        <v>0</v>
      </c>
      <c r="Y153" s="31"/>
      <c r="Z153" s="31"/>
      <c r="AA153" s="31"/>
      <c r="AB153" s="31"/>
      <c r="AC153" s="31"/>
      <c r="AD153" s="31"/>
      <c r="AE153" s="31"/>
      <c r="AR153" s="208" t="s">
        <v>168</v>
      </c>
      <c r="AT153" s="208" t="s">
        <v>164</v>
      </c>
      <c r="AU153" s="208" t="s">
        <v>169</v>
      </c>
      <c r="AY153" s="14" t="s">
        <v>162</v>
      </c>
      <c r="BE153" s="209">
        <f>IF(O153="základná",K153,0)</f>
        <v>0</v>
      </c>
      <c r="BF153" s="209">
        <f>IF(O153="znížená",K153,0)</f>
        <v>0</v>
      </c>
      <c r="BG153" s="209">
        <f>IF(O153="zákl. prenesená",K153,0)</f>
        <v>0</v>
      </c>
      <c r="BH153" s="209">
        <f>IF(O153="zníž. prenesená",K153,0)</f>
        <v>0</v>
      </c>
      <c r="BI153" s="209">
        <f>IF(O153="nulová",K153,0)</f>
        <v>0</v>
      </c>
      <c r="BJ153" s="14" t="s">
        <v>169</v>
      </c>
      <c r="BK153" s="209">
        <f>ROUND(P153*H153,2)</f>
        <v>0</v>
      </c>
      <c r="BL153" s="14" t="s">
        <v>168</v>
      </c>
      <c r="BM153" s="208" t="s">
        <v>168</v>
      </c>
    </row>
    <row r="154" spans="1:65" s="2" customFormat="1">
      <c r="A154" s="31"/>
      <c r="B154" s="32"/>
      <c r="C154" s="33"/>
      <c r="D154" s="210" t="s">
        <v>170</v>
      </c>
      <c r="E154" s="33"/>
      <c r="F154" s="211" t="s">
        <v>172</v>
      </c>
      <c r="G154" s="33"/>
      <c r="H154" s="33"/>
      <c r="I154" s="212"/>
      <c r="J154" s="212"/>
      <c r="K154" s="33"/>
      <c r="L154" s="33"/>
      <c r="M154" s="36"/>
      <c r="N154" s="213"/>
      <c r="O154" s="214"/>
      <c r="P154" s="72"/>
      <c r="Q154" s="72"/>
      <c r="R154" s="72"/>
      <c r="S154" s="72"/>
      <c r="T154" s="72"/>
      <c r="U154" s="72"/>
      <c r="V154" s="72"/>
      <c r="W154" s="72"/>
      <c r="X154" s="73"/>
      <c r="Y154" s="31"/>
      <c r="Z154" s="31"/>
      <c r="AA154" s="31"/>
      <c r="AB154" s="31"/>
      <c r="AC154" s="31"/>
      <c r="AD154" s="31"/>
      <c r="AE154" s="31"/>
      <c r="AT154" s="14" t="s">
        <v>170</v>
      </c>
      <c r="AU154" s="14" t="s">
        <v>169</v>
      </c>
    </row>
    <row r="155" spans="1:65" s="2" customFormat="1" ht="24.2" customHeight="1">
      <c r="A155" s="31"/>
      <c r="B155" s="32"/>
      <c r="C155" s="195" t="s">
        <v>174</v>
      </c>
      <c r="D155" s="195" t="s">
        <v>164</v>
      </c>
      <c r="E155" s="196" t="s">
        <v>175</v>
      </c>
      <c r="F155" s="197" t="s">
        <v>176</v>
      </c>
      <c r="G155" s="198" t="s">
        <v>173</v>
      </c>
      <c r="H155" s="199">
        <v>161.52000000000001</v>
      </c>
      <c r="I155" s="200"/>
      <c r="J155" s="200"/>
      <c r="K155" s="201">
        <f>ROUND(P155*H155,2)</f>
        <v>0</v>
      </c>
      <c r="L155" s="202"/>
      <c r="M155" s="36"/>
      <c r="N155" s="203" t="s">
        <v>1</v>
      </c>
      <c r="O155" s="204" t="s">
        <v>37</v>
      </c>
      <c r="P155" s="205">
        <f>I155+J155</f>
        <v>0</v>
      </c>
      <c r="Q155" s="205">
        <f>ROUND(I155*H155,2)</f>
        <v>0</v>
      </c>
      <c r="R155" s="205">
        <f>ROUND(J155*H155,2)</f>
        <v>0</v>
      </c>
      <c r="S155" s="72"/>
      <c r="T155" s="206">
        <f>S155*H155</f>
        <v>0</v>
      </c>
      <c r="U155" s="206">
        <v>0</v>
      </c>
      <c r="V155" s="206">
        <f>U155*H155</f>
        <v>0</v>
      </c>
      <c r="W155" s="206">
        <v>0</v>
      </c>
      <c r="X155" s="207">
        <f>W155*H155</f>
        <v>0</v>
      </c>
      <c r="Y155" s="31"/>
      <c r="Z155" s="31"/>
      <c r="AA155" s="31"/>
      <c r="AB155" s="31"/>
      <c r="AC155" s="31"/>
      <c r="AD155" s="31"/>
      <c r="AE155" s="31"/>
      <c r="AR155" s="208" t="s">
        <v>168</v>
      </c>
      <c r="AT155" s="208" t="s">
        <v>164</v>
      </c>
      <c r="AU155" s="208" t="s">
        <v>169</v>
      </c>
      <c r="AY155" s="14" t="s">
        <v>162</v>
      </c>
      <c r="BE155" s="209">
        <f>IF(O155="základná",K155,0)</f>
        <v>0</v>
      </c>
      <c r="BF155" s="209">
        <f>IF(O155="znížená",K155,0)</f>
        <v>0</v>
      </c>
      <c r="BG155" s="209">
        <f>IF(O155="zákl. prenesená",K155,0)</f>
        <v>0</v>
      </c>
      <c r="BH155" s="209">
        <f>IF(O155="zníž. prenesená",K155,0)</f>
        <v>0</v>
      </c>
      <c r="BI155" s="209">
        <f>IF(O155="nulová",K155,0)</f>
        <v>0</v>
      </c>
      <c r="BJ155" s="14" t="s">
        <v>169</v>
      </c>
      <c r="BK155" s="209">
        <f>ROUND(P155*H155,2)</f>
        <v>0</v>
      </c>
      <c r="BL155" s="14" t="s">
        <v>168</v>
      </c>
      <c r="BM155" s="208" t="s">
        <v>177</v>
      </c>
    </row>
    <row r="156" spans="1:65" s="2" customFormat="1">
      <c r="A156" s="31"/>
      <c r="B156" s="32"/>
      <c r="C156" s="33"/>
      <c r="D156" s="210" t="s">
        <v>170</v>
      </c>
      <c r="E156" s="33"/>
      <c r="F156" s="211" t="s">
        <v>176</v>
      </c>
      <c r="G156" s="33"/>
      <c r="H156" s="33"/>
      <c r="I156" s="212"/>
      <c r="J156" s="212"/>
      <c r="K156" s="33"/>
      <c r="L156" s="33"/>
      <c r="M156" s="36"/>
      <c r="N156" s="213"/>
      <c r="O156" s="214"/>
      <c r="P156" s="72"/>
      <c r="Q156" s="72"/>
      <c r="R156" s="72"/>
      <c r="S156" s="72"/>
      <c r="T156" s="72"/>
      <c r="U156" s="72"/>
      <c r="V156" s="72"/>
      <c r="W156" s="72"/>
      <c r="X156" s="73"/>
      <c r="Y156" s="31"/>
      <c r="Z156" s="31"/>
      <c r="AA156" s="31"/>
      <c r="AB156" s="31"/>
      <c r="AC156" s="31"/>
      <c r="AD156" s="31"/>
      <c r="AE156" s="31"/>
      <c r="AT156" s="14" t="s">
        <v>170</v>
      </c>
      <c r="AU156" s="14" t="s">
        <v>169</v>
      </c>
    </row>
    <row r="157" spans="1:65" s="2" customFormat="1" ht="21.75" customHeight="1">
      <c r="A157" s="31"/>
      <c r="B157" s="32"/>
      <c r="C157" s="195" t="s">
        <v>168</v>
      </c>
      <c r="D157" s="195" t="s">
        <v>164</v>
      </c>
      <c r="E157" s="196" t="s">
        <v>178</v>
      </c>
      <c r="F157" s="197" t="s">
        <v>179</v>
      </c>
      <c r="G157" s="198" t="s">
        <v>173</v>
      </c>
      <c r="H157" s="199">
        <v>161.52000000000001</v>
      </c>
      <c r="I157" s="200"/>
      <c r="J157" s="200"/>
      <c r="K157" s="201">
        <f>ROUND(P157*H157,2)</f>
        <v>0</v>
      </c>
      <c r="L157" s="202"/>
      <c r="M157" s="36"/>
      <c r="N157" s="203" t="s">
        <v>1</v>
      </c>
      <c r="O157" s="204" t="s">
        <v>37</v>
      </c>
      <c r="P157" s="205">
        <f>I157+J157</f>
        <v>0</v>
      </c>
      <c r="Q157" s="205">
        <f>ROUND(I157*H157,2)</f>
        <v>0</v>
      </c>
      <c r="R157" s="205">
        <f>ROUND(J157*H157,2)</f>
        <v>0</v>
      </c>
      <c r="S157" s="72"/>
      <c r="T157" s="206">
        <f>S157*H157</f>
        <v>0</v>
      </c>
      <c r="U157" s="206">
        <v>0</v>
      </c>
      <c r="V157" s="206">
        <f>U157*H157</f>
        <v>0</v>
      </c>
      <c r="W157" s="206">
        <v>0</v>
      </c>
      <c r="X157" s="207">
        <f>W157*H157</f>
        <v>0</v>
      </c>
      <c r="Y157" s="31"/>
      <c r="Z157" s="31"/>
      <c r="AA157" s="31"/>
      <c r="AB157" s="31"/>
      <c r="AC157" s="31"/>
      <c r="AD157" s="31"/>
      <c r="AE157" s="31"/>
      <c r="AR157" s="208" t="s">
        <v>168</v>
      </c>
      <c r="AT157" s="208" t="s">
        <v>164</v>
      </c>
      <c r="AU157" s="208" t="s">
        <v>169</v>
      </c>
      <c r="AY157" s="14" t="s">
        <v>162</v>
      </c>
      <c r="BE157" s="209">
        <f>IF(O157="základná",K157,0)</f>
        <v>0</v>
      </c>
      <c r="BF157" s="209">
        <f>IF(O157="znížená",K157,0)</f>
        <v>0</v>
      </c>
      <c r="BG157" s="209">
        <f>IF(O157="zákl. prenesená",K157,0)</f>
        <v>0</v>
      </c>
      <c r="BH157" s="209">
        <f>IF(O157="zníž. prenesená",K157,0)</f>
        <v>0</v>
      </c>
      <c r="BI157" s="209">
        <f>IF(O157="nulová",K157,0)</f>
        <v>0</v>
      </c>
      <c r="BJ157" s="14" t="s">
        <v>169</v>
      </c>
      <c r="BK157" s="209">
        <f>ROUND(P157*H157,2)</f>
        <v>0</v>
      </c>
      <c r="BL157" s="14" t="s">
        <v>168</v>
      </c>
      <c r="BM157" s="208" t="s">
        <v>180</v>
      </c>
    </row>
    <row r="158" spans="1:65" s="2" customFormat="1">
      <c r="A158" s="31"/>
      <c r="B158" s="32"/>
      <c r="C158" s="33"/>
      <c r="D158" s="210" t="s">
        <v>170</v>
      </c>
      <c r="E158" s="33"/>
      <c r="F158" s="211" t="s">
        <v>179</v>
      </c>
      <c r="G158" s="33"/>
      <c r="H158" s="33"/>
      <c r="I158" s="212"/>
      <c r="J158" s="212"/>
      <c r="K158" s="33"/>
      <c r="L158" s="33"/>
      <c r="M158" s="36"/>
      <c r="N158" s="213"/>
      <c r="O158" s="214"/>
      <c r="P158" s="72"/>
      <c r="Q158" s="72"/>
      <c r="R158" s="72"/>
      <c r="S158" s="72"/>
      <c r="T158" s="72"/>
      <c r="U158" s="72"/>
      <c r="V158" s="72"/>
      <c r="W158" s="72"/>
      <c r="X158" s="73"/>
      <c r="Y158" s="31"/>
      <c r="Z158" s="31"/>
      <c r="AA158" s="31"/>
      <c r="AB158" s="31"/>
      <c r="AC158" s="31"/>
      <c r="AD158" s="31"/>
      <c r="AE158" s="31"/>
      <c r="AT158" s="14" t="s">
        <v>170</v>
      </c>
      <c r="AU158" s="14" t="s">
        <v>169</v>
      </c>
    </row>
    <row r="159" spans="1:65" s="2" customFormat="1" ht="24.2" customHeight="1">
      <c r="A159" s="31"/>
      <c r="B159" s="32"/>
      <c r="C159" s="195" t="s">
        <v>181</v>
      </c>
      <c r="D159" s="195" t="s">
        <v>164</v>
      </c>
      <c r="E159" s="196" t="s">
        <v>182</v>
      </c>
      <c r="F159" s="197" t="s">
        <v>183</v>
      </c>
      <c r="G159" s="198" t="s">
        <v>173</v>
      </c>
      <c r="H159" s="199">
        <v>161.52000000000001</v>
      </c>
      <c r="I159" s="200"/>
      <c r="J159" s="200"/>
      <c r="K159" s="201">
        <f>ROUND(P159*H159,2)</f>
        <v>0</v>
      </c>
      <c r="L159" s="202"/>
      <c r="M159" s="36"/>
      <c r="N159" s="203" t="s">
        <v>1</v>
      </c>
      <c r="O159" s="204" t="s">
        <v>37</v>
      </c>
      <c r="P159" s="205">
        <f>I159+J159</f>
        <v>0</v>
      </c>
      <c r="Q159" s="205">
        <f>ROUND(I159*H159,2)</f>
        <v>0</v>
      </c>
      <c r="R159" s="205">
        <f>ROUND(J159*H159,2)</f>
        <v>0</v>
      </c>
      <c r="S159" s="72"/>
      <c r="T159" s="206">
        <f>S159*H159</f>
        <v>0</v>
      </c>
      <c r="U159" s="206">
        <v>0</v>
      </c>
      <c r="V159" s="206">
        <f>U159*H159</f>
        <v>0</v>
      </c>
      <c r="W159" s="206">
        <v>0</v>
      </c>
      <c r="X159" s="207">
        <f>W159*H159</f>
        <v>0</v>
      </c>
      <c r="Y159" s="31"/>
      <c r="Z159" s="31"/>
      <c r="AA159" s="31"/>
      <c r="AB159" s="31"/>
      <c r="AC159" s="31"/>
      <c r="AD159" s="31"/>
      <c r="AE159" s="31"/>
      <c r="AR159" s="208" t="s">
        <v>168</v>
      </c>
      <c r="AT159" s="208" t="s">
        <v>164</v>
      </c>
      <c r="AU159" s="208" t="s">
        <v>169</v>
      </c>
      <c r="AY159" s="14" t="s">
        <v>162</v>
      </c>
      <c r="BE159" s="209">
        <f>IF(O159="základná",K159,0)</f>
        <v>0</v>
      </c>
      <c r="BF159" s="209">
        <f>IF(O159="znížená",K159,0)</f>
        <v>0</v>
      </c>
      <c r="BG159" s="209">
        <f>IF(O159="zákl. prenesená",K159,0)</f>
        <v>0</v>
      </c>
      <c r="BH159" s="209">
        <f>IF(O159="zníž. prenesená",K159,0)</f>
        <v>0</v>
      </c>
      <c r="BI159" s="209">
        <f>IF(O159="nulová",K159,0)</f>
        <v>0</v>
      </c>
      <c r="BJ159" s="14" t="s">
        <v>169</v>
      </c>
      <c r="BK159" s="209">
        <f>ROUND(P159*H159,2)</f>
        <v>0</v>
      </c>
      <c r="BL159" s="14" t="s">
        <v>168</v>
      </c>
      <c r="BM159" s="208" t="s">
        <v>91</v>
      </c>
    </row>
    <row r="160" spans="1:65" s="2" customFormat="1">
      <c r="A160" s="31"/>
      <c r="B160" s="32"/>
      <c r="C160" s="33"/>
      <c r="D160" s="210" t="s">
        <v>170</v>
      </c>
      <c r="E160" s="33"/>
      <c r="F160" s="211" t="s">
        <v>183</v>
      </c>
      <c r="G160" s="33"/>
      <c r="H160" s="33"/>
      <c r="I160" s="212"/>
      <c r="J160" s="212"/>
      <c r="K160" s="33"/>
      <c r="L160" s="33"/>
      <c r="M160" s="36"/>
      <c r="N160" s="213"/>
      <c r="O160" s="214"/>
      <c r="P160" s="72"/>
      <c r="Q160" s="72"/>
      <c r="R160" s="72"/>
      <c r="S160" s="72"/>
      <c r="T160" s="72"/>
      <c r="U160" s="72"/>
      <c r="V160" s="72"/>
      <c r="W160" s="72"/>
      <c r="X160" s="73"/>
      <c r="Y160" s="31"/>
      <c r="Z160" s="31"/>
      <c r="AA160" s="31"/>
      <c r="AB160" s="31"/>
      <c r="AC160" s="31"/>
      <c r="AD160" s="31"/>
      <c r="AE160" s="31"/>
      <c r="AT160" s="14" t="s">
        <v>170</v>
      </c>
      <c r="AU160" s="14" t="s">
        <v>169</v>
      </c>
    </row>
    <row r="161" spans="1:65" s="2" customFormat="1" ht="24.2" customHeight="1">
      <c r="A161" s="31"/>
      <c r="B161" s="32"/>
      <c r="C161" s="195" t="s">
        <v>177</v>
      </c>
      <c r="D161" s="195" t="s">
        <v>164</v>
      </c>
      <c r="E161" s="196" t="s">
        <v>184</v>
      </c>
      <c r="F161" s="197" t="s">
        <v>185</v>
      </c>
      <c r="G161" s="198" t="s">
        <v>173</v>
      </c>
      <c r="H161" s="199">
        <v>161.52000000000001</v>
      </c>
      <c r="I161" s="200"/>
      <c r="J161" s="200"/>
      <c r="K161" s="201">
        <f>ROUND(P161*H161,2)</f>
        <v>0</v>
      </c>
      <c r="L161" s="202"/>
      <c r="M161" s="36"/>
      <c r="N161" s="203" t="s">
        <v>1</v>
      </c>
      <c r="O161" s="204" t="s">
        <v>37</v>
      </c>
      <c r="P161" s="205">
        <f>I161+J161</f>
        <v>0</v>
      </c>
      <c r="Q161" s="205">
        <f>ROUND(I161*H161,2)</f>
        <v>0</v>
      </c>
      <c r="R161" s="205">
        <f>ROUND(J161*H161,2)</f>
        <v>0</v>
      </c>
      <c r="S161" s="72"/>
      <c r="T161" s="206">
        <f>S161*H161</f>
        <v>0</v>
      </c>
      <c r="U161" s="206">
        <v>0</v>
      </c>
      <c r="V161" s="206">
        <f>U161*H161</f>
        <v>0</v>
      </c>
      <c r="W161" s="206">
        <v>0</v>
      </c>
      <c r="X161" s="207">
        <f>W161*H161</f>
        <v>0</v>
      </c>
      <c r="Y161" s="31"/>
      <c r="Z161" s="31"/>
      <c r="AA161" s="31"/>
      <c r="AB161" s="31"/>
      <c r="AC161" s="31"/>
      <c r="AD161" s="31"/>
      <c r="AE161" s="31"/>
      <c r="AR161" s="208" t="s">
        <v>168</v>
      </c>
      <c r="AT161" s="208" t="s">
        <v>164</v>
      </c>
      <c r="AU161" s="208" t="s">
        <v>169</v>
      </c>
      <c r="AY161" s="14" t="s">
        <v>162</v>
      </c>
      <c r="BE161" s="209">
        <f>IF(O161="základná",K161,0)</f>
        <v>0</v>
      </c>
      <c r="BF161" s="209">
        <f>IF(O161="znížená",K161,0)</f>
        <v>0</v>
      </c>
      <c r="BG161" s="209">
        <f>IF(O161="zákl. prenesená",K161,0)</f>
        <v>0</v>
      </c>
      <c r="BH161" s="209">
        <f>IF(O161="zníž. prenesená",K161,0)</f>
        <v>0</v>
      </c>
      <c r="BI161" s="209">
        <f>IF(O161="nulová",K161,0)</f>
        <v>0</v>
      </c>
      <c r="BJ161" s="14" t="s">
        <v>169</v>
      </c>
      <c r="BK161" s="209">
        <f>ROUND(P161*H161,2)</f>
        <v>0</v>
      </c>
      <c r="BL161" s="14" t="s">
        <v>168</v>
      </c>
      <c r="BM161" s="208" t="s">
        <v>186</v>
      </c>
    </row>
    <row r="162" spans="1:65" s="2" customFormat="1">
      <c r="A162" s="31"/>
      <c r="B162" s="32"/>
      <c r="C162" s="33"/>
      <c r="D162" s="210" t="s">
        <v>170</v>
      </c>
      <c r="E162" s="33"/>
      <c r="F162" s="211" t="s">
        <v>185</v>
      </c>
      <c r="G162" s="33"/>
      <c r="H162" s="33"/>
      <c r="I162" s="212"/>
      <c r="J162" s="212"/>
      <c r="K162" s="33"/>
      <c r="L162" s="33"/>
      <c r="M162" s="36"/>
      <c r="N162" s="213"/>
      <c r="O162" s="214"/>
      <c r="P162" s="72"/>
      <c r="Q162" s="72"/>
      <c r="R162" s="72"/>
      <c r="S162" s="72"/>
      <c r="T162" s="72"/>
      <c r="U162" s="72"/>
      <c r="V162" s="72"/>
      <c r="W162" s="72"/>
      <c r="X162" s="73"/>
      <c r="Y162" s="31"/>
      <c r="Z162" s="31"/>
      <c r="AA162" s="31"/>
      <c r="AB162" s="31"/>
      <c r="AC162" s="31"/>
      <c r="AD162" s="31"/>
      <c r="AE162" s="31"/>
      <c r="AT162" s="14" t="s">
        <v>170</v>
      </c>
      <c r="AU162" s="14" t="s">
        <v>169</v>
      </c>
    </row>
    <row r="163" spans="1:65" s="2" customFormat="1" ht="21.75" customHeight="1">
      <c r="A163" s="31"/>
      <c r="B163" s="32"/>
      <c r="C163" s="195" t="s">
        <v>187</v>
      </c>
      <c r="D163" s="195" t="s">
        <v>164</v>
      </c>
      <c r="E163" s="196" t="s">
        <v>188</v>
      </c>
      <c r="F163" s="197" t="s">
        <v>189</v>
      </c>
      <c r="G163" s="198" t="s">
        <v>173</v>
      </c>
      <c r="H163" s="199">
        <v>161.52000000000001</v>
      </c>
      <c r="I163" s="200"/>
      <c r="J163" s="200"/>
      <c r="K163" s="201">
        <f>ROUND(P163*H163,2)</f>
        <v>0</v>
      </c>
      <c r="L163" s="202"/>
      <c r="M163" s="36"/>
      <c r="N163" s="203" t="s">
        <v>1</v>
      </c>
      <c r="O163" s="204" t="s">
        <v>37</v>
      </c>
      <c r="P163" s="205">
        <f>I163+J163</f>
        <v>0</v>
      </c>
      <c r="Q163" s="205">
        <f>ROUND(I163*H163,2)</f>
        <v>0</v>
      </c>
      <c r="R163" s="205">
        <f>ROUND(J163*H163,2)</f>
        <v>0</v>
      </c>
      <c r="S163" s="72"/>
      <c r="T163" s="206">
        <f>S163*H163</f>
        <v>0</v>
      </c>
      <c r="U163" s="206">
        <v>0</v>
      </c>
      <c r="V163" s="206">
        <f>U163*H163</f>
        <v>0</v>
      </c>
      <c r="W163" s="206">
        <v>0</v>
      </c>
      <c r="X163" s="207">
        <f>W163*H163</f>
        <v>0</v>
      </c>
      <c r="Y163" s="31"/>
      <c r="Z163" s="31"/>
      <c r="AA163" s="31"/>
      <c r="AB163" s="31"/>
      <c r="AC163" s="31"/>
      <c r="AD163" s="31"/>
      <c r="AE163" s="31"/>
      <c r="AR163" s="208" t="s">
        <v>168</v>
      </c>
      <c r="AT163" s="208" t="s">
        <v>164</v>
      </c>
      <c r="AU163" s="208" t="s">
        <v>169</v>
      </c>
      <c r="AY163" s="14" t="s">
        <v>162</v>
      </c>
      <c r="BE163" s="209">
        <f>IF(O163="základná",K163,0)</f>
        <v>0</v>
      </c>
      <c r="BF163" s="209">
        <f>IF(O163="znížená",K163,0)</f>
        <v>0</v>
      </c>
      <c r="BG163" s="209">
        <f>IF(O163="zákl. prenesená",K163,0)</f>
        <v>0</v>
      </c>
      <c r="BH163" s="209">
        <f>IF(O163="zníž. prenesená",K163,0)</f>
        <v>0</v>
      </c>
      <c r="BI163" s="209">
        <f>IF(O163="nulová",K163,0)</f>
        <v>0</v>
      </c>
      <c r="BJ163" s="14" t="s">
        <v>169</v>
      </c>
      <c r="BK163" s="209">
        <f>ROUND(P163*H163,2)</f>
        <v>0</v>
      </c>
      <c r="BL163" s="14" t="s">
        <v>168</v>
      </c>
      <c r="BM163" s="208" t="s">
        <v>190</v>
      </c>
    </row>
    <row r="164" spans="1:65" s="2" customFormat="1">
      <c r="A164" s="31"/>
      <c r="B164" s="32"/>
      <c r="C164" s="33"/>
      <c r="D164" s="210" t="s">
        <v>170</v>
      </c>
      <c r="E164" s="33"/>
      <c r="F164" s="211" t="s">
        <v>189</v>
      </c>
      <c r="G164" s="33"/>
      <c r="H164" s="33"/>
      <c r="I164" s="212"/>
      <c r="J164" s="212"/>
      <c r="K164" s="33"/>
      <c r="L164" s="33"/>
      <c r="M164" s="36"/>
      <c r="N164" s="213"/>
      <c r="O164" s="214"/>
      <c r="P164" s="72"/>
      <c r="Q164" s="72"/>
      <c r="R164" s="72"/>
      <c r="S164" s="72"/>
      <c r="T164" s="72"/>
      <c r="U164" s="72"/>
      <c r="V164" s="72"/>
      <c r="W164" s="72"/>
      <c r="X164" s="73"/>
      <c r="Y164" s="31"/>
      <c r="Z164" s="31"/>
      <c r="AA164" s="31"/>
      <c r="AB164" s="31"/>
      <c r="AC164" s="31"/>
      <c r="AD164" s="31"/>
      <c r="AE164" s="31"/>
      <c r="AT164" s="14" t="s">
        <v>170</v>
      </c>
      <c r="AU164" s="14" t="s">
        <v>169</v>
      </c>
    </row>
    <row r="165" spans="1:65" s="2" customFormat="1" ht="16.5" customHeight="1">
      <c r="A165" s="31"/>
      <c r="B165" s="32"/>
      <c r="C165" s="195" t="s">
        <v>180</v>
      </c>
      <c r="D165" s="195" t="s">
        <v>164</v>
      </c>
      <c r="E165" s="196" t="s">
        <v>191</v>
      </c>
      <c r="F165" s="197" t="s">
        <v>192</v>
      </c>
      <c r="G165" s="198" t="s">
        <v>173</v>
      </c>
      <c r="H165" s="199">
        <v>16.8</v>
      </c>
      <c r="I165" s="200"/>
      <c r="J165" s="200"/>
      <c r="K165" s="201">
        <f>ROUND(P165*H165,2)</f>
        <v>0</v>
      </c>
      <c r="L165" s="202"/>
      <c r="M165" s="36"/>
      <c r="N165" s="203" t="s">
        <v>1</v>
      </c>
      <c r="O165" s="204" t="s">
        <v>37</v>
      </c>
      <c r="P165" s="205">
        <f>I165+J165</f>
        <v>0</v>
      </c>
      <c r="Q165" s="205">
        <f>ROUND(I165*H165,2)</f>
        <v>0</v>
      </c>
      <c r="R165" s="205">
        <f>ROUND(J165*H165,2)</f>
        <v>0</v>
      </c>
      <c r="S165" s="72"/>
      <c r="T165" s="206">
        <f>S165*H165</f>
        <v>0</v>
      </c>
      <c r="U165" s="206">
        <v>0</v>
      </c>
      <c r="V165" s="206">
        <f>U165*H165</f>
        <v>0</v>
      </c>
      <c r="W165" s="206">
        <v>0</v>
      </c>
      <c r="X165" s="207">
        <f>W165*H165</f>
        <v>0</v>
      </c>
      <c r="Y165" s="31"/>
      <c r="Z165" s="31"/>
      <c r="AA165" s="31"/>
      <c r="AB165" s="31"/>
      <c r="AC165" s="31"/>
      <c r="AD165" s="31"/>
      <c r="AE165" s="31"/>
      <c r="AR165" s="208" t="s">
        <v>168</v>
      </c>
      <c r="AT165" s="208" t="s">
        <v>164</v>
      </c>
      <c r="AU165" s="208" t="s">
        <v>169</v>
      </c>
      <c r="AY165" s="14" t="s">
        <v>162</v>
      </c>
      <c r="BE165" s="209">
        <f>IF(O165="základná",K165,0)</f>
        <v>0</v>
      </c>
      <c r="BF165" s="209">
        <f>IF(O165="znížená",K165,0)</f>
        <v>0</v>
      </c>
      <c r="BG165" s="209">
        <f>IF(O165="zákl. prenesená",K165,0)</f>
        <v>0</v>
      </c>
      <c r="BH165" s="209">
        <f>IF(O165="zníž. prenesená",K165,0)</f>
        <v>0</v>
      </c>
      <c r="BI165" s="209">
        <f>IF(O165="nulová",K165,0)</f>
        <v>0</v>
      </c>
      <c r="BJ165" s="14" t="s">
        <v>169</v>
      </c>
      <c r="BK165" s="209">
        <f>ROUND(P165*H165,2)</f>
        <v>0</v>
      </c>
      <c r="BL165" s="14" t="s">
        <v>168</v>
      </c>
      <c r="BM165" s="208" t="s">
        <v>193</v>
      </c>
    </row>
    <row r="166" spans="1:65" s="2" customFormat="1">
      <c r="A166" s="31"/>
      <c r="B166" s="32"/>
      <c r="C166" s="33"/>
      <c r="D166" s="210" t="s">
        <v>170</v>
      </c>
      <c r="E166" s="33"/>
      <c r="F166" s="211" t="s">
        <v>192</v>
      </c>
      <c r="G166" s="33"/>
      <c r="H166" s="33"/>
      <c r="I166" s="212"/>
      <c r="J166" s="212"/>
      <c r="K166" s="33"/>
      <c r="L166" s="33"/>
      <c r="M166" s="36"/>
      <c r="N166" s="213"/>
      <c r="O166" s="214"/>
      <c r="P166" s="72"/>
      <c r="Q166" s="72"/>
      <c r="R166" s="72"/>
      <c r="S166" s="72"/>
      <c r="T166" s="72"/>
      <c r="U166" s="72"/>
      <c r="V166" s="72"/>
      <c r="W166" s="72"/>
      <c r="X166" s="73"/>
      <c r="Y166" s="31"/>
      <c r="Z166" s="31"/>
      <c r="AA166" s="31"/>
      <c r="AB166" s="31"/>
      <c r="AC166" s="31"/>
      <c r="AD166" s="31"/>
      <c r="AE166" s="31"/>
      <c r="AT166" s="14" t="s">
        <v>170</v>
      </c>
      <c r="AU166" s="14" t="s">
        <v>169</v>
      </c>
    </row>
    <row r="167" spans="1:65" s="2" customFormat="1" ht="16.5" customHeight="1">
      <c r="A167" s="31"/>
      <c r="B167" s="32"/>
      <c r="C167" s="215" t="s">
        <v>194</v>
      </c>
      <c r="D167" s="215" t="s">
        <v>195</v>
      </c>
      <c r="E167" s="216" t="s">
        <v>196</v>
      </c>
      <c r="F167" s="217" t="s">
        <v>197</v>
      </c>
      <c r="G167" s="218" t="s">
        <v>198</v>
      </c>
      <c r="H167" s="219">
        <v>30.861999999999998</v>
      </c>
      <c r="I167" s="220"/>
      <c r="J167" s="221"/>
      <c r="K167" s="222">
        <f>ROUND(P167*H167,2)</f>
        <v>0</v>
      </c>
      <c r="L167" s="221"/>
      <c r="M167" s="223"/>
      <c r="N167" s="224" t="s">
        <v>1</v>
      </c>
      <c r="O167" s="204" t="s">
        <v>37</v>
      </c>
      <c r="P167" s="205">
        <f>I167+J167</f>
        <v>0</v>
      </c>
      <c r="Q167" s="205">
        <f>ROUND(I167*H167,2)</f>
        <v>0</v>
      </c>
      <c r="R167" s="205">
        <f>ROUND(J167*H167,2)</f>
        <v>0</v>
      </c>
      <c r="S167" s="72"/>
      <c r="T167" s="206">
        <f>S167*H167</f>
        <v>0</v>
      </c>
      <c r="U167" s="206">
        <v>1</v>
      </c>
      <c r="V167" s="206">
        <f>U167*H167</f>
        <v>30.861999999999998</v>
      </c>
      <c r="W167" s="206">
        <v>0</v>
      </c>
      <c r="X167" s="207">
        <f>W167*H167</f>
        <v>0</v>
      </c>
      <c r="Y167" s="31"/>
      <c r="Z167" s="31"/>
      <c r="AA167" s="31"/>
      <c r="AB167" s="31"/>
      <c r="AC167" s="31"/>
      <c r="AD167" s="31"/>
      <c r="AE167" s="31"/>
      <c r="AR167" s="208" t="s">
        <v>180</v>
      </c>
      <c r="AT167" s="208" t="s">
        <v>195</v>
      </c>
      <c r="AU167" s="208" t="s">
        <v>169</v>
      </c>
      <c r="AY167" s="14" t="s">
        <v>162</v>
      </c>
      <c r="BE167" s="209">
        <f>IF(O167="základná",K167,0)</f>
        <v>0</v>
      </c>
      <c r="BF167" s="209">
        <f>IF(O167="znížená",K167,0)</f>
        <v>0</v>
      </c>
      <c r="BG167" s="209">
        <f>IF(O167="zákl. prenesená",K167,0)</f>
        <v>0</v>
      </c>
      <c r="BH167" s="209">
        <f>IF(O167="zníž. prenesená",K167,0)</f>
        <v>0</v>
      </c>
      <c r="BI167" s="209">
        <f>IF(O167="nulová",K167,0)</f>
        <v>0</v>
      </c>
      <c r="BJ167" s="14" t="s">
        <v>169</v>
      </c>
      <c r="BK167" s="209">
        <f>ROUND(P167*H167,2)</f>
        <v>0</v>
      </c>
      <c r="BL167" s="14" t="s">
        <v>168</v>
      </c>
      <c r="BM167" s="208" t="s">
        <v>199</v>
      </c>
    </row>
    <row r="168" spans="1:65" s="2" customFormat="1">
      <c r="A168" s="31"/>
      <c r="B168" s="32"/>
      <c r="C168" s="33"/>
      <c r="D168" s="210" t="s">
        <v>170</v>
      </c>
      <c r="E168" s="33"/>
      <c r="F168" s="211" t="s">
        <v>197</v>
      </c>
      <c r="G168" s="33"/>
      <c r="H168" s="33"/>
      <c r="I168" s="212"/>
      <c r="J168" s="212"/>
      <c r="K168" s="33"/>
      <c r="L168" s="33"/>
      <c r="M168" s="36"/>
      <c r="N168" s="213"/>
      <c r="O168" s="214"/>
      <c r="P168" s="72"/>
      <c r="Q168" s="72"/>
      <c r="R168" s="72"/>
      <c r="S168" s="72"/>
      <c r="T168" s="72"/>
      <c r="U168" s="72"/>
      <c r="V168" s="72"/>
      <c r="W168" s="72"/>
      <c r="X168" s="73"/>
      <c r="Y168" s="31"/>
      <c r="Z168" s="31"/>
      <c r="AA168" s="31"/>
      <c r="AB168" s="31"/>
      <c r="AC168" s="31"/>
      <c r="AD168" s="31"/>
      <c r="AE168" s="31"/>
      <c r="AT168" s="14" t="s">
        <v>170</v>
      </c>
      <c r="AU168" s="14" t="s">
        <v>169</v>
      </c>
    </row>
    <row r="169" spans="1:65" s="2" customFormat="1" ht="21.75" customHeight="1">
      <c r="A169" s="31"/>
      <c r="B169" s="32"/>
      <c r="C169" s="195" t="s">
        <v>91</v>
      </c>
      <c r="D169" s="195" t="s">
        <v>164</v>
      </c>
      <c r="E169" s="196" t="s">
        <v>200</v>
      </c>
      <c r="F169" s="197" t="s">
        <v>201</v>
      </c>
      <c r="G169" s="198" t="s">
        <v>173</v>
      </c>
      <c r="H169" s="199">
        <v>161.52000000000001</v>
      </c>
      <c r="I169" s="200"/>
      <c r="J169" s="200"/>
      <c r="K169" s="201">
        <f>ROUND(P169*H169,2)</f>
        <v>0</v>
      </c>
      <c r="L169" s="202"/>
      <c r="M169" s="36"/>
      <c r="N169" s="203" t="s">
        <v>1</v>
      </c>
      <c r="O169" s="204" t="s">
        <v>37</v>
      </c>
      <c r="P169" s="205">
        <f>I169+J169</f>
        <v>0</v>
      </c>
      <c r="Q169" s="205">
        <f>ROUND(I169*H169,2)</f>
        <v>0</v>
      </c>
      <c r="R169" s="205">
        <f>ROUND(J169*H169,2)</f>
        <v>0</v>
      </c>
      <c r="S169" s="72"/>
      <c r="T169" s="206">
        <f>S169*H169</f>
        <v>0</v>
      </c>
      <c r="U169" s="206">
        <v>0</v>
      </c>
      <c r="V169" s="206">
        <f>U169*H169</f>
        <v>0</v>
      </c>
      <c r="W169" s="206">
        <v>0</v>
      </c>
      <c r="X169" s="207">
        <f>W169*H169</f>
        <v>0</v>
      </c>
      <c r="Y169" s="31"/>
      <c r="Z169" s="31"/>
      <c r="AA169" s="31"/>
      <c r="AB169" s="31"/>
      <c r="AC169" s="31"/>
      <c r="AD169" s="31"/>
      <c r="AE169" s="31"/>
      <c r="AR169" s="208" t="s">
        <v>168</v>
      </c>
      <c r="AT169" s="208" t="s">
        <v>164</v>
      </c>
      <c r="AU169" s="208" t="s">
        <v>169</v>
      </c>
      <c r="AY169" s="14" t="s">
        <v>162</v>
      </c>
      <c r="BE169" s="209">
        <f>IF(O169="základná",K169,0)</f>
        <v>0</v>
      </c>
      <c r="BF169" s="209">
        <f>IF(O169="znížená",K169,0)</f>
        <v>0</v>
      </c>
      <c r="BG169" s="209">
        <f>IF(O169="zákl. prenesená",K169,0)</f>
        <v>0</v>
      </c>
      <c r="BH169" s="209">
        <f>IF(O169="zníž. prenesená",K169,0)</f>
        <v>0</v>
      </c>
      <c r="BI169" s="209">
        <f>IF(O169="nulová",K169,0)</f>
        <v>0</v>
      </c>
      <c r="BJ169" s="14" t="s">
        <v>169</v>
      </c>
      <c r="BK169" s="209">
        <f>ROUND(P169*H169,2)</f>
        <v>0</v>
      </c>
      <c r="BL169" s="14" t="s">
        <v>168</v>
      </c>
      <c r="BM169" s="208" t="s">
        <v>8</v>
      </c>
    </row>
    <row r="170" spans="1:65" s="2" customFormat="1">
      <c r="A170" s="31"/>
      <c r="B170" s="32"/>
      <c r="C170" s="33"/>
      <c r="D170" s="210" t="s">
        <v>170</v>
      </c>
      <c r="E170" s="33"/>
      <c r="F170" s="211" t="s">
        <v>201</v>
      </c>
      <c r="G170" s="33"/>
      <c r="H170" s="33"/>
      <c r="I170" s="212"/>
      <c r="J170" s="212"/>
      <c r="K170" s="33"/>
      <c r="L170" s="33"/>
      <c r="M170" s="36"/>
      <c r="N170" s="213"/>
      <c r="O170" s="214"/>
      <c r="P170" s="72"/>
      <c r="Q170" s="72"/>
      <c r="R170" s="72"/>
      <c r="S170" s="72"/>
      <c r="T170" s="72"/>
      <c r="U170" s="72"/>
      <c r="V170" s="72"/>
      <c r="W170" s="72"/>
      <c r="X170" s="73"/>
      <c r="Y170" s="31"/>
      <c r="Z170" s="31"/>
      <c r="AA170" s="31"/>
      <c r="AB170" s="31"/>
      <c r="AC170" s="31"/>
      <c r="AD170" s="31"/>
      <c r="AE170" s="31"/>
      <c r="AT170" s="14" t="s">
        <v>170</v>
      </c>
      <c r="AU170" s="14" t="s">
        <v>169</v>
      </c>
    </row>
    <row r="171" spans="1:65" s="12" customFormat="1" ht="22.9" customHeight="1">
      <c r="B171" s="178"/>
      <c r="C171" s="179"/>
      <c r="D171" s="180" t="s">
        <v>72</v>
      </c>
      <c r="E171" s="193" t="s">
        <v>169</v>
      </c>
      <c r="F171" s="193" t="s">
        <v>202</v>
      </c>
      <c r="G171" s="179"/>
      <c r="H171" s="179"/>
      <c r="I171" s="182"/>
      <c r="J171" s="182"/>
      <c r="K171" s="194">
        <f>BK171</f>
        <v>0</v>
      </c>
      <c r="L171" s="179"/>
      <c r="M171" s="184"/>
      <c r="N171" s="185"/>
      <c r="O171" s="186"/>
      <c r="P171" s="186"/>
      <c r="Q171" s="187">
        <f>SUM(Q172:Q193)</f>
        <v>0</v>
      </c>
      <c r="R171" s="187">
        <f>SUM(R172:R193)</f>
        <v>0</v>
      </c>
      <c r="S171" s="186"/>
      <c r="T171" s="188">
        <f>SUM(T172:T193)</f>
        <v>0</v>
      </c>
      <c r="U171" s="186"/>
      <c r="V171" s="188">
        <f>SUM(V172:V193)</f>
        <v>70.292171140000008</v>
      </c>
      <c r="W171" s="186"/>
      <c r="X171" s="189">
        <f>SUM(X172:X193)</f>
        <v>0</v>
      </c>
      <c r="AR171" s="190" t="s">
        <v>81</v>
      </c>
      <c r="AT171" s="191" t="s">
        <v>72</v>
      </c>
      <c r="AU171" s="191" t="s">
        <v>81</v>
      </c>
      <c r="AY171" s="190" t="s">
        <v>162</v>
      </c>
      <c r="BK171" s="192">
        <f>SUM(BK172:BK193)</f>
        <v>0</v>
      </c>
    </row>
    <row r="172" spans="1:65" s="2" customFormat="1" ht="24.2" customHeight="1">
      <c r="A172" s="31"/>
      <c r="B172" s="32"/>
      <c r="C172" s="195" t="s">
        <v>203</v>
      </c>
      <c r="D172" s="195" t="s">
        <v>164</v>
      </c>
      <c r="E172" s="196" t="s">
        <v>204</v>
      </c>
      <c r="F172" s="197" t="s">
        <v>205</v>
      </c>
      <c r="G172" s="198" t="s">
        <v>173</v>
      </c>
      <c r="H172" s="199">
        <v>27.847000000000001</v>
      </c>
      <c r="I172" s="200"/>
      <c r="J172" s="200"/>
      <c r="K172" s="201">
        <f>ROUND(P172*H172,2)</f>
        <v>0</v>
      </c>
      <c r="L172" s="202"/>
      <c r="M172" s="36"/>
      <c r="N172" s="203" t="s">
        <v>1</v>
      </c>
      <c r="O172" s="204" t="s">
        <v>37</v>
      </c>
      <c r="P172" s="205">
        <f>I172+J172</f>
        <v>0</v>
      </c>
      <c r="Q172" s="205">
        <f>ROUND(I172*H172,2)</f>
        <v>0</v>
      </c>
      <c r="R172" s="205">
        <f>ROUND(J172*H172,2)</f>
        <v>0</v>
      </c>
      <c r="S172" s="72"/>
      <c r="T172" s="206">
        <f>S172*H172</f>
        <v>0</v>
      </c>
      <c r="U172" s="206">
        <v>2.23706</v>
      </c>
      <c r="V172" s="206">
        <f>U172*H172</f>
        <v>62.295409820000003</v>
      </c>
      <c r="W172" s="206">
        <v>0</v>
      </c>
      <c r="X172" s="207">
        <f>W172*H172</f>
        <v>0</v>
      </c>
      <c r="Y172" s="31"/>
      <c r="Z172" s="31"/>
      <c r="AA172" s="31"/>
      <c r="AB172" s="31"/>
      <c r="AC172" s="31"/>
      <c r="AD172" s="31"/>
      <c r="AE172" s="31"/>
      <c r="AR172" s="208" t="s">
        <v>168</v>
      </c>
      <c r="AT172" s="208" t="s">
        <v>164</v>
      </c>
      <c r="AU172" s="208" t="s">
        <v>169</v>
      </c>
      <c r="AY172" s="14" t="s">
        <v>162</v>
      </c>
      <c r="BE172" s="209">
        <f>IF(O172="základná",K172,0)</f>
        <v>0</v>
      </c>
      <c r="BF172" s="209">
        <f>IF(O172="znížená",K172,0)</f>
        <v>0</v>
      </c>
      <c r="BG172" s="209">
        <f>IF(O172="zákl. prenesená",K172,0)</f>
        <v>0</v>
      </c>
      <c r="BH172" s="209">
        <f>IF(O172="zníž. prenesená",K172,0)</f>
        <v>0</v>
      </c>
      <c r="BI172" s="209">
        <f>IF(O172="nulová",K172,0)</f>
        <v>0</v>
      </c>
      <c r="BJ172" s="14" t="s">
        <v>169</v>
      </c>
      <c r="BK172" s="209">
        <f>ROUND(P172*H172,2)</f>
        <v>0</v>
      </c>
      <c r="BL172" s="14" t="s">
        <v>168</v>
      </c>
      <c r="BM172" s="208" t="s">
        <v>206</v>
      </c>
    </row>
    <row r="173" spans="1:65" s="2" customFormat="1" ht="19.5">
      <c r="A173" s="31"/>
      <c r="B173" s="32"/>
      <c r="C173" s="33"/>
      <c r="D173" s="210" t="s">
        <v>170</v>
      </c>
      <c r="E173" s="33"/>
      <c r="F173" s="211" t="s">
        <v>205</v>
      </c>
      <c r="G173" s="33"/>
      <c r="H173" s="33"/>
      <c r="I173" s="212"/>
      <c r="J173" s="212"/>
      <c r="K173" s="33"/>
      <c r="L173" s="33"/>
      <c r="M173" s="36"/>
      <c r="N173" s="213"/>
      <c r="O173" s="214"/>
      <c r="P173" s="72"/>
      <c r="Q173" s="72"/>
      <c r="R173" s="72"/>
      <c r="S173" s="72"/>
      <c r="T173" s="72"/>
      <c r="U173" s="72"/>
      <c r="V173" s="72"/>
      <c r="W173" s="72"/>
      <c r="X173" s="73"/>
      <c r="Y173" s="31"/>
      <c r="Z173" s="31"/>
      <c r="AA173" s="31"/>
      <c r="AB173" s="31"/>
      <c r="AC173" s="31"/>
      <c r="AD173" s="31"/>
      <c r="AE173" s="31"/>
      <c r="AT173" s="14" t="s">
        <v>170</v>
      </c>
      <c r="AU173" s="14" t="s">
        <v>169</v>
      </c>
    </row>
    <row r="174" spans="1:65" s="2" customFormat="1" ht="21.75" customHeight="1">
      <c r="A174" s="31"/>
      <c r="B174" s="32"/>
      <c r="C174" s="195" t="s">
        <v>186</v>
      </c>
      <c r="D174" s="195" t="s">
        <v>164</v>
      </c>
      <c r="E174" s="196" t="s">
        <v>207</v>
      </c>
      <c r="F174" s="197" t="s">
        <v>208</v>
      </c>
      <c r="G174" s="198" t="s">
        <v>198</v>
      </c>
      <c r="H174" s="199">
        <v>1.077</v>
      </c>
      <c r="I174" s="200"/>
      <c r="J174" s="200"/>
      <c r="K174" s="201">
        <f>ROUND(P174*H174,2)</f>
        <v>0</v>
      </c>
      <c r="L174" s="202"/>
      <c r="M174" s="36"/>
      <c r="N174" s="203" t="s">
        <v>1</v>
      </c>
      <c r="O174" s="204" t="s">
        <v>37</v>
      </c>
      <c r="P174" s="205">
        <f>I174+J174</f>
        <v>0</v>
      </c>
      <c r="Q174" s="205">
        <f>ROUND(I174*H174,2)</f>
        <v>0</v>
      </c>
      <c r="R174" s="205">
        <f>ROUND(J174*H174,2)</f>
        <v>0</v>
      </c>
      <c r="S174" s="72"/>
      <c r="T174" s="206">
        <f>S174*H174</f>
        <v>0</v>
      </c>
      <c r="U174" s="206">
        <v>0.98900999999999994</v>
      </c>
      <c r="V174" s="206">
        <f>U174*H174</f>
        <v>1.0651637699999998</v>
      </c>
      <c r="W174" s="206">
        <v>0</v>
      </c>
      <c r="X174" s="207">
        <f>W174*H174</f>
        <v>0</v>
      </c>
      <c r="Y174" s="31"/>
      <c r="Z174" s="31"/>
      <c r="AA174" s="31"/>
      <c r="AB174" s="31"/>
      <c r="AC174" s="31"/>
      <c r="AD174" s="31"/>
      <c r="AE174" s="31"/>
      <c r="AR174" s="208" t="s">
        <v>168</v>
      </c>
      <c r="AT174" s="208" t="s">
        <v>164</v>
      </c>
      <c r="AU174" s="208" t="s">
        <v>169</v>
      </c>
      <c r="AY174" s="14" t="s">
        <v>162</v>
      </c>
      <c r="BE174" s="209">
        <f>IF(O174="základná",K174,0)</f>
        <v>0</v>
      </c>
      <c r="BF174" s="209">
        <f>IF(O174="znížená",K174,0)</f>
        <v>0</v>
      </c>
      <c r="BG174" s="209">
        <f>IF(O174="zákl. prenesená",K174,0)</f>
        <v>0</v>
      </c>
      <c r="BH174" s="209">
        <f>IF(O174="zníž. prenesená",K174,0)</f>
        <v>0</v>
      </c>
      <c r="BI174" s="209">
        <f>IF(O174="nulová",K174,0)</f>
        <v>0</v>
      </c>
      <c r="BJ174" s="14" t="s">
        <v>169</v>
      </c>
      <c r="BK174" s="209">
        <f>ROUND(P174*H174,2)</f>
        <v>0</v>
      </c>
      <c r="BL174" s="14" t="s">
        <v>168</v>
      </c>
      <c r="BM174" s="208" t="s">
        <v>209</v>
      </c>
    </row>
    <row r="175" spans="1:65" s="2" customFormat="1">
      <c r="A175" s="31"/>
      <c r="B175" s="32"/>
      <c r="C175" s="33"/>
      <c r="D175" s="210" t="s">
        <v>170</v>
      </c>
      <c r="E175" s="33"/>
      <c r="F175" s="211" t="s">
        <v>208</v>
      </c>
      <c r="G175" s="33"/>
      <c r="H175" s="33"/>
      <c r="I175" s="212"/>
      <c r="J175" s="212"/>
      <c r="K175" s="33"/>
      <c r="L175" s="33"/>
      <c r="M175" s="36"/>
      <c r="N175" s="213"/>
      <c r="O175" s="214"/>
      <c r="P175" s="72"/>
      <c r="Q175" s="72"/>
      <c r="R175" s="72"/>
      <c r="S175" s="72"/>
      <c r="T175" s="72"/>
      <c r="U175" s="72"/>
      <c r="V175" s="72"/>
      <c r="W175" s="72"/>
      <c r="X175" s="73"/>
      <c r="Y175" s="31"/>
      <c r="Z175" s="31"/>
      <c r="AA175" s="31"/>
      <c r="AB175" s="31"/>
      <c r="AC175" s="31"/>
      <c r="AD175" s="31"/>
      <c r="AE175" s="31"/>
      <c r="AT175" s="14" t="s">
        <v>170</v>
      </c>
      <c r="AU175" s="14" t="s">
        <v>169</v>
      </c>
    </row>
    <row r="176" spans="1:65" s="2" customFormat="1" ht="24.2" customHeight="1">
      <c r="A176" s="31"/>
      <c r="B176" s="32"/>
      <c r="C176" s="195" t="s">
        <v>210</v>
      </c>
      <c r="D176" s="195" t="s">
        <v>164</v>
      </c>
      <c r="E176" s="196" t="s">
        <v>211</v>
      </c>
      <c r="F176" s="197" t="s">
        <v>212</v>
      </c>
      <c r="G176" s="198" t="s">
        <v>173</v>
      </c>
      <c r="H176" s="199">
        <v>2.899</v>
      </c>
      <c r="I176" s="200"/>
      <c r="J176" s="200"/>
      <c r="K176" s="201">
        <f>ROUND(P176*H176,2)</f>
        <v>0</v>
      </c>
      <c r="L176" s="202"/>
      <c r="M176" s="36"/>
      <c r="N176" s="203" t="s">
        <v>1</v>
      </c>
      <c r="O176" s="204" t="s">
        <v>37</v>
      </c>
      <c r="P176" s="205">
        <f>I176+J176</f>
        <v>0</v>
      </c>
      <c r="Q176" s="205">
        <f>ROUND(I176*H176,2)</f>
        <v>0</v>
      </c>
      <c r="R176" s="205">
        <f>ROUND(J176*H176,2)</f>
        <v>0</v>
      </c>
      <c r="S176" s="72"/>
      <c r="T176" s="206">
        <f>S176*H176</f>
        <v>0</v>
      </c>
      <c r="U176" s="206">
        <v>2.35745</v>
      </c>
      <c r="V176" s="206">
        <f>U176*H176</f>
        <v>6.8342475500000006</v>
      </c>
      <c r="W176" s="206">
        <v>0</v>
      </c>
      <c r="X176" s="207">
        <f>W176*H176</f>
        <v>0</v>
      </c>
      <c r="Y176" s="31"/>
      <c r="Z176" s="31"/>
      <c r="AA176" s="31"/>
      <c r="AB176" s="31"/>
      <c r="AC176" s="31"/>
      <c r="AD176" s="31"/>
      <c r="AE176" s="31"/>
      <c r="AR176" s="208" t="s">
        <v>168</v>
      </c>
      <c r="AT176" s="208" t="s">
        <v>164</v>
      </c>
      <c r="AU176" s="208" t="s">
        <v>169</v>
      </c>
      <c r="AY176" s="14" t="s">
        <v>162</v>
      </c>
      <c r="BE176" s="209">
        <f>IF(O176="základná",K176,0)</f>
        <v>0</v>
      </c>
      <c r="BF176" s="209">
        <f>IF(O176="znížená",K176,0)</f>
        <v>0</v>
      </c>
      <c r="BG176" s="209">
        <f>IF(O176="zákl. prenesená",K176,0)</f>
        <v>0</v>
      </c>
      <c r="BH176" s="209">
        <f>IF(O176="zníž. prenesená",K176,0)</f>
        <v>0</v>
      </c>
      <c r="BI176" s="209">
        <f>IF(O176="nulová",K176,0)</f>
        <v>0</v>
      </c>
      <c r="BJ176" s="14" t="s">
        <v>169</v>
      </c>
      <c r="BK176" s="209">
        <f>ROUND(P176*H176,2)</f>
        <v>0</v>
      </c>
      <c r="BL176" s="14" t="s">
        <v>168</v>
      </c>
      <c r="BM176" s="208" t="s">
        <v>213</v>
      </c>
    </row>
    <row r="177" spans="1:65" s="2" customFormat="1" ht="19.5">
      <c r="A177" s="31"/>
      <c r="B177" s="32"/>
      <c r="C177" s="33"/>
      <c r="D177" s="210" t="s">
        <v>170</v>
      </c>
      <c r="E177" s="33"/>
      <c r="F177" s="211" t="s">
        <v>212</v>
      </c>
      <c r="G177" s="33"/>
      <c r="H177" s="33"/>
      <c r="I177" s="212"/>
      <c r="J177" s="212"/>
      <c r="K177" s="33"/>
      <c r="L177" s="33"/>
      <c r="M177" s="36"/>
      <c r="N177" s="213"/>
      <c r="O177" s="214"/>
      <c r="P177" s="72"/>
      <c r="Q177" s="72"/>
      <c r="R177" s="72"/>
      <c r="S177" s="72"/>
      <c r="T177" s="72"/>
      <c r="U177" s="72"/>
      <c r="V177" s="72"/>
      <c r="W177" s="72"/>
      <c r="X177" s="73"/>
      <c r="Y177" s="31"/>
      <c r="Z177" s="31"/>
      <c r="AA177" s="31"/>
      <c r="AB177" s="31"/>
      <c r="AC177" s="31"/>
      <c r="AD177" s="31"/>
      <c r="AE177" s="31"/>
      <c r="AT177" s="14" t="s">
        <v>170</v>
      </c>
      <c r="AU177" s="14" t="s">
        <v>169</v>
      </c>
    </row>
    <row r="178" spans="1:65" s="2" customFormat="1" ht="37.9" customHeight="1">
      <c r="A178" s="31"/>
      <c r="B178" s="32"/>
      <c r="C178" s="195" t="s">
        <v>214</v>
      </c>
      <c r="D178" s="195" t="s">
        <v>164</v>
      </c>
      <c r="E178" s="196" t="s">
        <v>215</v>
      </c>
      <c r="F178" s="197" t="s">
        <v>216</v>
      </c>
      <c r="G178" s="198" t="s">
        <v>217</v>
      </c>
      <c r="H178" s="199">
        <v>2</v>
      </c>
      <c r="I178" s="200"/>
      <c r="J178" s="200"/>
      <c r="K178" s="201">
        <f>ROUND(P178*H178,2)</f>
        <v>0</v>
      </c>
      <c r="L178" s="202"/>
      <c r="M178" s="36"/>
      <c r="N178" s="203" t="s">
        <v>1</v>
      </c>
      <c r="O178" s="204" t="s">
        <v>37</v>
      </c>
      <c r="P178" s="205">
        <f>I178+J178</f>
        <v>0</v>
      </c>
      <c r="Q178" s="205">
        <f>ROUND(I178*H178,2)</f>
        <v>0</v>
      </c>
      <c r="R178" s="205">
        <f>ROUND(J178*H178,2)</f>
        <v>0</v>
      </c>
      <c r="S178" s="72"/>
      <c r="T178" s="206">
        <f>S178*H178</f>
        <v>0</v>
      </c>
      <c r="U178" s="206">
        <v>1.1639999999999999E-2</v>
      </c>
      <c r="V178" s="206">
        <f>U178*H178</f>
        <v>2.3279999999999999E-2</v>
      </c>
      <c r="W178" s="206">
        <v>0</v>
      </c>
      <c r="X178" s="207">
        <f>W178*H178</f>
        <v>0</v>
      </c>
      <c r="Y178" s="31"/>
      <c r="Z178" s="31"/>
      <c r="AA178" s="31"/>
      <c r="AB178" s="31"/>
      <c r="AC178" s="31"/>
      <c r="AD178" s="31"/>
      <c r="AE178" s="31"/>
      <c r="AR178" s="208" t="s">
        <v>168</v>
      </c>
      <c r="AT178" s="208" t="s">
        <v>164</v>
      </c>
      <c r="AU178" s="208" t="s">
        <v>169</v>
      </c>
      <c r="AY178" s="14" t="s">
        <v>162</v>
      </c>
      <c r="BE178" s="209">
        <f>IF(O178="základná",K178,0)</f>
        <v>0</v>
      </c>
      <c r="BF178" s="209">
        <f>IF(O178="znížená",K178,0)</f>
        <v>0</v>
      </c>
      <c r="BG178" s="209">
        <f>IF(O178="zákl. prenesená",K178,0)</f>
        <v>0</v>
      </c>
      <c r="BH178" s="209">
        <f>IF(O178="zníž. prenesená",K178,0)</f>
        <v>0</v>
      </c>
      <c r="BI178" s="209">
        <f>IF(O178="nulová",K178,0)</f>
        <v>0</v>
      </c>
      <c r="BJ178" s="14" t="s">
        <v>169</v>
      </c>
      <c r="BK178" s="209">
        <f>ROUND(P178*H178,2)</f>
        <v>0</v>
      </c>
      <c r="BL178" s="14" t="s">
        <v>168</v>
      </c>
      <c r="BM178" s="208" t="s">
        <v>218</v>
      </c>
    </row>
    <row r="179" spans="1:65" s="2" customFormat="1" ht="48.75">
      <c r="A179" s="31"/>
      <c r="B179" s="32"/>
      <c r="C179" s="33"/>
      <c r="D179" s="210" t="s">
        <v>170</v>
      </c>
      <c r="E179" s="33"/>
      <c r="F179" s="211" t="s">
        <v>219</v>
      </c>
      <c r="G179" s="33"/>
      <c r="H179" s="33"/>
      <c r="I179" s="212"/>
      <c r="J179" s="212"/>
      <c r="K179" s="33"/>
      <c r="L179" s="33"/>
      <c r="M179" s="36"/>
      <c r="N179" s="213"/>
      <c r="O179" s="214"/>
      <c r="P179" s="72"/>
      <c r="Q179" s="72"/>
      <c r="R179" s="72"/>
      <c r="S179" s="72"/>
      <c r="T179" s="72"/>
      <c r="U179" s="72"/>
      <c r="V179" s="72"/>
      <c r="W179" s="72"/>
      <c r="X179" s="73"/>
      <c r="Y179" s="31"/>
      <c r="Z179" s="31"/>
      <c r="AA179" s="31"/>
      <c r="AB179" s="31"/>
      <c r="AC179" s="31"/>
      <c r="AD179" s="31"/>
      <c r="AE179" s="31"/>
      <c r="AT179" s="14" t="s">
        <v>170</v>
      </c>
      <c r="AU179" s="14" t="s">
        <v>169</v>
      </c>
    </row>
    <row r="180" spans="1:65" s="2" customFormat="1" ht="37.9" customHeight="1">
      <c r="A180" s="31"/>
      <c r="B180" s="32"/>
      <c r="C180" s="195" t="s">
        <v>220</v>
      </c>
      <c r="D180" s="195" t="s">
        <v>164</v>
      </c>
      <c r="E180" s="196" t="s">
        <v>221</v>
      </c>
      <c r="F180" s="197" t="s">
        <v>222</v>
      </c>
      <c r="G180" s="198" t="s">
        <v>217</v>
      </c>
      <c r="H180" s="199">
        <v>3</v>
      </c>
      <c r="I180" s="200"/>
      <c r="J180" s="200"/>
      <c r="K180" s="201">
        <f>ROUND(P180*H180,2)</f>
        <v>0</v>
      </c>
      <c r="L180" s="202"/>
      <c r="M180" s="36"/>
      <c r="N180" s="203" t="s">
        <v>1</v>
      </c>
      <c r="O180" s="204" t="s">
        <v>37</v>
      </c>
      <c r="P180" s="205">
        <f>I180+J180</f>
        <v>0</v>
      </c>
      <c r="Q180" s="205">
        <f>ROUND(I180*H180,2)</f>
        <v>0</v>
      </c>
      <c r="R180" s="205">
        <f>ROUND(J180*H180,2)</f>
        <v>0</v>
      </c>
      <c r="S180" s="72"/>
      <c r="T180" s="206">
        <f>S180*H180</f>
        <v>0</v>
      </c>
      <c r="U180" s="206">
        <v>1.2880000000000001E-2</v>
      </c>
      <c r="V180" s="206">
        <f>U180*H180</f>
        <v>3.8640000000000001E-2</v>
      </c>
      <c r="W180" s="206">
        <v>0</v>
      </c>
      <c r="X180" s="207">
        <f>W180*H180</f>
        <v>0</v>
      </c>
      <c r="Y180" s="31"/>
      <c r="Z180" s="31"/>
      <c r="AA180" s="31"/>
      <c r="AB180" s="31"/>
      <c r="AC180" s="31"/>
      <c r="AD180" s="31"/>
      <c r="AE180" s="31"/>
      <c r="AR180" s="208" t="s">
        <v>168</v>
      </c>
      <c r="AT180" s="208" t="s">
        <v>164</v>
      </c>
      <c r="AU180" s="208" t="s">
        <v>169</v>
      </c>
      <c r="AY180" s="14" t="s">
        <v>162</v>
      </c>
      <c r="BE180" s="209">
        <f>IF(O180="základná",K180,0)</f>
        <v>0</v>
      </c>
      <c r="BF180" s="209">
        <f>IF(O180="znížená",K180,0)</f>
        <v>0</v>
      </c>
      <c r="BG180" s="209">
        <f>IF(O180="zákl. prenesená",K180,0)</f>
        <v>0</v>
      </c>
      <c r="BH180" s="209">
        <f>IF(O180="zníž. prenesená",K180,0)</f>
        <v>0</v>
      </c>
      <c r="BI180" s="209">
        <f>IF(O180="nulová",K180,0)</f>
        <v>0</v>
      </c>
      <c r="BJ180" s="14" t="s">
        <v>169</v>
      </c>
      <c r="BK180" s="209">
        <f>ROUND(P180*H180,2)</f>
        <v>0</v>
      </c>
      <c r="BL180" s="14" t="s">
        <v>168</v>
      </c>
      <c r="BM180" s="208" t="s">
        <v>223</v>
      </c>
    </row>
    <row r="181" spans="1:65" s="2" customFormat="1" ht="48.75">
      <c r="A181" s="31"/>
      <c r="B181" s="32"/>
      <c r="C181" s="33"/>
      <c r="D181" s="210" t="s">
        <v>170</v>
      </c>
      <c r="E181" s="33"/>
      <c r="F181" s="211" t="s">
        <v>224</v>
      </c>
      <c r="G181" s="33"/>
      <c r="H181" s="33"/>
      <c r="I181" s="212"/>
      <c r="J181" s="212"/>
      <c r="K181" s="33"/>
      <c r="L181" s="33"/>
      <c r="M181" s="36"/>
      <c r="N181" s="213"/>
      <c r="O181" s="214"/>
      <c r="P181" s="72"/>
      <c r="Q181" s="72"/>
      <c r="R181" s="72"/>
      <c r="S181" s="72"/>
      <c r="T181" s="72"/>
      <c r="U181" s="72"/>
      <c r="V181" s="72"/>
      <c r="W181" s="72"/>
      <c r="X181" s="73"/>
      <c r="Y181" s="31"/>
      <c r="Z181" s="31"/>
      <c r="AA181" s="31"/>
      <c r="AB181" s="31"/>
      <c r="AC181" s="31"/>
      <c r="AD181" s="31"/>
      <c r="AE181" s="31"/>
      <c r="AT181" s="14" t="s">
        <v>170</v>
      </c>
      <c r="AU181" s="14" t="s">
        <v>169</v>
      </c>
    </row>
    <row r="182" spans="1:65" s="2" customFormat="1" ht="37.9" customHeight="1">
      <c r="A182" s="31"/>
      <c r="B182" s="32"/>
      <c r="C182" s="195" t="s">
        <v>225</v>
      </c>
      <c r="D182" s="195" t="s">
        <v>164</v>
      </c>
      <c r="E182" s="196" t="s">
        <v>226</v>
      </c>
      <c r="F182" s="197" t="s">
        <v>227</v>
      </c>
      <c r="G182" s="198" t="s">
        <v>217</v>
      </c>
      <c r="H182" s="199">
        <v>2</v>
      </c>
      <c r="I182" s="200"/>
      <c r="J182" s="200"/>
      <c r="K182" s="201">
        <f>ROUND(P182*H182,2)</f>
        <v>0</v>
      </c>
      <c r="L182" s="202"/>
      <c r="M182" s="36"/>
      <c r="N182" s="203" t="s">
        <v>1</v>
      </c>
      <c r="O182" s="204" t="s">
        <v>37</v>
      </c>
      <c r="P182" s="205">
        <f>I182+J182</f>
        <v>0</v>
      </c>
      <c r="Q182" s="205">
        <f>ROUND(I182*H182,2)</f>
        <v>0</v>
      </c>
      <c r="R182" s="205">
        <f>ROUND(J182*H182,2)</f>
        <v>0</v>
      </c>
      <c r="S182" s="72"/>
      <c r="T182" s="206">
        <f>S182*H182</f>
        <v>0</v>
      </c>
      <c r="U182" s="206">
        <v>1.4619999999999999E-2</v>
      </c>
      <c r="V182" s="206">
        <f>U182*H182</f>
        <v>2.9239999999999999E-2</v>
      </c>
      <c r="W182" s="206">
        <v>0</v>
      </c>
      <c r="X182" s="207">
        <f>W182*H182</f>
        <v>0</v>
      </c>
      <c r="Y182" s="31"/>
      <c r="Z182" s="31"/>
      <c r="AA182" s="31"/>
      <c r="AB182" s="31"/>
      <c r="AC182" s="31"/>
      <c r="AD182" s="31"/>
      <c r="AE182" s="31"/>
      <c r="AR182" s="208" t="s">
        <v>168</v>
      </c>
      <c r="AT182" s="208" t="s">
        <v>164</v>
      </c>
      <c r="AU182" s="208" t="s">
        <v>169</v>
      </c>
      <c r="AY182" s="14" t="s">
        <v>162</v>
      </c>
      <c r="BE182" s="209">
        <f>IF(O182="základná",K182,0)</f>
        <v>0</v>
      </c>
      <c r="BF182" s="209">
        <f>IF(O182="znížená",K182,0)</f>
        <v>0</v>
      </c>
      <c r="BG182" s="209">
        <f>IF(O182="zákl. prenesená",K182,0)</f>
        <v>0</v>
      </c>
      <c r="BH182" s="209">
        <f>IF(O182="zníž. prenesená",K182,0)</f>
        <v>0</v>
      </c>
      <c r="BI182" s="209">
        <f>IF(O182="nulová",K182,0)</f>
        <v>0</v>
      </c>
      <c r="BJ182" s="14" t="s">
        <v>169</v>
      </c>
      <c r="BK182" s="209">
        <f>ROUND(P182*H182,2)</f>
        <v>0</v>
      </c>
      <c r="BL182" s="14" t="s">
        <v>168</v>
      </c>
      <c r="BM182" s="208" t="s">
        <v>228</v>
      </c>
    </row>
    <row r="183" spans="1:65" s="2" customFormat="1" ht="48.75">
      <c r="A183" s="31"/>
      <c r="B183" s="32"/>
      <c r="C183" s="33"/>
      <c r="D183" s="210" t="s">
        <v>170</v>
      </c>
      <c r="E183" s="33"/>
      <c r="F183" s="211" t="s">
        <v>229</v>
      </c>
      <c r="G183" s="33"/>
      <c r="H183" s="33"/>
      <c r="I183" s="212"/>
      <c r="J183" s="212"/>
      <c r="K183" s="33"/>
      <c r="L183" s="33"/>
      <c r="M183" s="36"/>
      <c r="N183" s="213"/>
      <c r="O183" s="214"/>
      <c r="P183" s="72"/>
      <c r="Q183" s="72"/>
      <c r="R183" s="72"/>
      <c r="S183" s="72"/>
      <c r="T183" s="72"/>
      <c r="U183" s="72"/>
      <c r="V183" s="72"/>
      <c r="W183" s="72"/>
      <c r="X183" s="73"/>
      <c r="Y183" s="31"/>
      <c r="Z183" s="31"/>
      <c r="AA183" s="31"/>
      <c r="AB183" s="31"/>
      <c r="AC183" s="31"/>
      <c r="AD183" s="31"/>
      <c r="AE183" s="31"/>
      <c r="AT183" s="14" t="s">
        <v>170</v>
      </c>
      <c r="AU183" s="14" t="s">
        <v>169</v>
      </c>
    </row>
    <row r="184" spans="1:65" s="2" customFormat="1" ht="21.75" customHeight="1">
      <c r="A184" s="31"/>
      <c r="B184" s="32"/>
      <c r="C184" s="195" t="s">
        <v>190</v>
      </c>
      <c r="D184" s="195" t="s">
        <v>164</v>
      </c>
      <c r="E184" s="196" t="s">
        <v>230</v>
      </c>
      <c r="F184" s="197" t="s">
        <v>231</v>
      </c>
      <c r="G184" s="198" t="s">
        <v>232</v>
      </c>
      <c r="H184" s="199">
        <v>12</v>
      </c>
      <c r="I184" s="200"/>
      <c r="J184" s="200"/>
      <c r="K184" s="201">
        <f>ROUND(P184*H184,2)</f>
        <v>0</v>
      </c>
      <c r="L184" s="202"/>
      <c r="M184" s="36"/>
      <c r="N184" s="203" t="s">
        <v>1</v>
      </c>
      <c r="O184" s="204" t="s">
        <v>37</v>
      </c>
      <c r="P184" s="205">
        <f>I184+J184</f>
        <v>0</v>
      </c>
      <c r="Q184" s="205">
        <f>ROUND(I184*H184,2)</f>
        <v>0</v>
      </c>
      <c r="R184" s="205">
        <f>ROUND(J184*H184,2)</f>
        <v>0</v>
      </c>
      <c r="S184" s="72"/>
      <c r="T184" s="206">
        <f>S184*H184</f>
        <v>0</v>
      </c>
      <c r="U184" s="206">
        <v>0</v>
      </c>
      <c r="V184" s="206">
        <f>U184*H184</f>
        <v>0</v>
      </c>
      <c r="W184" s="206">
        <v>0</v>
      </c>
      <c r="X184" s="207">
        <f>W184*H184</f>
        <v>0</v>
      </c>
      <c r="Y184" s="31"/>
      <c r="Z184" s="31"/>
      <c r="AA184" s="31"/>
      <c r="AB184" s="31"/>
      <c r="AC184" s="31"/>
      <c r="AD184" s="31"/>
      <c r="AE184" s="31"/>
      <c r="AR184" s="208" t="s">
        <v>168</v>
      </c>
      <c r="AT184" s="208" t="s">
        <v>164</v>
      </c>
      <c r="AU184" s="208" t="s">
        <v>169</v>
      </c>
      <c r="AY184" s="14" t="s">
        <v>162</v>
      </c>
      <c r="BE184" s="209">
        <f>IF(O184="základná",K184,0)</f>
        <v>0</v>
      </c>
      <c r="BF184" s="209">
        <f>IF(O184="znížená",K184,0)</f>
        <v>0</v>
      </c>
      <c r="BG184" s="209">
        <f>IF(O184="zákl. prenesená",K184,0)</f>
        <v>0</v>
      </c>
      <c r="BH184" s="209">
        <f>IF(O184="zníž. prenesená",K184,0)</f>
        <v>0</v>
      </c>
      <c r="BI184" s="209">
        <f>IF(O184="nulová",K184,0)</f>
        <v>0</v>
      </c>
      <c r="BJ184" s="14" t="s">
        <v>169</v>
      </c>
      <c r="BK184" s="209">
        <f>ROUND(P184*H184,2)</f>
        <v>0</v>
      </c>
      <c r="BL184" s="14" t="s">
        <v>168</v>
      </c>
      <c r="BM184" s="208" t="s">
        <v>233</v>
      </c>
    </row>
    <row r="185" spans="1:65" s="2" customFormat="1">
      <c r="A185" s="31"/>
      <c r="B185" s="32"/>
      <c r="C185" s="33"/>
      <c r="D185" s="210" t="s">
        <v>170</v>
      </c>
      <c r="E185" s="33"/>
      <c r="F185" s="211" t="s">
        <v>231</v>
      </c>
      <c r="G185" s="33"/>
      <c r="H185" s="33"/>
      <c r="I185" s="212"/>
      <c r="J185" s="212"/>
      <c r="K185" s="33"/>
      <c r="L185" s="33"/>
      <c r="M185" s="36"/>
      <c r="N185" s="213"/>
      <c r="O185" s="214"/>
      <c r="P185" s="72"/>
      <c r="Q185" s="72"/>
      <c r="R185" s="72"/>
      <c r="S185" s="72"/>
      <c r="T185" s="72"/>
      <c r="U185" s="72"/>
      <c r="V185" s="72"/>
      <c r="W185" s="72"/>
      <c r="X185" s="73"/>
      <c r="Y185" s="31"/>
      <c r="Z185" s="31"/>
      <c r="AA185" s="31"/>
      <c r="AB185" s="31"/>
      <c r="AC185" s="31"/>
      <c r="AD185" s="31"/>
      <c r="AE185" s="31"/>
      <c r="AT185" s="14" t="s">
        <v>170</v>
      </c>
      <c r="AU185" s="14" t="s">
        <v>169</v>
      </c>
    </row>
    <row r="186" spans="1:65" s="2" customFormat="1" ht="21.75" customHeight="1">
      <c r="A186" s="31"/>
      <c r="B186" s="32"/>
      <c r="C186" s="195" t="s">
        <v>234</v>
      </c>
      <c r="D186" s="195" t="s">
        <v>164</v>
      </c>
      <c r="E186" s="196" t="s">
        <v>235</v>
      </c>
      <c r="F186" s="197" t="s">
        <v>236</v>
      </c>
      <c r="G186" s="198" t="s">
        <v>232</v>
      </c>
      <c r="H186" s="199">
        <v>56.72</v>
      </c>
      <c r="I186" s="200"/>
      <c r="J186" s="200"/>
      <c r="K186" s="201">
        <f>ROUND(P186*H186,2)</f>
        <v>0</v>
      </c>
      <c r="L186" s="202"/>
      <c r="M186" s="36"/>
      <c r="N186" s="203" t="s">
        <v>1</v>
      </c>
      <c r="O186" s="204" t="s">
        <v>37</v>
      </c>
      <c r="P186" s="205">
        <f>I186+J186</f>
        <v>0</v>
      </c>
      <c r="Q186" s="205">
        <f>ROUND(I186*H186,2)</f>
        <v>0</v>
      </c>
      <c r="R186" s="205">
        <f>ROUND(J186*H186,2)</f>
        <v>0</v>
      </c>
      <c r="S186" s="72"/>
      <c r="T186" s="206">
        <f>S186*H186</f>
        <v>0</v>
      </c>
      <c r="U186" s="206">
        <v>0</v>
      </c>
      <c r="V186" s="206">
        <f>U186*H186</f>
        <v>0</v>
      </c>
      <c r="W186" s="206">
        <v>0</v>
      </c>
      <c r="X186" s="207">
        <f>W186*H186</f>
        <v>0</v>
      </c>
      <c r="Y186" s="31"/>
      <c r="Z186" s="31"/>
      <c r="AA186" s="31"/>
      <c r="AB186" s="31"/>
      <c r="AC186" s="31"/>
      <c r="AD186" s="31"/>
      <c r="AE186" s="31"/>
      <c r="AR186" s="208" t="s">
        <v>168</v>
      </c>
      <c r="AT186" s="208" t="s">
        <v>164</v>
      </c>
      <c r="AU186" s="208" t="s">
        <v>169</v>
      </c>
      <c r="AY186" s="14" t="s">
        <v>162</v>
      </c>
      <c r="BE186" s="209">
        <f>IF(O186="základná",K186,0)</f>
        <v>0</v>
      </c>
      <c r="BF186" s="209">
        <f>IF(O186="znížená",K186,0)</f>
        <v>0</v>
      </c>
      <c r="BG186" s="209">
        <f>IF(O186="zákl. prenesená",K186,0)</f>
        <v>0</v>
      </c>
      <c r="BH186" s="209">
        <f>IF(O186="zníž. prenesená",K186,0)</f>
        <v>0</v>
      </c>
      <c r="BI186" s="209">
        <f>IF(O186="nulová",K186,0)</f>
        <v>0</v>
      </c>
      <c r="BJ186" s="14" t="s">
        <v>169</v>
      </c>
      <c r="BK186" s="209">
        <f>ROUND(P186*H186,2)</f>
        <v>0</v>
      </c>
      <c r="BL186" s="14" t="s">
        <v>168</v>
      </c>
      <c r="BM186" s="208" t="s">
        <v>237</v>
      </c>
    </row>
    <row r="187" spans="1:65" s="2" customFormat="1">
      <c r="A187" s="31"/>
      <c r="B187" s="32"/>
      <c r="C187" s="33"/>
      <c r="D187" s="210" t="s">
        <v>170</v>
      </c>
      <c r="E187" s="33"/>
      <c r="F187" s="211" t="s">
        <v>236</v>
      </c>
      <c r="G187" s="33"/>
      <c r="H187" s="33"/>
      <c r="I187" s="212"/>
      <c r="J187" s="212"/>
      <c r="K187" s="33"/>
      <c r="L187" s="33"/>
      <c r="M187" s="36"/>
      <c r="N187" s="213"/>
      <c r="O187" s="214"/>
      <c r="P187" s="72"/>
      <c r="Q187" s="72"/>
      <c r="R187" s="72"/>
      <c r="S187" s="72"/>
      <c r="T187" s="72"/>
      <c r="U187" s="72"/>
      <c r="V187" s="72"/>
      <c r="W187" s="72"/>
      <c r="X187" s="73"/>
      <c r="Y187" s="31"/>
      <c r="Z187" s="31"/>
      <c r="AA187" s="31"/>
      <c r="AB187" s="31"/>
      <c r="AC187" s="31"/>
      <c r="AD187" s="31"/>
      <c r="AE187" s="31"/>
      <c r="AT187" s="14" t="s">
        <v>170</v>
      </c>
      <c r="AU187" s="14" t="s">
        <v>169</v>
      </c>
    </row>
    <row r="188" spans="1:65" s="2" customFormat="1" ht="37.9" customHeight="1">
      <c r="A188" s="31"/>
      <c r="B188" s="32"/>
      <c r="C188" s="195" t="s">
        <v>193</v>
      </c>
      <c r="D188" s="195" t="s">
        <v>164</v>
      </c>
      <c r="E188" s="196" t="s">
        <v>238</v>
      </c>
      <c r="F188" s="197" t="s">
        <v>239</v>
      </c>
      <c r="G188" s="198" t="s">
        <v>240</v>
      </c>
      <c r="H188" s="199">
        <v>9</v>
      </c>
      <c r="I188" s="200"/>
      <c r="J188" s="200"/>
      <c r="K188" s="201">
        <f>ROUND(P188*H188,2)</f>
        <v>0</v>
      </c>
      <c r="L188" s="202"/>
      <c r="M188" s="36"/>
      <c r="N188" s="203" t="s">
        <v>1</v>
      </c>
      <c r="O188" s="204" t="s">
        <v>37</v>
      </c>
      <c r="P188" s="205">
        <f>I188+J188</f>
        <v>0</v>
      </c>
      <c r="Q188" s="205">
        <f>ROUND(I188*H188,2)</f>
        <v>0</v>
      </c>
      <c r="R188" s="205">
        <f>ROUND(J188*H188,2)</f>
        <v>0</v>
      </c>
      <c r="S188" s="72"/>
      <c r="T188" s="206">
        <f>S188*H188</f>
        <v>0</v>
      </c>
      <c r="U188" s="206">
        <v>6.0000000000000002E-5</v>
      </c>
      <c r="V188" s="206">
        <f>U188*H188</f>
        <v>5.4000000000000001E-4</v>
      </c>
      <c r="W188" s="206">
        <v>0</v>
      </c>
      <c r="X188" s="207">
        <f>W188*H188</f>
        <v>0</v>
      </c>
      <c r="Y188" s="31"/>
      <c r="Z188" s="31"/>
      <c r="AA188" s="31"/>
      <c r="AB188" s="31"/>
      <c r="AC188" s="31"/>
      <c r="AD188" s="31"/>
      <c r="AE188" s="31"/>
      <c r="AR188" s="208" t="s">
        <v>168</v>
      </c>
      <c r="AT188" s="208" t="s">
        <v>164</v>
      </c>
      <c r="AU188" s="208" t="s">
        <v>169</v>
      </c>
      <c r="AY188" s="14" t="s">
        <v>162</v>
      </c>
      <c r="BE188" s="209">
        <f>IF(O188="základná",K188,0)</f>
        <v>0</v>
      </c>
      <c r="BF188" s="209">
        <f>IF(O188="znížená",K188,0)</f>
        <v>0</v>
      </c>
      <c r="BG188" s="209">
        <f>IF(O188="zákl. prenesená",K188,0)</f>
        <v>0</v>
      </c>
      <c r="BH188" s="209">
        <f>IF(O188="zníž. prenesená",K188,0)</f>
        <v>0</v>
      </c>
      <c r="BI188" s="209">
        <f>IF(O188="nulová",K188,0)</f>
        <v>0</v>
      </c>
      <c r="BJ188" s="14" t="s">
        <v>169</v>
      </c>
      <c r="BK188" s="209">
        <f>ROUND(P188*H188,2)</f>
        <v>0</v>
      </c>
      <c r="BL188" s="14" t="s">
        <v>168</v>
      </c>
      <c r="BM188" s="208" t="s">
        <v>241</v>
      </c>
    </row>
    <row r="189" spans="1:65" s="2" customFormat="1" ht="19.5">
      <c r="A189" s="31"/>
      <c r="B189" s="32"/>
      <c r="C189" s="33"/>
      <c r="D189" s="210" t="s">
        <v>170</v>
      </c>
      <c r="E189" s="33"/>
      <c r="F189" s="211" t="s">
        <v>239</v>
      </c>
      <c r="G189" s="33"/>
      <c r="H189" s="33"/>
      <c r="I189" s="212"/>
      <c r="J189" s="212"/>
      <c r="K189" s="33"/>
      <c r="L189" s="33"/>
      <c r="M189" s="36"/>
      <c r="N189" s="213"/>
      <c r="O189" s="214"/>
      <c r="P189" s="72"/>
      <c r="Q189" s="72"/>
      <c r="R189" s="72"/>
      <c r="S189" s="72"/>
      <c r="T189" s="72"/>
      <c r="U189" s="72"/>
      <c r="V189" s="72"/>
      <c r="W189" s="72"/>
      <c r="X189" s="73"/>
      <c r="Y189" s="31"/>
      <c r="Z189" s="31"/>
      <c r="AA189" s="31"/>
      <c r="AB189" s="31"/>
      <c r="AC189" s="31"/>
      <c r="AD189" s="31"/>
      <c r="AE189" s="31"/>
      <c r="AT189" s="14" t="s">
        <v>170</v>
      </c>
      <c r="AU189" s="14" t="s">
        <v>169</v>
      </c>
    </row>
    <row r="190" spans="1:65" s="2" customFormat="1" ht="33" customHeight="1">
      <c r="A190" s="31"/>
      <c r="B190" s="32"/>
      <c r="C190" s="195" t="s">
        <v>242</v>
      </c>
      <c r="D190" s="195" t="s">
        <v>164</v>
      </c>
      <c r="E190" s="196" t="s">
        <v>243</v>
      </c>
      <c r="F190" s="197" t="s">
        <v>244</v>
      </c>
      <c r="G190" s="198" t="s">
        <v>232</v>
      </c>
      <c r="H190" s="199">
        <v>5</v>
      </c>
      <c r="I190" s="200"/>
      <c r="J190" s="200"/>
      <c r="K190" s="201">
        <f>ROUND(P190*H190,2)</f>
        <v>0</v>
      </c>
      <c r="L190" s="202"/>
      <c r="M190" s="36"/>
      <c r="N190" s="203" t="s">
        <v>1</v>
      </c>
      <c r="O190" s="204" t="s">
        <v>37</v>
      </c>
      <c r="P190" s="205">
        <f>I190+J190</f>
        <v>0</v>
      </c>
      <c r="Q190" s="205">
        <f>ROUND(I190*H190,2)</f>
        <v>0</v>
      </c>
      <c r="R190" s="205">
        <f>ROUND(J190*H190,2)</f>
        <v>0</v>
      </c>
      <c r="S190" s="72"/>
      <c r="T190" s="206">
        <f>S190*H190</f>
        <v>0</v>
      </c>
      <c r="U190" s="206">
        <v>1.0000000000000001E-5</v>
      </c>
      <c r="V190" s="206">
        <f>U190*H190</f>
        <v>5.0000000000000002E-5</v>
      </c>
      <c r="W190" s="206">
        <v>0</v>
      </c>
      <c r="X190" s="207">
        <f>W190*H190</f>
        <v>0</v>
      </c>
      <c r="Y190" s="31"/>
      <c r="Z190" s="31"/>
      <c r="AA190" s="31"/>
      <c r="AB190" s="31"/>
      <c r="AC190" s="31"/>
      <c r="AD190" s="31"/>
      <c r="AE190" s="31"/>
      <c r="AR190" s="208" t="s">
        <v>168</v>
      </c>
      <c r="AT190" s="208" t="s">
        <v>164</v>
      </c>
      <c r="AU190" s="208" t="s">
        <v>169</v>
      </c>
      <c r="AY190" s="14" t="s">
        <v>162</v>
      </c>
      <c r="BE190" s="209">
        <f>IF(O190="základná",K190,0)</f>
        <v>0</v>
      </c>
      <c r="BF190" s="209">
        <f>IF(O190="znížená",K190,0)</f>
        <v>0</v>
      </c>
      <c r="BG190" s="209">
        <f>IF(O190="zákl. prenesená",K190,0)</f>
        <v>0</v>
      </c>
      <c r="BH190" s="209">
        <f>IF(O190="zníž. prenesená",K190,0)</f>
        <v>0</v>
      </c>
      <c r="BI190" s="209">
        <f>IF(O190="nulová",K190,0)</f>
        <v>0</v>
      </c>
      <c r="BJ190" s="14" t="s">
        <v>169</v>
      </c>
      <c r="BK190" s="209">
        <f>ROUND(P190*H190,2)</f>
        <v>0</v>
      </c>
      <c r="BL190" s="14" t="s">
        <v>168</v>
      </c>
      <c r="BM190" s="208" t="s">
        <v>245</v>
      </c>
    </row>
    <row r="191" spans="1:65" s="2" customFormat="1" ht="19.5">
      <c r="A191" s="31"/>
      <c r="B191" s="32"/>
      <c r="C191" s="33"/>
      <c r="D191" s="210" t="s">
        <v>170</v>
      </c>
      <c r="E191" s="33"/>
      <c r="F191" s="211" t="s">
        <v>244</v>
      </c>
      <c r="G191" s="33"/>
      <c r="H191" s="33"/>
      <c r="I191" s="212"/>
      <c r="J191" s="212"/>
      <c r="K191" s="33"/>
      <c r="L191" s="33"/>
      <c r="M191" s="36"/>
      <c r="N191" s="213"/>
      <c r="O191" s="214"/>
      <c r="P191" s="72"/>
      <c r="Q191" s="72"/>
      <c r="R191" s="72"/>
      <c r="S191" s="72"/>
      <c r="T191" s="72"/>
      <c r="U191" s="72"/>
      <c r="V191" s="72"/>
      <c r="W191" s="72"/>
      <c r="X191" s="73"/>
      <c r="Y191" s="31"/>
      <c r="Z191" s="31"/>
      <c r="AA191" s="31"/>
      <c r="AB191" s="31"/>
      <c r="AC191" s="31"/>
      <c r="AD191" s="31"/>
      <c r="AE191" s="31"/>
      <c r="AT191" s="14" t="s">
        <v>170</v>
      </c>
      <c r="AU191" s="14" t="s">
        <v>169</v>
      </c>
    </row>
    <row r="192" spans="1:65" s="2" customFormat="1" ht="24.2" customHeight="1">
      <c r="A192" s="31"/>
      <c r="B192" s="32"/>
      <c r="C192" s="195" t="s">
        <v>199</v>
      </c>
      <c r="D192" s="195" t="s">
        <v>164</v>
      </c>
      <c r="E192" s="196" t="s">
        <v>246</v>
      </c>
      <c r="F192" s="197" t="s">
        <v>247</v>
      </c>
      <c r="G192" s="198" t="s">
        <v>232</v>
      </c>
      <c r="H192" s="199">
        <v>5</v>
      </c>
      <c r="I192" s="200"/>
      <c r="J192" s="200"/>
      <c r="K192" s="201">
        <f>ROUND(P192*H192,2)</f>
        <v>0</v>
      </c>
      <c r="L192" s="202"/>
      <c r="M192" s="36"/>
      <c r="N192" s="203" t="s">
        <v>1</v>
      </c>
      <c r="O192" s="204" t="s">
        <v>37</v>
      </c>
      <c r="P192" s="205">
        <f>I192+J192</f>
        <v>0</v>
      </c>
      <c r="Q192" s="205">
        <f>ROUND(I192*H192,2)</f>
        <v>0</v>
      </c>
      <c r="R192" s="205">
        <f>ROUND(J192*H192,2)</f>
        <v>0</v>
      </c>
      <c r="S192" s="72"/>
      <c r="T192" s="206">
        <f>S192*H192</f>
        <v>0</v>
      </c>
      <c r="U192" s="206">
        <v>1.1199999999999999E-3</v>
      </c>
      <c r="V192" s="206">
        <f>U192*H192</f>
        <v>5.5999999999999991E-3</v>
      </c>
      <c r="W192" s="206">
        <v>0</v>
      </c>
      <c r="X192" s="207">
        <f>W192*H192</f>
        <v>0</v>
      </c>
      <c r="Y192" s="31"/>
      <c r="Z192" s="31"/>
      <c r="AA192" s="31"/>
      <c r="AB192" s="31"/>
      <c r="AC192" s="31"/>
      <c r="AD192" s="31"/>
      <c r="AE192" s="31"/>
      <c r="AR192" s="208" t="s">
        <v>168</v>
      </c>
      <c r="AT192" s="208" t="s">
        <v>164</v>
      </c>
      <c r="AU192" s="208" t="s">
        <v>169</v>
      </c>
      <c r="AY192" s="14" t="s">
        <v>162</v>
      </c>
      <c r="BE192" s="209">
        <f>IF(O192="základná",K192,0)</f>
        <v>0</v>
      </c>
      <c r="BF192" s="209">
        <f>IF(O192="znížená",K192,0)</f>
        <v>0</v>
      </c>
      <c r="BG192" s="209">
        <f>IF(O192="zákl. prenesená",K192,0)</f>
        <v>0</v>
      </c>
      <c r="BH192" s="209">
        <f>IF(O192="zníž. prenesená",K192,0)</f>
        <v>0</v>
      </c>
      <c r="BI192" s="209">
        <f>IF(O192="nulová",K192,0)</f>
        <v>0</v>
      </c>
      <c r="BJ192" s="14" t="s">
        <v>169</v>
      </c>
      <c r="BK192" s="209">
        <f>ROUND(P192*H192,2)</f>
        <v>0</v>
      </c>
      <c r="BL192" s="14" t="s">
        <v>168</v>
      </c>
      <c r="BM192" s="208" t="s">
        <v>248</v>
      </c>
    </row>
    <row r="193" spans="1:65" s="2" customFormat="1">
      <c r="A193" s="31"/>
      <c r="B193" s="32"/>
      <c r="C193" s="33"/>
      <c r="D193" s="210" t="s">
        <v>170</v>
      </c>
      <c r="E193" s="33"/>
      <c r="F193" s="211" t="s">
        <v>247</v>
      </c>
      <c r="G193" s="33"/>
      <c r="H193" s="33"/>
      <c r="I193" s="212"/>
      <c r="J193" s="212"/>
      <c r="K193" s="33"/>
      <c r="L193" s="33"/>
      <c r="M193" s="36"/>
      <c r="N193" s="213"/>
      <c r="O193" s="214"/>
      <c r="P193" s="72"/>
      <c r="Q193" s="72"/>
      <c r="R193" s="72"/>
      <c r="S193" s="72"/>
      <c r="T193" s="72"/>
      <c r="U193" s="72"/>
      <c r="V193" s="72"/>
      <c r="W193" s="72"/>
      <c r="X193" s="73"/>
      <c r="Y193" s="31"/>
      <c r="Z193" s="31"/>
      <c r="AA193" s="31"/>
      <c r="AB193" s="31"/>
      <c r="AC193" s="31"/>
      <c r="AD193" s="31"/>
      <c r="AE193" s="31"/>
      <c r="AT193" s="14" t="s">
        <v>170</v>
      </c>
      <c r="AU193" s="14" t="s">
        <v>169</v>
      </c>
    </row>
    <row r="194" spans="1:65" s="12" customFormat="1" ht="22.9" customHeight="1">
      <c r="B194" s="178"/>
      <c r="C194" s="179"/>
      <c r="D194" s="180" t="s">
        <v>72</v>
      </c>
      <c r="E194" s="193" t="s">
        <v>174</v>
      </c>
      <c r="F194" s="193" t="s">
        <v>249</v>
      </c>
      <c r="G194" s="179"/>
      <c r="H194" s="179"/>
      <c r="I194" s="182"/>
      <c r="J194" s="182"/>
      <c r="K194" s="194">
        <f>BK194</f>
        <v>0</v>
      </c>
      <c r="L194" s="179"/>
      <c r="M194" s="184"/>
      <c r="N194" s="185"/>
      <c r="O194" s="186"/>
      <c r="P194" s="186"/>
      <c r="Q194" s="187">
        <f>SUM(Q195:Q248)</f>
        <v>0</v>
      </c>
      <c r="R194" s="187">
        <f>SUM(R195:R248)</f>
        <v>0</v>
      </c>
      <c r="S194" s="186"/>
      <c r="T194" s="188">
        <f>SUM(T195:T248)</f>
        <v>0</v>
      </c>
      <c r="U194" s="186"/>
      <c r="V194" s="188">
        <f>SUM(V195:V248)</f>
        <v>162.11499959999998</v>
      </c>
      <c r="W194" s="186"/>
      <c r="X194" s="189">
        <f>SUM(X195:X248)</f>
        <v>0</v>
      </c>
      <c r="AR194" s="190" t="s">
        <v>81</v>
      </c>
      <c r="AT194" s="191" t="s">
        <v>72</v>
      </c>
      <c r="AU194" s="191" t="s">
        <v>81</v>
      </c>
      <c r="AY194" s="190" t="s">
        <v>162</v>
      </c>
      <c r="BK194" s="192">
        <f>SUM(BK195:BK248)</f>
        <v>0</v>
      </c>
    </row>
    <row r="195" spans="1:65" s="2" customFormat="1" ht="24.2" customHeight="1">
      <c r="A195" s="31"/>
      <c r="B195" s="32"/>
      <c r="C195" s="195" t="s">
        <v>250</v>
      </c>
      <c r="D195" s="195" t="s">
        <v>164</v>
      </c>
      <c r="E195" s="196" t="s">
        <v>251</v>
      </c>
      <c r="F195" s="197" t="s">
        <v>252</v>
      </c>
      <c r="G195" s="198" t="s">
        <v>173</v>
      </c>
      <c r="H195" s="199">
        <v>16.437999999999999</v>
      </c>
      <c r="I195" s="200"/>
      <c r="J195" s="200"/>
      <c r="K195" s="201">
        <f>ROUND(P195*H195,2)</f>
        <v>0</v>
      </c>
      <c r="L195" s="202"/>
      <c r="M195" s="36"/>
      <c r="N195" s="203" t="s">
        <v>1</v>
      </c>
      <c r="O195" s="204" t="s">
        <v>37</v>
      </c>
      <c r="P195" s="205">
        <f>I195+J195</f>
        <v>0</v>
      </c>
      <c r="Q195" s="205">
        <f>ROUND(I195*H195,2)</f>
        <v>0</v>
      </c>
      <c r="R195" s="205">
        <f>ROUND(J195*H195,2)</f>
        <v>0</v>
      </c>
      <c r="S195" s="72"/>
      <c r="T195" s="206">
        <f>S195*H195</f>
        <v>0</v>
      </c>
      <c r="U195" s="206">
        <v>0.98529999999999995</v>
      </c>
      <c r="V195" s="206">
        <f>U195*H195</f>
        <v>16.196361399999997</v>
      </c>
      <c r="W195" s="206">
        <v>0</v>
      </c>
      <c r="X195" s="207">
        <f>W195*H195</f>
        <v>0</v>
      </c>
      <c r="Y195" s="31"/>
      <c r="Z195" s="31"/>
      <c r="AA195" s="31"/>
      <c r="AB195" s="31"/>
      <c r="AC195" s="31"/>
      <c r="AD195" s="31"/>
      <c r="AE195" s="31"/>
      <c r="AR195" s="208" t="s">
        <v>168</v>
      </c>
      <c r="AT195" s="208" t="s">
        <v>164</v>
      </c>
      <c r="AU195" s="208" t="s">
        <v>169</v>
      </c>
      <c r="AY195" s="14" t="s">
        <v>162</v>
      </c>
      <c r="BE195" s="209">
        <f>IF(O195="základná",K195,0)</f>
        <v>0</v>
      </c>
      <c r="BF195" s="209">
        <f>IF(O195="znížená",K195,0)</f>
        <v>0</v>
      </c>
      <c r="BG195" s="209">
        <f>IF(O195="zákl. prenesená",K195,0)</f>
        <v>0</v>
      </c>
      <c r="BH195" s="209">
        <f>IF(O195="zníž. prenesená",K195,0)</f>
        <v>0</v>
      </c>
      <c r="BI195" s="209">
        <f>IF(O195="nulová",K195,0)</f>
        <v>0</v>
      </c>
      <c r="BJ195" s="14" t="s">
        <v>169</v>
      </c>
      <c r="BK195" s="209">
        <f>ROUND(P195*H195,2)</f>
        <v>0</v>
      </c>
      <c r="BL195" s="14" t="s">
        <v>168</v>
      </c>
      <c r="BM195" s="208" t="s">
        <v>253</v>
      </c>
    </row>
    <row r="196" spans="1:65" s="2" customFormat="1">
      <c r="A196" s="31"/>
      <c r="B196" s="32"/>
      <c r="C196" s="33"/>
      <c r="D196" s="210" t="s">
        <v>170</v>
      </c>
      <c r="E196" s="33"/>
      <c r="F196" s="211" t="s">
        <v>252</v>
      </c>
      <c r="G196" s="33"/>
      <c r="H196" s="33"/>
      <c r="I196" s="212"/>
      <c r="J196" s="212"/>
      <c r="K196" s="33"/>
      <c r="L196" s="33"/>
      <c r="M196" s="36"/>
      <c r="N196" s="213"/>
      <c r="O196" s="214"/>
      <c r="P196" s="72"/>
      <c r="Q196" s="72"/>
      <c r="R196" s="72"/>
      <c r="S196" s="72"/>
      <c r="T196" s="72"/>
      <c r="U196" s="72"/>
      <c r="V196" s="72"/>
      <c r="W196" s="72"/>
      <c r="X196" s="73"/>
      <c r="Y196" s="31"/>
      <c r="Z196" s="31"/>
      <c r="AA196" s="31"/>
      <c r="AB196" s="31"/>
      <c r="AC196" s="31"/>
      <c r="AD196" s="31"/>
      <c r="AE196" s="31"/>
      <c r="AT196" s="14" t="s">
        <v>170</v>
      </c>
      <c r="AU196" s="14" t="s">
        <v>169</v>
      </c>
    </row>
    <row r="197" spans="1:65" s="2" customFormat="1" ht="24.2" customHeight="1">
      <c r="A197" s="31"/>
      <c r="B197" s="32"/>
      <c r="C197" s="195" t="s">
        <v>8</v>
      </c>
      <c r="D197" s="195" t="s">
        <v>164</v>
      </c>
      <c r="E197" s="196" t="s">
        <v>254</v>
      </c>
      <c r="F197" s="197" t="s">
        <v>255</v>
      </c>
      <c r="G197" s="198" t="s">
        <v>173</v>
      </c>
      <c r="H197" s="199">
        <v>9.6010000000000009</v>
      </c>
      <c r="I197" s="200"/>
      <c r="J197" s="200"/>
      <c r="K197" s="201">
        <f>ROUND(P197*H197,2)</f>
        <v>0</v>
      </c>
      <c r="L197" s="202"/>
      <c r="M197" s="36"/>
      <c r="N197" s="203" t="s">
        <v>1</v>
      </c>
      <c r="O197" s="204" t="s">
        <v>37</v>
      </c>
      <c r="P197" s="205">
        <f>I197+J197</f>
        <v>0</v>
      </c>
      <c r="Q197" s="205">
        <f>ROUND(I197*H197,2)</f>
        <v>0</v>
      </c>
      <c r="R197" s="205">
        <f>ROUND(J197*H197,2)</f>
        <v>0</v>
      </c>
      <c r="S197" s="72"/>
      <c r="T197" s="206">
        <f>S197*H197</f>
        <v>0</v>
      </c>
      <c r="U197" s="206">
        <v>1.1205799999999999</v>
      </c>
      <c r="V197" s="206">
        <f>U197*H197</f>
        <v>10.758688579999999</v>
      </c>
      <c r="W197" s="206">
        <v>0</v>
      </c>
      <c r="X197" s="207">
        <f>W197*H197</f>
        <v>0</v>
      </c>
      <c r="Y197" s="31"/>
      <c r="Z197" s="31"/>
      <c r="AA197" s="31"/>
      <c r="AB197" s="31"/>
      <c r="AC197" s="31"/>
      <c r="AD197" s="31"/>
      <c r="AE197" s="31"/>
      <c r="AR197" s="208" t="s">
        <v>168</v>
      </c>
      <c r="AT197" s="208" t="s">
        <v>164</v>
      </c>
      <c r="AU197" s="208" t="s">
        <v>169</v>
      </c>
      <c r="AY197" s="14" t="s">
        <v>162</v>
      </c>
      <c r="BE197" s="209">
        <f>IF(O197="základná",K197,0)</f>
        <v>0</v>
      </c>
      <c r="BF197" s="209">
        <f>IF(O197="znížená",K197,0)</f>
        <v>0</v>
      </c>
      <c r="BG197" s="209">
        <f>IF(O197="zákl. prenesená",K197,0)</f>
        <v>0</v>
      </c>
      <c r="BH197" s="209">
        <f>IF(O197="zníž. prenesená",K197,0)</f>
        <v>0</v>
      </c>
      <c r="BI197" s="209">
        <f>IF(O197="nulová",K197,0)</f>
        <v>0</v>
      </c>
      <c r="BJ197" s="14" t="s">
        <v>169</v>
      </c>
      <c r="BK197" s="209">
        <f>ROUND(P197*H197,2)</f>
        <v>0</v>
      </c>
      <c r="BL197" s="14" t="s">
        <v>168</v>
      </c>
      <c r="BM197" s="208" t="s">
        <v>256</v>
      </c>
    </row>
    <row r="198" spans="1:65" s="2" customFormat="1">
      <c r="A198" s="31"/>
      <c r="B198" s="32"/>
      <c r="C198" s="33"/>
      <c r="D198" s="210" t="s">
        <v>170</v>
      </c>
      <c r="E198" s="33"/>
      <c r="F198" s="211" t="s">
        <v>255</v>
      </c>
      <c r="G198" s="33"/>
      <c r="H198" s="33"/>
      <c r="I198" s="212"/>
      <c r="J198" s="212"/>
      <c r="K198" s="33"/>
      <c r="L198" s="33"/>
      <c r="M198" s="36"/>
      <c r="N198" s="213"/>
      <c r="O198" s="214"/>
      <c r="P198" s="72"/>
      <c r="Q198" s="72"/>
      <c r="R198" s="72"/>
      <c r="S198" s="72"/>
      <c r="T198" s="72"/>
      <c r="U198" s="72"/>
      <c r="V198" s="72"/>
      <c r="W198" s="72"/>
      <c r="X198" s="73"/>
      <c r="Y198" s="31"/>
      <c r="Z198" s="31"/>
      <c r="AA198" s="31"/>
      <c r="AB198" s="31"/>
      <c r="AC198" s="31"/>
      <c r="AD198" s="31"/>
      <c r="AE198" s="31"/>
      <c r="AT198" s="14" t="s">
        <v>170</v>
      </c>
      <c r="AU198" s="14" t="s">
        <v>169</v>
      </c>
    </row>
    <row r="199" spans="1:65" s="2" customFormat="1" ht="24.2" customHeight="1">
      <c r="A199" s="31"/>
      <c r="B199" s="32"/>
      <c r="C199" s="195" t="s">
        <v>257</v>
      </c>
      <c r="D199" s="195" t="s">
        <v>164</v>
      </c>
      <c r="E199" s="196" t="s">
        <v>258</v>
      </c>
      <c r="F199" s="197" t="s">
        <v>259</v>
      </c>
      <c r="G199" s="198" t="s">
        <v>173</v>
      </c>
      <c r="H199" s="199">
        <v>80.137</v>
      </c>
      <c r="I199" s="200"/>
      <c r="J199" s="200"/>
      <c r="K199" s="201">
        <f>ROUND(P199*H199,2)</f>
        <v>0</v>
      </c>
      <c r="L199" s="202"/>
      <c r="M199" s="36"/>
      <c r="N199" s="203" t="s">
        <v>1</v>
      </c>
      <c r="O199" s="204" t="s">
        <v>37</v>
      </c>
      <c r="P199" s="205">
        <f>I199+J199</f>
        <v>0</v>
      </c>
      <c r="Q199" s="205">
        <f>ROUND(I199*H199,2)</f>
        <v>0</v>
      </c>
      <c r="R199" s="205">
        <f>ROUND(J199*H199,2)</f>
        <v>0</v>
      </c>
      <c r="S199" s="72"/>
      <c r="T199" s="206">
        <f>S199*H199</f>
        <v>0</v>
      </c>
      <c r="U199" s="206">
        <v>0.99585999999999997</v>
      </c>
      <c r="V199" s="206">
        <f>U199*H199</f>
        <v>79.805232820000001</v>
      </c>
      <c r="W199" s="206">
        <v>0</v>
      </c>
      <c r="X199" s="207">
        <f>W199*H199</f>
        <v>0</v>
      </c>
      <c r="Y199" s="31"/>
      <c r="Z199" s="31"/>
      <c r="AA199" s="31"/>
      <c r="AB199" s="31"/>
      <c r="AC199" s="31"/>
      <c r="AD199" s="31"/>
      <c r="AE199" s="31"/>
      <c r="AR199" s="208" t="s">
        <v>168</v>
      </c>
      <c r="AT199" s="208" t="s">
        <v>164</v>
      </c>
      <c r="AU199" s="208" t="s">
        <v>169</v>
      </c>
      <c r="AY199" s="14" t="s">
        <v>162</v>
      </c>
      <c r="BE199" s="209">
        <f>IF(O199="základná",K199,0)</f>
        <v>0</v>
      </c>
      <c r="BF199" s="209">
        <f>IF(O199="znížená",K199,0)</f>
        <v>0</v>
      </c>
      <c r="BG199" s="209">
        <f>IF(O199="zákl. prenesená",K199,0)</f>
        <v>0</v>
      </c>
      <c r="BH199" s="209">
        <f>IF(O199="zníž. prenesená",K199,0)</f>
        <v>0</v>
      </c>
      <c r="BI199" s="209">
        <f>IF(O199="nulová",K199,0)</f>
        <v>0</v>
      </c>
      <c r="BJ199" s="14" t="s">
        <v>169</v>
      </c>
      <c r="BK199" s="209">
        <f>ROUND(P199*H199,2)</f>
        <v>0</v>
      </c>
      <c r="BL199" s="14" t="s">
        <v>168</v>
      </c>
      <c r="BM199" s="208" t="s">
        <v>260</v>
      </c>
    </row>
    <row r="200" spans="1:65" s="2" customFormat="1">
      <c r="A200" s="31"/>
      <c r="B200" s="32"/>
      <c r="C200" s="33"/>
      <c r="D200" s="210" t="s">
        <v>170</v>
      </c>
      <c r="E200" s="33"/>
      <c r="F200" s="211" t="s">
        <v>259</v>
      </c>
      <c r="G200" s="33"/>
      <c r="H200" s="33"/>
      <c r="I200" s="212"/>
      <c r="J200" s="212"/>
      <c r="K200" s="33"/>
      <c r="L200" s="33"/>
      <c r="M200" s="36"/>
      <c r="N200" s="213"/>
      <c r="O200" s="214"/>
      <c r="P200" s="72"/>
      <c r="Q200" s="72"/>
      <c r="R200" s="72"/>
      <c r="S200" s="72"/>
      <c r="T200" s="72"/>
      <c r="U200" s="72"/>
      <c r="V200" s="72"/>
      <c r="W200" s="72"/>
      <c r="X200" s="73"/>
      <c r="Y200" s="31"/>
      <c r="Z200" s="31"/>
      <c r="AA200" s="31"/>
      <c r="AB200" s="31"/>
      <c r="AC200" s="31"/>
      <c r="AD200" s="31"/>
      <c r="AE200" s="31"/>
      <c r="AT200" s="14" t="s">
        <v>170</v>
      </c>
      <c r="AU200" s="14" t="s">
        <v>169</v>
      </c>
    </row>
    <row r="201" spans="1:65" s="2" customFormat="1" ht="21.75" customHeight="1">
      <c r="A201" s="31"/>
      <c r="B201" s="32"/>
      <c r="C201" s="195" t="s">
        <v>206</v>
      </c>
      <c r="D201" s="195" t="s">
        <v>164</v>
      </c>
      <c r="E201" s="196" t="s">
        <v>261</v>
      </c>
      <c r="F201" s="197" t="s">
        <v>262</v>
      </c>
      <c r="G201" s="198" t="s">
        <v>240</v>
      </c>
      <c r="H201" s="199">
        <v>33</v>
      </c>
      <c r="I201" s="200"/>
      <c r="J201" s="200"/>
      <c r="K201" s="201">
        <f>ROUND(P201*H201,2)</f>
        <v>0</v>
      </c>
      <c r="L201" s="202"/>
      <c r="M201" s="36"/>
      <c r="N201" s="203" t="s">
        <v>1</v>
      </c>
      <c r="O201" s="204" t="s">
        <v>37</v>
      </c>
      <c r="P201" s="205">
        <f>I201+J201</f>
        <v>0</v>
      </c>
      <c r="Q201" s="205">
        <f>ROUND(I201*H201,2)</f>
        <v>0</v>
      </c>
      <c r="R201" s="205">
        <f>ROUND(J201*H201,2)</f>
        <v>0</v>
      </c>
      <c r="S201" s="72"/>
      <c r="T201" s="206">
        <f>S201*H201</f>
        <v>0</v>
      </c>
      <c r="U201" s="206">
        <v>3.8500000000000001E-3</v>
      </c>
      <c r="V201" s="206">
        <f>U201*H201</f>
        <v>0.12705</v>
      </c>
      <c r="W201" s="206">
        <v>0</v>
      </c>
      <c r="X201" s="207">
        <f>W201*H201</f>
        <v>0</v>
      </c>
      <c r="Y201" s="31"/>
      <c r="Z201" s="31"/>
      <c r="AA201" s="31"/>
      <c r="AB201" s="31"/>
      <c r="AC201" s="31"/>
      <c r="AD201" s="31"/>
      <c r="AE201" s="31"/>
      <c r="AR201" s="208" t="s">
        <v>168</v>
      </c>
      <c r="AT201" s="208" t="s">
        <v>164</v>
      </c>
      <c r="AU201" s="208" t="s">
        <v>169</v>
      </c>
      <c r="AY201" s="14" t="s">
        <v>162</v>
      </c>
      <c r="BE201" s="209">
        <f>IF(O201="základná",K201,0)</f>
        <v>0</v>
      </c>
      <c r="BF201" s="209">
        <f>IF(O201="znížená",K201,0)</f>
        <v>0</v>
      </c>
      <c r="BG201" s="209">
        <f>IF(O201="zákl. prenesená",K201,0)</f>
        <v>0</v>
      </c>
      <c r="BH201" s="209">
        <f>IF(O201="zníž. prenesená",K201,0)</f>
        <v>0</v>
      </c>
      <c r="BI201" s="209">
        <f>IF(O201="nulová",K201,0)</f>
        <v>0</v>
      </c>
      <c r="BJ201" s="14" t="s">
        <v>169</v>
      </c>
      <c r="BK201" s="209">
        <f>ROUND(P201*H201,2)</f>
        <v>0</v>
      </c>
      <c r="BL201" s="14" t="s">
        <v>168</v>
      </c>
      <c r="BM201" s="208" t="s">
        <v>263</v>
      </c>
    </row>
    <row r="202" spans="1:65" s="2" customFormat="1">
      <c r="A202" s="31"/>
      <c r="B202" s="32"/>
      <c r="C202" s="33"/>
      <c r="D202" s="210" t="s">
        <v>170</v>
      </c>
      <c r="E202" s="33"/>
      <c r="F202" s="211" t="s">
        <v>262</v>
      </c>
      <c r="G202" s="33"/>
      <c r="H202" s="33"/>
      <c r="I202" s="212"/>
      <c r="J202" s="212"/>
      <c r="K202" s="33"/>
      <c r="L202" s="33"/>
      <c r="M202" s="36"/>
      <c r="N202" s="213"/>
      <c r="O202" s="214"/>
      <c r="P202" s="72"/>
      <c r="Q202" s="72"/>
      <c r="R202" s="72"/>
      <c r="S202" s="72"/>
      <c r="T202" s="72"/>
      <c r="U202" s="72"/>
      <c r="V202" s="72"/>
      <c r="W202" s="72"/>
      <c r="X202" s="73"/>
      <c r="Y202" s="31"/>
      <c r="Z202" s="31"/>
      <c r="AA202" s="31"/>
      <c r="AB202" s="31"/>
      <c r="AC202" s="31"/>
      <c r="AD202" s="31"/>
      <c r="AE202" s="31"/>
      <c r="AT202" s="14" t="s">
        <v>170</v>
      </c>
      <c r="AU202" s="14" t="s">
        <v>169</v>
      </c>
    </row>
    <row r="203" spans="1:65" s="2" customFormat="1" ht="16.5" customHeight="1">
      <c r="A203" s="31"/>
      <c r="B203" s="32"/>
      <c r="C203" s="215" t="s">
        <v>264</v>
      </c>
      <c r="D203" s="215" t="s">
        <v>195</v>
      </c>
      <c r="E203" s="216" t="s">
        <v>265</v>
      </c>
      <c r="F203" s="217" t="s">
        <v>266</v>
      </c>
      <c r="G203" s="218" t="s">
        <v>240</v>
      </c>
      <c r="H203" s="219">
        <v>2</v>
      </c>
      <c r="I203" s="220"/>
      <c r="J203" s="221"/>
      <c r="K203" s="222">
        <f>ROUND(P203*H203,2)</f>
        <v>0</v>
      </c>
      <c r="L203" s="221"/>
      <c r="M203" s="223"/>
      <c r="N203" s="224" t="s">
        <v>1</v>
      </c>
      <c r="O203" s="204" t="s">
        <v>37</v>
      </c>
      <c r="P203" s="205">
        <f>I203+J203</f>
        <v>0</v>
      </c>
      <c r="Q203" s="205">
        <f>ROUND(I203*H203,2)</f>
        <v>0</v>
      </c>
      <c r="R203" s="205">
        <f>ROUND(J203*H203,2)</f>
        <v>0</v>
      </c>
      <c r="S203" s="72"/>
      <c r="T203" s="206">
        <f>S203*H203</f>
        <v>0</v>
      </c>
      <c r="U203" s="206">
        <v>1.1900000000000001E-2</v>
      </c>
      <c r="V203" s="206">
        <f>U203*H203</f>
        <v>2.3800000000000002E-2</v>
      </c>
      <c r="W203" s="206">
        <v>0</v>
      </c>
      <c r="X203" s="207">
        <f>W203*H203</f>
        <v>0</v>
      </c>
      <c r="Y203" s="31"/>
      <c r="Z203" s="31"/>
      <c r="AA203" s="31"/>
      <c r="AB203" s="31"/>
      <c r="AC203" s="31"/>
      <c r="AD203" s="31"/>
      <c r="AE203" s="31"/>
      <c r="AR203" s="208" t="s">
        <v>180</v>
      </c>
      <c r="AT203" s="208" t="s">
        <v>195</v>
      </c>
      <c r="AU203" s="208" t="s">
        <v>169</v>
      </c>
      <c r="AY203" s="14" t="s">
        <v>162</v>
      </c>
      <c r="BE203" s="209">
        <f>IF(O203="základná",K203,0)</f>
        <v>0</v>
      </c>
      <c r="BF203" s="209">
        <f>IF(O203="znížená",K203,0)</f>
        <v>0</v>
      </c>
      <c r="BG203" s="209">
        <f>IF(O203="zákl. prenesená",K203,0)</f>
        <v>0</v>
      </c>
      <c r="BH203" s="209">
        <f>IF(O203="zníž. prenesená",K203,0)</f>
        <v>0</v>
      </c>
      <c r="BI203" s="209">
        <f>IF(O203="nulová",K203,0)</f>
        <v>0</v>
      </c>
      <c r="BJ203" s="14" t="s">
        <v>169</v>
      </c>
      <c r="BK203" s="209">
        <f>ROUND(P203*H203,2)</f>
        <v>0</v>
      </c>
      <c r="BL203" s="14" t="s">
        <v>168</v>
      </c>
      <c r="BM203" s="208" t="s">
        <v>267</v>
      </c>
    </row>
    <row r="204" spans="1:65" s="2" customFormat="1">
      <c r="A204" s="31"/>
      <c r="B204" s="32"/>
      <c r="C204" s="33"/>
      <c r="D204" s="210" t="s">
        <v>170</v>
      </c>
      <c r="E204" s="33"/>
      <c r="F204" s="211" t="s">
        <v>266</v>
      </c>
      <c r="G204" s="33"/>
      <c r="H204" s="33"/>
      <c r="I204" s="212"/>
      <c r="J204" s="212"/>
      <c r="K204" s="33"/>
      <c r="L204" s="33"/>
      <c r="M204" s="36"/>
      <c r="N204" s="213"/>
      <c r="O204" s="214"/>
      <c r="P204" s="72"/>
      <c r="Q204" s="72"/>
      <c r="R204" s="72"/>
      <c r="S204" s="72"/>
      <c r="T204" s="72"/>
      <c r="U204" s="72"/>
      <c r="V204" s="72"/>
      <c r="W204" s="72"/>
      <c r="X204" s="73"/>
      <c r="Y204" s="31"/>
      <c r="Z204" s="31"/>
      <c r="AA204" s="31"/>
      <c r="AB204" s="31"/>
      <c r="AC204" s="31"/>
      <c r="AD204" s="31"/>
      <c r="AE204" s="31"/>
      <c r="AT204" s="14" t="s">
        <v>170</v>
      </c>
      <c r="AU204" s="14" t="s">
        <v>169</v>
      </c>
    </row>
    <row r="205" spans="1:65" s="2" customFormat="1" ht="16.5" customHeight="1">
      <c r="A205" s="31"/>
      <c r="B205" s="32"/>
      <c r="C205" s="215" t="s">
        <v>209</v>
      </c>
      <c r="D205" s="215" t="s">
        <v>195</v>
      </c>
      <c r="E205" s="216" t="s">
        <v>268</v>
      </c>
      <c r="F205" s="217" t="s">
        <v>269</v>
      </c>
      <c r="G205" s="218" t="s">
        <v>240</v>
      </c>
      <c r="H205" s="219">
        <v>9</v>
      </c>
      <c r="I205" s="220"/>
      <c r="J205" s="221"/>
      <c r="K205" s="222">
        <f>ROUND(P205*H205,2)</f>
        <v>0</v>
      </c>
      <c r="L205" s="221"/>
      <c r="M205" s="223"/>
      <c r="N205" s="224" t="s">
        <v>1</v>
      </c>
      <c r="O205" s="204" t="s">
        <v>37</v>
      </c>
      <c r="P205" s="205">
        <f>I205+J205</f>
        <v>0</v>
      </c>
      <c r="Q205" s="205">
        <f>ROUND(I205*H205,2)</f>
        <v>0</v>
      </c>
      <c r="R205" s="205">
        <f>ROUND(J205*H205,2)</f>
        <v>0</v>
      </c>
      <c r="S205" s="72"/>
      <c r="T205" s="206">
        <f>S205*H205</f>
        <v>0</v>
      </c>
      <c r="U205" s="206">
        <v>1.4E-2</v>
      </c>
      <c r="V205" s="206">
        <f>U205*H205</f>
        <v>0.126</v>
      </c>
      <c r="W205" s="206">
        <v>0</v>
      </c>
      <c r="X205" s="207">
        <f>W205*H205</f>
        <v>0</v>
      </c>
      <c r="Y205" s="31"/>
      <c r="Z205" s="31"/>
      <c r="AA205" s="31"/>
      <c r="AB205" s="31"/>
      <c r="AC205" s="31"/>
      <c r="AD205" s="31"/>
      <c r="AE205" s="31"/>
      <c r="AR205" s="208" t="s">
        <v>180</v>
      </c>
      <c r="AT205" s="208" t="s">
        <v>195</v>
      </c>
      <c r="AU205" s="208" t="s">
        <v>169</v>
      </c>
      <c r="AY205" s="14" t="s">
        <v>162</v>
      </c>
      <c r="BE205" s="209">
        <f>IF(O205="základná",K205,0)</f>
        <v>0</v>
      </c>
      <c r="BF205" s="209">
        <f>IF(O205="znížená",K205,0)</f>
        <v>0</v>
      </c>
      <c r="BG205" s="209">
        <f>IF(O205="zákl. prenesená",K205,0)</f>
        <v>0</v>
      </c>
      <c r="BH205" s="209">
        <f>IF(O205="zníž. prenesená",K205,0)</f>
        <v>0</v>
      </c>
      <c r="BI205" s="209">
        <f>IF(O205="nulová",K205,0)</f>
        <v>0</v>
      </c>
      <c r="BJ205" s="14" t="s">
        <v>169</v>
      </c>
      <c r="BK205" s="209">
        <f>ROUND(P205*H205,2)</f>
        <v>0</v>
      </c>
      <c r="BL205" s="14" t="s">
        <v>168</v>
      </c>
      <c r="BM205" s="208" t="s">
        <v>270</v>
      </c>
    </row>
    <row r="206" spans="1:65" s="2" customFormat="1">
      <c r="A206" s="31"/>
      <c r="B206" s="32"/>
      <c r="C206" s="33"/>
      <c r="D206" s="210" t="s">
        <v>170</v>
      </c>
      <c r="E206" s="33"/>
      <c r="F206" s="211" t="s">
        <v>269</v>
      </c>
      <c r="G206" s="33"/>
      <c r="H206" s="33"/>
      <c r="I206" s="212"/>
      <c r="J206" s="212"/>
      <c r="K206" s="33"/>
      <c r="L206" s="33"/>
      <c r="M206" s="36"/>
      <c r="N206" s="213"/>
      <c r="O206" s="214"/>
      <c r="P206" s="72"/>
      <c r="Q206" s="72"/>
      <c r="R206" s="72"/>
      <c r="S206" s="72"/>
      <c r="T206" s="72"/>
      <c r="U206" s="72"/>
      <c r="V206" s="72"/>
      <c r="W206" s="72"/>
      <c r="X206" s="73"/>
      <c r="Y206" s="31"/>
      <c r="Z206" s="31"/>
      <c r="AA206" s="31"/>
      <c r="AB206" s="31"/>
      <c r="AC206" s="31"/>
      <c r="AD206" s="31"/>
      <c r="AE206" s="31"/>
      <c r="AT206" s="14" t="s">
        <v>170</v>
      </c>
      <c r="AU206" s="14" t="s">
        <v>169</v>
      </c>
    </row>
    <row r="207" spans="1:65" s="2" customFormat="1" ht="21.75" customHeight="1">
      <c r="A207" s="31"/>
      <c r="B207" s="32"/>
      <c r="C207" s="215" t="s">
        <v>271</v>
      </c>
      <c r="D207" s="215" t="s">
        <v>195</v>
      </c>
      <c r="E207" s="216" t="s">
        <v>272</v>
      </c>
      <c r="F207" s="217" t="s">
        <v>273</v>
      </c>
      <c r="G207" s="218" t="s">
        <v>240</v>
      </c>
      <c r="H207" s="219">
        <v>22</v>
      </c>
      <c r="I207" s="220"/>
      <c r="J207" s="221"/>
      <c r="K207" s="222">
        <f>ROUND(P207*H207,2)</f>
        <v>0</v>
      </c>
      <c r="L207" s="221"/>
      <c r="M207" s="223"/>
      <c r="N207" s="224" t="s">
        <v>1</v>
      </c>
      <c r="O207" s="204" t="s">
        <v>37</v>
      </c>
      <c r="P207" s="205">
        <f>I207+J207</f>
        <v>0</v>
      </c>
      <c r="Q207" s="205">
        <f>ROUND(I207*H207,2)</f>
        <v>0</v>
      </c>
      <c r="R207" s="205">
        <f>ROUND(J207*H207,2)</f>
        <v>0</v>
      </c>
      <c r="S207" s="72"/>
      <c r="T207" s="206">
        <f>S207*H207</f>
        <v>0</v>
      </c>
      <c r="U207" s="206">
        <v>3.9E-2</v>
      </c>
      <c r="V207" s="206">
        <f>U207*H207</f>
        <v>0.85799999999999998</v>
      </c>
      <c r="W207" s="206">
        <v>0</v>
      </c>
      <c r="X207" s="207">
        <f>W207*H207</f>
        <v>0</v>
      </c>
      <c r="Y207" s="31"/>
      <c r="Z207" s="31"/>
      <c r="AA207" s="31"/>
      <c r="AB207" s="31"/>
      <c r="AC207" s="31"/>
      <c r="AD207" s="31"/>
      <c r="AE207" s="31"/>
      <c r="AR207" s="208" t="s">
        <v>180</v>
      </c>
      <c r="AT207" s="208" t="s">
        <v>195</v>
      </c>
      <c r="AU207" s="208" t="s">
        <v>169</v>
      </c>
      <c r="AY207" s="14" t="s">
        <v>162</v>
      </c>
      <c r="BE207" s="209">
        <f>IF(O207="základná",K207,0)</f>
        <v>0</v>
      </c>
      <c r="BF207" s="209">
        <f>IF(O207="znížená",K207,0)</f>
        <v>0</v>
      </c>
      <c r="BG207" s="209">
        <f>IF(O207="zákl. prenesená",K207,0)</f>
        <v>0</v>
      </c>
      <c r="BH207" s="209">
        <f>IF(O207="zníž. prenesená",K207,0)</f>
        <v>0</v>
      </c>
      <c r="BI207" s="209">
        <f>IF(O207="nulová",K207,0)</f>
        <v>0</v>
      </c>
      <c r="BJ207" s="14" t="s">
        <v>169</v>
      </c>
      <c r="BK207" s="209">
        <f>ROUND(P207*H207,2)</f>
        <v>0</v>
      </c>
      <c r="BL207" s="14" t="s">
        <v>168</v>
      </c>
      <c r="BM207" s="208" t="s">
        <v>274</v>
      </c>
    </row>
    <row r="208" spans="1:65" s="2" customFormat="1">
      <c r="A208" s="31"/>
      <c r="B208" s="32"/>
      <c r="C208" s="33"/>
      <c r="D208" s="210" t="s">
        <v>170</v>
      </c>
      <c r="E208" s="33"/>
      <c r="F208" s="211" t="s">
        <v>273</v>
      </c>
      <c r="G208" s="33"/>
      <c r="H208" s="33"/>
      <c r="I208" s="212"/>
      <c r="J208" s="212"/>
      <c r="K208" s="33"/>
      <c r="L208" s="33"/>
      <c r="M208" s="36"/>
      <c r="N208" s="213"/>
      <c r="O208" s="214"/>
      <c r="P208" s="72"/>
      <c r="Q208" s="72"/>
      <c r="R208" s="72"/>
      <c r="S208" s="72"/>
      <c r="T208" s="72"/>
      <c r="U208" s="72"/>
      <c r="V208" s="72"/>
      <c r="W208" s="72"/>
      <c r="X208" s="73"/>
      <c r="Y208" s="31"/>
      <c r="Z208" s="31"/>
      <c r="AA208" s="31"/>
      <c r="AB208" s="31"/>
      <c r="AC208" s="31"/>
      <c r="AD208" s="31"/>
      <c r="AE208" s="31"/>
      <c r="AT208" s="14" t="s">
        <v>170</v>
      </c>
      <c r="AU208" s="14" t="s">
        <v>169</v>
      </c>
    </row>
    <row r="209" spans="1:65" s="2" customFormat="1" ht="24.2" customHeight="1">
      <c r="A209" s="31"/>
      <c r="B209" s="32"/>
      <c r="C209" s="195" t="s">
        <v>213</v>
      </c>
      <c r="D209" s="195" t="s">
        <v>164</v>
      </c>
      <c r="E209" s="196" t="s">
        <v>275</v>
      </c>
      <c r="F209" s="197" t="s">
        <v>276</v>
      </c>
      <c r="G209" s="198" t="s">
        <v>240</v>
      </c>
      <c r="H209" s="199">
        <v>32</v>
      </c>
      <c r="I209" s="200"/>
      <c r="J209" s="200"/>
      <c r="K209" s="201">
        <f>ROUND(P209*H209,2)</f>
        <v>0</v>
      </c>
      <c r="L209" s="202"/>
      <c r="M209" s="36"/>
      <c r="N209" s="203" t="s">
        <v>1</v>
      </c>
      <c r="O209" s="204" t="s">
        <v>37</v>
      </c>
      <c r="P209" s="205">
        <f>I209+J209</f>
        <v>0</v>
      </c>
      <c r="Q209" s="205">
        <f>ROUND(I209*H209,2)</f>
        <v>0</v>
      </c>
      <c r="R209" s="205">
        <f>ROUND(J209*H209,2)</f>
        <v>0</v>
      </c>
      <c r="S209" s="72"/>
      <c r="T209" s="206">
        <f>S209*H209</f>
        <v>0</v>
      </c>
      <c r="U209" s="206">
        <v>3.8500000000000001E-3</v>
      </c>
      <c r="V209" s="206">
        <f>U209*H209</f>
        <v>0.1232</v>
      </c>
      <c r="W209" s="206">
        <v>0</v>
      </c>
      <c r="X209" s="207">
        <f>W209*H209</f>
        <v>0</v>
      </c>
      <c r="Y209" s="31"/>
      <c r="Z209" s="31"/>
      <c r="AA209" s="31"/>
      <c r="AB209" s="31"/>
      <c r="AC209" s="31"/>
      <c r="AD209" s="31"/>
      <c r="AE209" s="31"/>
      <c r="AR209" s="208" t="s">
        <v>168</v>
      </c>
      <c r="AT209" s="208" t="s">
        <v>164</v>
      </c>
      <c r="AU209" s="208" t="s">
        <v>169</v>
      </c>
      <c r="AY209" s="14" t="s">
        <v>162</v>
      </c>
      <c r="BE209" s="209">
        <f>IF(O209="základná",K209,0)</f>
        <v>0</v>
      </c>
      <c r="BF209" s="209">
        <f>IF(O209="znížená",K209,0)</f>
        <v>0</v>
      </c>
      <c r="BG209" s="209">
        <f>IF(O209="zákl. prenesená",K209,0)</f>
        <v>0</v>
      </c>
      <c r="BH209" s="209">
        <f>IF(O209="zníž. prenesená",K209,0)</f>
        <v>0</v>
      </c>
      <c r="BI209" s="209">
        <f>IF(O209="nulová",K209,0)</f>
        <v>0</v>
      </c>
      <c r="BJ209" s="14" t="s">
        <v>169</v>
      </c>
      <c r="BK209" s="209">
        <f>ROUND(P209*H209,2)</f>
        <v>0</v>
      </c>
      <c r="BL209" s="14" t="s">
        <v>168</v>
      </c>
      <c r="BM209" s="208" t="s">
        <v>277</v>
      </c>
    </row>
    <row r="210" spans="1:65" s="2" customFormat="1">
      <c r="A210" s="31"/>
      <c r="B210" s="32"/>
      <c r="C210" s="33"/>
      <c r="D210" s="210" t="s">
        <v>170</v>
      </c>
      <c r="E210" s="33"/>
      <c r="F210" s="211" t="s">
        <v>276</v>
      </c>
      <c r="G210" s="33"/>
      <c r="H210" s="33"/>
      <c r="I210" s="212"/>
      <c r="J210" s="212"/>
      <c r="K210" s="33"/>
      <c r="L210" s="33"/>
      <c r="M210" s="36"/>
      <c r="N210" s="213"/>
      <c r="O210" s="214"/>
      <c r="P210" s="72"/>
      <c r="Q210" s="72"/>
      <c r="R210" s="72"/>
      <c r="S210" s="72"/>
      <c r="T210" s="72"/>
      <c r="U210" s="72"/>
      <c r="V210" s="72"/>
      <c r="W210" s="72"/>
      <c r="X210" s="73"/>
      <c r="Y210" s="31"/>
      <c r="Z210" s="31"/>
      <c r="AA210" s="31"/>
      <c r="AB210" s="31"/>
      <c r="AC210" s="31"/>
      <c r="AD210" s="31"/>
      <c r="AE210" s="31"/>
      <c r="AT210" s="14" t="s">
        <v>170</v>
      </c>
      <c r="AU210" s="14" t="s">
        <v>169</v>
      </c>
    </row>
    <row r="211" spans="1:65" s="2" customFormat="1" ht="16.5" customHeight="1">
      <c r="A211" s="31"/>
      <c r="B211" s="32"/>
      <c r="C211" s="215" t="s">
        <v>278</v>
      </c>
      <c r="D211" s="215" t="s">
        <v>195</v>
      </c>
      <c r="E211" s="216" t="s">
        <v>279</v>
      </c>
      <c r="F211" s="217" t="s">
        <v>280</v>
      </c>
      <c r="G211" s="218" t="s">
        <v>240</v>
      </c>
      <c r="H211" s="219">
        <v>17</v>
      </c>
      <c r="I211" s="220"/>
      <c r="J211" s="221"/>
      <c r="K211" s="222">
        <f>ROUND(P211*H211,2)</f>
        <v>0</v>
      </c>
      <c r="L211" s="221"/>
      <c r="M211" s="223"/>
      <c r="N211" s="224" t="s">
        <v>1</v>
      </c>
      <c r="O211" s="204" t="s">
        <v>37</v>
      </c>
      <c r="P211" s="205">
        <f>I211+J211</f>
        <v>0</v>
      </c>
      <c r="Q211" s="205">
        <f>ROUND(I211*H211,2)</f>
        <v>0</v>
      </c>
      <c r="R211" s="205">
        <f>ROUND(J211*H211,2)</f>
        <v>0</v>
      </c>
      <c r="S211" s="72"/>
      <c r="T211" s="206">
        <f>S211*H211</f>
        <v>0</v>
      </c>
      <c r="U211" s="206">
        <v>1.7500000000000002E-2</v>
      </c>
      <c r="V211" s="206">
        <f>U211*H211</f>
        <v>0.29750000000000004</v>
      </c>
      <c r="W211" s="206">
        <v>0</v>
      </c>
      <c r="X211" s="207">
        <f>W211*H211</f>
        <v>0</v>
      </c>
      <c r="Y211" s="31"/>
      <c r="Z211" s="31"/>
      <c r="AA211" s="31"/>
      <c r="AB211" s="31"/>
      <c r="AC211" s="31"/>
      <c r="AD211" s="31"/>
      <c r="AE211" s="31"/>
      <c r="AR211" s="208" t="s">
        <v>180</v>
      </c>
      <c r="AT211" s="208" t="s">
        <v>195</v>
      </c>
      <c r="AU211" s="208" t="s">
        <v>169</v>
      </c>
      <c r="AY211" s="14" t="s">
        <v>162</v>
      </c>
      <c r="BE211" s="209">
        <f>IF(O211="základná",K211,0)</f>
        <v>0</v>
      </c>
      <c r="BF211" s="209">
        <f>IF(O211="znížená",K211,0)</f>
        <v>0</v>
      </c>
      <c r="BG211" s="209">
        <f>IF(O211="zákl. prenesená",K211,0)</f>
        <v>0</v>
      </c>
      <c r="BH211" s="209">
        <f>IF(O211="zníž. prenesená",K211,0)</f>
        <v>0</v>
      </c>
      <c r="BI211" s="209">
        <f>IF(O211="nulová",K211,0)</f>
        <v>0</v>
      </c>
      <c r="BJ211" s="14" t="s">
        <v>169</v>
      </c>
      <c r="BK211" s="209">
        <f>ROUND(P211*H211,2)</f>
        <v>0</v>
      </c>
      <c r="BL211" s="14" t="s">
        <v>168</v>
      </c>
      <c r="BM211" s="208" t="s">
        <v>281</v>
      </c>
    </row>
    <row r="212" spans="1:65" s="2" customFormat="1">
      <c r="A212" s="31"/>
      <c r="B212" s="32"/>
      <c r="C212" s="33"/>
      <c r="D212" s="210" t="s">
        <v>170</v>
      </c>
      <c r="E212" s="33"/>
      <c r="F212" s="211" t="s">
        <v>280</v>
      </c>
      <c r="G212" s="33"/>
      <c r="H212" s="33"/>
      <c r="I212" s="212"/>
      <c r="J212" s="212"/>
      <c r="K212" s="33"/>
      <c r="L212" s="33"/>
      <c r="M212" s="36"/>
      <c r="N212" s="213"/>
      <c r="O212" s="214"/>
      <c r="P212" s="72"/>
      <c r="Q212" s="72"/>
      <c r="R212" s="72"/>
      <c r="S212" s="72"/>
      <c r="T212" s="72"/>
      <c r="U212" s="72"/>
      <c r="V212" s="72"/>
      <c r="W212" s="72"/>
      <c r="X212" s="73"/>
      <c r="Y212" s="31"/>
      <c r="Z212" s="31"/>
      <c r="AA212" s="31"/>
      <c r="AB212" s="31"/>
      <c r="AC212" s="31"/>
      <c r="AD212" s="31"/>
      <c r="AE212" s="31"/>
      <c r="AT212" s="14" t="s">
        <v>170</v>
      </c>
      <c r="AU212" s="14" t="s">
        <v>169</v>
      </c>
    </row>
    <row r="213" spans="1:65" s="2" customFormat="1" ht="21.75" customHeight="1">
      <c r="A213" s="31"/>
      <c r="B213" s="32"/>
      <c r="C213" s="215" t="s">
        <v>233</v>
      </c>
      <c r="D213" s="215" t="s">
        <v>195</v>
      </c>
      <c r="E213" s="216" t="s">
        <v>282</v>
      </c>
      <c r="F213" s="217" t="s">
        <v>283</v>
      </c>
      <c r="G213" s="218" t="s">
        <v>240</v>
      </c>
      <c r="H213" s="219">
        <v>3</v>
      </c>
      <c r="I213" s="220"/>
      <c r="J213" s="221"/>
      <c r="K213" s="222">
        <f>ROUND(P213*H213,2)</f>
        <v>0</v>
      </c>
      <c r="L213" s="221"/>
      <c r="M213" s="223"/>
      <c r="N213" s="224" t="s">
        <v>1</v>
      </c>
      <c r="O213" s="204" t="s">
        <v>37</v>
      </c>
      <c r="P213" s="205">
        <f>I213+J213</f>
        <v>0</v>
      </c>
      <c r="Q213" s="205">
        <f>ROUND(I213*H213,2)</f>
        <v>0</v>
      </c>
      <c r="R213" s="205">
        <f>ROUND(J213*H213,2)</f>
        <v>0</v>
      </c>
      <c r="S213" s="72"/>
      <c r="T213" s="206">
        <f>S213*H213</f>
        <v>0</v>
      </c>
      <c r="U213" s="206">
        <v>4.8750000000000002E-2</v>
      </c>
      <c r="V213" s="206">
        <f>U213*H213</f>
        <v>0.14624999999999999</v>
      </c>
      <c r="W213" s="206">
        <v>0</v>
      </c>
      <c r="X213" s="207">
        <f>W213*H213</f>
        <v>0</v>
      </c>
      <c r="Y213" s="31"/>
      <c r="Z213" s="31"/>
      <c r="AA213" s="31"/>
      <c r="AB213" s="31"/>
      <c r="AC213" s="31"/>
      <c r="AD213" s="31"/>
      <c r="AE213" s="31"/>
      <c r="AR213" s="208" t="s">
        <v>180</v>
      </c>
      <c r="AT213" s="208" t="s">
        <v>195</v>
      </c>
      <c r="AU213" s="208" t="s">
        <v>169</v>
      </c>
      <c r="AY213" s="14" t="s">
        <v>162</v>
      </c>
      <c r="BE213" s="209">
        <f>IF(O213="základná",K213,0)</f>
        <v>0</v>
      </c>
      <c r="BF213" s="209">
        <f>IF(O213="znížená",K213,0)</f>
        <v>0</v>
      </c>
      <c r="BG213" s="209">
        <f>IF(O213="zákl. prenesená",K213,0)</f>
        <v>0</v>
      </c>
      <c r="BH213" s="209">
        <f>IF(O213="zníž. prenesená",K213,0)</f>
        <v>0</v>
      </c>
      <c r="BI213" s="209">
        <f>IF(O213="nulová",K213,0)</f>
        <v>0</v>
      </c>
      <c r="BJ213" s="14" t="s">
        <v>169</v>
      </c>
      <c r="BK213" s="209">
        <f>ROUND(P213*H213,2)</f>
        <v>0</v>
      </c>
      <c r="BL213" s="14" t="s">
        <v>168</v>
      </c>
      <c r="BM213" s="208" t="s">
        <v>284</v>
      </c>
    </row>
    <row r="214" spans="1:65" s="2" customFormat="1">
      <c r="A214" s="31"/>
      <c r="B214" s="32"/>
      <c r="C214" s="33"/>
      <c r="D214" s="210" t="s">
        <v>170</v>
      </c>
      <c r="E214" s="33"/>
      <c r="F214" s="211" t="s">
        <v>283</v>
      </c>
      <c r="G214" s="33"/>
      <c r="H214" s="33"/>
      <c r="I214" s="212"/>
      <c r="J214" s="212"/>
      <c r="K214" s="33"/>
      <c r="L214" s="33"/>
      <c r="M214" s="36"/>
      <c r="N214" s="213"/>
      <c r="O214" s="214"/>
      <c r="P214" s="72"/>
      <c r="Q214" s="72"/>
      <c r="R214" s="72"/>
      <c r="S214" s="72"/>
      <c r="T214" s="72"/>
      <c r="U214" s="72"/>
      <c r="V214" s="72"/>
      <c r="W214" s="72"/>
      <c r="X214" s="73"/>
      <c r="Y214" s="31"/>
      <c r="Z214" s="31"/>
      <c r="AA214" s="31"/>
      <c r="AB214" s="31"/>
      <c r="AC214" s="31"/>
      <c r="AD214" s="31"/>
      <c r="AE214" s="31"/>
      <c r="AT214" s="14" t="s">
        <v>170</v>
      </c>
      <c r="AU214" s="14" t="s">
        <v>169</v>
      </c>
    </row>
    <row r="215" spans="1:65" s="2" customFormat="1" ht="21.75" customHeight="1">
      <c r="A215" s="31"/>
      <c r="B215" s="32"/>
      <c r="C215" s="215" t="s">
        <v>285</v>
      </c>
      <c r="D215" s="215" t="s">
        <v>195</v>
      </c>
      <c r="E215" s="216" t="s">
        <v>286</v>
      </c>
      <c r="F215" s="217" t="s">
        <v>287</v>
      </c>
      <c r="G215" s="218" t="s">
        <v>240</v>
      </c>
      <c r="H215" s="219">
        <v>8</v>
      </c>
      <c r="I215" s="220"/>
      <c r="J215" s="221"/>
      <c r="K215" s="222">
        <f>ROUND(P215*H215,2)</f>
        <v>0</v>
      </c>
      <c r="L215" s="221"/>
      <c r="M215" s="223"/>
      <c r="N215" s="224" t="s">
        <v>1</v>
      </c>
      <c r="O215" s="204" t="s">
        <v>37</v>
      </c>
      <c r="P215" s="205">
        <f>I215+J215</f>
        <v>0</v>
      </c>
      <c r="Q215" s="205">
        <f>ROUND(I215*H215,2)</f>
        <v>0</v>
      </c>
      <c r="R215" s="205">
        <f>ROUND(J215*H215,2)</f>
        <v>0</v>
      </c>
      <c r="S215" s="72"/>
      <c r="T215" s="206">
        <f>S215*H215</f>
        <v>0</v>
      </c>
      <c r="U215" s="206">
        <v>5.8500000000000003E-2</v>
      </c>
      <c r="V215" s="206">
        <f>U215*H215</f>
        <v>0.46800000000000003</v>
      </c>
      <c r="W215" s="206">
        <v>0</v>
      </c>
      <c r="X215" s="207">
        <f>W215*H215</f>
        <v>0</v>
      </c>
      <c r="Y215" s="31"/>
      <c r="Z215" s="31"/>
      <c r="AA215" s="31"/>
      <c r="AB215" s="31"/>
      <c r="AC215" s="31"/>
      <c r="AD215" s="31"/>
      <c r="AE215" s="31"/>
      <c r="AR215" s="208" t="s">
        <v>180</v>
      </c>
      <c r="AT215" s="208" t="s">
        <v>195</v>
      </c>
      <c r="AU215" s="208" t="s">
        <v>169</v>
      </c>
      <c r="AY215" s="14" t="s">
        <v>162</v>
      </c>
      <c r="BE215" s="209">
        <f>IF(O215="základná",K215,0)</f>
        <v>0</v>
      </c>
      <c r="BF215" s="209">
        <f>IF(O215="znížená",K215,0)</f>
        <v>0</v>
      </c>
      <c r="BG215" s="209">
        <f>IF(O215="zákl. prenesená",K215,0)</f>
        <v>0</v>
      </c>
      <c r="BH215" s="209">
        <f>IF(O215="zníž. prenesená",K215,0)</f>
        <v>0</v>
      </c>
      <c r="BI215" s="209">
        <f>IF(O215="nulová",K215,0)</f>
        <v>0</v>
      </c>
      <c r="BJ215" s="14" t="s">
        <v>169</v>
      </c>
      <c r="BK215" s="209">
        <f>ROUND(P215*H215,2)</f>
        <v>0</v>
      </c>
      <c r="BL215" s="14" t="s">
        <v>168</v>
      </c>
      <c r="BM215" s="208" t="s">
        <v>288</v>
      </c>
    </row>
    <row r="216" spans="1:65" s="2" customFormat="1">
      <c r="A216" s="31"/>
      <c r="B216" s="32"/>
      <c r="C216" s="33"/>
      <c r="D216" s="210" t="s">
        <v>170</v>
      </c>
      <c r="E216" s="33"/>
      <c r="F216" s="211" t="s">
        <v>287</v>
      </c>
      <c r="G216" s="33"/>
      <c r="H216" s="33"/>
      <c r="I216" s="212"/>
      <c r="J216" s="212"/>
      <c r="K216" s="33"/>
      <c r="L216" s="33"/>
      <c r="M216" s="36"/>
      <c r="N216" s="213"/>
      <c r="O216" s="214"/>
      <c r="P216" s="72"/>
      <c r="Q216" s="72"/>
      <c r="R216" s="72"/>
      <c r="S216" s="72"/>
      <c r="T216" s="72"/>
      <c r="U216" s="72"/>
      <c r="V216" s="72"/>
      <c r="W216" s="72"/>
      <c r="X216" s="73"/>
      <c r="Y216" s="31"/>
      <c r="Z216" s="31"/>
      <c r="AA216" s="31"/>
      <c r="AB216" s="31"/>
      <c r="AC216" s="31"/>
      <c r="AD216" s="31"/>
      <c r="AE216" s="31"/>
      <c r="AT216" s="14" t="s">
        <v>170</v>
      </c>
      <c r="AU216" s="14" t="s">
        <v>169</v>
      </c>
    </row>
    <row r="217" spans="1:65" s="2" customFormat="1" ht="21.75" customHeight="1">
      <c r="A217" s="31"/>
      <c r="B217" s="32"/>
      <c r="C217" s="215" t="s">
        <v>237</v>
      </c>
      <c r="D217" s="215" t="s">
        <v>195</v>
      </c>
      <c r="E217" s="216" t="s">
        <v>289</v>
      </c>
      <c r="F217" s="217" t="s">
        <v>290</v>
      </c>
      <c r="G217" s="218" t="s">
        <v>240</v>
      </c>
      <c r="H217" s="219">
        <v>4</v>
      </c>
      <c r="I217" s="220"/>
      <c r="J217" s="221"/>
      <c r="K217" s="222">
        <f>ROUND(P217*H217,2)</f>
        <v>0</v>
      </c>
      <c r="L217" s="221"/>
      <c r="M217" s="223"/>
      <c r="N217" s="224" t="s">
        <v>1</v>
      </c>
      <c r="O217" s="204" t="s">
        <v>37</v>
      </c>
      <c r="P217" s="205">
        <f>I217+J217</f>
        <v>0</v>
      </c>
      <c r="Q217" s="205">
        <f>ROUND(I217*H217,2)</f>
        <v>0</v>
      </c>
      <c r="R217" s="205">
        <f>ROUND(J217*H217,2)</f>
        <v>0</v>
      </c>
      <c r="S217" s="72"/>
      <c r="T217" s="206">
        <f>S217*H217</f>
        <v>0</v>
      </c>
      <c r="U217" s="206">
        <v>6.8250000000000005E-2</v>
      </c>
      <c r="V217" s="206">
        <f>U217*H217</f>
        <v>0.27300000000000002</v>
      </c>
      <c r="W217" s="206">
        <v>0</v>
      </c>
      <c r="X217" s="207">
        <f>W217*H217</f>
        <v>0</v>
      </c>
      <c r="Y217" s="31"/>
      <c r="Z217" s="31"/>
      <c r="AA217" s="31"/>
      <c r="AB217" s="31"/>
      <c r="AC217" s="31"/>
      <c r="AD217" s="31"/>
      <c r="AE217" s="31"/>
      <c r="AR217" s="208" t="s">
        <v>180</v>
      </c>
      <c r="AT217" s="208" t="s">
        <v>195</v>
      </c>
      <c r="AU217" s="208" t="s">
        <v>169</v>
      </c>
      <c r="AY217" s="14" t="s">
        <v>162</v>
      </c>
      <c r="BE217" s="209">
        <f>IF(O217="základná",K217,0)</f>
        <v>0</v>
      </c>
      <c r="BF217" s="209">
        <f>IF(O217="znížená",K217,0)</f>
        <v>0</v>
      </c>
      <c r="BG217" s="209">
        <f>IF(O217="zákl. prenesená",K217,0)</f>
        <v>0</v>
      </c>
      <c r="BH217" s="209">
        <f>IF(O217="zníž. prenesená",K217,0)</f>
        <v>0</v>
      </c>
      <c r="BI217" s="209">
        <f>IF(O217="nulová",K217,0)</f>
        <v>0</v>
      </c>
      <c r="BJ217" s="14" t="s">
        <v>169</v>
      </c>
      <c r="BK217" s="209">
        <f>ROUND(P217*H217,2)</f>
        <v>0</v>
      </c>
      <c r="BL217" s="14" t="s">
        <v>168</v>
      </c>
      <c r="BM217" s="208" t="s">
        <v>291</v>
      </c>
    </row>
    <row r="218" spans="1:65" s="2" customFormat="1">
      <c r="A218" s="31"/>
      <c r="B218" s="32"/>
      <c r="C218" s="33"/>
      <c r="D218" s="210" t="s">
        <v>170</v>
      </c>
      <c r="E218" s="33"/>
      <c r="F218" s="211" t="s">
        <v>290</v>
      </c>
      <c r="G218" s="33"/>
      <c r="H218" s="33"/>
      <c r="I218" s="212"/>
      <c r="J218" s="212"/>
      <c r="K218" s="33"/>
      <c r="L218" s="33"/>
      <c r="M218" s="36"/>
      <c r="N218" s="213"/>
      <c r="O218" s="214"/>
      <c r="P218" s="72"/>
      <c r="Q218" s="72"/>
      <c r="R218" s="72"/>
      <c r="S218" s="72"/>
      <c r="T218" s="72"/>
      <c r="U218" s="72"/>
      <c r="V218" s="72"/>
      <c r="W218" s="72"/>
      <c r="X218" s="73"/>
      <c r="Y218" s="31"/>
      <c r="Z218" s="31"/>
      <c r="AA218" s="31"/>
      <c r="AB218" s="31"/>
      <c r="AC218" s="31"/>
      <c r="AD218" s="31"/>
      <c r="AE218" s="31"/>
      <c r="AT218" s="14" t="s">
        <v>170</v>
      </c>
      <c r="AU218" s="14" t="s">
        <v>169</v>
      </c>
    </row>
    <row r="219" spans="1:65" s="2" customFormat="1" ht="21.75" customHeight="1">
      <c r="A219" s="31"/>
      <c r="B219" s="32"/>
      <c r="C219" s="195" t="s">
        <v>292</v>
      </c>
      <c r="D219" s="195" t="s">
        <v>164</v>
      </c>
      <c r="E219" s="196" t="s">
        <v>293</v>
      </c>
      <c r="F219" s="197" t="s">
        <v>294</v>
      </c>
      <c r="G219" s="198" t="s">
        <v>240</v>
      </c>
      <c r="H219" s="199">
        <v>11</v>
      </c>
      <c r="I219" s="200"/>
      <c r="J219" s="200"/>
      <c r="K219" s="201">
        <f>ROUND(P219*H219,2)</f>
        <v>0</v>
      </c>
      <c r="L219" s="202"/>
      <c r="M219" s="36"/>
      <c r="N219" s="203" t="s">
        <v>1</v>
      </c>
      <c r="O219" s="204" t="s">
        <v>37</v>
      </c>
      <c r="P219" s="205">
        <f>I219+J219</f>
        <v>0</v>
      </c>
      <c r="Q219" s="205">
        <f>ROUND(I219*H219,2)</f>
        <v>0</v>
      </c>
      <c r="R219" s="205">
        <f>ROUND(J219*H219,2)</f>
        <v>0</v>
      </c>
      <c r="S219" s="72"/>
      <c r="T219" s="206">
        <f>S219*H219</f>
        <v>0</v>
      </c>
      <c r="U219" s="206">
        <v>5.13E-3</v>
      </c>
      <c r="V219" s="206">
        <f>U219*H219</f>
        <v>5.6430000000000001E-2</v>
      </c>
      <c r="W219" s="206">
        <v>0</v>
      </c>
      <c r="X219" s="207">
        <f>W219*H219</f>
        <v>0</v>
      </c>
      <c r="Y219" s="31"/>
      <c r="Z219" s="31"/>
      <c r="AA219" s="31"/>
      <c r="AB219" s="31"/>
      <c r="AC219" s="31"/>
      <c r="AD219" s="31"/>
      <c r="AE219" s="31"/>
      <c r="AR219" s="208" t="s">
        <v>168</v>
      </c>
      <c r="AT219" s="208" t="s">
        <v>164</v>
      </c>
      <c r="AU219" s="208" t="s">
        <v>169</v>
      </c>
      <c r="AY219" s="14" t="s">
        <v>162</v>
      </c>
      <c r="BE219" s="209">
        <f>IF(O219="základná",K219,0)</f>
        <v>0</v>
      </c>
      <c r="BF219" s="209">
        <f>IF(O219="znížená",K219,0)</f>
        <v>0</v>
      </c>
      <c r="BG219" s="209">
        <f>IF(O219="zákl. prenesená",K219,0)</f>
        <v>0</v>
      </c>
      <c r="BH219" s="209">
        <f>IF(O219="zníž. prenesená",K219,0)</f>
        <v>0</v>
      </c>
      <c r="BI219" s="209">
        <f>IF(O219="nulová",K219,0)</f>
        <v>0</v>
      </c>
      <c r="BJ219" s="14" t="s">
        <v>169</v>
      </c>
      <c r="BK219" s="209">
        <f>ROUND(P219*H219,2)</f>
        <v>0</v>
      </c>
      <c r="BL219" s="14" t="s">
        <v>168</v>
      </c>
      <c r="BM219" s="208" t="s">
        <v>295</v>
      </c>
    </row>
    <row r="220" spans="1:65" s="2" customFormat="1">
      <c r="A220" s="31"/>
      <c r="B220" s="32"/>
      <c r="C220" s="33"/>
      <c r="D220" s="210" t="s">
        <v>170</v>
      </c>
      <c r="E220" s="33"/>
      <c r="F220" s="211" t="s">
        <v>294</v>
      </c>
      <c r="G220" s="33"/>
      <c r="H220" s="33"/>
      <c r="I220" s="212"/>
      <c r="J220" s="212"/>
      <c r="K220" s="33"/>
      <c r="L220" s="33"/>
      <c r="M220" s="36"/>
      <c r="N220" s="213"/>
      <c r="O220" s="214"/>
      <c r="P220" s="72"/>
      <c r="Q220" s="72"/>
      <c r="R220" s="72"/>
      <c r="S220" s="72"/>
      <c r="T220" s="72"/>
      <c r="U220" s="72"/>
      <c r="V220" s="72"/>
      <c r="W220" s="72"/>
      <c r="X220" s="73"/>
      <c r="Y220" s="31"/>
      <c r="Z220" s="31"/>
      <c r="AA220" s="31"/>
      <c r="AB220" s="31"/>
      <c r="AC220" s="31"/>
      <c r="AD220" s="31"/>
      <c r="AE220" s="31"/>
      <c r="AT220" s="14" t="s">
        <v>170</v>
      </c>
      <c r="AU220" s="14" t="s">
        <v>169</v>
      </c>
    </row>
    <row r="221" spans="1:65" s="2" customFormat="1" ht="16.5" customHeight="1">
      <c r="A221" s="31"/>
      <c r="B221" s="32"/>
      <c r="C221" s="215" t="s">
        <v>241</v>
      </c>
      <c r="D221" s="215" t="s">
        <v>195</v>
      </c>
      <c r="E221" s="216" t="s">
        <v>296</v>
      </c>
      <c r="F221" s="217" t="s">
        <v>297</v>
      </c>
      <c r="G221" s="218" t="s">
        <v>240</v>
      </c>
      <c r="H221" s="219">
        <v>1</v>
      </c>
      <c r="I221" s="220"/>
      <c r="J221" s="221"/>
      <c r="K221" s="222">
        <f>ROUND(P221*H221,2)</f>
        <v>0</v>
      </c>
      <c r="L221" s="221"/>
      <c r="M221" s="223"/>
      <c r="N221" s="224" t="s">
        <v>1</v>
      </c>
      <c r="O221" s="204" t="s">
        <v>37</v>
      </c>
      <c r="P221" s="205">
        <f>I221+J221</f>
        <v>0</v>
      </c>
      <c r="Q221" s="205">
        <f>ROUND(I221*H221,2)</f>
        <v>0</v>
      </c>
      <c r="R221" s="205">
        <f>ROUND(J221*H221,2)</f>
        <v>0</v>
      </c>
      <c r="S221" s="72"/>
      <c r="T221" s="206">
        <f>S221*H221</f>
        <v>0</v>
      </c>
      <c r="U221" s="206">
        <v>3.15E-2</v>
      </c>
      <c r="V221" s="206">
        <f>U221*H221</f>
        <v>3.15E-2</v>
      </c>
      <c r="W221" s="206">
        <v>0</v>
      </c>
      <c r="X221" s="207">
        <f>W221*H221</f>
        <v>0</v>
      </c>
      <c r="Y221" s="31"/>
      <c r="Z221" s="31"/>
      <c r="AA221" s="31"/>
      <c r="AB221" s="31"/>
      <c r="AC221" s="31"/>
      <c r="AD221" s="31"/>
      <c r="AE221" s="31"/>
      <c r="AR221" s="208" t="s">
        <v>180</v>
      </c>
      <c r="AT221" s="208" t="s">
        <v>195</v>
      </c>
      <c r="AU221" s="208" t="s">
        <v>169</v>
      </c>
      <c r="AY221" s="14" t="s">
        <v>162</v>
      </c>
      <c r="BE221" s="209">
        <f>IF(O221="základná",K221,0)</f>
        <v>0</v>
      </c>
      <c r="BF221" s="209">
        <f>IF(O221="znížená",K221,0)</f>
        <v>0</v>
      </c>
      <c r="BG221" s="209">
        <f>IF(O221="zákl. prenesená",K221,0)</f>
        <v>0</v>
      </c>
      <c r="BH221" s="209">
        <f>IF(O221="zníž. prenesená",K221,0)</f>
        <v>0</v>
      </c>
      <c r="BI221" s="209">
        <f>IF(O221="nulová",K221,0)</f>
        <v>0</v>
      </c>
      <c r="BJ221" s="14" t="s">
        <v>169</v>
      </c>
      <c r="BK221" s="209">
        <f>ROUND(P221*H221,2)</f>
        <v>0</v>
      </c>
      <c r="BL221" s="14" t="s">
        <v>168</v>
      </c>
      <c r="BM221" s="208" t="s">
        <v>298</v>
      </c>
    </row>
    <row r="222" spans="1:65" s="2" customFormat="1">
      <c r="A222" s="31"/>
      <c r="B222" s="32"/>
      <c r="C222" s="33"/>
      <c r="D222" s="210" t="s">
        <v>170</v>
      </c>
      <c r="E222" s="33"/>
      <c r="F222" s="211" t="s">
        <v>297</v>
      </c>
      <c r="G222" s="33"/>
      <c r="H222" s="33"/>
      <c r="I222" s="212"/>
      <c r="J222" s="212"/>
      <c r="K222" s="33"/>
      <c r="L222" s="33"/>
      <c r="M222" s="36"/>
      <c r="N222" s="213"/>
      <c r="O222" s="214"/>
      <c r="P222" s="72"/>
      <c r="Q222" s="72"/>
      <c r="R222" s="72"/>
      <c r="S222" s="72"/>
      <c r="T222" s="72"/>
      <c r="U222" s="72"/>
      <c r="V222" s="72"/>
      <c r="W222" s="72"/>
      <c r="X222" s="73"/>
      <c r="Y222" s="31"/>
      <c r="Z222" s="31"/>
      <c r="AA222" s="31"/>
      <c r="AB222" s="31"/>
      <c r="AC222" s="31"/>
      <c r="AD222" s="31"/>
      <c r="AE222" s="31"/>
      <c r="AT222" s="14" t="s">
        <v>170</v>
      </c>
      <c r="AU222" s="14" t="s">
        <v>169</v>
      </c>
    </row>
    <row r="223" spans="1:65" s="2" customFormat="1" ht="16.5" customHeight="1">
      <c r="A223" s="31"/>
      <c r="B223" s="32"/>
      <c r="C223" s="215" t="s">
        <v>299</v>
      </c>
      <c r="D223" s="215" t="s">
        <v>195</v>
      </c>
      <c r="E223" s="216" t="s">
        <v>300</v>
      </c>
      <c r="F223" s="217" t="s">
        <v>301</v>
      </c>
      <c r="G223" s="218" t="s">
        <v>240</v>
      </c>
      <c r="H223" s="219">
        <v>2</v>
      </c>
      <c r="I223" s="220"/>
      <c r="J223" s="221"/>
      <c r="K223" s="222">
        <f>ROUND(P223*H223,2)</f>
        <v>0</v>
      </c>
      <c r="L223" s="221"/>
      <c r="M223" s="223"/>
      <c r="N223" s="224" t="s">
        <v>1</v>
      </c>
      <c r="O223" s="204" t="s">
        <v>37</v>
      </c>
      <c r="P223" s="205">
        <f>I223+J223</f>
        <v>0</v>
      </c>
      <c r="Q223" s="205">
        <f>ROUND(I223*H223,2)</f>
        <v>0</v>
      </c>
      <c r="R223" s="205">
        <f>ROUND(J223*H223,2)</f>
        <v>0</v>
      </c>
      <c r="S223" s="72"/>
      <c r="T223" s="206">
        <f>S223*H223</f>
        <v>0</v>
      </c>
      <c r="U223" s="206">
        <v>3.5000000000000003E-2</v>
      </c>
      <c r="V223" s="206">
        <f>U223*H223</f>
        <v>7.0000000000000007E-2</v>
      </c>
      <c r="W223" s="206">
        <v>0</v>
      </c>
      <c r="X223" s="207">
        <f>W223*H223</f>
        <v>0</v>
      </c>
      <c r="Y223" s="31"/>
      <c r="Z223" s="31"/>
      <c r="AA223" s="31"/>
      <c r="AB223" s="31"/>
      <c r="AC223" s="31"/>
      <c r="AD223" s="31"/>
      <c r="AE223" s="31"/>
      <c r="AR223" s="208" t="s">
        <v>180</v>
      </c>
      <c r="AT223" s="208" t="s">
        <v>195</v>
      </c>
      <c r="AU223" s="208" t="s">
        <v>169</v>
      </c>
      <c r="AY223" s="14" t="s">
        <v>162</v>
      </c>
      <c r="BE223" s="209">
        <f>IF(O223="základná",K223,0)</f>
        <v>0</v>
      </c>
      <c r="BF223" s="209">
        <f>IF(O223="znížená",K223,0)</f>
        <v>0</v>
      </c>
      <c r="BG223" s="209">
        <f>IF(O223="zákl. prenesená",K223,0)</f>
        <v>0</v>
      </c>
      <c r="BH223" s="209">
        <f>IF(O223="zníž. prenesená",K223,0)</f>
        <v>0</v>
      </c>
      <c r="BI223" s="209">
        <f>IF(O223="nulová",K223,0)</f>
        <v>0</v>
      </c>
      <c r="BJ223" s="14" t="s">
        <v>169</v>
      </c>
      <c r="BK223" s="209">
        <f>ROUND(P223*H223,2)</f>
        <v>0</v>
      </c>
      <c r="BL223" s="14" t="s">
        <v>168</v>
      </c>
      <c r="BM223" s="208" t="s">
        <v>302</v>
      </c>
    </row>
    <row r="224" spans="1:65" s="2" customFormat="1">
      <c r="A224" s="31"/>
      <c r="B224" s="32"/>
      <c r="C224" s="33"/>
      <c r="D224" s="210" t="s">
        <v>170</v>
      </c>
      <c r="E224" s="33"/>
      <c r="F224" s="211" t="s">
        <v>301</v>
      </c>
      <c r="G224" s="33"/>
      <c r="H224" s="33"/>
      <c r="I224" s="212"/>
      <c r="J224" s="212"/>
      <c r="K224" s="33"/>
      <c r="L224" s="33"/>
      <c r="M224" s="36"/>
      <c r="N224" s="213"/>
      <c r="O224" s="214"/>
      <c r="P224" s="72"/>
      <c r="Q224" s="72"/>
      <c r="R224" s="72"/>
      <c r="S224" s="72"/>
      <c r="T224" s="72"/>
      <c r="U224" s="72"/>
      <c r="V224" s="72"/>
      <c r="W224" s="72"/>
      <c r="X224" s="73"/>
      <c r="Y224" s="31"/>
      <c r="Z224" s="31"/>
      <c r="AA224" s="31"/>
      <c r="AB224" s="31"/>
      <c r="AC224" s="31"/>
      <c r="AD224" s="31"/>
      <c r="AE224" s="31"/>
      <c r="AT224" s="14" t="s">
        <v>170</v>
      </c>
      <c r="AU224" s="14" t="s">
        <v>169</v>
      </c>
    </row>
    <row r="225" spans="1:65" s="2" customFormat="1" ht="21.75" customHeight="1">
      <c r="A225" s="31"/>
      <c r="B225" s="32"/>
      <c r="C225" s="215" t="s">
        <v>245</v>
      </c>
      <c r="D225" s="215" t="s">
        <v>195</v>
      </c>
      <c r="E225" s="216" t="s">
        <v>303</v>
      </c>
      <c r="F225" s="217" t="s">
        <v>304</v>
      </c>
      <c r="G225" s="218" t="s">
        <v>240</v>
      </c>
      <c r="H225" s="219">
        <v>4</v>
      </c>
      <c r="I225" s="220"/>
      <c r="J225" s="221"/>
      <c r="K225" s="222">
        <f>ROUND(P225*H225,2)</f>
        <v>0</v>
      </c>
      <c r="L225" s="221"/>
      <c r="M225" s="223"/>
      <c r="N225" s="224" t="s">
        <v>1</v>
      </c>
      <c r="O225" s="204" t="s">
        <v>37</v>
      </c>
      <c r="P225" s="205">
        <f>I225+J225</f>
        <v>0</v>
      </c>
      <c r="Q225" s="205">
        <f>ROUND(I225*H225,2)</f>
        <v>0</v>
      </c>
      <c r="R225" s="205">
        <f>ROUND(J225*H225,2)</f>
        <v>0</v>
      </c>
      <c r="S225" s="72"/>
      <c r="T225" s="206">
        <f>S225*H225</f>
        <v>0</v>
      </c>
      <c r="U225" s="206">
        <v>7.8E-2</v>
      </c>
      <c r="V225" s="206">
        <f>U225*H225</f>
        <v>0.312</v>
      </c>
      <c r="W225" s="206">
        <v>0</v>
      </c>
      <c r="X225" s="207">
        <f>W225*H225</f>
        <v>0</v>
      </c>
      <c r="Y225" s="31"/>
      <c r="Z225" s="31"/>
      <c r="AA225" s="31"/>
      <c r="AB225" s="31"/>
      <c r="AC225" s="31"/>
      <c r="AD225" s="31"/>
      <c r="AE225" s="31"/>
      <c r="AR225" s="208" t="s">
        <v>180</v>
      </c>
      <c r="AT225" s="208" t="s">
        <v>195</v>
      </c>
      <c r="AU225" s="208" t="s">
        <v>169</v>
      </c>
      <c r="AY225" s="14" t="s">
        <v>162</v>
      </c>
      <c r="BE225" s="209">
        <f>IF(O225="základná",K225,0)</f>
        <v>0</v>
      </c>
      <c r="BF225" s="209">
        <f>IF(O225="znížená",K225,0)</f>
        <v>0</v>
      </c>
      <c r="BG225" s="209">
        <f>IF(O225="zákl. prenesená",K225,0)</f>
        <v>0</v>
      </c>
      <c r="BH225" s="209">
        <f>IF(O225="zníž. prenesená",K225,0)</f>
        <v>0</v>
      </c>
      <c r="BI225" s="209">
        <f>IF(O225="nulová",K225,0)</f>
        <v>0</v>
      </c>
      <c r="BJ225" s="14" t="s">
        <v>169</v>
      </c>
      <c r="BK225" s="209">
        <f>ROUND(P225*H225,2)</f>
        <v>0</v>
      </c>
      <c r="BL225" s="14" t="s">
        <v>168</v>
      </c>
      <c r="BM225" s="208" t="s">
        <v>305</v>
      </c>
    </row>
    <row r="226" spans="1:65" s="2" customFormat="1">
      <c r="A226" s="31"/>
      <c r="B226" s="32"/>
      <c r="C226" s="33"/>
      <c r="D226" s="210" t="s">
        <v>170</v>
      </c>
      <c r="E226" s="33"/>
      <c r="F226" s="211" t="s">
        <v>304</v>
      </c>
      <c r="G226" s="33"/>
      <c r="H226" s="33"/>
      <c r="I226" s="212"/>
      <c r="J226" s="212"/>
      <c r="K226" s="33"/>
      <c r="L226" s="33"/>
      <c r="M226" s="36"/>
      <c r="N226" s="213"/>
      <c r="O226" s="214"/>
      <c r="P226" s="72"/>
      <c r="Q226" s="72"/>
      <c r="R226" s="72"/>
      <c r="S226" s="72"/>
      <c r="T226" s="72"/>
      <c r="U226" s="72"/>
      <c r="V226" s="72"/>
      <c r="W226" s="72"/>
      <c r="X226" s="73"/>
      <c r="Y226" s="31"/>
      <c r="Z226" s="31"/>
      <c r="AA226" s="31"/>
      <c r="AB226" s="31"/>
      <c r="AC226" s="31"/>
      <c r="AD226" s="31"/>
      <c r="AE226" s="31"/>
      <c r="AT226" s="14" t="s">
        <v>170</v>
      </c>
      <c r="AU226" s="14" t="s">
        <v>169</v>
      </c>
    </row>
    <row r="227" spans="1:65" s="2" customFormat="1" ht="21.75" customHeight="1">
      <c r="A227" s="31"/>
      <c r="B227" s="32"/>
      <c r="C227" s="215" t="s">
        <v>306</v>
      </c>
      <c r="D227" s="215" t="s">
        <v>195</v>
      </c>
      <c r="E227" s="216" t="s">
        <v>307</v>
      </c>
      <c r="F227" s="217" t="s">
        <v>308</v>
      </c>
      <c r="G227" s="218" t="s">
        <v>240</v>
      </c>
      <c r="H227" s="219">
        <v>4</v>
      </c>
      <c r="I227" s="220"/>
      <c r="J227" s="221"/>
      <c r="K227" s="222">
        <f>ROUND(P227*H227,2)</f>
        <v>0</v>
      </c>
      <c r="L227" s="221"/>
      <c r="M227" s="223"/>
      <c r="N227" s="224" t="s">
        <v>1</v>
      </c>
      <c r="O227" s="204" t="s">
        <v>37</v>
      </c>
      <c r="P227" s="205">
        <f>I227+J227</f>
        <v>0</v>
      </c>
      <c r="Q227" s="205">
        <f>ROUND(I227*H227,2)</f>
        <v>0</v>
      </c>
      <c r="R227" s="205">
        <f>ROUND(J227*H227,2)</f>
        <v>0</v>
      </c>
      <c r="S227" s="72"/>
      <c r="T227" s="206">
        <f>S227*H227</f>
        <v>0</v>
      </c>
      <c r="U227" s="206">
        <v>8.7749999999999995E-2</v>
      </c>
      <c r="V227" s="206">
        <f>U227*H227</f>
        <v>0.35099999999999998</v>
      </c>
      <c r="W227" s="206">
        <v>0</v>
      </c>
      <c r="X227" s="207">
        <f>W227*H227</f>
        <v>0</v>
      </c>
      <c r="Y227" s="31"/>
      <c r="Z227" s="31"/>
      <c r="AA227" s="31"/>
      <c r="AB227" s="31"/>
      <c r="AC227" s="31"/>
      <c r="AD227" s="31"/>
      <c r="AE227" s="31"/>
      <c r="AR227" s="208" t="s">
        <v>180</v>
      </c>
      <c r="AT227" s="208" t="s">
        <v>195</v>
      </c>
      <c r="AU227" s="208" t="s">
        <v>169</v>
      </c>
      <c r="AY227" s="14" t="s">
        <v>162</v>
      </c>
      <c r="BE227" s="209">
        <f>IF(O227="základná",K227,0)</f>
        <v>0</v>
      </c>
      <c r="BF227" s="209">
        <f>IF(O227="znížená",K227,0)</f>
        <v>0</v>
      </c>
      <c r="BG227" s="209">
        <f>IF(O227="zákl. prenesená",K227,0)</f>
        <v>0</v>
      </c>
      <c r="BH227" s="209">
        <f>IF(O227="zníž. prenesená",K227,0)</f>
        <v>0</v>
      </c>
      <c r="BI227" s="209">
        <f>IF(O227="nulová",K227,0)</f>
        <v>0</v>
      </c>
      <c r="BJ227" s="14" t="s">
        <v>169</v>
      </c>
      <c r="BK227" s="209">
        <f>ROUND(P227*H227,2)</f>
        <v>0</v>
      </c>
      <c r="BL227" s="14" t="s">
        <v>168</v>
      </c>
      <c r="BM227" s="208" t="s">
        <v>309</v>
      </c>
    </row>
    <row r="228" spans="1:65" s="2" customFormat="1">
      <c r="A228" s="31"/>
      <c r="B228" s="32"/>
      <c r="C228" s="33"/>
      <c r="D228" s="210" t="s">
        <v>170</v>
      </c>
      <c r="E228" s="33"/>
      <c r="F228" s="211" t="s">
        <v>308</v>
      </c>
      <c r="G228" s="33"/>
      <c r="H228" s="33"/>
      <c r="I228" s="212"/>
      <c r="J228" s="212"/>
      <c r="K228" s="33"/>
      <c r="L228" s="33"/>
      <c r="M228" s="36"/>
      <c r="N228" s="213"/>
      <c r="O228" s="214"/>
      <c r="P228" s="72"/>
      <c r="Q228" s="72"/>
      <c r="R228" s="72"/>
      <c r="S228" s="72"/>
      <c r="T228" s="72"/>
      <c r="U228" s="72"/>
      <c r="V228" s="72"/>
      <c r="W228" s="72"/>
      <c r="X228" s="73"/>
      <c r="Y228" s="31"/>
      <c r="Z228" s="31"/>
      <c r="AA228" s="31"/>
      <c r="AB228" s="31"/>
      <c r="AC228" s="31"/>
      <c r="AD228" s="31"/>
      <c r="AE228" s="31"/>
      <c r="AT228" s="14" t="s">
        <v>170</v>
      </c>
      <c r="AU228" s="14" t="s">
        <v>169</v>
      </c>
    </row>
    <row r="229" spans="1:65" s="2" customFormat="1" ht="33" customHeight="1">
      <c r="A229" s="31"/>
      <c r="B229" s="32"/>
      <c r="C229" s="195" t="s">
        <v>248</v>
      </c>
      <c r="D229" s="195" t="s">
        <v>164</v>
      </c>
      <c r="E229" s="196" t="s">
        <v>310</v>
      </c>
      <c r="F229" s="197" t="s">
        <v>311</v>
      </c>
      <c r="G229" s="198" t="s">
        <v>173</v>
      </c>
      <c r="H229" s="199">
        <v>2.657</v>
      </c>
      <c r="I229" s="200"/>
      <c r="J229" s="200"/>
      <c r="K229" s="201">
        <f>ROUND(P229*H229,2)</f>
        <v>0</v>
      </c>
      <c r="L229" s="202"/>
      <c r="M229" s="36"/>
      <c r="N229" s="203" t="s">
        <v>1</v>
      </c>
      <c r="O229" s="204" t="s">
        <v>37</v>
      </c>
      <c r="P229" s="205">
        <f>I229+J229</f>
        <v>0</v>
      </c>
      <c r="Q229" s="205">
        <f>ROUND(I229*H229,2)</f>
        <v>0</v>
      </c>
      <c r="R229" s="205">
        <f>ROUND(J229*H229,2)</f>
        <v>0</v>
      </c>
      <c r="S229" s="72"/>
      <c r="T229" s="206">
        <f>S229*H229</f>
        <v>0</v>
      </c>
      <c r="U229" s="206">
        <v>2.4591400000000001</v>
      </c>
      <c r="V229" s="206">
        <f>U229*H229</f>
        <v>6.5339349800000006</v>
      </c>
      <c r="W229" s="206">
        <v>0</v>
      </c>
      <c r="X229" s="207">
        <f>W229*H229</f>
        <v>0</v>
      </c>
      <c r="Y229" s="31"/>
      <c r="Z229" s="31"/>
      <c r="AA229" s="31"/>
      <c r="AB229" s="31"/>
      <c r="AC229" s="31"/>
      <c r="AD229" s="31"/>
      <c r="AE229" s="31"/>
      <c r="AR229" s="208" t="s">
        <v>168</v>
      </c>
      <c r="AT229" s="208" t="s">
        <v>164</v>
      </c>
      <c r="AU229" s="208" t="s">
        <v>169</v>
      </c>
      <c r="AY229" s="14" t="s">
        <v>162</v>
      </c>
      <c r="BE229" s="209">
        <f>IF(O229="základná",K229,0)</f>
        <v>0</v>
      </c>
      <c r="BF229" s="209">
        <f>IF(O229="znížená",K229,0)</f>
        <v>0</v>
      </c>
      <c r="BG229" s="209">
        <f>IF(O229="zákl. prenesená",K229,0)</f>
        <v>0</v>
      </c>
      <c r="BH229" s="209">
        <f>IF(O229="zníž. prenesená",K229,0)</f>
        <v>0</v>
      </c>
      <c r="BI229" s="209">
        <f>IF(O229="nulová",K229,0)</f>
        <v>0</v>
      </c>
      <c r="BJ229" s="14" t="s">
        <v>169</v>
      </c>
      <c r="BK229" s="209">
        <f>ROUND(P229*H229,2)</f>
        <v>0</v>
      </c>
      <c r="BL229" s="14" t="s">
        <v>168</v>
      </c>
      <c r="BM229" s="208" t="s">
        <v>312</v>
      </c>
    </row>
    <row r="230" spans="1:65" s="2" customFormat="1" ht="19.5">
      <c r="A230" s="31"/>
      <c r="B230" s="32"/>
      <c r="C230" s="33"/>
      <c r="D230" s="210" t="s">
        <v>170</v>
      </c>
      <c r="E230" s="33"/>
      <c r="F230" s="211" t="s">
        <v>311</v>
      </c>
      <c r="G230" s="33"/>
      <c r="H230" s="33"/>
      <c r="I230" s="212"/>
      <c r="J230" s="212"/>
      <c r="K230" s="33"/>
      <c r="L230" s="33"/>
      <c r="M230" s="36"/>
      <c r="N230" s="213"/>
      <c r="O230" s="214"/>
      <c r="P230" s="72"/>
      <c r="Q230" s="72"/>
      <c r="R230" s="72"/>
      <c r="S230" s="72"/>
      <c r="T230" s="72"/>
      <c r="U230" s="72"/>
      <c r="V230" s="72"/>
      <c r="W230" s="72"/>
      <c r="X230" s="73"/>
      <c r="Y230" s="31"/>
      <c r="Z230" s="31"/>
      <c r="AA230" s="31"/>
      <c r="AB230" s="31"/>
      <c r="AC230" s="31"/>
      <c r="AD230" s="31"/>
      <c r="AE230" s="31"/>
      <c r="AT230" s="14" t="s">
        <v>170</v>
      </c>
      <c r="AU230" s="14" t="s">
        <v>169</v>
      </c>
    </row>
    <row r="231" spans="1:65" s="2" customFormat="1" ht="24.2" customHeight="1">
      <c r="A231" s="31"/>
      <c r="B231" s="32"/>
      <c r="C231" s="195" t="s">
        <v>313</v>
      </c>
      <c r="D231" s="195" t="s">
        <v>164</v>
      </c>
      <c r="E231" s="196" t="s">
        <v>314</v>
      </c>
      <c r="F231" s="197" t="s">
        <v>315</v>
      </c>
      <c r="G231" s="198" t="s">
        <v>167</v>
      </c>
      <c r="H231" s="199">
        <v>26.568000000000001</v>
      </c>
      <c r="I231" s="200"/>
      <c r="J231" s="200"/>
      <c r="K231" s="201">
        <f>ROUND(P231*H231,2)</f>
        <v>0</v>
      </c>
      <c r="L231" s="202"/>
      <c r="M231" s="36"/>
      <c r="N231" s="203" t="s">
        <v>1</v>
      </c>
      <c r="O231" s="204" t="s">
        <v>37</v>
      </c>
      <c r="P231" s="205">
        <f>I231+J231</f>
        <v>0</v>
      </c>
      <c r="Q231" s="205">
        <f>ROUND(I231*H231,2)</f>
        <v>0</v>
      </c>
      <c r="R231" s="205">
        <f>ROUND(J231*H231,2)</f>
        <v>0</v>
      </c>
      <c r="S231" s="72"/>
      <c r="T231" s="206">
        <f>S231*H231</f>
        <v>0</v>
      </c>
      <c r="U231" s="206">
        <v>8.8400000000000006E-3</v>
      </c>
      <c r="V231" s="206">
        <f>U231*H231</f>
        <v>0.23486112000000003</v>
      </c>
      <c r="W231" s="206">
        <v>0</v>
      </c>
      <c r="X231" s="207">
        <f>W231*H231</f>
        <v>0</v>
      </c>
      <c r="Y231" s="31"/>
      <c r="Z231" s="31"/>
      <c r="AA231" s="31"/>
      <c r="AB231" s="31"/>
      <c r="AC231" s="31"/>
      <c r="AD231" s="31"/>
      <c r="AE231" s="31"/>
      <c r="AR231" s="208" t="s">
        <v>168</v>
      </c>
      <c r="AT231" s="208" t="s">
        <v>164</v>
      </c>
      <c r="AU231" s="208" t="s">
        <v>169</v>
      </c>
      <c r="AY231" s="14" t="s">
        <v>162</v>
      </c>
      <c r="BE231" s="209">
        <f>IF(O231="základná",K231,0)</f>
        <v>0</v>
      </c>
      <c r="BF231" s="209">
        <f>IF(O231="znížená",K231,0)</f>
        <v>0</v>
      </c>
      <c r="BG231" s="209">
        <f>IF(O231="zákl. prenesená",K231,0)</f>
        <v>0</v>
      </c>
      <c r="BH231" s="209">
        <f>IF(O231="zníž. prenesená",K231,0)</f>
        <v>0</v>
      </c>
      <c r="BI231" s="209">
        <f>IF(O231="nulová",K231,0)</f>
        <v>0</v>
      </c>
      <c r="BJ231" s="14" t="s">
        <v>169</v>
      </c>
      <c r="BK231" s="209">
        <f>ROUND(P231*H231,2)</f>
        <v>0</v>
      </c>
      <c r="BL231" s="14" t="s">
        <v>168</v>
      </c>
      <c r="BM231" s="208" t="s">
        <v>316</v>
      </c>
    </row>
    <row r="232" spans="1:65" s="2" customFormat="1" ht="19.5">
      <c r="A232" s="31"/>
      <c r="B232" s="32"/>
      <c r="C232" s="33"/>
      <c r="D232" s="210" t="s">
        <v>170</v>
      </c>
      <c r="E232" s="33"/>
      <c r="F232" s="211" t="s">
        <v>315</v>
      </c>
      <c r="G232" s="33"/>
      <c r="H232" s="33"/>
      <c r="I232" s="212"/>
      <c r="J232" s="212"/>
      <c r="K232" s="33"/>
      <c r="L232" s="33"/>
      <c r="M232" s="36"/>
      <c r="N232" s="213"/>
      <c r="O232" s="214"/>
      <c r="P232" s="72"/>
      <c r="Q232" s="72"/>
      <c r="R232" s="72"/>
      <c r="S232" s="72"/>
      <c r="T232" s="72"/>
      <c r="U232" s="72"/>
      <c r="V232" s="72"/>
      <c r="W232" s="72"/>
      <c r="X232" s="73"/>
      <c r="Y232" s="31"/>
      <c r="Z232" s="31"/>
      <c r="AA232" s="31"/>
      <c r="AB232" s="31"/>
      <c r="AC232" s="31"/>
      <c r="AD232" s="31"/>
      <c r="AE232" s="31"/>
      <c r="AT232" s="14" t="s">
        <v>170</v>
      </c>
      <c r="AU232" s="14" t="s">
        <v>169</v>
      </c>
    </row>
    <row r="233" spans="1:65" s="2" customFormat="1" ht="24.2" customHeight="1">
      <c r="A233" s="31"/>
      <c r="B233" s="32"/>
      <c r="C233" s="195" t="s">
        <v>253</v>
      </c>
      <c r="D233" s="195" t="s">
        <v>164</v>
      </c>
      <c r="E233" s="196" t="s">
        <v>317</v>
      </c>
      <c r="F233" s="197" t="s">
        <v>318</v>
      </c>
      <c r="G233" s="198" t="s">
        <v>167</v>
      </c>
      <c r="H233" s="199">
        <v>26.568000000000001</v>
      </c>
      <c r="I233" s="200"/>
      <c r="J233" s="200"/>
      <c r="K233" s="201">
        <f>ROUND(P233*H233,2)</f>
        <v>0</v>
      </c>
      <c r="L233" s="202"/>
      <c r="M233" s="36"/>
      <c r="N233" s="203" t="s">
        <v>1</v>
      </c>
      <c r="O233" s="204" t="s">
        <v>37</v>
      </c>
      <c r="P233" s="205">
        <f>I233+J233</f>
        <v>0</v>
      </c>
      <c r="Q233" s="205">
        <f>ROUND(I233*H233,2)</f>
        <v>0</v>
      </c>
      <c r="R233" s="205">
        <f>ROUND(J233*H233,2)</f>
        <v>0</v>
      </c>
      <c r="S233" s="72"/>
      <c r="T233" s="206">
        <f>S233*H233</f>
        <v>0</v>
      </c>
      <c r="U233" s="206">
        <v>0</v>
      </c>
      <c r="V233" s="206">
        <f>U233*H233</f>
        <v>0</v>
      </c>
      <c r="W233" s="206">
        <v>0</v>
      </c>
      <c r="X233" s="207">
        <f>W233*H233</f>
        <v>0</v>
      </c>
      <c r="Y233" s="31"/>
      <c r="Z233" s="31"/>
      <c r="AA233" s="31"/>
      <c r="AB233" s="31"/>
      <c r="AC233" s="31"/>
      <c r="AD233" s="31"/>
      <c r="AE233" s="31"/>
      <c r="AR233" s="208" t="s">
        <v>168</v>
      </c>
      <c r="AT233" s="208" t="s">
        <v>164</v>
      </c>
      <c r="AU233" s="208" t="s">
        <v>169</v>
      </c>
      <c r="AY233" s="14" t="s">
        <v>162</v>
      </c>
      <c r="BE233" s="209">
        <f>IF(O233="základná",K233,0)</f>
        <v>0</v>
      </c>
      <c r="BF233" s="209">
        <f>IF(O233="znížená",K233,0)</f>
        <v>0</v>
      </c>
      <c r="BG233" s="209">
        <f>IF(O233="zákl. prenesená",K233,0)</f>
        <v>0</v>
      </c>
      <c r="BH233" s="209">
        <f>IF(O233="zníž. prenesená",K233,0)</f>
        <v>0</v>
      </c>
      <c r="BI233" s="209">
        <f>IF(O233="nulová",K233,0)</f>
        <v>0</v>
      </c>
      <c r="BJ233" s="14" t="s">
        <v>169</v>
      </c>
      <c r="BK233" s="209">
        <f>ROUND(P233*H233,2)</f>
        <v>0</v>
      </c>
      <c r="BL233" s="14" t="s">
        <v>168</v>
      </c>
      <c r="BM233" s="208" t="s">
        <v>319</v>
      </c>
    </row>
    <row r="234" spans="1:65" s="2" customFormat="1" ht="19.5">
      <c r="A234" s="31"/>
      <c r="B234" s="32"/>
      <c r="C234" s="33"/>
      <c r="D234" s="210" t="s">
        <v>170</v>
      </c>
      <c r="E234" s="33"/>
      <c r="F234" s="211" t="s">
        <v>318</v>
      </c>
      <c r="G234" s="33"/>
      <c r="H234" s="33"/>
      <c r="I234" s="212"/>
      <c r="J234" s="212"/>
      <c r="K234" s="33"/>
      <c r="L234" s="33"/>
      <c r="M234" s="36"/>
      <c r="N234" s="213"/>
      <c r="O234" s="214"/>
      <c r="P234" s="72"/>
      <c r="Q234" s="72"/>
      <c r="R234" s="72"/>
      <c r="S234" s="72"/>
      <c r="T234" s="72"/>
      <c r="U234" s="72"/>
      <c r="V234" s="72"/>
      <c r="W234" s="72"/>
      <c r="X234" s="73"/>
      <c r="Y234" s="31"/>
      <c r="Z234" s="31"/>
      <c r="AA234" s="31"/>
      <c r="AB234" s="31"/>
      <c r="AC234" s="31"/>
      <c r="AD234" s="31"/>
      <c r="AE234" s="31"/>
      <c r="AT234" s="14" t="s">
        <v>170</v>
      </c>
      <c r="AU234" s="14" t="s">
        <v>169</v>
      </c>
    </row>
    <row r="235" spans="1:65" s="2" customFormat="1" ht="21.75" customHeight="1">
      <c r="A235" s="31"/>
      <c r="B235" s="32"/>
      <c r="C235" s="195" t="s">
        <v>320</v>
      </c>
      <c r="D235" s="195" t="s">
        <v>164</v>
      </c>
      <c r="E235" s="196" t="s">
        <v>321</v>
      </c>
      <c r="F235" s="197" t="s">
        <v>322</v>
      </c>
      <c r="G235" s="198" t="s">
        <v>198</v>
      </c>
      <c r="H235" s="199">
        <v>0.71399999999999997</v>
      </c>
      <c r="I235" s="200"/>
      <c r="J235" s="200"/>
      <c r="K235" s="201">
        <f>ROUND(P235*H235,2)</f>
        <v>0</v>
      </c>
      <c r="L235" s="202"/>
      <c r="M235" s="36"/>
      <c r="N235" s="203" t="s">
        <v>1</v>
      </c>
      <c r="O235" s="204" t="s">
        <v>37</v>
      </c>
      <c r="P235" s="205">
        <f>I235+J235</f>
        <v>0</v>
      </c>
      <c r="Q235" s="205">
        <f>ROUND(I235*H235,2)</f>
        <v>0</v>
      </c>
      <c r="R235" s="205">
        <f>ROUND(J235*H235,2)</f>
        <v>0</v>
      </c>
      <c r="S235" s="72"/>
      <c r="T235" s="206">
        <f>S235*H235</f>
        <v>0</v>
      </c>
      <c r="U235" s="206">
        <v>1.07016</v>
      </c>
      <c r="V235" s="206">
        <f>U235*H235</f>
        <v>0.76409423999999992</v>
      </c>
      <c r="W235" s="206">
        <v>0</v>
      </c>
      <c r="X235" s="207">
        <f>W235*H235</f>
        <v>0</v>
      </c>
      <c r="Y235" s="31"/>
      <c r="Z235" s="31"/>
      <c r="AA235" s="31"/>
      <c r="AB235" s="31"/>
      <c r="AC235" s="31"/>
      <c r="AD235" s="31"/>
      <c r="AE235" s="31"/>
      <c r="AR235" s="208" t="s">
        <v>168</v>
      </c>
      <c r="AT235" s="208" t="s">
        <v>164</v>
      </c>
      <c r="AU235" s="208" t="s">
        <v>169</v>
      </c>
      <c r="AY235" s="14" t="s">
        <v>162</v>
      </c>
      <c r="BE235" s="209">
        <f>IF(O235="základná",K235,0)</f>
        <v>0</v>
      </c>
      <c r="BF235" s="209">
        <f>IF(O235="znížená",K235,0)</f>
        <v>0</v>
      </c>
      <c r="BG235" s="209">
        <f>IF(O235="zákl. prenesená",K235,0)</f>
        <v>0</v>
      </c>
      <c r="BH235" s="209">
        <f>IF(O235="zníž. prenesená",K235,0)</f>
        <v>0</v>
      </c>
      <c r="BI235" s="209">
        <f>IF(O235="nulová",K235,0)</f>
        <v>0</v>
      </c>
      <c r="BJ235" s="14" t="s">
        <v>169</v>
      </c>
      <c r="BK235" s="209">
        <f>ROUND(P235*H235,2)</f>
        <v>0</v>
      </c>
      <c r="BL235" s="14" t="s">
        <v>168</v>
      </c>
      <c r="BM235" s="208" t="s">
        <v>323</v>
      </c>
    </row>
    <row r="236" spans="1:65" s="2" customFormat="1">
      <c r="A236" s="31"/>
      <c r="B236" s="32"/>
      <c r="C236" s="33"/>
      <c r="D236" s="210" t="s">
        <v>170</v>
      </c>
      <c r="E236" s="33"/>
      <c r="F236" s="211" t="s">
        <v>322</v>
      </c>
      <c r="G236" s="33"/>
      <c r="H236" s="33"/>
      <c r="I236" s="212"/>
      <c r="J236" s="212"/>
      <c r="K236" s="33"/>
      <c r="L236" s="33"/>
      <c r="M236" s="36"/>
      <c r="N236" s="213"/>
      <c r="O236" s="214"/>
      <c r="P236" s="72"/>
      <c r="Q236" s="72"/>
      <c r="R236" s="72"/>
      <c r="S236" s="72"/>
      <c r="T236" s="72"/>
      <c r="U236" s="72"/>
      <c r="V236" s="72"/>
      <c r="W236" s="72"/>
      <c r="X236" s="73"/>
      <c r="Y236" s="31"/>
      <c r="Z236" s="31"/>
      <c r="AA236" s="31"/>
      <c r="AB236" s="31"/>
      <c r="AC236" s="31"/>
      <c r="AD236" s="31"/>
      <c r="AE236" s="31"/>
      <c r="AT236" s="14" t="s">
        <v>170</v>
      </c>
      <c r="AU236" s="14" t="s">
        <v>169</v>
      </c>
    </row>
    <row r="237" spans="1:65" s="2" customFormat="1" ht="37.9" customHeight="1">
      <c r="A237" s="31"/>
      <c r="B237" s="32"/>
      <c r="C237" s="195" t="s">
        <v>256</v>
      </c>
      <c r="D237" s="195" t="s">
        <v>164</v>
      </c>
      <c r="E237" s="196" t="s">
        <v>324</v>
      </c>
      <c r="F237" s="197" t="s">
        <v>325</v>
      </c>
      <c r="G237" s="198" t="s">
        <v>198</v>
      </c>
      <c r="H237" s="199">
        <v>1.069</v>
      </c>
      <c r="I237" s="200"/>
      <c r="J237" s="200"/>
      <c r="K237" s="201">
        <f>ROUND(P237*H237,2)</f>
        <v>0</v>
      </c>
      <c r="L237" s="202"/>
      <c r="M237" s="36"/>
      <c r="N237" s="203" t="s">
        <v>1</v>
      </c>
      <c r="O237" s="204" t="s">
        <v>37</v>
      </c>
      <c r="P237" s="205">
        <f>I237+J237</f>
        <v>0</v>
      </c>
      <c r="Q237" s="205">
        <f>ROUND(I237*H237,2)</f>
        <v>0</v>
      </c>
      <c r="R237" s="205">
        <f>ROUND(J237*H237,2)</f>
        <v>0</v>
      </c>
      <c r="S237" s="72"/>
      <c r="T237" s="206">
        <f>S237*H237</f>
        <v>0</v>
      </c>
      <c r="U237" s="206">
        <v>1.0900000000000001</v>
      </c>
      <c r="V237" s="206">
        <f>U237*H237</f>
        <v>1.1652100000000001</v>
      </c>
      <c r="W237" s="206">
        <v>0</v>
      </c>
      <c r="X237" s="207">
        <f>W237*H237</f>
        <v>0</v>
      </c>
      <c r="Y237" s="31"/>
      <c r="Z237" s="31"/>
      <c r="AA237" s="31"/>
      <c r="AB237" s="31"/>
      <c r="AC237" s="31"/>
      <c r="AD237" s="31"/>
      <c r="AE237" s="31"/>
      <c r="AR237" s="208" t="s">
        <v>168</v>
      </c>
      <c r="AT237" s="208" t="s">
        <v>164</v>
      </c>
      <c r="AU237" s="208" t="s">
        <v>169</v>
      </c>
      <c r="AY237" s="14" t="s">
        <v>162</v>
      </c>
      <c r="BE237" s="209">
        <f>IF(O237="základná",K237,0)</f>
        <v>0</v>
      </c>
      <c r="BF237" s="209">
        <f>IF(O237="znížená",K237,0)</f>
        <v>0</v>
      </c>
      <c r="BG237" s="209">
        <f>IF(O237="zákl. prenesená",K237,0)</f>
        <v>0</v>
      </c>
      <c r="BH237" s="209">
        <f>IF(O237="zníž. prenesená",K237,0)</f>
        <v>0</v>
      </c>
      <c r="BI237" s="209">
        <f>IF(O237="nulová",K237,0)</f>
        <v>0</v>
      </c>
      <c r="BJ237" s="14" t="s">
        <v>169</v>
      </c>
      <c r="BK237" s="209">
        <f>ROUND(P237*H237,2)</f>
        <v>0</v>
      </c>
      <c r="BL237" s="14" t="s">
        <v>168</v>
      </c>
      <c r="BM237" s="208" t="s">
        <v>326</v>
      </c>
    </row>
    <row r="238" spans="1:65" s="2" customFormat="1" ht="19.5">
      <c r="A238" s="31"/>
      <c r="B238" s="32"/>
      <c r="C238" s="33"/>
      <c r="D238" s="210" t="s">
        <v>170</v>
      </c>
      <c r="E238" s="33"/>
      <c r="F238" s="211" t="s">
        <v>325</v>
      </c>
      <c r="G238" s="33"/>
      <c r="H238" s="33"/>
      <c r="I238" s="212"/>
      <c r="J238" s="212"/>
      <c r="K238" s="33"/>
      <c r="L238" s="33"/>
      <c r="M238" s="36"/>
      <c r="N238" s="213"/>
      <c r="O238" s="214"/>
      <c r="P238" s="72"/>
      <c r="Q238" s="72"/>
      <c r="R238" s="72"/>
      <c r="S238" s="72"/>
      <c r="T238" s="72"/>
      <c r="U238" s="72"/>
      <c r="V238" s="72"/>
      <c r="W238" s="72"/>
      <c r="X238" s="73"/>
      <c r="Y238" s="31"/>
      <c r="Z238" s="31"/>
      <c r="AA238" s="31"/>
      <c r="AB238" s="31"/>
      <c r="AC238" s="31"/>
      <c r="AD238" s="31"/>
      <c r="AE238" s="31"/>
      <c r="AT238" s="14" t="s">
        <v>170</v>
      </c>
      <c r="AU238" s="14" t="s">
        <v>169</v>
      </c>
    </row>
    <row r="239" spans="1:65" s="2" customFormat="1" ht="24.2" customHeight="1">
      <c r="A239" s="31"/>
      <c r="B239" s="32"/>
      <c r="C239" s="195" t="s">
        <v>327</v>
      </c>
      <c r="D239" s="195" t="s">
        <v>164</v>
      </c>
      <c r="E239" s="196" t="s">
        <v>328</v>
      </c>
      <c r="F239" s="197" t="s">
        <v>329</v>
      </c>
      <c r="G239" s="198" t="s">
        <v>173</v>
      </c>
      <c r="H239" s="199">
        <v>2.3929999999999998</v>
      </c>
      <c r="I239" s="200"/>
      <c r="J239" s="200"/>
      <c r="K239" s="201">
        <f>ROUND(P239*H239,2)</f>
        <v>0</v>
      </c>
      <c r="L239" s="202"/>
      <c r="M239" s="36"/>
      <c r="N239" s="203" t="s">
        <v>1</v>
      </c>
      <c r="O239" s="204" t="s">
        <v>37</v>
      </c>
      <c r="P239" s="205">
        <f>I239+J239</f>
        <v>0</v>
      </c>
      <c r="Q239" s="205">
        <f>ROUND(I239*H239,2)</f>
        <v>0</v>
      </c>
      <c r="R239" s="205">
        <f>ROUND(J239*H239,2)</f>
        <v>0</v>
      </c>
      <c r="S239" s="72"/>
      <c r="T239" s="206">
        <f>S239*H239</f>
        <v>0</v>
      </c>
      <c r="U239" s="206">
        <v>2.4621499999999998</v>
      </c>
      <c r="V239" s="206">
        <f>U239*H239</f>
        <v>5.8919249499999991</v>
      </c>
      <c r="W239" s="206">
        <v>0</v>
      </c>
      <c r="X239" s="207">
        <f>W239*H239</f>
        <v>0</v>
      </c>
      <c r="Y239" s="31"/>
      <c r="Z239" s="31"/>
      <c r="AA239" s="31"/>
      <c r="AB239" s="31"/>
      <c r="AC239" s="31"/>
      <c r="AD239" s="31"/>
      <c r="AE239" s="31"/>
      <c r="AR239" s="208" t="s">
        <v>168</v>
      </c>
      <c r="AT239" s="208" t="s">
        <v>164</v>
      </c>
      <c r="AU239" s="208" t="s">
        <v>169</v>
      </c>
      <c r="AY239" s="14" t="s">
        <v>162</v>
      </c>
      <c r="BE239" s="209">
        <f>IF(O239="základná",K239,0)</f>
        <v>0</v>
      </c>
      <c r="BF239" s="209">
        <f>IF(O239="znížená",K239,0)</f>
        <v>0</v>
      </c>
      <c r="BG239" s="209">
        <f>IF(O239="zákl. prenesená",K239,0)</f>
        <v>0</v>
      </c>
      <c r="BH239" s="209">
        <f>IF(O239="zníž. prenesená",K239,0)</f>
        <v>0</v>
      </c>
      <c r="BI239" s="209">
        <f>IF(O239="nulová",K239,0)</f>
        <v>0</v>
      </c>
      <c r="BJ239" s="14" t="s">
        <v>169</v>
      </c>
      <c r="BK239" s="209">
        <f>ROUND(P239*H239,2)</f>
        <v>0</v>
      </c>
      <c r="BL239" s="14" t="s">
        <v>168</v>
      </c>
      <c r="BM239" s="208" t="s">
        <v>330</v>
      </c>
    </row>
    <row r="240" spans="1:65" s="2" customFormat="1">
      <c r="A240" s="31"/>
      <c r="B240" s="32"/>
      <c r="C240" s="33"/>
      <c r="D240" s="210" t="s">
        <v>170</v>
      </c>
      <c r="E240" s="33"/>
      <c r="F240" s="211" t="s">
        <v>329</v>
      </c>
      <c r="G240" s="33"/>
      <c r="H240" s="33"/>
      <c r="I240" s="212"/>
      <c r="J240" s="212"/>
      <c r="K240" s="33"/>
      <c r="L240" s="33"/>
      <c r="M240" s="36"/>
      <c r="N240" s="213"/>
      <c r="O240" s="214"/>
      <c r="P240" s="72"/>
      <c r="Q240" s="72"/>
      <c r="R240" s="72"/>
      <c r="S240" s="72"/>
      <c r="T240" s="72"/>
      <c r="U240" s="72"/>
      <c r="V240" s="72"/>
      <c r="W240" s="72"/>
      <c r="X240" s="73"/>
      <c r="Y240" s="31"/>
      <c r="Z240" s="31"/>
      <c r="AA240" s="31"/>
      <c r="AB240" s="31"/>
      <c r="AC240" s="31"/>
      <c r="AD240" s="31"/>
      <c r="AE240" s="31"/>
      <c r="AT240" s="14" t="s">
        <v>170</v>
      </c>
      <c r="AU240" s="14" t="s">
        <v>169</v>
      </c>
    </row>
    <row r="241" spans="1:65" s="2" customFormat="1" ht="16.5" customHeight="1">
      <c r="A241" s="31"/>
      <c r="B241" s="32"/>
      <c r="C241" s="195" t="s">
        <v>260</v>
      </c>
      <c r="D241" s="195" t="s">
        <v>164</v>
      </c>
      <c r="E241" s="196" t="s">
        <v>331</v>
      </c>
      <c r="F241" s="197" t="s">
        <v>332</v>
      </c>
      <c r="G241" s="198" t="s">
        <v>167</v>
      </c>
      <c r="H241" s="199">
        <v>28.7</v>
      </c>
      <c r="I241" s="200"/>
      <c r="J241" s="200"/>
      <c r="K241" s="201">
        <f>ROUND(P241*H241,2)</f>
        <v>0</v>
      </c>
      <c r="L241" s="202"/>
      <c r="M241" s="36"/>
      <c r="N241" s="203" t="s">
        <v>1</v>
      </c>
      <c r="O241" s="204" t="s">
        <v>37</v>
      </c>
      <c r="P241" s="205">
        <f>I241+J241</f>
        <v>0</v>
      </c>
      <c r="Q241" s="205">
        <f>ROUND(I241*H241,2)</f>
        <v>0</v>
      </c>
      <c r="R241" s="205">
        <f>ROUND(J241*H241,2)</f>
        <v>0</v>
      </c>
      <c r="S241" s="72"/>
      <c r="T241" s="206">
        <f>S241*H241</f>
        <v>0</v>
      </c>
      <c r="U241" s="206">
        <v>9.7099999999999999E-3</v>
      </c>
      <c r="V241" s="206">
        <f>U241*H241</f>
        <v>0.27867700000000001</v>
      </c>
      <c r="W241" s="206">
        <v>0</v>
      </c>
      <c r="X241" s="207">
        <f>W241*H241</f>
        <v>0</v>
      </c>
      <c r="Y241" s="31"/>
      <c r="Z241" s="31"/>
      <c r="AA241" s="31"/>
      <c r="AB241" s="31"/>
      <c r="AC241" s="31"/>
      <c r="AD241" s="31"/>
      <c r="AE241" s="31"/>
      <c r="AR241" s="208" t="s">
        <v>168</v>
      </c>
      <c r="AT241" s="208" t="s">
        <v>164</v>
      </c>
      <c r="AU241" s="208" t="s">
        <v>169</v>
      </c>
      <c r="AY241" s="14" t="s">
        <v>162</v>
      </c>
      <c r="BE241" s="209">
        <f>IF(O241="základná",K241,0)</f>
        <v>0</v>
      </c>
      <c r="BF241" s="209">
        <f>IF(O241="znížená",K241,0)</f>
        <v>0</v>
      </c>
      <c r="BG241" s="209">
        <f>IF(O241="zákl. prenesená",K241,0)</f>
        <v>0</v>
      </c>
      <c r="BH241" s="209">
        <f>IF(O241="zníž. prenesená",K241,0)</f>
        <v>0</v>
      </c>
      <c r="BI241" s="209">
        <f>IF(O241="nulová",K241,0)</f>
        <v>0</v>
      </c>
      <c r="BJ241" s="14" t="s">
        <v>169</v>
      </c>
      <c r="BK241" s="209">
        <f>ROUND(P241*H241,2)</f>
        <v>0</v>
      </c>
      <c r="BL241" s="14" t="s">
        <v>168</v>
      </c>
      <c r="BM241" s="208" t="s">
        <v>333</v>
      </c>
    </row>
    <row r="242" spans="1:65" s="2" customFormat="1">
      <c r="A242" s="31"/>
      <c r="B242" s="32"/>
      <c r="C242" s="33"/>
      <c r="D242" s="210" t="s">
        <v>170</v>
      </c>
      <c r="E242" s="33"/>
      <c r="F242" s="211" t="s">
        <v>332</v>
      </c>
      <c r="G242" s="33"/>
      <c r="H242" s="33"/>
      <c r="I242" s="212"/>
      <c r="J242" s="212"/>
      <c r="K242" s="33"/>
      <c r="L242" s="33"/>
      <c r="M242" s="36"/>
      <c r="N242" s="213"/>
      <c r="O242" s="214"/>
      <c r="P242" s="72"/>
      <c r="Q242" s="72"/>
      <c r="R242" s="72"/>
      <c r="S242" s="72"/>
      <c r="T242" s="72"/>
      <c r="U242" s="72"/>
      <c r="V242" s="72"/>
      <c r="W242" s="72"/>
      <c r="X242" s="73"/>
      <c r="Y242" s="31"/>
      <c r="Z242" s="31"/>
      <c r="AA242" s="31"/>
      <c r="AB242" s="31"/>
      <c r="AC242" s="31"/>
      <c r="AD242" s="31"/>
      <c r="AE242" s="31"/>
      <c r="AT242" s="14" t="s">
        <v>170</v>
      </c>
      <c r="AU242" s="14" t="s">
        <v>169</v>
      </c>
    </row>
    <row r="243" spans="1:65" s="2" customFormat="1" ht="16.5" customHeight="1">
      <c r="A243" s="31"/>
      <c r="B243" s="32"/>
      <c r="C243" s="195" t="s">
        <v>334</v>
      </c>
      <c r="D243" s="195" t="s">
        <v>164</v>
      </c>
      <c r="E243" s="196" t="s">
        <v>335</v>
      </c>
      <c r="F243" s="197" t="s">
        <v>336</v>
      </c>
      <c r="G243" s="198" t="s">
        <v>167</v>
      </c>
      <c r="H243" s="199">
        <v>28.7</v>
      </c>
      <c r="I243" s="200"/>
      <c r="J243" s="200"/>
      <c r="K243" s="201">
        <f>ROUND(P243*H243,2)</f>
        <v>0</v>
      </c>
      <c r="L243" s="202"/>
      <c r="M243" s="36"/>
      <c r="N243" s="203" t="s">
        <v>1</v>
      </c>
      <c r="O243" s="204" t="s">
        <v>37</v>
      </c>
      <c r="P243" s="205">
        <f>I243+J243</f>
        <v>0</v>
      </c>
      <c r="Q243" s="205">
        <f>ROUND(I243*H243,2)</f>
        <v>0</v>
      </c>
      <c r="R243" s="205">
        <f>ROUND(J243*H243,2)</f>
        <v>0</v>
      </c>
      <c r="S243" s="72"/>
      <c r="T243" s="206">
        <f>S243*H243</f>
        <v>0</v>
      </c>
      <c r="U243" s="206">
        <v>0</v>
      </c>
      <c r="V243" s="206">
        <f>U243*H243</f>
        <v>0</v>
      </c>
      <c r="W243" s="206">
        <v>0</v>
      </c>
      <c r="X243" s="207">
        <f>W243*H243</f>
        <v>0</v>
      </c>
      <c r="Y243" s="31"/>
      <c r="Z243" s="31"/>
      <c r="AA243" s="31"/>
      <c r="AB243" s="31"/>
      <c r="AC243" s="31"/>
      <c r="AD243" s="31"/>
      <c r="AE243" s="31"/>
      <c r="AR243" s="208" t="s">
        <v>168</v>
      </c>
      <c r="AT243" s="208" t="s">
        <v>164</v>
      </c>
      <c r="AU243" s="208" t="s">
        <v>169</v>
      </c>
      <c r="AY243" s="14" t="s">
        <v>162</v>
      </c>
      <c r="BE243" s="209">
        <f>IF(O243="základná",K243,0)</f>
        <v>0</v>
      </c>
      <c r="BF243" s="209">
        <f>IF(O243="znížená",K243,0)</f>
        <v>0</v>
      </c>
      <c r="BG243" s="209">
        <f>IF(O243="zákl. prenesená",K243,0)</f>
        <v>0</v>
      </c>
      <c r="BH243" s="209">
        <f>IF(O243="zníž. prenesená",K243,0)</f>
        <v>0</v>
      </c>
      <c r="BI243" s="209">
        <f>IF(O243="nulová",K243,0)</f>
        <v>0</v>
      </c>
      <c r="BJ243" s="14" t="s">
        <v>169</v>
      </c>
      <c r="BK243" s="209">
        <f>ROUND(P243*H243,2)</f>
        <v>0</v>
      </c>
      <c r="BL243" s="14" t="s">
        <v>168</v>
      </c>
      <c r="BM243" s="208" t="s">
        <v>337</v>
      </c>
    </row>
    <row r="244" spans="1:65" s="2" customFormat="1">
      <c r="A244" s="31"/>
      <c r="B244" s="32"/>
      <c r="C244" s="33"/>
      <c r="D244" s="210" t="s">
        <v>170</v>
      </c>
      <c r="E244" s="33"/>
      <c r="F244" s="211" t="s">
        <v>336</v>
      </c>
      <c r="G244" s="33"/>
      <c r="H244" s="33"/>
      <c r="I244" s="212"/>
      <c r="J244" s="212"/>
      <c r="K244" s="33"/>
      <c r="L244" s="33"/>
      <c r="M244" s="36"/>
      <c r="N244" s="213"/>
      <c r="O244" s="214"/>
      <c r="P244" s="72"/>
      <c r="Q244" s="72"/>
      <c r="R244" s="72"/>
      <c r="S244" s="72"/>
      <c r="T244" s="72"/>
      <c r="U244" s="72"/>
      <c r="V244" s="72"/>
      <c r="W244" s="72"/>
      <c r="X244" s="73"/>
      <c r="Y244" s="31"/>
      <c r="Z244" s="31"/>
      <c r="AA244" s="31"/>
      <c r="AB244" s="31"/>
      <c r="AC244" s="31"/>
      <c r="AD244" s="31"/>
      <c r="AE244" s="31"/>
      <c r="AT244" s="14" t="s">
        <v>170</v>
      </c>
      <c r="AU244" s="14" t="s">
        <v>169</v>
      </c>
    </row>
    <row r="245" spans="1:65" s="2" customFormat="1" ht="24.2" customHeight="1">
      <c r="A245" s="31"/>
      <c r="B245" s="32"/>
      <c r="C245" s="195" t="s">
        <v>263</v>
      </c>
      <c r="D245" s="195" t="s">
        <v>164</v>
      </c>
      <c r="E245" s="196" t="s">
        <v>338</v>
      </c>
      <c r="F245" s="197" t="s">
        <v>339</v>
      </c>
      <c r="G245" s="198" t="s">
        <v>198</v>
      </c>
      <c r="H245" s="199">
        <v>9.4E-2</v>
      </c>
      <c r="I245" s="200"/>
      <c r="J245" s="200"/>
      <c r="K245" s="201">
        <f>ROUND(P245*H245,2)</f>
        <v>0</v>
      </c>
      <c r="L245" s="202"/>
      <c r="M245" s="36"/>
      <c r="N245" s="203" t="s">
        <v>1</v>
      </c>
      <c r="O245" s="204" t="s">
        <v>37</v>
      </c>
      <c r="P245" s="205">
        <f>I245+J245</f>
        <v>0</v>
      </c>
      <c r="Q245" s="205">
        <f>ROUND(I245*H245,2)</f>
        <v>0</v>
      </c>
      <c r="R245" s="205">
        <f>ROUND(J245*H245,2)</f>
        <v>0</v>
      </c>
      <c r="S245" s="72"/>
      <c r="T245" s="206">
        <f>S245*H245</f>
        <v>0</v>
      </c>
      <c r="U245" s="206">
        <v>1.01952</v>
      </c>
      <c r="V245" s="206">
        <f>U245*H245</f>
        <v>9.5834879999999997E-2</v>
      </c>
      <c r="W245" s="206">
        <v>0</v>
      </c>
      <c r="X245" s="207">
        <f>W245*H245</f>
        <v>0</v>
      </c>
      <c r="Y245" s="31"/>
      <c r="Z245" s="31"/>
      <c r="AA245" s="31"/>
      <c r="AB245" s="31"/>
      <c r="AC245" s="31"/>
      <c r="AD245" s="31"/>
      <c r="AE245" s="31"/>
      <c r="AR245" s="208" t="s">
        <v>168</v>
      </c>
      <c r="AT245" s="208" t="s">
        <v>164</v>
      </c>
      <c r="AU245" s="208" t="s">
        <v>169</v>
      </c>
      <c r="AY245" s="14" t="s">
        <v>162</v>
      </c>
      <c r="BE245" s="209">
        <f>IF(O245="základná",K245,0)</f>
        <v>0</v>
      </c>
      <c r="BF245" s="209">
        <f>IF(O245="znížená",K245,0)</f>
        <v>0</v>
      </c>
      <c r="BG245" s="209">
        <f>IF(O245="zákl. prenesená",K245,0)</f>
        <v>0</v>
      </c>
      <c r="BH245" s="209">
        <f>IF(O245="zníž. prenesená",K245,0)</f>
        <v>0</v>
      </c>
      <c r="BI245" s="209">
        <f>IF(O245="nulová",K245,0)</f>
        <v>0</v>
      </c>
      <c r="BJ245" s="14" t="s">
        <v>169</v>
      </c>
      <c r="BK245" s="209">
        <f>ROUND(P245*H245,2)</f>
        <v>0</v>
      </c>
      <c r="BL245" s="14" t="s">
        <v>168</v>
      </c>
      <c r="BM245" s="208" t="s">
        <v>340</v>
      </c>
    </row>
    <row r="246" spans="1:65" s="2" customFormat="1">
      <c r="A246" s="31"/>
      <c r="B246" s="32"/>
      <c r="C246" s="33"/>
      <c r="D246" s="210" t="s">
        <v>170</v>
      </c>
      <c r="E246" s="33"/>
      <c r="F246" s="211" t="s">
        <v>339</v>
      </c>
      <c r="G246" s="33"/>
      <c r="H246" s="33"/>
      <c r="I246" s="212"/>
      <c r="J246" s="212"/>
      <c r="K246" s="33"/>
      <c r="L246" s="33"/>
      <c r="M246" s="36"/>
      <c r="N246" s="213"/>
      <c r="O246" s="214"/>
      <c r="P246" s="72"/>
      <c r="Q246" s="72"/>
      <c r="R246" s="72"/>
      <c r="S246" s="72"/>
      <c r="T246" s="72"/>
      <c r="U246" s="72"/>
      <c r="V246" s="72"/>
      <c r="W246" s="72"/>
      <c r="X246" s="73"/>
      <c r="Y246" s="31"/>
      <c r="Z246" s="31"/>
      <c r="AA246" s="31"/>
      <c r="AB246" s="31"/>
      <c r="AC246" s="31"/>
      <c r="AD246" s="31"/>
      <c r="AE246" s="31"/>
      <c r="AT246" s="14" t="s">
        <v>170</v>
      </c>
      <c r="AU246" s="14" t="s">
        <v>169</v>
      </c>
    </row>
    <row r="247" spans="1:65" s="2" customFormat="1" ht="21.75" customHeight="1">
      <c r="A247" s="31"/>
      <c r="B247" s="32"/>
      <c r="C247" s="195" t="s">
        <v>341</v>
      </c>
      <c r="D247" s="195" t="s">
        <v>164</v>
      </c>
      <c r="E247" s="196" t="s">
        <v>342</v>
      </c>
      <c r="F247" s="197" t="s">
        <v>343</v>
      </c>
      <c r="G247" s="198" t="s">
        <v>167</v>
      </c>
      <c r="H247" s="199">
        <v>362.81099999999998</v>
      </c>
      <c r="I247" s="200"/>
      <c r="J247" s="200"/>
      <c r="K247" s="201">
        <f>ROUND(P247*H247,2)</f>
        <v>0</v>
      </c>
      <c r="L247" s="202"/>
      <c r="M247" s="36"/>
      <c r="N247" s="203" t="s">
        <v>1</v>
      </c>
      <c r="O247" s="204" t="s">
        <v>37</v>
      </c>
      <c r="P247" s="205">
        <f>I247+J247</f>
        <v>0</v>
      </c>
      <c r="Q247" s="205">
        <f>ROUND(I247*H247,2)</f>
        <v>0</v>
      </c>
      <c r="R247" s="205">
        <f>ROUND(J247*H247,2)</f>
        <v>0</v>
      </c>
      <c r="S247" s="72"/>
      <c r="T247" s="206">
        <f>S247*H247</f>
        <v>0</v>
      </c>
      <c r="U247" s="206">
        <v>0.10233</v>
      </c>
      <c r="V247" s="206">
        <f>U247*H247</f>
        <v>37.126449629999996</v>
      </c>
      <c r="W247" s="206">
        <v>0</v>
      </c>
      <c r="X247" s="207">
        <f>W247*H247</f>
        <v>0</v>
      </c>
      <c r="Y247" s="31"/>
      <c r="Z247" s="31"/>
      <c r="AA247" s="31"/>
      <c r="AB247" s="31"/>
      <c r="AC247" s="31"/>
      <c r="AD247" s="31"/>
      <c r="AE247" s="31"/>
      <c r="AR247" s="208" t="s">
        <v>168</v>
      </c>
      <c r="AT247" s="208" t="s">
        <v>164</v>
      </c>
      <c r="AU247" s="208" t="s">
        <v>169</v>
      </c>
      <c r="AY247" s="14" t="s">
        <v>162</v>
      </c>
      <c r="BE247" s="209">
        <f>IF(O247="základná",K247,0)</f>
        <v>0</v>
      </c>
      <c r="BF247" s="209">
        <f>IF(O247="znížená",K247,0)</f>
        <v>0</v>
      </c>
      <c r="BG247" s="209">
        <f>IF(O247="zákl. prenesená",K247,0)</f>
        <v>0</v>
      </c>
      <c r="BH247" s="209">
        <f>IF(O247="zníž. prenesená",K247,0)</f>
        <v>0</v>
      </c>
      <c r="BI247" s="209">
        <f>IF(O247="nulová",K247,0)</f>
        <v>0</v>
      </c>
      <c r="BJ247" s="14" t="s">
        <v>169</v>
      </c>
      <c r="BK247" s="209">
        <f>ROUND(P247*H247,2)</f>
        <v>0</v>
      </c>
      <c r="BL247" s="14" t="s">
        <v>168</v>
      </c>
      <c r="BM247" s="208" t="s">
        <v>344</v>
      </c>
    </row>
    <row r="248" spans="1:65" s="2" customFormat="1">
      <c r="A248" s="31"/>
      <c r="B248" s="32"/>
      <c r="C248" s="33"/>
      <c r="D248" s="210" t="s">
        <v>170</v>
      </c>
      <c r="E248" s="33"/>
      <c r="F248" s="211" t="s">
        <v>343</v>
      </c>
      <c r="G248" s="33"/>
      <c r="H248" s="33"/>
      <c r="I248" s="212"/>
      <c r="J248" s="212"/>
      <c r="K248" s="33"/>
      <c r="L248" s="33"/>
      <c r="M248" s="36"/>
      <c r="N248" s="213"/>
      <c r="O248" s="214"/>
      <c r="P248" s="72"/>
      <c r="Q248" s="72"/>
      <c r="R248" s="72"/>
      <c r="S248" s="72"/>
      <c r="T248" s="72"/>
      <c r="U248" s="72"/>
      <c r="V248" s="72"/>
      <c r="W248" s="72"/>
      <c r="X248" s="73"/>
      <c r="Y248" s="31"/>
      <c r="Z248" s="31"/>
      <c r="AA248" s="31"/>
      <c r="AB248" s="31"/>
      <c r="AC248" s="31"/>
      <c r="AD248" s="31"/>
      <c r="AE248" s="31"/>
      <c r="AT248" s="14" t="s">
        <v>170</v>
      </c>
      <c r="AU248" s="14" t="s">
        <v>169</v>
      </c>
    </row>
    <row r="249" spans="1:65" s="12" customFormat="1" ht="22.9" customHeight="1">
      <c r="B249" s="178"/>
      <c r="C249" s="179"/>
      <c r="D249" s="180" t="s">
        <v>72</v>
      </c>
      <c r="E249" s="193" t="s">
        <v>168</v>
      </c>
      <c r="F249" s="193" t="s">
        <v>345</v>
      </c>
      <c r="G249" s="179"/>
      <c r="H249" s="179"/>
      <c r="I249" s="182"/>
      <c r="J249" s="182"/>
      <c r="K249" s="194">
        <f>BK249</f>
        <v>0</v>
      </c>
      <c r="L249" s="179"/>
      <c r="M249" s="184"/>
      <c r="N249" s="185"/>
      <c r="O249" s="186"/>
      <c r="P249" s="186"/>
      <c r="Q249" s="187">
        <f>SUM(Q250:Q295)</f>
        <v>0</v>
      </c>
      <c r="R249" s="187">
        <f>SUM(R250:R295)</f>
        <v>0</v>
      </c>
      <c r="S249" s="186"/>
      <c r="T249" s="188">
        <f>SUM(T250:T295)</f>
        <v>0</v>
      </c>
      <c r="U249" s="186"/>
      <c r="V249" s="188">
        <f>SUM(V250:V295)</f>
        <v>189.99020704999995</v>
      </c>
      <c r="W249" s="186"/>
      <c r="X249" s="189">
        <f>SUM(X250:X295)</f>
        <v>0</v>
      </c>
      <c r="AR249" s="190" t="s">
        <v>81</v>
      </c>
      <c r="AT249" s="191" t="s">
        <v>72</v>
      </c>
      <c r="AU249" s="191" t="s">
        <v>81</v>
      </c>
      <c r="AY249" s="190" t="s">
        <v>162</v>
      </c>
      <c r="BK249" s="192">
        <f>SUM(BK250:BK295)</f>
        <v>0</v>
      </c>
    </row>
    <row r="250" spans="1:65" s="2" customFormat="1" ht="24.2" customHeight="1">
      <c r="A250" s="31"/>
      <c r="B250" s="32"/>
      <c r="C250" s="195" t="s">
        <v>267</v>
      </c>
      <c r="D250" s="195" t="s">
        <v>164</v>
      </c>
      <c r="E250" s="196" t="s">
        <v>346</v>
      </c>
      <c r="F250" s="197" t="s">
        <v>347</v>
      </c>
      <c r="G250" s="198" t="s">
        <v>173</v>
      </c>
      <c r="H250" s="199">
        <v>48.4</v>
      </c>
      <c r="I250" s="200"/>
      <c r="J250" s="200"/>
      <c r="K250" s="201">
        <f>ROUND(P250*H250,2)</f>
        <v>0</v>
      </c>
      <c r="L250" s="202"/>
      <c r="M250" s="36"/>
      <c r="N250" s="203" t="s">
        <v>1</v>
      </c>
      <c r="O250" s="204" t="s">
        <v>37</v>
      </c>
      <c r="P250" s="205">
        <f>I250+J250</f>
        <v>0</v>
      </c>
      <c r="Q250" s="205">
        <f>ROUND(I250*H250,2)</f>
        <v>0</v>
      </c>
      <c r="R250" s="205">
        <f>ROUND(J250*H250,2)</f>
        <v>0</v>
      </c>
      <c r="S250" s="72"/>
      <c r="T250" s="206">
        <f>S250*H250</f>
        <v>0</v>
      </c>
      <c r="U250" s="206">
        <v>2.4468000000000001</v>
      </c>
      <c r="V250" s="206">
        <f>U250*H250</f>
        <v>118.42512000000001</v>
      </c>
      <c r="W250" s="206">
        <v>0</v>
      </c>
      <c r="X250" s="207">
        <f>W250*H250</f>
        <v>0</v>
      </c>
      <c r="Y250" s="31"/>
      <c r="Z250" s="31"/>
      <c r="AA250" s="31"/>
      <c r="AB250" s="31"/>
      <c r="AC250" s="31"/>
      <c r="AD250" s="31"/>
      <c r="AE250" s="31"/>
      <c r="AR250" s="208" t="s">
        <v>168</v>
      </c>
      <c r="AT250" s="208" t="s">
        <v>164</v>
      </c>
      <c r="AU250" s="208" t="s">
        <v>169</v>
      </c>
      <c r="AY250" s="14" t="s">
        <v>162</v>
      </c>
      <c r="BE250" s="209">
        <f>IF(O250="základná",K250,0)</f>
        <v>0</v>
      </c>
      <c r="BF250" s="209">
        <f>IF(O250="znížená",K250,0)</f>
        <v>0</v>
      </c>
      <c r="BG250" s="209">
        <f>IF(O250="zákl. prenesená",K250,0)</f>
        <v>0</v>
      </c>
      <c r="BH250" s="209">
        <f>IF(O250="zníž. prenesená",K250,0)</f>
        <v>0</v>
      </c>
      <c r="BI250" s="209">
        <f>IF(O250="nulová",K250,0)</f>
        <v>0</v>
      </c>
      <c r="BJ250" s="14" t="s">
        <v>169</v>
      </c>
      <c r="BK250" s="209">
        <f>ROUND(P250*H250,2)</f>
        <v>0</v>
      </c>
      <c r="BL250" s="14" t="s">
        <v>168</v>
      </c>
      <c r="BM250" s="208" t="s">
        <v>348</v>
      </c>
    </row>
    <row r="251" spans="1:65" s="2" customFormat="1">
      <c r="A251" s="31"/>
      <c r="B251" s="32"/>
      <c r="C251" s="33"/>
      <c r="D251" s="210" t="s">
        <v>170</v>
      </c>
      <c r="E251" s="33"/>
      <c r="F251" s="211" t="s">
        <v>347</v>
      </c>
      <c r="G251" s="33"/>
      <c r="H251" s="33"/>
      <c r="I251" s="212"/>
      <c r="J251" s="212"/>
      <c r="K251" s="33"/>
      <c r="L251" s="33"/>
      <c r="M251" s="36"/>
      <c r="N251" s="213"/>
      <c r="O251" s="214"/>
      <c r="P251" s="72"/>
      <c r="Q251" s="72"/>
      <c r="R251" s="72"/>
      <c r="S251" s="72"/>
      <c r="T251" s="72"/>
      <c r="U251" s="72"/>
      <c r="V251" s="72"/>
      <c r="W251" s="72"/>
      <c r="X251" s="73"/>
      <c r="Y251" s="31"/>
      <c r="Z251" s="31"/>
      <c r="AA251" s="31"/>
      <c r="AB251" s="31"/>
      <c r="AC251" s="31"/>
      <c r="AD251" s="31"/>
      <c r="AE251" s="31"/>
      <c r="AT251" s="14" t="s">
        <v>170</v>
      </c>
      <c r="AU251" s="14" t="s">
        <v>169</v>
      </c>
    </row>
    <row r="252" spans="1:65" s="2" customFormat="1" ht="16.5" customHeight="1">
      <c r="A252" s="31"/>
      <c r="B252" s="32"/>
      <c r="C252" s="195" t="s">
        <v>349</v>
      </c>
      <c r="D252" s="195" t="s">
        <v>164</v>
      </c>
      <c r="E252" s="196" t="s">
        <v>350</v>
      </c>
      <c r="F252" s="197" t="s">
        <v>351</v>
      </c>
      <c r="G252" s="198" t="s">
        <v>167</v>
      </c>
      <c r="H252" s="199">
        <v>242</v>
      </c>
      <c r="I252" s="200"/>
      <c r="J252" s="200"/>
      <c r="K252" s="201">
        <f>ROUND(P252*H252,2)</f>
        <v>0</v>
      </c>
      <c r="L252" s="202"/>
      <c r="M252" s="36"/>
      <c r="N252" s="203" t="s">
        <v>1</v>
      </c>
      <c r="O252" s="204" t="s">
        <v>37</v>
      </c>
      <c r="P252" s="205">
        <f>I252+J252</f>
        <v>0</v>
      </c>
      <c r="Q252" s="205">
        <f>ROUND(I252*H252,2)</f>
        <v>0</v>
      </c>
      <c r="R252" s="205">
        <f>ROUND(J252*H252,2)</f>
        <v>0</v>
      </c>
      <c r="S252" s="72"/>
      <c r="T252" s="206">
        <f>S252*H252</f>
        <v>0</v>
      </c>
      <c r="U252" s="206">
        <v>1.99E-3</v>
      </c>
      <c r="V252" s="206">
        <f>U252*H252</f>
        <v>0.48158000000000001</v>
      </c>
      <c r="W252" s="206">
        <v>0</v>
      </c>
      <c r="X252" s="207">
        <f>W252*H252</f>
        <v>0</v>
      </c>
      <c r="Y252" s="31"/>
      <c r="Z252" s="31"/>
      <c r="AA252" s="31"/>
      <c r="AB252" s="31"/>
      <c r="AC252" s="31"/>
      <c r="AD252" s="31"/>
      <c r="AE252" s="31"/>
      <c r="AR252" s="208" t="s">
        <v>168</v>
      </c>
      <c r="AT252" s="208" t="s">
        <v>164</v>
      </c>
      <c r="AU252" s="208" t="s">
        <v>169</v>
      </c>
      <c r="AY252" s="14" t="s">
        <v>162</v>
      </c>
      <c r="BE252" s="209">
        <f>IF(O252="základná",K252,0)</f>
        <v>0</v>
      </c>
      <c r="BF252" s="209">
        <f>IF(O252="znížená",K252,0)</f>
        <v>0</v>
      </c>
      <c r="BG252" s="209">
        <f>IF(O252="zákl. prenesená",K252,0)</f>
        <v>0</v>
      </c>
      <c r="BH252" s="209">
        <f>IF(O252="zníž. prenesená",K252,0)</f>
        <v>0</v>
      </c>
      <c r="BI252" s="209">
        <f>IF(O252="nulová",K252,0)</f>
        <v>0</v>
      </c>
      <c r="BJ252" s="14" t="s">
        <v>169</v>
      </c>
      <c r="BK252" s="209">
        <f>ROUND(P252*H252,2)</f>
        <v>0</v>
      </c>
      <c r="BL252" s="14" t="s">
        <v>168</v>
      </c>
      <c r="BM252" s="208" t="s">
        <v>352</v>
      </c>
    </row>
    <row r="253" spans="1:65" s="2" customFormat="1">
      <c r="A253" s="31"/>
      <c r="B253" s="32"/>
      <c r="C253" s="33"/>
      <c r="D253" s="210" t="s">
        <v>170</v>
      </c>
      <c r="E253" s="33"/>
      <c r="F253" s="211" t="s">
        <v>351</v>
      </c>
      <c r="G253" s="33"/>
      <c r="H253" s="33"/>
      <c r="I253" s="212"/>
      <c r="J253" s="212"/>
      <c r="K253" s="33"/>
      <c r="L253" s="33"/>
      <c r="M253" s="36"/>
      <c r="N253" s="213"/>
      <c r="O253" s="214"/>
      <c r="P253" s="72"/>
      <c r="Q253" s="72"/>
      <c r="R253" s="72"/>
      <c r="S253" s="72"/>
      <c r="T253" s="72"/>
      <c r="U253" s="72"/>
      <c r="V253" s="72"/>
      <c r="W253" s="72"/>
      <c r="X253" s="73"/>
      <c r="Y253" s="31"/>
      <c r="Z253" s="31"/>
      <c r="AA253" s="31"/>
      <c r="AB253" s="31"/>
      <c r="AC253" s="31"/>
      <c r="AD253" s="31"/>
      <c r="AE253" s="31"/>
      <c r="AT253" s="14" t="s">
        <v>170</v>
      </c>
      <c r="AU253" s="14" t="s">
        <v>169</v>
      </c>
    </row>
    <row r="254" spans="1:65" s="2" customFormat="1" ht="16.5" customHeight="1">
      <c r="A254" s="31"/>
      <c r="B254" s="32"/>
      <c r="C254" s="195" t="s">
        <v>270</v>
      </c>
      <c r="D254" s="195" t="s">
        <v>164</v>
      </c>
      <c r="E254" s="196" t="s">
        <v>353</v>
      </c>
      <c r="F254" s="197" t="s">
        <v>354</v>
      </c>
      <c r="G254" s="198" t="s">
        <v>167</v>
      </c>
      <c r="H254" s="199">
        <v>242</v>
      </c>
      <c r="I254" s="200"/>
      <c r="J254" s="200"/>
      <c r="K254" s="201">
        <f>ROUND(P254*H254,2)</f>
        <v>0</v>
      </c>
      <c r="L254" s="202"/>
      <c r="M254" s="36"/>
      <c r="N254" s="203" t="s">
        <v>1</v>
      </c>
      <c r="O254" s="204" t="s">
        <v>37</v>
      </c>
      <c r="P254" s="205">
        <f>I254+J254</f>
        <v>0</v>
      </c>
      <c r="Q254" s="205">
        <f>ROUND(I254*H254,2)</f>
        <v>0</v>
      </c>
      <c r="R254" s="205">
        <f>ROUND(J254*H254,2)</f>
        <v>0</v>
      </c>
      <c r="S254" s="72"/>
      <c r="T254" s="206">
        <f>S254*H254</f>
        <v>0</v>
      </c>
      <c r="U254" s="206">
        <v>0</v>
      </c>
      <c r="V254" s="206">
        <f>U254*H254</f>
        <v>0</v>
      </c>
      <c r="W254" s="206">
        <v>0</v>
      </c>
      <c r="X254" s="207">
        <f>W254*H254</f>
        <v>0</v>
      </c>
      <c r="Y254" s="31"/>
      <c r="Z254" s="31"/>
      <c r="AA254" s="31"/>
      <c r="AB254" s="31"/>
      <c r="AC254" s="31"/>
      <c r="AD254" s="31"/>
      <c r="AE254" s="31"/>
      <c r="AR254" s="208" t="s">
        <v>168</v>
      </c>
      <c r="AT254" s="208" t="s">
        <v>164</v>
      </c>
      <c r="AU254" s="208" t="s">
        <v>169</v>
      </c>
      <c r="AY254" s="14" t="s">
        <v>162</v>
      </c>
      <c r="BE254" s="209">
        <f>IF(O254="základná",K254,0)</f>
        <v>0</v>
      </c>
      <c r="BF254" s="209">
        <f>IF(O254="znížená",K254,0)</f>
        <v>0</v>
      </c>
      <c r="BG254" s="209">
        <f>IF(O254="zákl. prenesená",K254,0)</f>
        <v>0</v>
      </c>
      <c r="BH254" s="209">
        <f>IF(O254="zníž. prenesená",K254,0)</f>
        <v>0</v>
      </c>
      <c r="BI254" s="209">
        <f>IF(O254="nulová",K254,0)</f>
        <v>0</v>
      </c>
      <c r="BJ254" s="14" t="s">
        <v>169</v>
      </c>
      <c r="BK254" s="209">
        <f>ROUND(P254*H254,2)</f>
        <v>0</v>
      </c>
      <c r="BL254" s="14" t="s">
        <v>168</v>
      </c>
      <c r="BM254" s="208" t="s">
        <v>355</v>
      </c>
    </row>
    <row r="255" spans="1:65" s="2" customFormat="1">
      <c r="A255" s="31"/>
      <c r="B255" s="32"/>
      <c r="C255" s="33"/>
      <c r="D255" s="210" t="s">
        <v>170</v>
      </c>
      <c r="E255" s="33"/>
      <c r="F255" s="211" t="s">
        <v>354</v>
      </c>
      <c r="G255" s="33"/>
      <c r="H255" s="33"/>
      <c r="I255" s="212"/>
      <c r="J255" s="212"/>
      <c r="K255" s="33"/>
      <c r="L255" s="33"/>
      <c r="M255" s="36"/>
      <c r="N255" s="213"/>
      <c r="O255" s="214"/>
      <c r="P255" s="72"/>
      <c r="Q255" s="72"/>
      <c r="R255" s="72"/>
      <c r="S255" s="72"/>
      <c r="T255" s="72"/>
      <c r="U255" s="72"/>
      <c r="V255" s="72"/>
      <c r="W255" s="72"/>
      <c r="X255" s="73"/>
      <c r="Y255" s="31"/>
      <c r="Z255" s="31"/>
      <c r="AA255" s="31"/>
      <c r="AB255" s="31"/>
      <c r="AC255" s="31"/>
      <c r="AD255" s="31"/>
      <c r="AE255" s="31"/>
      <c r="AT255" s="14" t="s">
        <v>170</v>
      </c>
      <c r="AU255" s="14" t="s">
        <v>169</v>
      </c>
    </row>
    <row r="256" spans="1:65" s="2" customFormat="1" ht="24.2" customHeight="1">
      <c r="A256" s="31"/>
      <c r="B256" s="32"/>
      <c r="C256" s="195" t="s">
        <v>356</v>
      </c>
      <c r="D256" s="195" t="s">
        <v>164</v>
      </c>
      <c r="E256" s="196" t="s">
        <v>357</v>
      </c>
      <c r="F256" s="197" t="s">
        <v>358</v>
      </c>
      <c r="G256" s="198" t="s">
        <v>167</v>
      </c>
      <c r="H256" s="199">
        <v>242</v>
      </c>
      <c r="I256" s="200"/>
      <c r="J256" s="200"/>
      <c r="K256" s="201">
        <f>ROUND(P256*H256,2)</f>
        <v>0</v>
      </c>
      <c r="L256" s="202"/>
      <c r="M256" s="36"/>
      <c r="N256" s="203" t="s">
        <v>1</v>
      </c>
      <c r="O256" s="204" t="s">
        <v>37</v>
      </c>
      <c r="P256" s="205">
        <f>I256+J256</f>
        <v>0</v>
      </c>
      <c r="Q256" s="205">
        <f>ROUND(I256*H256,2)</f>
        <v>0</v>
      </c>
      <c r="R256" s="205">
        <f>ROUND(J256*H256,2)</f>
        <v>0</v>
      </c>
      <c r="S256" s="72"/>
      <c r="T256" s="206">
        <f>S256*H256</f>
        <v>0</v>
      </c>
      <c r="U256" s="206">
        <v>4.2399999999999998E-3</v>
      </c>
      <c r="V256" s="206">
        <f>U256*H256</f>
        <v>1.0260799999999999</v>
      </c>
      <c r="W256" s="206">
        <v>0</v>
      </c>
      <c r="X256" s="207">
        <f>W256*H256</f>
        <v>0</v>
      </c>
      <c r="Y256" s="31"/>
      <c r="Z256" s="31"/>
      <c r="AA256" s="31"/>
      <c r="AB256" s="31"/>
      <c r="AC256" s="31"/>
      <c r="AD256" s="31"/>
      <c r="AE256" s="31"/>
      <c r="AR256" s="208" t="s">
        <v>168</v>
      </c>
      <c r="AT256" s="208" t="s">
        <v>164</v>
      </c>
      <c r="AU256" s="208" t="s">
        <v>169</v>
      </c>
      <c r="AY256" s="14" t="s">
        <v>162</v>
      </c>
      <c r="BE256" s="209">
        <f>IF(O256="základná",K256,0)</f>
        <v>0</v>
      </c>
      <c r="BF256" s="209">
        <f>IF(O256="znížená",K256,0)</f>
        <v>0</v>
      </c>
      <c r="BG256" s="209">
        <f>IF(O256="zákl. prenesená",K256,0)</f>
        <v>0</v>
      </c>
      <c r="BH256" s="209">
        <f>IF(O256="zníž. prenesená",K256,0)</f>
        <v>0</v>
      </c>
      <c r="BI256" s="209">
        <f>IF(O256="nulová",K256,0)</f>
        <v>0</v>
      </c>
      <c r="BJ256" s="14" t="s">
        <v>169</v>
      </c>
      <c r="BK256" s="209">
        <f>ROUND(P256*H256,2)</f>
        <v>0</v>
      </c>
      <c r="BL256" s="14" t="s">
        <v>168</v>
      </c>
      <c r="BM256" s="208" t="s">
        <v>359</v>
      </c>
    </row>
    <row r="257" spans="1:65" s="2" customFormat="1">
      <c r="A257" s="31"/>
      <c r="B257" s="32"/>
      <c r="C257" s="33"/>
      <c r="D257" s="210" t="s">
        <v>170</v>
      </c>
      <c r="E257" s="33"/>
      <c r="F257" s="211" t="s">
        <v>358</v>
      </c>
      <c r="G257" s="33"/>
      <c r="H257" s="33"/>
      <c r="I257" s="212"/>
      <c r="J257" s="212"/>
      <c r="K257" s="33"/>
      <c r="L257" s="33"/>
      <c r="M257" s="36"/>
      <c r="N257" s="213"/>
      <c r="O257" s="214"/>
      <c r="P257" s="72"/>
      <c r="Q257" s="72"/>
      <c r="R257" s="72"/>
      <c r="S257" s="72"/>
      <c r="T257" s="72"/>
      <c r="U257" s="72"/>
      <c r="V257" s="72"/>
      <c r="W257" s="72"/>
      <c r="X257" s="73"/>
      <c r="Y257" s="31"/>
      <c r="Z257" s="31"/>
      <c r="AA257" s="31"/>
      <c r="AB257" s="31"/>
      <c r="AC257" s="31"/>
      <c r="AD257" s="31"/>
      <c r="AE257" s="31"/>
      <c r="AT257" s="14" t="s">
        <v>170</v>
      </c>
      <c r="AU257" s="14" t="s">
        <v>169</v>
      </c>
    </row>
    <row r="258" spans="1:65" s="2" customFormat="1" ht="24.2" customHeight="1">
      <c r="A258" s="31"/>
      <c r="B258" s="32"/>
      <c r="C258" s="195" t="s">
        <v>274</v>
      </c>
      <c r="D258" s="195" t="s">
        <v>164</v>
      </c>
      <c r="E258" s="196" t="s">
        <v>360</v>
      </c>
      <c r="F258" s="197" t="s">
        <v>361</v>
      </c>
      <c r="G258" s="198" t="s">
        <v>167</v>
      </c>
      <c r="H258" s="199">
        <v>242</v>
      </c>
      <c r="I258" s="200"/>
      <c r="J258" s="200"/>
      <c r="K258" s="201">
        <f>ROUND(P258*H258,2)</f>
        <v>0</v>
      </c>
      <c r="L258" s="202"/>
      <c r="M258" s="36"/>
      <c r="N258" s="203" t="s">
        <v>1</v>
      </c>
      <c r="O258" s="204" t="s">
        <v>37</v>
      </c>
      <c r="P258" s="205">
        <f>I258+J258</f>
        <v>0</v>
      </c>
      <c r="Q258" s="205">
        <f>ROUND(I258*H258,2)</f>
        <v>0</v>
      </c>
      <c r="R258" s="205">
        <f>ROUND(J258*H258,2)</f>
        <v>0</v>
      </c>
      <c r="S258" s="72"/>
      <c r="T258" s="206">
        <f>S258*H258</f>
        <v>0</v>
      </c>
      <c r="U258" s="206">
        <v>0</v>
      </c>
      <c r="V258" s="206">
        <f>U258*H258</f>
        <v>0</v>
      </c>
      <c r="W258" s="206">
        <v>0</v>
      </c>
      <c r="X258" s="207">
        <f>W258*H258</f>
        <v>0</v>
      </c>
      <c r="Y258" s="31"/>
      <c r="Z258" s="31"/>
      <c r="AA258" s="31"/>
      <c r="AB258" s="31"/>
      <c r="AC258" s="31"/>
      <c r="AD258" s="31"/>
      <c r="AE258" s="31"/>
      <c r="AR258" s="208" t="s">
        <v>168</v>
      </c>
      <c r="AT258" s="208" t="s">
        <v>164</v>
      </c>
      <c r="AU258" s="208" t="s">
        <v>169</v>
      </c>
      <c r="AY258" s="14" t="s">
        <v>162</v>
      </c>
      <c r="BE258" s="209">
        <f>IF(O258="základná",K258,0)</f>
        <v>0</v>
      </c>
      <c r="BF258" s="209">
        <f>IF(O258="znížená",K258,0)</f>
        <v>0</v>
      </c>
      <c r="BG258" s="209">
        <f>IF(O258="zákl. prenesená",K258,0)</f>
        <v>0</v>
      </c>
      <c r="BH258" s="209">
        <f>IF(O258="zníž. prenesená",K258,0)</f>
        <v>0</v>
      </c>
      <c r="BI258" s="209">
        <f>IF(O258="nulová",K258,0)</f>
        <v>0</v>
      </c>
      <c r="BJ258" s="14" t="s">
        <v>169</v>
      </c>
      <c r="BK258" s="209">
        <f>ROUND(P258*H258,2)</f>
        <v>0</v>
      </c>
      <c r="BL258" s="14" t="s">
        <v>168</v>
      </c>
      <c r="BM258" s="208" t="s">
        <v>362</v>
      </c>
    </row>
    <row r="259" spans="1:65" s="2" customFormat="1">
      <c r="A259" s="31"/>
      <c r="B259" s="32"/>
      <c r="C259" s="33"/>
      <c r="D259" s="210" t="s">
        <v>170</v>
      </c>
      <c r="E259" s="33"/>
      <c r="F259" s="211" t="s">
        <v>361</v>
      </c>
      <c r="G259" s="33"/>
      <c r="H259" s="33"/>
      <c r="I259" s="212"/>
      <c r="J259" s="212"/>
      <c r="K259" s="33"/>
      <c r="L259" s="33"/>
      <c r="M259" s="36"/>
      <c r="N259" s="213"/>
      <c r="O259" s="214"/>
      <c r="P259" s="72"/>
      <c r="Q259" s="72"/>
      <c r="R259" s="72"/>
      <c r="S259" s="72"/>
      <c r="T259" s="72"/>
      <c r="U259" s="72"/>
      <c r="V259" s="72"/>
      <c r="W259" s="72"/>
      <c r="X259" s="73"/>
      <c r="Y259" s="31"/>
      <c r="Z259" s="31"/>
      <c r="AA259" s="31"/>
      <c r="AB259" s="31"/>
      <c r="AC259" s="31"/>
      <c r="AD259" s="31"/>
      <c r="AE259" s="31"/>
      <c r="AT259" s="14" t="s">
        <v>170</v>
      </c>
      <c r="AU259" s="14" t="s">
        <v>169</v>
      </c>
    </row>
    <row r="260" spans="1:65" s="2" customFormat="1" ht="16.5" customHeight="1">
      <c r="A260" s="31"/>
      <c r="B260" s="32"/>
      <c r="C260" s="195" t="s">
        <v>363</v>
      </c>
      <c r="D260" s="195" t="s">
        <v>164</v>
      </c>
      <c r="E260" s="196" t="s">
        <v>364</v>
      </c>
      <c r="F260" s="197" t="s">
        <v>365</v>
      </c>
      <c r="G260" s="198" t="s">
        <v>198</v>
      </c>
      <c r="H260" s="199">
        <v>3.33</v>
      </c>
      <c r="I260" s="200"/>
      <c r="J260" s="200"/>
      <c r="K260" s="201">
        <f>ROUND(P260*H260,2)</f>
        <v>0</v>
      </c>
      <c r="L260" s="202"/>
      <c r="M260" s="36"/>
      <c r="N260" s="203" t="s">
        <v>1</v>
      </c>
      <c r="O260" s="204" t="s">
        <v>37</v>
      </c>
      <c r="P260" s="205">
        <f>I260+J260</f>
        <v>0</v>
      </c>
      <c r="Q260" s="205">
        <f>ROUND(I260*H260,2)</f>
        <v>0</v>
      </c>
      <c r="R260" s="205">
        <f>ROUND(J260*H260,2)</f>
        <v>0</v>
      </c>
      <c r="S260" s="72"/>
      <c r="T260" s="206">
        <f>S260*H260</f>
        <v>0</v>
      </c>
      <c r="U260" s="206">
        <v>1.0442400000000001</v>
      </c>
      <c r="V260" s="206">
        <f>U260*H260</f>
        <v>3.4773192000000002</v>
      </c>
      <c r="W260" s="206">
        <v>0</v>
      </c>
      <c r="X260" s="207">
        <f>W260*H260</f>
        <v>0</v>
      </c>
      <c r="Y260" s="31"/>
      <c r="Z260" s="31"/>
      <c r="AA260" s="31"/>
      <c r="AB260" s="31"/>
      <c r="AC260" s="31"/>
      <c r="AD260" s="31"/>
      <c r="AE260" s="31"/>
      <c r="AR260" s="208" t="s">
        <v>168</v>
      </c>
      <c r="AT260" s="208" t="s">
        <v>164</v>
      </c>
      <c r="AU260" s="208" t="s">
        <v>169</v>
      </c>
      <c r="AY260" s="14" t="s">
        <v>162</v>
      </c>
      <c r="BE260" s="209">
        <f>IF(O260="základná",K260,0)</f>
        <v>0</v>
      </c>
      <c r="BF260" s="209">
        <f>IF(O260="znížená",K260,0)</f>
        <v>0</v>
      </c>
      <c r="BG260" s="209">
        <f>IF(O260="zákl. prenesená",K260,0)</f>
        <v>0</v>
      </c>
      <c r="BH260" s="209">
        <f>IF(O260="zníž. prenesená",K260,0)</f>
        <v>0</v>
      </c>
      <c r="BI260" s="209">
        <f>IF(O260="nulová",K260,0)</f>
        <v>0</v>
      </c>
      <c r="BJ260" s="14" t="s">
        <v>169</v>
      </c>
      <c r="BK260" s="209">
        <f>ROUND(P260*H260,2)</f>
        <v>0</v>
      </c>
      <c r="BL260" s="14" t="s">
        <v>168</v>
      </c>
      <c r="BM260" s="208" t="s">
        <v>366</v>
      </c>
    </row>
    <row r="261" spans="1:65" s="2" customFormat="1">
      <c r="A261" s="31"/>
      <c r="B261" s="32"/>
      <c r="C261" s="33"/>
      <c r="D261" s="210" t="s">
        <v>170</v>
      </c>
      <c r="E261" s="33"/>
      <c r="F261" s="211" t="s">
        <v>365</v>
      </c>
      <c r="G261" s="33"/>
      <c r="H261" s="33"/>
      <c r="I261" s="212"/>
      <c r="J261" s="212"/>
      <c r="K261" s="33"/>
      <c r="L261" s="33"/>
      <c r="M261" s="36"/>
      <c r="N261" s="213"/>
      <c r="O261" s="214"/>
      <c r="P261" s="72"/>
      <c r="Q261" s="72"/>
      <c r="R261" s="72"/>
      <c r="S261" s="72"/>
      <c r="T261" s="72"/>
      <c r="U261" s="72"/>
      <c r="V261" s="72"/>
      <c r="W261" s="72"/>
      <c r="X261" s="73"/>
      <c r="Y261" s="31"/>
      <c r="Z261" s="31"/>
      <c r="AA261" s="31"/>
      <c r="AB261" s="31"/>
      <c r="AC261" s="31"/>
      <c r="AD261" s="31"/>
      <c r="AE261" s="31"/>
      <c r="AT261" s="14" t="s">
        <v>170</v>
      </c>
      <c r="AU261" s="14" t="s">
        <v>169</v>
      </c>
    </row>
    <row r="262" spans="1:65" s="2" customFormat="1" ht="16.5" customHeight="1">
      <c r="A262" s="31"/>
      <c r="B262" s="32"/>
      <c r="C262" s="195" t="s">
        <v>277</v>
      </c>
      <c r="D262" s="195" t="s">
        <v>164</v>
      </c>
      <c r="E262" s="196" t="s">
        <v>367</v>
      </c>
      <c r="F262" s="197" t="s">
        <v>368</v>
      </c>
      <c r="G262" s="198" t="s">
        <v>198</v>
      </c>
      <c r="H262" s="199">
        <v>8.1000000000000003E-2</v>
      </c>
      <c r="I262" s="200"/>
      <c r="J262" s="200"/>
      <c r="K262" s="201">
        <f>ROUND(P262*H262,2)</f>
        <v>0</v>
      </c>
      <c r="L262" s="202"/>
      <c r="M262" s="36"/>
      <c r="N262" s="203" t="s">
        <v>1</v>
      </c>
      <c r="O262" s="204" t="s">
        <v>37</v>
      </c>
      <c r="P262" s="205">
        <f>I262+J262</f>
        <v>0</v>
      </c>
      <c r="Q262" s="205">
        <f>ROUND(I262*H262,2)</f>
        <v>0</v>
      </c>
      <c r="R262" s="205">
        <f>ROUND(J262*H262,2)</f>
        <v>0</v>
      </c>
      <c r="S262" s="72"/>
      <c r="T262" s="206">
        <f>S262*H262</f>
        <v>0</v>
      </c>
      <c r="U262" s="206">
        <v>0.98900999999999994</v>
      </c>
      <c r="V262" s="206">
        <f>U262*H262</f>
        <v>8.0109810000000004E-2</v>
      </c>
      <c r="W262" s="206">
        <v>0</v>
      </c>
      <c r="X262" s="207">
        <f>W262*H262</f>
        <v>0</v>
      </c>
      <c r="Y262" s="31"/>
      <c r="Z262" s="31"/>
      <c r="AA262" s="31"/>
      <c r="AB262" s="31"/>
      <c r="AC262" s="31"/>
      <c r="AD262" s="31"/>
      <c r="AE262" s="31"/>
      <c r="AR262" s="208" t="s">
        <v>168</v>
      </c>
      <c r="AT262" s="208" t="s">
        <v>164</v>
      </c>
      <c r="AU262" s="208" t="s">
        <v>169</v>
      </c>
      <c r="AY262" s="14" t="s">
        <v>162</v>
      </c>
      <c r="BE262" s="209">
        <f>IF(O262="základná",K262,0)</f>
        <v>0</v>
      </c>
      <c r="BF262" s="209">
        <f>IF(O262="znížená",K262,0)</f>
        <v>0</v>
      </c>
      <c r="BG262" s="209">
        <f>IF(O262="zákl. prenesená",K262,0)</f>
        <v>0</v>
      </c>
      <c r="BH262" s="209">
        <f>IF(O262="zníž. prenesená",K262,0)</f>
        <v>0</v>
      </c>
      <c r="BI262" s="209">
        <f>IF(O262="nulová",K262,0)</f>
        <v>0</v>
      </c>
      <c r="BJ262" s="14" t="s">
        <v>169</v>
      </c>
      <c r="BK262" s="209">
        <f>ROUND(P262*H262,2)</f>
        <v>0</v>
      </c>
      <c r="BL262" s="14" t="s">
        <v>168</v>
      </c>
      <c r="BM262" s="208" t="s">
        <v>369</v>
      </c>
    </row>
    <row r="263" spans="1:65" s="2" customFormat="1">
      <c r="A263" s="31"/>
      <c r="B263" s="32"/>
      <c r="C263" s="33"/>
      <c r="D263" s="210" t="s">
        <v>170</v>
      </c>
      <c r="E263" s="33"/>
      <c r="F263" s="211" t="s">
        <v>368</v>
      </c>
      <c r="G263" s="33"/>
      <c r="H263" s="33"/>
      <c r="I263" s="212"/>
      <c r="J263" s="212"/>
      <c r="K263" s="33"/>
      <c r="L263" s="33"/>
      <c r="M263" s="36"/>
      <c r="N263" s="213"/>
      <c r="O263" s="214"/>
      <c r="P263" s="72"/>
      <c r="Q263" s="72"/>
      <c r="R263" s="72"/>
      <c r="S263" s="72"/>
      <c r="T263" s="72"/>
      <c r="U263" s="72"/>
      <c r="V263" s="72"/>
      <c r="W263" s="72"/>
      <c r="X263" s="73"/>
      <c r="Y263" s="31"/>
      <c r="Z263" s="31"/>
      <c r="AA263" s="31"/>
      <c r="AB263" s="31"/>
      <c r="AC263" s="31"/>
      <c r="AD263" s="31"/>
      <c r="AE263" s="31"/>
      <c r="AT263" s="14" t="s">
        <v>170</v>
      </c>
      <c r="AU263" s="14" t="s">
        <v>169</v>
      </c>
    </row>
    <row r="264" spans="1:65" s="2" customFormat="1" ht="24.2" customHeight="1">
      <c r="A264" s="31"/>
      <c r="B264" s="32"/>
      <c r="C264" s="195" t="s">
        <v>370</v>
      </c>
      <c r="D264" s="195" t="s">
        <v>164</v>
      </c>
      <c r="E264" s="196" t="s">
        <v>371</v>
      </c>
      <c r="F264" s="197" t="s">
        <v>372</v>
      </c>
      <c r="G264" s="198" t="s">
        <v>173</v>
      </c>
      <c r="H264" s="199">
        <v>1.9159999999999999</v>
      </c>
      <c r="I264" s="200"/>
      <c r="J264" s="200"/>
      <c r="K264" s="201">
        <f>ROUND(P264*H264,2)</f>
        <v>0</v>
      </c>
      <c r="L264" s="202"/>
      <c r="M264" s="36"/>
      <c r="N264" s="203" t="s">
        <v>1</v>
      </c>
      <c r="O264" s="204" t="s">
        <v>37</v>
      </c>
      <c r="P264" s="205">
        <f>I264+J264</f>
        <v>0</v>
      </c>
      <c r="Q264" s="205">
        <f>ROUND(I264*H264,2)</f>
        <v>0</v>
      </c>
      <c r="R264" s="205">
        <f>ROUND(J264*H264,2)</f>
        <v>0</v>
      </c>
      <c r="S264" s="72"/>
      <c r="T264" s="206">
        <f>S264*H264</f>
        <v>0</v>
      </c>
      <c r="U264" s="206">
        <v>0.16</v>
      </c>
      <c r="V264" s="206">
        <f>U264*H264</f>
        <v>0.30656</v>
      </c>
      <c r="W264" s="206">
        <v>0</v>
      </c>
      <c r="X264" s="207">
        <f>W264*H264</f>
        <v>0</v>
      </c>
      <c r="Y264" s="31"/>
      <c r="Z264" s="31"/>
      <c r="AA264" s="31"/>
      <c r="AB264" s="31"/>
      <c r="AC264" s="31"/>
      <c r="AD264" s="31"/>
      <c r="AE264" s="31"/>
      <c r="AR264" s="208" t="s">
        <v>168</v>
      </c>
      <c r="AT264" s="208" t="s">
        <v>164</v>
      </c>
      <c r="AU264" s="208" t="s">
        <v>169</v>
      </c>
      <c r="AY264" s="14" t="s">
        <v>162</v>
      </c>
      <c r="BE264" s="209">
        <f>IF(O264="základná",K264,0)</f>
        <v>0</v>
      </c>
      <c r="BF264" s="209">
        <f>IF(O264="znížená",K264,0)</f>
        <v>0</v>
      </c>
      <c r="BG264" s="209">
        <f>IF(O264="zákl. prenesená",K264,0)</f>
        <v>0</v>
      </c>
      <c r="BH264" s="209">
        <f>IF(O264="zníž. prenesená",K264,0)</f>
        <v>0</v>
      </c>
      <c r="BI264" s="209">
        <f>IF(O264="nulová",K264,0)</f>
        <v>0</v>
      </c>
      <c r="BJ264" s="14" t="s">
        <v>169</v>
      </c>
      <c r="BK264" s="209">
        <f>ROUND(P264*H264,2)</f>
        <v>0</v>
      </c>
      <c r="BL264" s="14" t="s">
        <v>168</v>
      </c>
      <c r="BM264" s="208" t="s">
        <v>373</v>
      </c>
    </row>
    <row r="265" spans="1:65" s="2" customFormat="1">
      <c r="A265" s="31"/>
      <c r="B265" s="32"/>
      <c r="C265" s="33"/>
      <c r="D265" s="210" t="s">
        <v>170</v>
      </c>
      <c r="E265" s="33"/>
      <c r="F265" s="211" t="s">
        <v>372</v>
      </c>
      <c r="G265" s="33"/>
      <c r="H265" s="33"/>
      <c r="I265" s="212"/>
      <c r="J265" s="212"/>
      <c r="K265" s="33"/>
      <c r="L265" s="33"/>
      <c r="M265" s="36"/>
      <c r="N265" s="213"/>
      <c r="O265" s="214"/>
      <c r="P265" s="72"/>
      <c r="Q265" s="72"/>
      <c r="R265" s="72"/>
      <c r="S265" s="72"/>
      <c r="T265" s="72"/>
      <c r="U265" s="72"/>
      <c r="V265" s="72"/>
      <c r="W265" s="72"/>
      <c r="X265" s="73"/>
      <c r="Y265" s="31"/>
      <c r="Z265" s="31"/>
      <c r="AA265" s="31"/>
      <c r="AB265" s="31"/>
      <c r="AC265" s="31"/>
      <c r="AD265" s="31"/>
      <c r="AE265" s="31"/>
      <c r="AT265" s="14" t="s">
        <v>170</v>
      </c>
      <c r="AU265" s="14" t="s">
        <v>169</v>
      </c>
    </row>
    <row r="266" spans="1:65" s="2" customFormat="1" ht="24.2" customHeight="1">
      <c r="A266" s="31"/>
      <c r="B266" s="32"/>
      <c r="C266" s="195" t="s">
        <v>281</v>
      </c>
      <c r="D266" s="195" t="s">
        <v>164</v>
      </c>
      <c r="E266" s="196" t="s">
        <v>374</v>
      </c>
      <c r="F266" s="197" t="s">
        <v>375</v>
      </c>
      <c r="G266" s="198" t="s">
        <v>167</v>
      </c>
      <c r="H266" s="199">
        <v>18.611000000000001</v>
      </c>
      <c r="I266" s="200"/>
      <c r="J266" s="200"/>
      <c r="K266" s="201">
        <f>ROUND(P266*H266,2)</f>
        <v>0</v>
      </c>
      <c r="L266" s="202"/>
      <c r="M266" s="36"/>
      <c r="N266" s="203" t="s">
        <v>1</v>
      </c>
      <c r="O266" s="204" t="s">
        <v>37</v>
      </c>
      <c r="P266" s="205">
        <f>I266+J266</f>
        <v>0</v>
      </c>
      <c r="Q266" s="205">
        <f>ROUND(I266*H266,2)</f>
        <v>0</v>
      </c>
      <c r="R266" s="205">
        <f>ROUND(J266*H266,2)</f>
        <v>0</v>
      </c>
      <c r="S266" s="72"/>
      <c r="T266" s="206">
        <f>S266*H266</f>
        <v>0</v>
      </c>
      <c r="U266" s="206">
        <v>3.9199999999999999E-3</v>
      </c>
      <c r="V266" s="206">
        <f>U266*H266</f>
        <v>7.2955119999999998E-2</v>
      </c>
      <c r="W266" s="206">
        <v>0</v>
      </c>
      <c r="X266" s="207">
        <f>W266*H266</f>
        <v>0</v>
      </c>
      <c r="Y266" s="31"/>
      <c r="Z266" s="31"/>
      <c r="AA266" s="31"/>
      <c r="AB266" s="31"/>
      <c r="AC266" s="31"/>
      <c r="AD266" s="31"/>
      <c r="AE266" s="31"/>
      <c r="AR266" s="208" t="s">
        <v>168</v>
      </c>
      <c r="AT266" s="208" t="s">
        <v>164</v>
      </c>
      <c r="AU266" s="208" t="s">
        <v>169</v>
      </c>
      <c r="AY266" s="14" t="s">
        <v>162</v>
      </c>
      <c r="BE266" s="209">
        <f>IF(O266="základná",K266,0)</f>
        <v>0</v>
      </c>
      <c r="BF266" s="209">
        <f>IF(O266="znížená",K266,0)</f>
        <v>0</v>
      </c>
      <c r="BG266" s="209">
        <f>IF(O266="zákl. prenesená",K266,0)</f>
        <v>0</v>
      </c>
      <c r="BH266" s="209">
        <f>IF(O266="zníž. prenesená",K266,0)</f>
        <v>0</v>
      </c>
      <c r="BI266" s="209">
        <f>IF(O266="nulová",K266,0)</f>
        <v>0</v>
      </c>
      <c r="BJ266" s="14" t="s">
        <v>169</v>
      </c>
      <c r="BK266" s="209">
        <f>ROUND(P266*H266,2)</f>
        <v>0</v>
      </c>
      <c r="BL266" s="14" t="s">
        <v>168</v>
      </c>
      <c r="BM266" s="208" t="s">
        <v>376</v>
      </c>
    </row>
    <row r="267" spans="1:65" s="2" customFormat="1">
      <c r="A267" s="31"/>
      <c r="B267" s="32"/>
      <c r="C267" s="33"/>
      <c r="D267" s="210" t="s">
        <v>170</v>
      </c>
      <c r="E267" s="33"/>
      <c r="F267" s="211" t="s">
        <v>375</v>
      </c>
      <c r="G267" s="33"/>
      <c r="H267" s="33"/>
      <c r="I267" s="212"/>
      <c r="J267" s="212"/>
      <c r="K267" s="33"/>
      <c r="L267" s="33"/>
      <c r="M267" s="36"/>
      <c r="N267" s="213"/>
      <c r="O267" s="214"/>
      <c r="P267" s="72"/>
      <c r="Q267" s="72"/>
      <c r="R267" s="72"/>
      <c r="S267" s="72"/>
      <c r="T267" s="72"/>
      <c r="U267" s="72"/>
      <c r="V267" s="72"/>
      <c r="W267" s="72"/>
      <c r="X267" s="73"/>
      <c r="Y267" s="31"/>
      <c r="Z267" s="31"/>
      <c r="AA267" s="31"/>
      <c r="AB267" s="31"/>
      <c r="AC267" s="31"/>
      <c r="AD267" s="31"/>
      <c r="AE267" s="31"/>
      <c r="AT267" s="14" t="s">
        <v>170</v>
      </c>
      <c r="AU267" s="14" t="s">
        <v>169</v>
      </c>
    </row>
    <row r="268" spans="1:65" s="2" customFormat="1" ht="24.2" customHeight="1">
      <c r="A268" s="31"/>
      <c r="B268" s="32"/>
      <c r="C268" s="195" t="s">
        <v>377</v>
      </c>
      <c r="D268" s="195" t="s">
        <v>164</v>
      </c>
      <c r="E268" s="196" t="s">
        <v>378</v>
      </c>
      <c r="F268" s="197" t="s">
        <v>379</v>
      </c>
      <c r="G268" s="198" t="s">
        <v>167</v>
      </c>
      <c r="H268" s="199">
        <v>18.611000000000001</v>
      </c>
      <c r="I268" s="200"/>
      <c r="J268" s="200"/>
      <c r="K268" s="201">
        <f>ROUND(P268*H268,2)</f>
        <v>0</v>
      </c>
      <c r="L268" s="202"/>
      <c r="M268" s="36"/>
      <c r="N268" s="203" t="s">
        <v>1</v>
      </c>
      <c r="O268" s="204" t="s">
        <v>37</v>
      </c>
      <c r="P268" s="205">
        <f>I268+J268</f>
        <v>0</v>
      </c>
      <c r="Q268" s="205">
        <f>ROUND(I268*H268,2)</f>
        <v>0</v>
      </c>
      <c r="R268" s="205">
        <f>ROUND(J268*H268,2)</f>
        <v>0</v>
      </c>
      <c r="S268" s="72"/>
      <c r="T268" s="206">
        <f>S268*H268</f>
        <v>0</v>
      </c>
      <c r="U268" s="206">
        <v>0</v>
      </c>
      <c r="V268" s="206">
        <f>U268*H268</f>
        <v>0</v>
      </c>
      <c r="W268" s="206">
        <v>0</v>
      </c>
      <c r="X268" s="207">
        <f>W268*H268</f>
        <v>0</v>
      </c>
      <c r="Y268" s="31"/>
      <c r="Z268" s="31"/>
      <c r="AA268" s="31"/>
      <c r="AB268" s="31"/>
      <c r="AC268" s="31"/>
      <c r="AD268" s="31"/>
      <c r="AE268" s="31"/>
      <c r="AR268" s="208" t="s">
        <v>168</v>
      </c>
      <c r="AT268" s="208" t="s">
        <v>164</v>
      </c>
      <c r="AU268" s="208" t="s">
        <v>169</v>
      </c>
      <c r="AY268" s="14" t="s">
        <v>162</v>
      </c>
      <c r="BE268" s="209">
        <f>IF(O268="základná",K268,0)</f>
        <v>0</v>
      </c>
      <c r="BF268" s="209">
        <f>IF(O268="znížená",K268,0)</f>
        <v>0</v>
      </c>
      <c r="BG268" s="209">
        <f>IF(O268="zákl. prenesená",K268,0)</f>
        <v>0</v>
      </c>
      <c r="BH268" s="209">
        <f>IF(O268="zníž. prenesená",K268,0)</f>
        <v>0</v>
      </c>
      <c r="BI268" s="209">
        <f>IF(O268="nulová",K268,0)</f>
        <v>0</v>
      </c>
      <c r="BJ268" s="14" t="s">
        <v>169</v>
      </c>
      <c r="BK268" s="209">
        <f>ROUND(P268*H268,2)</f>
        <v>0</v>
      </c>
      <c r="BL268" s="14" t="s">
        <v>168</v>
      </c>
      <c r="BM268" s="208" t="s">
        <v>380</v>
      </c>
    </row>
    <row r="269" spans="1:65" s="2" customFormat="1">
      <c r="A269" s="31"/>
      <c r="B269" s="32"/>
      <c r="C269" s="33"/>
      <c r="D269" s="210" t="s">
        <v>170</v>
      </c>
      <c r="E269" s="33"/>
      <c r="F269" s="211" t="s">
        <v>379</v>
      </c>
      <c r="G269" s="33"/>
      <c r="H269" s="33"/>
      <c r="I269" s="212"/>
      <c r="J269" s="212"/>
      <c r="K269" s="33"/>
      <c r="L269" s="33"/>
      <c r="M269" s="36"/>
      <c r="N269" s="213"/>
      <c r="O269" s="214"/>
      <c r="P269" s="72"/>
      <c r="Q269" s="72"/>
      <c r="R269" s="72"/>
      <c r="S269" s="72"/>
      <c r="T269" s="72"/>
      <c r="U269" s="72"/>
      <c r="V269" s="72"/>
      <c r="W269" s="72"/>
      <c r="X269" s="73"/>
      <c r="Y269" s="31"/>
      <c r="Z269" s="31"/>
      <c r="AA269" s="31"/>
      <c r="AB269" s="31"/>
      <c r="AC269" s="31"/>
      <c r="AD269" s="31"/>
      <c r="AE269" s="31"/>
      <c r="AT269" s="14" t="s">
        <v>170</v>
      </c>
      <c r="AU269" s="14" t="s">
        <v>169</v>
      </c>
    </row>
    <row r="270" spans="1:65" s="2" customFormat="1" ht="24.2" customHeight="1">
      <c r="A270" s="31"/>
      <c r="B270" s="32"/>
      <c r="C270" s="195" t="s">
        <v>284</v>
      </c>
      <c r="D270" s="195" t="s">
        <v>164</v>
      </c>
      <c r="E270" s="196" t="s">
        <v>381</v>
      </c>
      <c r="F270" s="197" t="s">
        <v>382</v>
      </c>
      <c r="G270" s="198" t="s">
        <v>167</v>
      </c>
      <c r="H270" s="199">
        <v>5.0830000000000002</v>
      </c>
      <c r="I270" s="200"/>
      <c r="J270" s="200"/>
      <c r="K270" s="201">
        <f>ROUND(P270*H270,2)</f>
        <v>0</v>
      </c>
      <c r="L270" s="202"/>
      <c r="M270" s="36"/>
      <c r="N270" s="203" t="s">
        <v>1</v>
      </c>
      <c r="O270" s="204" t="s">
        <v>37</v>
      </c>
      <c r="P270" s="205">
        <f>I270+J270</f>
        <v>0</v>
      </c>
      <c r="Q270" s="205">
        <f>ROUND(I270*H270,2)</f>
        <v>0</v>
      </c>
      <c r="R270" s="205">
        <f>ROUND(J270*H270,2)</f>
        <v>0</v>
      </c>
      <c r="S270" s="72"/>
      <c r="T270" s="206">
        <f>S270*H270</f>
        <v>0</v>
      </c>
      <c r="U270" s="206">
        <v>7.28E-3</v>
      </c>
      <c r="V270" s="206">
        <f>U270*H270</f>
        <v>3.7004240000000001E-2</v>
      </c>
      <c r="W270" s="206">
        <v>0</v>
      </c>
      <c r="X270" s="207">
        <f>W270*H270</f>
        <v>0</v>
      </c>
      <c r="Y270" s="31"/>
      <c r="Z270" s="31"/>
      <c r="AA270" s="31"/>
      <c r="AB270" s="31"/>
      <c r="AC270" s="31"/>
      <c r="AD270" s="31"/>
      <c r="AE270" s="31"/>
      <c r="AR270" s="208" t="s">
        <v>168</v>
      </c>
      <c r="AT270" s="208" t="s">
        <v>164</v>
      </c>
      <c r="AU270" s="208" t="s">
        <v>169</v>
      </c>
      <c r="AY270" s="14" t="s">
        <v>162</v>
      </c>
      <c r="BE270" s="209">
        <f>IF(O270="základná",K270,0)</f>
        <v>0</v>
      </c>
      <c r="BF270" s="209">
        <f>IF(O270="znížená",K270,0)</f>
        <v>0</v>
      </c>
      <c r="BG270" s="209">
        <f>IF(O270="zákl. prenesená",K270,0)</f>
        <v>0</v>
      </c>
      <c r="BH270" s="209">
        <f>IF(O270="zníž. prenesená",K270,0)</f>
        <v>0</v>
      </c>
      <c r="BI270" s="209">
        <f>IF(O270="nulová",K270,0)</f>
        <v>0</v>
      </c>
      <c r="BJ270" s="14" t="s">
        <v>169</v>
      </c>
      <c r="BK270" s="209">
        <f>ROUND(P270*H270,2)</f>
        <v>0</v>
      </c>
      <c r="BL270" s="14" t="s">
        <v>168</v>
      </c>
      <c r="BM270" s="208" t="s">
        <v>383</v>
      </c>
    </row>
    <row r="271" spans="1:65" s="2" customFormat="1">
      <c r="A271" s="31"/>
      <c r="B271" s="32"/>
      <c r="C271" s="33"/>
      <c r="D271" s="210" t="s">
        <v>170</v>
      </c>
      <c r="E271" s="33"/>
      <c r="F271" s="211" t="s">
        <v>382</v>
      </c>
      <c r="G271" s="33"/>
      <c r="H271" s="33"/>
      <c r="I271" s="212"/>
      <c r="J271" s="212"/>
      <c r="K271" s="33"/>
      <c r="L271" s="33"/>
      <c r="M271" s="36"/>
      <c r="N271" s="213"/>
      <c r="O271" s="214"/>
      <c r="P271" s="72"/>
      <c r="Q271" s="72"/>
      <c r="R271" s="72"/>
      <c r="S271" s="72"/>
      <c r="T271" s="72"/>
      <c r="U271" s="72"/>
      <c r="V271" s="72"/>
      <c r="W271" s="72"/>
      <c r="X271" s="73"/>
      <c r="Y271" s="31"/>
      <c r="Z271" s="31"/>
      <c r="AA271" s="31"/>
      <c r="AB271" s="31"/>
      <c r="AC271" s="31"/>
      <c r="AD271" s="31"/>
      <c r="AE271" s="31"/>
      <c r="AT271" s="14" t="s">
        <v>170</v>
      </c>
      <c r="AU271" s="14" t="s">
        <v>169</v>
      </c>
    </row>
    <row r="272" spans="1:65" s="2" customFormat="1" ht="24.2" customHeight="1">
      <c r="A272" s="31"/>
      <c r="B272" s="32"/>
      <c r="C272" s="195" t="s">
        <v>384</v>
      </c>
      <c r="D272" s="195" t="s">
        <v>164</v>
      </c>
      <c r="E272" s="196" t="s">
        <v>385</v>
      </c>
      <c r="F272" s="197" t="s">
        <v>386</v>
      </c>
      <c r="G272" s="198" t="s">
        <v>167</v>
      </c>
      <c r="H272" s="199">
        <v>5.0830000000000002</v>
      </c>
      <c r="I272" s="200"/>
      <c r="J272" s="200"/>
      <c r="K272" s="201">
        <f>ROUND(P272*H272,2)</f>
        <v>0</v>
      </c>
      <c r="L272" s="202"/>
      <c r="M272" s="36"/>
      <c r="N272" s="203" t="s">
        <v>1</v>
      </c>
      <c r="O272" s="204" t="s">
        <v>37</v>
      </c>
      <c r="P272" s="205">
        <f>I272+J272</f>
        <v>0</v>
      </c>
      <c r="Q272" s="205">
        <f>ROUND(I272*H272,2)</f>
        <v>0</v>
      </c>
      <c r="R272" s="205">
        <f>ROUND(J272*H272,2)</f>
        <v>0</v>
      </c>
      <c r="S272" s="72"/>
      <c r="T272" s="206">
        <f>S272*H272</f>
        <v>0</v>
      </c>
      <c r="U272" s="206">
        <v>0</v>
      </c>
      <c r="V272" s="206">
        <f>U272*H272</f>
        <v>0</v>
      </c>
      <c r="W272" s="206">
        <v>0</v>
      </c>
      <c r="X272" s="207">
        <f>W272*H272</f>
        <v>0</v>
      </c>
      <c r="Y272" s="31"/>
      <c r="Z272" s="31"/>
      <c r="AA272" s="31"/>
      <c r="AB272" s="31"/>
      <c r="AC272" s="31"/>
      <c r="AD272" s="31"/>
      <c r="AE272" s="31"/>
      <c r="AR272" s="208" t="s">
        <v>168</v>
      </c>
      <c r="AT272" s="208" t="s">
        <v>164</v>
      </c>
      <c r="AU272" s="208" t="s">
        <v>169</v>
      </c>
      <c r="AY272" s="14" t="s">
        <v>162</v>
      </c>
      <c r="BE272" s="209">
        <f>IF(O272="základná",K272,0)</f>
        <v>0</v>
      </c>
      <c r="BF272" s="209">
        <f>IF(O272="znížená",K272,0)</f>
        <v>0</v>
      </c>
      <c r="BG272" s="209">
        <f>IF(O272="zákl. prenesená",K272,0)</f>
        <v>0</v>
      </c>
      <c r="BH272" s="209">
        <f>IF(O272="zníž. prenesená",K272,0)</f>
        <v>0</v>
      </c>
      <c r="BI272" s="209">
        <f>IF(O272="nulová",K272,0)</f>
        <v>0</v>
      </c>
      <c r="BJ272" s="14" t="s">
        <v>169</v>
      </c>
      <c r="BK272" s="209">
        <f>ROUND(P272*H272,2)</f>
        <v>0</v>
      </c>
      <c r="BL272" s="14" t="s">
        <v>168</v>
      </c>
      <c r="BM272" s="208" t="s">
        <v>387</v>
      </c>
    </row>
    <row r="273" spans="1:65" s="2" customFormat="1">
      <c r="A273" s="31"/>
      <c r="B273" s="32"/>
      <c r="C273" s="33"/>
      <c r="D273" s="210" t="s">
        <v>170</v>
      </c>
      <c r="E273" s="33"/>
      <c r="F273" s="211" t="s">
        <v>386</v>
      </c>
      <c r="G273" s="33"/>
      <c r="H273" s="33"/>
      <c r="I273" s="212"/>
      <c r="J273" s="212"/>
      <c r="K273" s="33"/>
      <c r="L273" s="33"/>
      <c r="M273" s="36"/>
      <c r="N273" s="213"/>
      <c r="O273" s="214"/>
      <c r="P273" s="72"/>
      <c r="Q273" s="72"/>
      <c r="R273" s="72"/>
      <c r="S273" s="72"/>
      <c r="T273" s="72"/>
      <c r="U273" s="72"/>
      <c r="V273" s="72"/>
      <c r="W273" s="72"/>
      <c r="X273" s="73"/>
      <c r="Y273" s="31"/>
      <c r="Z273" s="31"/>
      <c r="AA273" s="31"/>
      <c r="AB273" s="31"/>
      <c r="AC273" s="31"/>
      <c r="AD273" s="31"/>
      <c r="AE273" s="31"/>
      <c r="AT273" s="14" t="s">
        <v>170</v>
      </c>
      <c r="AU273" s="14" t="s">
        <v>169</v>
      </c>
    </row>
    <row r="274" spans="1:65" s="2" customFormat="1" ht="21.75" customHeight="1">
      <c r="A274" s="31"/>
      <c r="B274" s="32"/>
      <c r="C274" s="195" t="s">
        <v>288</v>
      </c>
      <c r="D274" s="195" t="s">
        <v>164</v>
      </c>
      <c r="E274" s="196" t="s">
        <v>388</v>
      </c>
      <c r="F274" s="197" t="s">
        <v>389</v>
      </c>
      <c r="G274" s="198" t="s">
        <v>198</v>
      </c>
      <c r="H274" s="199">
        <v>0.29899999999999999</v>
      </c>
      <c r="I274" s="200"/>
      <c r="J274" s="200"/>
      <c r="K274" s="201">
        <f>ROUND(P274*H274,2)</f>
        <v>0</v>
      </c>
      <c r="L274" s="202"/>
      <c r="M274" s="36"/>
      <c r="N274" s="203" t="s">
        <v>1</v>
      </c>
      <c r="O274" s="204" t="s">
        <v>37</v>
      </c>
      <c r="P274" s="205">
        <f>I274+J274</f>
        <v>0</v>
      </c>
      <c r="Q274" s="205">
        <f>ROUND(I274*H274,2)</f>
        <v>0</v>
      </c>
      <c r="R274" s="205">
        <f>ROUND(J274*H274,2)</f>
        <v>0</v>
      </c>
      <c r="S274" s="72"/>
      <c r="T274" s="206">
        <f>S274*H274</f>
        <v>0</v>
      </c>
      <c r="U274" s="206">
        <v>1.04674</v>
      </c>
      <c r="V274" s="206">
        <f>U274*H274</f>
        <v>0.31297525999999998</v>
      </c>
      <c r="W274" s="206">
        <v>0</v>
      </c>
      <c r="X274" s="207">
        <f>W274*H274</f>
        <v>0</v>
      </c>
      <c r="Y274" s="31"/>
      <c r="Z274" s="31"/>
      <c r="AA274" s="31"/>
      <c r="AB274" s="31"/>
      <c r="AC274" s="31"/>
      <c r="AD274" s="31"/>
      <c r="AE274" s="31"/>
      <c r="AR274" s="208" t="s">
        <v>168</v>
      </c>
      <c r="AT274" s="208" t="s">
        <v>164</v>
      </c>
      <c r="AU274" s="208" t="s">
        <v>169</v>
      </c>
      <c r="AY274" s="14" t="s">
        <v>162</v>
      </c>
      <c r="BE274" s="209">
        <f>IF(O274="základná",K274,0)</f>
        <v>0</v>
      </c>
      <c r="BF274" s="209">
        <f>IF(O274="znížená",K274,0)</f>
        <v>0</v>
      </c>
      <c r="BG274" s="209">
        <f>IF(O274="zákl. prenesená",K274,0)</f>
        <v>0</v>
      </c>
      <c r="BH274" s="209">
        <f>IF(O274="zníž. prenesená",K274,0)</f>
        <v>0</v>
      </c>
      <c r="BI274" s="209">
        <f>IF(O274="nulová",K274,0)</f>
        <v>0</v>
      </c>
      <c r="BJ274" s="14" t="s">
        <v>169</v>
      </c>
      <c r="BK274" s="209">
        <f>ROUND(P274*H274,2)</f>
        <v>0</v>
      </c>
      <c r="BL274" s="14" t="s">
        <v>168</v>
      </c>
      <c r="BM274" s="208" t="s">
        <v>390</v>
      </c>
    </row>
    <row r="275" spans="1:65" s="2" customFormat="1">
      <c r="A275" s="31"/>
      <c r="B275" s="32"/>
      <c r="C275" s="33"/>
      <c r="D275" s="210" t="s">
        <v>170</v>
      </c>
      <c r="E275" s="33"/>
      <c r="F275" s="211" t="s">
        <v>389</v>
      </c>
      <c r="G275" s="33"/>
      <c r="H275" s="33"/>
      <c r="I275" s="212"/>
      <c r="J275" s="212"/>
      <c r="K275" s="33"/>
      <c r="L275" s="33"/>
      <c r="M275" s="36"/>
      <c r="N275" s="213"/>
      <c r="O275" s="214"/>
      <c r="P275" s="72"/>
      <c r="Q275" s="72"/>
      <c r="R275" s="72"/>
      <c r="S275" s="72"/>
      <c r="T275" s="72"/>
      <c r="U275" s="72"/>
      <c r="V275" s="72"/>
      <c r="W275" s="72"/>
      <c r="X275" s="73"/>
      <c r="Y275" s="31"/>
      <c r="Z275" s="31"/>
      <c r="AA275" s="31"/>
      <c r="AB275" s="31"/>
      <c r="AC275" s="31"/>
      <c r="AD275" s="31"/>
      <c r="AE275" s="31"/>
      <c r="AT275" s="14" t="s">
        <v>170</v>
      </c>
      <c r="AU275" s="14" t="s">
        <v>169</v>
      </c>
    </row>
    <row r="276" spans="1:65" s="2" customFormat="1" ht="24.2" customHeight="1">
      <c r="A276" s="31"/>
      <c r="B276" s="32"/>
      <c r="C276" s="195" t="s">
        <v>391</v>
      </c>
      <c r="D276" s="195" t="s">
        <v>164</v>
      </c>
      <c r="E276" s="196" t="s">
        <v>392</v>
      </c>
      <c r="F276" s="197" t="s">
        <v>393</v>
      </c>
      <c r="G276" s="198" t="s">
        <v>173</v>
      </c>
      <c r="H276" s="199">
        <v>20.457999999999998</v>
      </c>
      <c r="I276" s="200"/>
      <c r="J276" s="200"/>
      <c r="K276" s="201">
        <f>ROUND(P276*H276,2)</f>
        <v>0</v>
      </c>
      <c r="L276" s="202"/>
      <c r="M276" s="36"/>
      <c r="N276" s="203" t="s">
        <v>1</v>
      </c>
      <c r="O276" s="204" t="s">
        <v>37</v>
      </c>
      <c r="P276" s="205">
        <f>I276+J276</f>
        <v>0</v>
      </c>
      <c r="Q276" s="205">
        <f>ROUND(I276*H276,2)</f>
        <v>0</v>
      </c>
      <c r="R276" s="205">
        <f>ROUND(J276*H276,2)</f>
        <v>0</v>
      </c>
      <c r="S276" s="72"/>
      <c r="T276" s="206">
        <f>S276*H276</f>
        <v>0</v>
      </c>
      <c r="U276" s="206">
        <v>2.4476100000000001</v>
      </c>
      <c r="V276" s="206">
        <f>U276*H276</f>
        <v>50.073205379999997</v>
      </c>
      <c r="W276" s="206">
        <v>0</v>
      </c>
      <c r="X276" s="207">
        <f>W276*H276</f>
        <v>0</v>
      </c>
      <c r="Y276" s="31"/>
      <c r="Z276" s="31"/>
      <c r="AA276" s="31"/>
      <c r="AB276" s="31"/>
      <c r="AC276" s="31"/>
      <c r="AD276" s="31"/>
      <c r="AE276" s="31"/>
      <c r="AR276" s="208" t="s">
        <v>168</v>
      </c>
      <c r="AT276" s="208" t="s">
        <v>164</v>
      </c>
      <c r="AU276" s="208" t="s">
        <v>169</v>
      </c>
      <c r="AY276" s="14" t="s">
        <v>162</v>
      </c>
      <c r="BE276" s="209">
        <f>IF(O276="základná",K276,0)</f>
        <v>0</v>
      </c>
      <c r="BF276" s="209">
        <f>IF(O276="znížená",K276,0)</f>
        <v>0</v>
      </c>
      <c r="BG276" s="209">
        <f>IF(O276="zákl. prenesená",K276,0)</f>
        <v>0</v>
      </c>
      <c r="BH276" s="209">
        <f>IF(O276="zníž. prenesená",K276,0)</f>
        <v>0</v>
      </c>
      <c r="BI276" s="209">
        <f>IF(O276="nulová",K276,0)</f>
        <v>0</v>
      </c>
      <c r="BJ276" s="14" t="s">
        <v>169</v>
      </c>
      <c r="BK276" s="209">
        <f>ROUND(P276*H276,2)</f>
        <v>0</v>
      </c>
      <c r="BL276" s="14" t="s">
        <v>168</v>
      </c>
      <c r="BM276" s="208" t="s">
        <v>394</v>
      </c>
    </row>
    <row r="277" spans="1:65" s="2" customFormat="1" ht="19.5">
      <c r="A277" s="31"/>
      <c r="B277" s="32"/>
      <c r="C277" s="33"/>
      <c r="D277" s="210" t="s">
        <v>170</v>
      </c>
      <c r="E277" s="33"/>
      <c r="F277" s="211" t="s">
        <v>393</v>
      </c>
      <c r="G277" s="33"/>
      <c r="H277" s="33"/>
      <c r="I277" s="212"/>
      <c r="J277" s="212"/>
      <c r="K277" s="33"/>
      <c r="L277" s="33"/>
      <c r="M277" s="36"/>
      <c r="N277" s="213"/>
      <c r="O277" s="214"/>
      <c r="P277" s="72"/>
      <c r="Q277" s="72"/>
      <c r="R277" s="72"/>
      <c r="S277" s="72"/>
      <c r="T277" s="72"/>
      <c r="U277" s="72"/>
      <c r="V277" s="72"/>
      <c r="W277" s="72"/>
      <c r="X277" s="73"/>
      <c r="Y277" s="31"/>
      <c r="Z277" s="31"/>
      <c r="AA277" s="31"/>
      <c r="AB277" s="31"/>
      <c r="AC277" s="31"/>
      <c r="AD277" s="31"/>
      <c r="AE277" s="31"/>
      <c r="AT277" s="14" t="s">
        <v>170</v>
      </c>
      <c r="AU277" s="14" t="s">
        <v>169</v>
      </c>
    </row>
    <row r="278" spans="1:65" s="2" customFormat="1" ht="16.5" customHeight="1">
      <c r="A278" s="31"/>
      <c r="B278" s="32"/>
      <c r="C278" s="195" t="s">
        <v>291</v>
      </c>
      <c r="D278" s="195" t="s">
        <v>164</v>
      </c>
      <c r="E278" s="196" t="s">
        <v>395</v>
      </c>
      <c r="F278" s="197" t="s">
        <v>396</v>
      </c>
      <c r="G278" s="198" t="s">
        <v>167</v>
      </c>
      <c r="H278" s="199">
        <v>166.203</v>
      </c>
      <c r="I278" s="200"/>
      <c r="J278" s="200"/>
      <c r="K278" s="201">
        <f>ROUND(P278*H278,2)</f>
        <v>0</v>
      </c>
      <c r="L278" s="202"/>
      <c r="M278" s="36"/>
      <c r="N278" s="203" t="s">
        <v>1</v>
      </c>
      <c r="O278" s="204" t="s">
        <v>37</v>
      </c>
      <c r="P278" s="205">
        <f>I278+J278</f>
        <v>0</v>
      </c>
      <c r="Q278" s="205">
        <f>ROUND(I278*H278,2)</f>
        <v>0</v>
      </c>
      <c r="R278" s="205">
        <f>ROUND(J278*H278,2)</f>
        <v>0</v>
      </c>
      <c r="S278" s="72"/>
      <c r="T278" s="206">
        <f>S278*H278</f>
        <v>0</v>
      </c>
      <c r="U278" s="206">
        <v>3.3500000000000001E-3</v>
      </c>
      <c r="V278" s="206">
        <f>U278*H278</f>
        <v>0.55678005000000008</v>
      </c>
      <c r="W278" s="206">
        <v>0</v>
      </c>
      <c r="X278" s="207">
        <f>W278*H278</f>
        <v>0</v>
      </c>
      <c r="Y278" s="31"/>
      <c r="Z278" s="31"/>
      <c r="AA278" s="31"/>
      <c r="AB278" s="31"/>
      <c r="AC278" s="31"/>
      <c r="AD278" s="31"/>
      <c r="AE278" s="31"/>
      <c r="AR278" s="208" t="s">
        <v>168</v>
      </c>
      <c r="AT278" s="208" t="s">
        <v>164</v>
      </c>
      <c r="AU278" s="208" t="s">
        <v>169</v>
      </c>
      <c r="AY278" s="14" t="s">
        <v>162</v>
      </c>
      <c r="BE278" s="209">
        <f>IF(O278="základná",K278,0)</f>
        <v>0</v>
      </c>
      <c r="BF278" s="209">
        <f>IF(O278="znížená",K278,0)</f>
        <v>0</v>
      </c>
      <c r="BG278" s="209">
        <f>IF(O278="zákl. prenesená",K278,0)</f>
        <v>0</v>
      </c>
      <c r="BH278" s="209">
        <f>IF(O278="zníž. prenesená",K278,0)</f>
        <v>0</v>
      </c>
      <c r="BI278" s="209">
        <f>IF(O278="nulová",K278,0)</f>
        <v>0</v>
      </c>
      <c r="BJ278" s="14" t="s">
        <v>169</v>
      </c>
      <c r="BK278" s="209">
        <f>ROUND(P278*H278,2)</f>
        <v>0</v>
      </c>
      <c r="BL278" s="14" t="s">
        <v>168</v>
      </c>
      <c r="BM278" s="208" t="s">
        <v>397</v>
      </c>
    </row>
    <row r="279" spans="1:65" s="2" customFormat="1">
      <c r="A279" s="31"/>
      <c r="B279" s="32"/>
      <c r="C279" s="33"/>
      <c r="D279" s="210" t="s">
        <v>170</v>
      </c>
      <c r="E279" s="33"/>
      <c r="F279" s="211" t="s">
        <v>396</v>
      </c>
      <c r="G279" s="33"/>
      <c r="H279" s="33"/>
      <c r="I279" s="212"/>
      <c r="J279" s="212"/>
      <c r="K279" s="33"/>
      <c r="L279" s="33"/>
      <c r="M279" s="36"/>
      <c r="N279" s="213"/>
      <c r="O279" s="214"/>
      <c r="P279" s="72"/>
      <c r="Q279" s="72"/>
      <c r="R279" s="72"/>
      <c r="S279" s="72"/>
      <c r="T279" s="72"/>
      <c r="U279" s="72"/>
      <c r="V279" s="72"/>
      <c r="W279" s="72"/>
      <c r="X279" s="73"/>
      <c r="Y279" s="31"/>
      <c r="Z279" s="31"/>
      <c r="AA279" s="31"/>
      <c r="AB279" s="31"/>
      <c r="AC279" s="31"/>
      <c r="AD279" s="31"/>
      <c r="AE279" s="31"/>
      <c r="AT279" s="14" t="s">
        <v>170</v>
      </c>
      <c r="AU279" s="14" t="s">
        <v>169</v>
      </c>
    </row>
    <row r="280" spans="1:65" s="2" customFormat="1" ht="21.75" customHeight="1">
      <c r="A280" s="31"/>
      <c r="B280" s="32"/>
      <c r="C280" s="195" t="s">
        <v>398</v>
      </c>
      <c r="D280" s="195" t="s">
        <v>164</v>
      </c>
      <c r="E280" s="196" t="s">
        <v>399</v>
      </c>
      <c r="F280" s="197" t="s">
        <v>400</v>
      </c>
      <c r="G280" s="198" t="s">
        <v>167</v>
      </c>
      <c r="H280" s="199">
        <v>166.203</v>
      </c>
      <c r="I280" s="200"/>
      <c r="J280" s="200"/>
      <c r="K280" s="201">
        <f>ROUND(P280*H280,2)</f>
        <v>0</v>
      </c>
      <c r="L280" s="202"/>
      <c r="M280" s="36"/>
      <c r="N280" s="203" t="s">
        <v>1</v>
      </c>
      <c r="O280" s="204" t="s">
        <v>37</v>
      </c>
      <c r="P280" s="205">
        <f>I280+J280</f>
        <v>0</v>
      </c>
      <c r="Q280" s="205">
        <f>ROUND(I280*H280,2)</f>
        <v>0</v>
      </c>
      <c r="R280" s="205">
        <f>ROUND(J280*H280,2)</f>
        <v>0</v>
      </c>
      <c r="S280" s="72"/>
      <c r="T280" s="206">
        <f>S280*H280</f>
        <v>0</v>
      </c>
      <c r="U280" s="206">
        <v>0</v>
      </c>
      <c r="V280" s="206">
        <f>U280*H280</f>
        <v>0</v>
      </c>
      <c r="W280" s="206">
        <v>0</v>
      </c>
      <c r="X280" s="207">
        <f>W280*H280</f>
        <v>0</v>
      </c>
      <c r="Y280" s="31"/>
      <c r="Z280" s="31"/>
      <c r="AA280" s="31"/>
      <c r="AB280" s="31"/>
      <c r="AC280" s="31"/>
      <c r="AD280" s="31"/>
      <c r="AE280" s="31"/>
      <c r="AR280" s="208" t="s">
        <v>168</v>
      </c>
      <c r="AT280" s="208" t="s">
        <v>164</v>
      </c>
      <c r="AU280" s="208" t="s">
        <v>169</v>
      </c>
      <c r="AY280" s="14" t="s">
        <v>162</v>
      </c>
      <c r="BE280" s="209">
        <f>IF(O280="základná",K280,0)</f>
        <v>0</v>
      </c>
      <c r="BF280" s="209">
        <f>IF(O280="znížená",K280,0)</f>
        <v>0</v>
      </c>
      <c r="BG280" s="209">
        <f>IF(O280="zákl. prenesená",K280,0)</f>
        <v>0</v>
      </c>
      <c r="BH280" s="209">
        <f>IF(O280="zníž. prenesená",K280,0)</f>
        <v>0</v>
      </c>
      <c r="BI280" s="209">
        <f>IF(O280="nulová",K280,0)</f>
        <v>0</v>
      </c>
      <c r="BJ280" s="14" t="s">
        <v>169</v>
      </c>
      <c r="BK280" s="209">
        <f>ROUND(P280*H280,2)</f>
        <v>0</v>
      </c>
      <c r="BL280" s="14" t="s">
        <v>168</v>
      </c>
      <c r="BM280" s="208" t="s">
        <v>401</v>
      </c>
    </row>
    <row r="281" spans="1:65" s="2" customFormat="1">
      <c r="A281" s="31"/>
      <c r="B281" s="32"/>
      <c r="C281" s="33"/>
      <c r="D281" s="210" t="s">
        <v>170</v>
      </c>
      <c r="E281" s="33"/>
      <c r="F281" s="211" t="s">
        <v>400</v>
      </c>
      <c r="G281" s="33"/>
      <c r="H281" s="33"/>
      <c r="I281" s="212"/>
      <c r="J281" s="212"/>
      <c r="K281" s="33"/>
      <c r="L281" s="33"/>
      <c r="M281" s="36"/>
      <c r="N281" s="213"/>
      <c r="O281" s="214"/>
      <c r="P281" s="72"/>
      <c r="Q281" s="72"/>
      <c r="R281" s="72"/>
      <c r="S281" s="72"/>
      <c r="T281" s="72"/>
      <c r="U281" s="72"/>
      <c r="V281" s="72"/>
      <c r="W281" s="72"/>
      <c r="X281" s="73"/>
      <c r="Y281" s="31"/>
      <c r="Z281" s="31"/>
      <c r="AA281" s="31"/>
      <c r="AB281" s="31"/>
      <c r="AC281" s="31"/>
      <c r="AD281" s="31"/>
      <c r="AE281" s="31"/>
      <c r="AT281" s="14" t="s">
        <v>170</v>
      </c>
      <c r="AU281" s="14" t="s">
        <v>169</v>
      </c>
    </row>
    <row r="282" spans="1:65" s="2" customFormat="1" ht="21.75" customHeight="1">
      <c r="A282" s="31"/>
      <c r="B282" s="32"/>
      <c r="C282" s="195" t="s">
        <v>295</v>
      </c>
      <c r="D282" s="195" t="s">
        <v>164</v>
      </c>
      <c r="E282" s="196" t="s">
        <v>402</v>
      </c>
      <c r="F282" s="197" t="s">
        <v>403</v>
      </c>
      <c r="G282" s="198" t="s">
        <v>198</v>
      </c>
      <c r="H282" s="199">
        <v>1.119</v>
      </c>
      <c r="I282" s="200"/>
      <c r="J282" s="200"/>
      <c r="K282" s="201">
        <f>ROUND(P282*H282,2)</f>
        <v>0</v>
      </c>
      <c r="L282" s="202"/>
      <c r="M282" s="36"/>
      <c r="N282" s="203" t="s">
        <v>1</v>
      </c>
      <c r="O282" s="204" t="s">
        <v>37</v>
      </c>
      <c r="P282" s="205">
        <f>I282+J282</f>
        <v>0</v>
      </c>
      <c r="Q282" s="205">
        <f>ROUND(I282*H282,2)</f>
        <v>0</v>
      </c>
      <c r="R282" s="205">
        <f>ROUND(J282*H282,2)</f>
        <v>0</v>
      </c>
      <c r="S282" s="72"/>
      <c r="T282" s="206">
        <f>S282*H282</f>
        <v>0</v>
      </c>
      <c r="U282" s="206">
        <v>1.0415700000000001</v>
      </c>
      <c r="V282" s="206">
        <f>U282*H282</f>
        <v>1.1655168300000001</v>
      </c>
      <c r="W282" s="206">
        <v>0</v>
      </c>
      <c r="X282" s="207">
        <f>W282*H282</f>
        <v>0</v>
      </c>
      <c r="Y282" s="31"/>
      <c r="Z282" s="31"/>
      <c r="AA282" s="31"/>
      <c r="AB282" s="31"/>
      <c r="AC282" s="31"/>
      <c r="AD282" s="31"/>
      <c r="AE282" s="31"/>
      <c r="AR282" s="208" t="s">
        <v>168</v>
      </c>
      <c r="AT282" s="208" t="s">
        <v>164</v>
      </c>
      <c r="AU282" s="208" t="s">
        <v>169</v>
      </c>
      <c r="AY282" s="14" t="s">
        <v>162</v>
      </c>
      <c r="BE282" s="209">
        <f>IF(O282="základná",K282,0)</f>
        <v>0</v>
      </c>
      <c r="BF282" s="209">
        <f>IF(O282="znížená",K282,0)</f>
        <v>0</v>
      </c>
      <c r="BG282" s="209">
        <f>IF(O282="zákl. prenesená",K282,0)</f>
        <v>0</v>
      </c>
      <c r="BH282" s="209">
        <f>IF(O282="zníž. prenesená",K282,0)</f>
        <v>0</v>
      </c>
      <c r="BI282" s="209">
        <f>IF(O282="nulová",K282,0)</f>
        <v>0</v>
      </c>
      <c r="BJ282" s="14" t="s">
        <v>169</v>
      </c>
      <c r="BK282" s="209">
        <f>ROUND(P282*H282,2)</f>
        <v>0</v>
      </c>
      <c r="BL282" s="14" t="s">
        <v>168</v>
      </c>
      <c r="BM282" s="208" t="s">
        <v>404</v>
      </c>
    </row>
    <row r="283" spans="1:65" s="2" customFormat="1">
      <c r="A283" s="31"/>
      <c r="B283" s="32"/>
      <c r="C283" s="33"/>
      <c r="D283" s="210" t="s">
        <v>170</v>
      </c>
      <c r="E283" s="33"/>
      <c r="F283" s="211" t="s">
        <v>403</v>
      </c>
      <c r="G283" s="33"/>
      <c r="H283" s="33"/>
      <c r="I283" s="212"/>
      <c r="J283" s="212"/>
      <c r="K283" s="33"/>
      <c r="L283" s="33"/>
      <c r="M283" s="36"/>
      <c r="N283" s="213"/>
      <c r="O283" s="214"/>
      <c r="P283" s="72"/>
      <c r="Q283" s="72"/>
      <c r="R283" s="72"/>
      <c r="S283" s="72"/>
      <c r="T283" s="72"/>
      <c r="U283" s="72"/>
      <c r="V283" s="72"/>
      <c r="W283" s="72"/>
      <c r="X283" s="73"/>
      <c r="Y283" s="31"/>
      <c r="Z283" s="31"/>
      <c r="AA283" s="31"/>
      <c r="AB283" s="31"/>
      <c r="AC283" s="31"/>
      <c r="AD283" s="31"/>
      <c r="AE283" s="31"/>
      <c r="AT283" s="14" t="s">
        <v>170</v>
      </c>
      <c r="AU283" s="14" t="s">
        <v>169</v>
      </c>
    </row>
    <row r="284" spans="1:65" s="2" customFormat="1" ht="24.2" customHeight="1">
      <c r="A284" s="31"/>
      <c r="B284" s="32"/>
      <c r="C284" s="195" t="s">
        <v>405</v>
      </c>
      <c r="D284" s="195" t="s">
        <v>164</v>
      </c>
      <c r="E284" s="196" t="s">
        <v>406</v>
      </c>
      <c r="F284" s="197" t="s">
        <v>407</v>
      </c>
      <c r="G284" s="198" t="s">
        <v>173</v>
      </c>
      <c r="H284" s="199">
        <v>5.367</v>
      </c>
      <c r="I284" s="200"/>
      <c r="J284" s="200"/>
      <c r="K284" s="201">
        <f>ROUND(P284*H284,2)</f>
        <v>0</v>
      </c>
      <c r="L284" s="202"/>
      <c r="M284" s="36"/>
      <c r="N284" s="203" t="s">
        <v>1</v>
      </c>
      <c r="O284" s="204" t="s">
        <v>37</v>
      </c>
      <c r="P284" s="205">
        <f>I284+J284</f>
        <v>0</v>
      </c>
      <c r="Q284" s="205">
        <f>ROUND(I284*H284,2)</f>
        <v>0</v>
      </c>
      <c r="R284" s="205">
        <f>ROUND(J284*H284,2)</f>
        <v>0</v>
      </c>
      <c r="S284" s="72"/>
      <c r="T284" s="206">
        <f>S284*H284</f>
        <v>0</v>
      </c>
      <c r="U284" s="206">
        <v>2.4542099999999998</v>
      </c>
      <c r="V284" s="206">
        <f>U284*H284</f>
        <v>13.171745069999998</v>
      </c>
      <c r="W284" s="206">
        <v>0</v>
      </c>
      <c r="X284" s="207">
        <f>W284*H284</f>
        <v>0</v>
      </c>
      <c r="Y284" s="31"/>
      <c r="Z284" s="31"/>
      <c r="AA284" s="31"/>
      <c r="AB284" s="31"/>
      <c r="AC284" s="31"/>
      <c r="AD284" s="31"/>
      <c r="AE284" s="31"/>
      <c r="AR284" s="208" t="s">
        <v>168</v>
      </c>
      <c r="AT284" s="208" t="s">
        <v>164</v>
      </c>
      <c r="AU284" s="208" t="s">
        <v>169</v>
      </c>
      <c r="AY284" s="14" t="s">
        <v>162</v>
      </c>
      <c r="BE284" s="209">
        <f>IF(O284="základná",K284,0)</f>
        <v>0</v>
      </c>
      <c r="BF284" s="209">
        <f>IF(O284="znížená",K284,0)</f>
        <v>0</v>
      </c>
      <c r="BG284" s="209">
        <f>IF(O284="zákl. prenesená",K284,0)</f>
        <v>0</v>
      </c>
      <c r="BH284" s="209">
        <f>IF(O284="zníž. prenesená",K284,0)</f>
        <v>0</v>
      </c>
      <c r="BI284" s="209">
        <f>IF(O284="nulová",K284,0)</f>
        <v>0</v>
      </c>
      <c r="BJ284" s="14" t="s">
        <v>169</v>
      </c>
      <c r="BK284" s="209">
        <f>ROUND(P284*H284,2)</f>
        <v>0</v>
      </c>
      <c r="BL284" s="14" t="s">
        <v>168</v>
      </c>
      <c r="BM284" s="208" t="s">
        <v>408</v>
      </c>
    </row>
    <row r="285" spans="1:65" s="2" customFormat="1" ht="19.5">
      <c r="A285" s="31"/>
      <c r="B285" s="32"/>
      <c r="C285" s="33"/>
      <c r="D285" s="210" t="s">
        <v>170</v>
      </c>
      <c r="E285" s="33"/>
      <c r="F285" s="211" t="s">
        <v>407</v>
      </c>
      <c r="G285" s="33"/>
      <c r="H285" s="33"/>
      <c r="I285" s="212"/>
      <c r="J285" s="212"/>
      <c r="K285" s="33"/>
      <c r="L285" s="33"/>
      <c r="M285" s="36"/>
      <c r="N285" s="213"/>
      <c r="O285" s="214"/>
      <c r="P285" s="72"/>
      <c r="Q285" s="72"/>
      <c r="R285" s="72"/>
      <c r="S285" s="72"/>
      <c r="T285" s="72"/>
      <c r="U285" s="72"/>
      <c r="V285" s="72"/>
      <c r="W285" s="72"/>
      <c r="X285" s="73"/>
      <c r="Y285" s="31"/>
      <c r="Z285" s="31"/>
      <c r="AA285" s="31"/>
      <c r="AB285" s="31"/>
      <c r="AC285" s="31"/>
      <c r="AD285" s="31"/>
      <c r="AE285" s="31"/>
      <c r="AT285" s="14" t="s">
        <v>170</v>
      </c>
      <c r="AU285" s="14" t="s">
        <v>169</v>
      </c>
    </row>
    <row r="286" spans="1:65" s="2" customFormat="1" ht="16.5" customHeight="1">
      <c r="A286" s="31"/>
      <c r="B286" s="32"/>
      <c r="C286" s="195" t="s">
        <v>298</v>
      </c>
      <c r="D286" s="195" t="s">
        <v>164</v>
      </c>
      <c r="E286" s="196" t="s">
        <v>409</v>
      </c>
      <c r="F286" s="197" t="s">
        <v>410</v>
      </c>
      <c r="G286" s="198" t="s">
        <v>198</v>
      </c>
      <c r="H286" s="199">
        <v>0.59199999999999997</v>
      </c>
      <c r="I286" s="200"/>
      <c r="J286" s="200"/>
      <c r="K286" s="201">
        <f>ROUND(P286*H286,2)</f>
        <v>0</v>
      </c>
      <c r="L286" s="202"/>
      <c r="M286" s="36"/>
      <c r="N286" s="203" t="s">
        <v>1</v>
      </c>
      <c r="O286" s="204" t="s">
        <v>37</v>
      </c>
      <c r="P286" s="205">
        <f>I286+J286</f>
        <v>0</v>
      </c>
      <c r="Q286" s="205">
        <f>ROUND(I286*H286,2)</f>
        <v>0</v>
      </c>
      <c r="R286" s="205">
        <f>ROUND(J286*H286,2)</f>
        <v>0</v>
      </c>
      <c r="S286" s="72"/>
      <c r="T286" s="206">
        <f>S286*H286</f>
        <v>0</v>
      </c>
      <c r="U286" s="206">
        <v>1.0463100000000001</v>
      </c>
      <c r="V286" s="206">
        <f>U286*H286</f>
        <v>0.61941552</v>
      </c>
      <c r="W286" s="206">
        <v>0</v>
      </c>
      <c r="X286" s="207">
        <f>W286*H286</f>
        <v>0</v>
      </c>
      <c r="Y286" s="31"/>
      <c r="Z286" s="31"/>
      <c r="AA286" s="31"/>
      <c r="AB286" s="31"/>
      <c r="AC286" s="31"/>
      <c r="AD286" s="31"/>
      <c r="AE286" s="31"/>
      <c r="AR286" s="208" t="s">
        <v>168</v>
      </c>
      <c r="AT286" s="208" t="s">
        <v>164</v>
      </c>
      <c r="AU286" s="208" t="s">
        <v>169</v>
      </c>
      <c r="AY286" s="14" t="s">
        <v>162</v>
      </c>
      <c r="BE286" s="209">
        <f>IF(O286="základná",K286,0)</f>
        <v>0</v>
      </c>
      <c r="BF286" s="209">
        <f>IF(O286="znížená",K286,0)</f>
        <v>0</v>
      </c>
      <c r="BG286" s="209">
        <f>IF(O286="zákl. prenesená",K286,0)</f>
        <v>0</v>
      </c>
      <c r="BH286" s="209">
        <f>IF(O286="zníž. prenesená",K286,0)</f>
        <v>0</v>
      </c>
      <c r="BI286" s="209">
        <f>IF(O286="nulová",K286,0)</f>
        <v>0</v>
      </c>
      <c r="BJ286" s="14" t="s">
        <v>169</v>
      </c>
      <c r="BK286" s="209">
        <f>ROUND(P286*H286,2)</f>
        <v>0</v>
      </c>
      <c r="BL286" s="14" t="s">
        <v>168</v>
      </c>
      <c r="BM286" s="208" t="s">
        <v>411</v>
      </c>
    </row>
    <row r="287" spans="1:65" s="2" customFormat="1">
      <c r="A287" s="31"/>
      <c r="B287" s="32"/>
      <c r="C287" s="33"/>
      <c r="D287" s="210" t="s">
        <v>170</v>
      </c>
      <c r="E287" s="33"/>
      <c r="F287" s="211" t="s">
        <v>410</v>
      </c>
      <c r="G287" s="33"/>
      <c r="H287" s="33"/>
      <c r="I287" s="212"/>
      <c r="J287" s="212"/>
      <c r="K287" s="33"/>
      <c r="L287" s="33"/>
      <c r="M287" s="36"/>
      <c r="N287" s="213"/>
      <c r="O287" s="214"/>
      <c r="P287" s="72"/>
      <c r="Q287" s="72"/>
      <c r="R287" s="72"/>
      <c r="S287" s="72"/>
      <c r="T287" s="72"/>
      <c r="U287" s="72"/>
      <c r="V287" s="72"/>
      <c r="W287" s="72"/>
      <c r="X287" s="73"/>
      <c r="Y287" s="31"/>
      <c r="Z287" s="31"/>
      <c r="AA287" s="31"/>
      <c r="AB287" s="31"/>
      <c r="AC287" s="31"/>
      <c r="AD287" s="31"/>
      <c r="AE287" s="31"/>
      <c r="AT287" s="14" t="s">
        <v>170</v>
      </c>
      <c r="AU287" s="14" t="s">
        <v>169</v>
      </c>
    </row>
    <row r="288" spans="1:65" s="2" customFormat="1" ht="33" customHeight="1">
      <c r="A288" s="31"/>
      <c r="B288" s="32"/>
      <c r="C288" s="195" t="s">
        <v>412</v>
      </c>
      <c r="D288" s="195" t="s">
        <v>164</v>
      </c>
      <c r="E288" s="196" t="s">
        <v>413</v>
      </c>
      <c r="F288" s="197" t="s">
        <v>414</v>
      </c>
      <c r="G288" s="198" t="s">
        <v>167</v>
      </c>
      <c r="H288" s="199">
        <v>23.722999999999999</v>
      </c>
      <c r="I288" s="200"/>
      <c r="J288" s="200"/>
      <c r="K288" s="201">
        <f>ROUND(P288*H288,2)</f>
        <v>0</v>
      </c>
      <c r="L288" s="202"/>
      <c r="M288" s="36"/>
      <c r="N288" s="203" t="s">
        <v>1</v>
      </c>
      <c r="O288" s="204" t="s">
        <v>37</v>
      </c>
      <c r="P288" s="205">
        <f>I288+J288</f>
        <v>0</v>
      </c>
      <c r="Q288" s="205">
        <f>ROUND(I288*H288,2)</f>
        <v>0</v>
      </c>
      <c r="R288" s="205">
        <f>ROUND(J288*H288,2)</f>
        <v>0</v>
      </c>
      <c r="S288" s="72"/>
      <c r="T288" s="206">
        <f>S288*H288</f>
        <v>0</v>
      </c>
      <c r="U288" s="206">
        <v>6.5700000000000003E-3</v>
      </c>
      <c r="V288" s="206">
        <f>U288*H288</f>
        <v>0.15586011</v>
      </c>
      <c r="W288" s="206">
        <v>0</v>
      </c>
      <c r="X288" s="207">
        <f>W288*H288</f>
        <v>0</v>
      </c>
      <c r="Y288" s="31"/>
      <c r="Z288" s="31"/>
      <c r="AA288" s="31"/>
      <c r="AB288" s="31"/>
      <c r="AC288" s="31"/>
      <c r="AD288" s="31"/>
      <c r="AE288" s="31"/>
      <c r="AR288" s="208" t="s">
        <v>168</v>
      </c>
      <c r="AT288" s="208" t="s">
        <v>164</v>
      </c>
      <c r="AU288" s="208" t="s">
        <v>169</v>
      </c>
      <c r="AY288" s="14" t="s">
        <v>162</v>
      </c>
      <c r="BE288" s="209">
        <f>IF(O288="základná",K288,0)</f>
        <v>0</v>
      </c>
      <c r="BF288" s="209">
        <f>IF(O288="znížená",K288,0)</f>
        <v>0</v>
      </c>
      <c r="BG288" s="209">
        <f>IF(O288="zákl. prenesená",K288,0)</f>
        <v>0</v>
      </c>
      <c r="BH288" s="209">
        <f>IF(O288="zníž. prenesená",K288,0)</f>
        <v>0</v>
      </c>
      <c r="BI288" s="209">
        <f>IF(O288="nulová",K288,0)</f>
        <v>0</v>
      </c>
      <c r="BJ288" s="14" t="s">
        <v>169</v>
      </c>
      <c r="BK288" s="209">
        <f>ROUND(P288*H288,2)</f>
        <v>0</v>
      </c>
      <c r="BL288" s="14" t="s">
        <v>168</v>
      </c>
      <c r="BM288" s="208" t="s">
        <v>415</v>
      </c>
    </row>
    <row r="289" spans="1:65" s="2" customFormat="1" ht="19.5">
      <c r="A289" s="31"/>
      <c r="B289" s="32"/>
      <c r="C289" s="33"/>
      <c r="D289" s="210" t="s">
        <v>170</v>
      </c>
      <c r="E289" s="33"/>
      <c r="F289" s="211" t="s">
        <v>414</v>
      </c>
      <c r="G289" s="33"/>
      <c r="H289" s="33"/>
      <c r="I289" s="212"/>
      <c r="J289" s="212"/>
      <c r="K289" s="33"/>
      <c r="L289" s="33"/>
      <c r="M289" s="36"/>
      <c r="N289" s="213"/>
      <c r="O289" s="214"/>
      <c r="P289" s="72"/>
      <c r="Q289" s="72"/>
      <c r="R289" s="72"/>
      <c r="S289" s="72"/>
      <c r="T289" s="72"/>
      <c r="U289" s="72"/>
      <c r="V289" s="72"/>
      <c r="W289" s="72"/>
      <c r="X289" s="73"/>
      <c r="Y289" s="31"/>
      <c r="Z289" s="31"/>
      <c r="AA289" s="31"/>
      <c r="AB289" s="31"/>
      <c r="AC289" s="31"/>
      <c r="AD289" s="31"/>
      <c r="AE289" s="31"/>
      <c r="AT289" s="14" t="s">
        <v>170</v>
      </c>
      <c r="AU289" s="14" t="s">
        <v>169</v>
      </c>
    </row>
    <row r="290" spans="1:65" s="2" customFormat="1" ht="33" customHeight="1">
      <c r="A290" s="31"/>
      <c r="B290" s="32"/>
      <c r="C290" s="195" t="s">
        <v>302</v>
      </c>
      <c r="D290" s="195" t="s">
        <v>164</v>
      </c>
      <c r="E290" s="196" t="s">
        <v>416</v>
      </c>
      <c r="F290" s="197" t="s">
        <v>417</v>
      </c>
      <c r="G290" s="198" t="s">
        <v>167</v>
      </c>
      <c r="H290" s="199">
        <v>23.722999999999999</v>
      </c>
      <c r="I290" s="200"/>
      <c r="J290" s="200"/>
      <c r="K290" s="201">
        <f>ROUND(P290*H290,2)</f>
        <v>0</v>
      </c>
      <c r="L290" s="202"/>
      <c r="M290" s="36"/>
      <c r="N290" s="203" t="s">
        <v>1</v>
      </c>
      <c r="O290" s="204" t="s">
        <v>37</v>
      </c>
      <c r="P290" s="205">
        <f>I290+J290</f>
        <v>0</v>
      </c>
      <c r="Q290" s="205">
        <f>ROUND(I290*H290,2)</f>
        <v>0</v>
      </c>
      <c r="R290" s="205">
        <f>ROUND(J290*H290,2)</f>
        <v>0</v>
      </c>
      <c r="S290" s="72"/>
      <c r="T290" s="206">
        <f>S290*H290</f>
        <v>0</v>
      </c>
      <c r="U290" s="206">
        <v>0</v>
      </c>
      <c r="V290" s="206">
        <f>U290*H290</f>
        <v>0</v>
      </c>
      <c r="W290" s="206">
        <v>0</v>
      </c>
      <c r="X290" s="207">
        <f>W290*H290</f>
        <v>0</v>
      </c>
      <c r="Y290" s="31"/>
      <c r="Z290" s="31"/>
      <c r="AA290" s="31"/>
      <c r="AB290" s="31"/>
      <c r="AC290" s="31"/>
      <c r="AD290" s="31"/>
      <c r="AE290" s="31"/>
      <c r="AR290" s="208" t="s">
        <v>168</v>
      </c>
      <c r="AT290" s="208" t="s">
        <v>164</v>
      </c>
      <c r="AU290" s="208" t="s">
        <v>169</v>
      </c>
      <c r="AY290" s="14" t="s">
        <v>162</v>
      </c>
      <c r="BE290" s="209">
        <f>IF(O290="základná",K290,0)</f>
        <v>0</v>
      </c>
      <c r="BF290" s="209">
        <f>IF(O290="znížená",K290,0)</f>
        <v>0</v>
      </c>
      <c r="BG290" s="209">
        <f>IF(O290="zákl. prenesená",K290,0)</f>
        <v>0</v>
      </c>
      <c r="BH290" s="209">
        <f>IF(O290="zníž. prenesená",K290,0)</f>
        <v>0</v>
      </c>
      <c r="BI290" s="209">
        <f>IF(O290="nulová",K290,0)</f>
        <v>0</v>
      </c>
      <c r="BJ290" s="14" t="s">
        <v>169</v>
      </c>
      <c r="BK290" s="209">
        <f>ROUND(P290*H290,2)</f>
        <v>0</v>
      </c>
      <c r="BL290" s="14" t="s">
        <v>168</v>
      </c>
      <c r="BM290" s="208" t="s">
        <v>418</v>
      </c>
    </row>
    <row r="291" spans="1:65" s="2" customFormat="1" ht="19.5">
      <c r="A291" s="31"/>
      <c r="B291" s="32"/>
      <c r="C291" s="33"/>
      <c r="D291" s="210" t="s">
        <v>170</v>
      </c>
      <c r="E291" s="33"/>
      <c r="F291" s="211" t="s">
        <v>417</v>
      </c>
      <c r="G291" s="33"/>
      <c r="H291" s="33"/>
      <c r="I291" s="212"/>
      <c r="J291" s="212"/>
      <c r="K291" s="33"/>
      <c r="L291" s="33"/>
      <c r="M291" s="36"/>
      <c r="N291" s="213"/>
      <c r="O291" s="214"/>
      <c r="P291" s="72"/>
      <c r="Q291" s="72"/>
      <c r="R291" s="72"/>
      <c r="S291" s="72"/>
      <c r="T291" s="72"/>
      <c r="U291" s="72"/>
      <c r="V291" s="72"/>
      <c r="W291" s="72"/>
      <c r="X291" s="73"/>
      <c r="Y291" s="31"/>
      <c r="Z291" s="31"/>
      <c r="AA291" s="31"/>
      <c r="AB291" s="31"/>
      <c r="AC291" s="31"/>
      <c r="AD291" s="31"/>
      <c r="AE291" s="31"/>
      <c r="AT291" s="14" t="s">
        <v>170</v>
      </c>
      <c r="AU291" s="14" t="s">
        <v>169</v>
      </c>
    </row>
    <row r="292" spans="1:65" s="2" customFormat="1" ht="16.5" customHeight="1">
      <c r="A292" s="31"/>
      <c r="B292" s="32"/>
      <c r="C292" s="195" t="s">
        <v>419</v>
      </c>
      <c r="D292" s="195" t="s">
        <v>164</v>
      </c>
      <c r="E292" s="196" t="s">
        <v>420</v>
      </c>
      <c r="F292" s="197" t="s">
        <v>421</v>
      </c>
      <c r="G292" s="198" t="s">
        <v>167</v>
      </c>
      <c r="H292" s="199">
        <v>6.4619999999999997</v>
      </c>
      <c r="I292" s="200"/>
      <c r="J292" s="200"/>
      <c r="K292" s="201">
        <f>ROUND(P292*H292,2)</f>
        <v>0</v>
      </c>
      <c r="L292" s="202"/>
      <c r="M292" s="36"/>
      <c r="N292" s="203" t="s">
        <v>1</v>
      </c>
      <c r="O292" s="204" t="s">
        <v>37</v>
      </c>
      <c r="P292" s="205">
        <f>I292+J292</f>
        <v>0</v>
      </c>
      <c r="Q292" s="205">
        <f>ROUND(I292*H292,2)</f>
        <v>0</v>
      </c>
      <c r="R292" s="205">
        <f>ROUND(J292*H292,2)</f>
        <v>0</v>
      </c>
      <c r="S292" s="72"/>
      <c r="T292" s="206">
        <f>S292*H292</f>
        <v>0</v>
      </c>
      <c r="U292" s="206">
        <v>4.3299999999999996E-3</v>
      </c>
      <c r="V292" s="206">
        <f>U292*H292</f>
        <v>2.7980459999999995E-2</v>
      </c>
      <c r="W292" s="206">
        <v>0</v>
      </c>
      <c r="X292" s="207">
        <f>W292*H292</f>
        <v>0</v>
      </c>
      <c r="Y292" s="31"/>
      <c r="Z292" s="31"/>
      <c r="AA292" s="31"/>
      <c r="AB292" s="31"/>
      <c r="AC292" s="31"/>
      <c r="AD292" s="31"/>
      <c r="AE292" s="31"/>
      <c r="AR292" s="208" t="s">
        <v>168</v>
      </c>
      <c r="AT292" s="208" t="s">
        <v>164</v>
      </c>
      <c r="AU292" s="208" t="s">
        <v>169</v>
      </c>
      <c r="AY292" s="14" t="s">
        <v>162</v>
      </c>
      <c r="BE292" s="209">
        <f>IF(O292="základná",K292,0)</f>
        <v>0</v>
      </c>
      <c r="BF292" s="209">
        <f>IF(O292="znížená",K292,0)</f>
        <v>0</v>
      </c>
      <c r="BG292" s="209">
        <f>IF(O292="zákl. prenesená",K292,0)</f>
        <v>0</v>
      </c>
      <c r="BH292" s="209">
        <f>IF(O292="zníž. prenesená",K292,0)</f>
        <v>0</v>
      </c>
      <c r="BI292" s="209">
        <f>IF(O292="nulová",K292,0)</f>
        <v>0</v>
      </c>
      <c r="BJ292" s="14" t="s">
        <v>169</v>
      </c>
      <c r="BK292" s="209">
        <f>ROUND(P292*H292,2)</f>
        <v>0</v>
      </c>
      <c r="BL292" s="14" t="s">
        <v>168</v>
      </c>
      <c r="BM292" s="208" t="s">
        <v>422</v>
      </c>
    </row>
    <row r="293" spans="1:65" s="2" customFormat="1">
      <c r="A293" s="31"/>
      <c r="B293" s="32"/>
      <c r="C293" s="33"/>
      <c r="D293" s="210" t="s">
        <v>170</v>
      </c>
      <c r="E293" s="33"/>
      <c r="F293" s="211" t="s">
        <v>421</v>
      </c>
      <c r="G293" s="33"/>
      <c r="H293" s="33"/>
      <c r="I293" s="212"/>
      <c r="J293" s="212"/>
      <c r="K293" s="33"/>
      <c r="L293" s="33"/>
      <c r="M293" s="36"/>
      <c r="N293" s="213"/>
      <c r="O293" s="214"/>
      <c r="P293" s="72"/>
      <c r="Q293" s="72"/>
      <c r="R293" s="72"/>
      <c r="S293" s="72"/>
      <c r="T293" s="72"/>
      <c r="U293" s="72"/>
      <c r="V293" s="72"/>
      <c r="W293" s="72"/>
      <c r="X293" s="73"/>
      <c r="Y293" s="31"/>
      <c r="Z293" s="31"/>
      <c r="AA293" s="31"/>
      <c r="AB293" s="31"/>
      <c r="AC293" s="31"/>
      <c r="AD293" s="31"/>
      <c r="AE293" s="31"/>
      <c r="AT293" s="14" t="s">
        <v>170</v>
      </c>
      <c r="AU293" s="14" t="s">
        <v>169</v>
      </c>
    </row>
    <row r="294" spans="1:65" s="2" customFormat="1" ht="16.5" customHeight="1">
      <c r="A294" s="31"/>
      <c r="B294" s="32"/>
      <c r="C294" s="195" t="s">
        <v>305</v>
      </c>
      <c r="D294" s="195" t="s">
        <v>164</v>
      </c>
      <c r="E294" s="196" t="s">
        <v>423</v>
      </c>
      <c r="F294" s="197" t="s">
        <v>424</v>
      </c>
      <c r="G294" s="198" t="s">
        <v>167</v>
      </c>
      <c r="H294" s="199">
        <v>6.4619999999999997</v>
      </c>
      <c r="I294" s="200"/>
      <c r="J294" s="200"/>
      <c r="K294" s="201">
        <f>ROUND(P294*H294,2)</f>
        <v>0</v>
      </c>
      <c r="L294" s="202"/>
      <c r="M294" s="36"/>
      <c r="N294" s="203" t="s">
        <v>1</v>
      </c>
      <c r="O294" s="204" t="s">
        <v>37</v>
      </c>
      <c r="P294" s="205">
        <f>I294+J294</f>
        <v>0</v>
      </c>
      <c r="Q294" s="205">
        <f>ROUND(I294*H294,2)</f>
        <v>0</v>
      </c>
      <c r="R294" s="205">
        <f>ROUND(J294*H294,2)</f>
        <v>0</v>
      </c>
      <c r="S294" s="72"/>
      <c r="T294" s="206">
        <f>S294*H294</f>
        <v>0</v>
      </c>
      <c r="U294" s="206">
        <v>0</v>
      </c>
      <c r="V294" s="206">
        <f>U294*H294</f>
        <v>0</v>
      </c>
      <c r="W294" s="206">
        <v>0</v>
      </c>
      <c r="X294" s="207">
        <f>W294*H294</f>
        <v>0</v>
      </c>
      <c r="Y294" s="31"/>
      <c r="Z294" s="31"/>
      <c r="AA294" s="31"/>
      <c r="AB294" s="31"/>
      <c r="AC294" s="31"/>
      <c r="AD294" s="31"/>
      <c r="AE294" s="31"/>
      <c r="AR294" s="208" t="s">
        <v>168</v>
      </c>
      <c r="AT294" s="208" t="s">
        <v>164</v>
      </c>
      <c r="AU294" s="208" t="s">
        <v>169</v>
      </c>
      <c r="AY294" s="14" t="s">
        <v>162</v>
      </c>
      <c r="BE294" s="209">
        <f>IF(O294="základná",K294,0)</f>
        <v>0</v>
      </c>
      <c r="BF294" s="209">
        <f>IF(O294="znížená",K294,0)</f>
        <v>0</v>
      </c>
      <c r="BG294" s="209">
        <f>IF(O294="zákl. prenesená",K294,0)</f>
        <v>0</v>
      </c>
      <c r="BH294" s="209">
        <f>IF(O294="zníž. prenesená",K294,0)</f>
        <v>0</v>
      </c>
      <c r="BI294" s="209">
        <f>IF(O294="nulová",K294,0)</f>
        <v>0</v>
      </c>
      <c r="BJ294" s="14" t="s">
        <v>169</v>
      </c>
      <c r="BK294" s="209">
        <f>ROUND(P294*H294,2)</f>
        <v>0</v>
      </c>
      <c r="BL294" s="14" t="s">
        <v>168</v>
      </c>
      <c r="BM294" s="208" t="s">
        <v>425</v>
      </c>
    </row>
    <row r="295" spans="1:65" s="2" customFormat="1">
      <c r="A295" s="31"/>
      <c r="B295" s="32"/>
      <c r="C295" s="33"/>
      <c r="D295" s="210" t="s">
        <v>170</v>
      </c>
      <c r="E295" s="33"/>
      <c r="F295" s="211" t="s">
        <v>424</v>
      </c>
      <c r="G295" s="33"/>
      <c r="H295" s="33"/>
      <c r="I295" s="212"/>
      <c r="J295" s="212"/>
      <c r="K295" s="33"/>
      <c r="L295" s="33"/>
      <c r="M295" s="36"/>
      <c r="N295" s="213"/>
      <c r="O295" s="214"/>
      <c r="P295" s="72"/>
      <c r="Q295" s="72"/>
      <c r="R295" s="72"/>
      <c r="S295" s="72"/>
      <c r="T295" s="72"/>
      <c r="U295" s="72"/>
      <c r="V295" s="72"/>
      <c r="W295" s="72"/>
      <c r="X295" s="73"/>
      <c r="Y295" s="31"/>
      <c r="Z295" s="31"/>
      <c r="AA295" s="31"/>
      <c r="AB295" s="31"/>
      <c r="AC295" s="31"/>
      <c r="AD295" s="31"/>
      <c r="AE295" s="31"/>
      <c r="AT295" s="14" t="s">
        <v>170</v>
      </c>
      <c r="AU295" s="14" t="s">
        <v>169</v>
      </c>
    </row>
    <row r="296" spans="1:65" s="12" customFormat="1" ht="22.9" customHeight="1">
      <c r="B296" s="178"/>
      <c r="C296" s="179"/>
      <c r="D296" s="180" t="s">
        <v>72</v>
      </c>
      <c r="E296" s="193" t="s">
        <v>177</v>
      </c>
      <c r="F296" s="193" t="s">
        <v>426</v>
      </c>
      <c r="G296" s="179"/>
      <c r="H296" s="179"/>
      <c r="I296" s="182"/>
      <c r="J296" s="182"/>
      <c r="K296" s="194">
        <f>BK296</f>
        <v>0</v>
      </c>
      <c r="L296" s="179"/>
      <c r="M296" s="184"/>
      <c r="N296" s="185"/>
      <c r="O296" s="186"/>
      <c r="P296" s="186"/>
      <c r="Q296" s="187">
        <f>SUM(Q297:Q372)</f>
        <v>0</v>
      </c>
      <c r="R296" s="187">
        <f>SUM(R297:R372)</f>
        <v>0</v>
      </c>
      <c r="S296" s="186"/>
      <c r="T296" s="188">
        <f>SUM(T297:T372)</f>
        <v>0</v>
      </c>
      <c r="U296" s="186"/>
      <c r="V296" s="188">
        <f>SUM(V297:V372)</f>
        <v>175.45460136999998</v>
      </c>
      <c r="W296" s="186"/>
      <c r="X296" s="189">
        <f>SUM(X297:X372)</f>
        <v>0</v>
      </c>
      <c r="AR296" s="190" t="s">
        <v>81</v>
      </c>
      <c r="AT296" s="191" t="s">
        <v>72</v>
      </c>
      <c r="AU296" s="191" t="s">
        <v>81</v>
      </c>
      <c r="AY296" s="190" t="s">
        <v>162</v>
      </c>
      <c r="BK296" s="192">
        <f>SUM(BK297:BK372)</f>
        <v>0</v>
      </c>
    </row>
    <row r="297" spans="1:65" s="2" customFormat="1" ht="16.5" customHeight="1">
      <c r="A297" s="31"/>
      <c r="B297" s="32"/>
      <c r="C297" s="195" t="s">
        <v>427</v>
      </c>
      <c r="D297" s="195" t="s">
        <v>164</v>
      </c>
      <c r="E297" s="196" t="s">
        <v>428</v>
      </c>
      <c r="F297" s="197" t="s">
        <v>429</v>
      </c>
      <c r="G297" s="198" t="s">
        <v>167</v>
      </c>
      <c r="H297" s="199">
        <v>186.81</v>
      </c>
      <c r="I297" s="200"/>
      <c r="J297" s="200"/>
      <c r="K297" s="201">
        <f>ROUND(P297*H297,2)</f>
        <v>0</v>
      </c>
      <c r="L297" s="202"/>
      <c r="M297" s="36"/>
      <c r="N297" s="203" t="s">
        <v>1</v>
      </c>
      <c r="O297" s="204" t="s">
        <v>37</v>
      </c>
      <c r="P297" s="205">
        <f>I297+J297</f>
        <v>0</v>
      </c>
      <c r="Q297" s="205">
        <f>ROUND(I297*H297,2)</f>
        <v>0</v>
      </c>
      <c r="R297" s="205">
        <f>ROUND(J297*H297,2)</f>
        <v>0</v>
      </c>
      <c r="S297" s="72"/>
      <c r="T297" s="206">
        <f>S297*H297</f>
        <v>0</v>
      </c>
      <c r="U297" s="206">
        <v>4.7289999999999999E-2</v>
      </c>
      <c r="V297" s="206">
        <f>U297*H297</f>
        <v>8.8342448999999998</v>
      </c>
      <c r="W297" s="206">
        <v>0</v>
      </c>
      <c r="X297" s="207">
        <f>W297*H297</f>
        <v>0</v>
      </c>
      <c r="Y297" s="31"/>
      <c r="Z297" s="31"/>
      <c r="AA297" s="31"/>
      <c r="AB297" s="31"/>
      <c r="AC297" s="31"/>
      <c r="AD297" s="31"/>
      <c r="AE297" s="31"/>
      <c r="AR297" s="208" t="s">
        <v>168</v>
      </c>
      <c r="AT297" s="208" t="s">
        <v>164</v>
      </c>
      <c r="AU297" s="208" t="s">
        <v>169</v>
      </c>
      <c r="AY297" s="14" t="s">
        <v>162</v>
      </c>
      <c r="BE297" s="209">
        <f>IF(O297="základná",K297,0)</f>
        <v>0</v>
      </c>
      <c r="BF297" s="209">
        <f>IF(O297="znížená",K297,0)</f>
        <v>0</v>
      </c>
      <c r="BG297" s="209">
        <f>IF(O297="zákl. prenesená",K297,0)</f>
        <v>0</v>
      </c>
      <c r="BH297" s="209">
        <f>IF(O297="zníž. prenesená",K297,0)</f>
        <v>0</v>
      </c>
      <c r="BI297" s="209">
        <f>IF(O297="nulová",K297,0)</f>
        <v>0</v>
      </c>
      <c r="BJ297" s="14" t="s">
        <v>169</v>
      </c>
      <c r="BK297" s="209">
        <f>ROUND(P297*H297,2)</f>
        <v>0</v>
      </c>
      <c r="BL297" s="14" t="s">
        <v>168</v>
      </c>
      <c r="BM297" s="208" t="s">
        <v>430</v>
      </c>
    </row>
    <row r="298" spans="1:65" s="2" customFormat="1">
      <c r="A298" s="31"/>
      <c r="B298" s="32"/>
      <c r="C298" s="33"/>
      <c r="D298" s="210" t="s">
        <v>170</v>
      </c>
      <c r="E298" s="33"/>
      <c r="F298" s="211" t="s">
        <v>429</v>
      </c>
      <c r="G298" s="33"/>
      <c r="H298" s="33"/>
      <c r="I298" s="212"/>
      <c r="J298" s="212"/>
      <c r="K298" s="33"/>
      <c r="L298" s="33"/>
      <c r="M298" s="36"/>
      <c r="N298" s="213"/>
      <c r="O298" s="214"/>
      <c r="P298" s="72"/>
      <c r="Q298" s="72"/>
      <c r="R298" s="72"/>
      <c r="S298" s="72"/>
      <c r="T298" s="72"/>
      <c r="U298" s="72"/>
      <c r="V298" s="72"/>
      <c r="W298" s="72"/>
      <c r="X298" s="73"/>
      <c r="Y298" s="31"/>
      <c r="Z298" s="31"/>
      <c r="AA298" s="31"/>
      <c r="AB298" s="31"/>
      <c r="AC298" s="31"/>
      <c r="AD298" s="31"/>
      <c r="AE298" s="31"/>
      <c r="AT298" s="14" t="s">
        <v>170</v>
      </c>
      <c r="AU298" s="14" t="s">
        <v>169</v>
      </c>
    </row>
    <row r="299" spans="1:65" s="2" customFormat="1" ht="24.2" customHeight="1">
      <c r="A299" s="31"/>
      <c r="B299" s="32"/>
      <c r="C299" s="195" t="s">
        <v>431</v>
      </c>
      <c r="D299" s="195" t="s">
        <v>164</v>
      </c>
      <c r="E299" s="196" t="s">
        <v>432</v>
      </c>
      <c r="F299" s="197" t="s">
        <v>433</v>
      </c>
      <c r="G299" s="198" t="s">
        <v>167</v>
      </c>
      <c r="H299" s="199">
        <v>190</v>
      </c>
      <c r="I299" s="200"/>
      <c r="J299" s="200"/>
      <c r="K299" s="201">
        <f>ROUND(P299*H299,2)</f>
        <v>0</v>
      </c>
      <c r="L299" s="202"/>
      <c r="M299" s="36"/>
      <c r="N299" s="203" t="s">
        <v>1</v>
      </c>
      <c r="O299" s="204" t="s">
        <v>37</v>
      </c>
      <c r="P299" s="205">
        <f>I299+J299</f>
        <v>0</v>
      </c>
      <c r="Q299" s="205">
        <f>ROUND(I299*H299,2)</f>
        <v>0</v>
      </c>
      <c r="R299" s="205">
        <f>ROUND(J299*H299,2)</f>
        <v>0</v>
      </c>
      <c r="S299" s="72"/>
      <c r="T299" s="206">
        <f>S299*H299</f>
        <v>0</v>
      </c>
      <c r="U299" s="206">
        <v>2.3000000000000001E-4</v>
      </c>
      <c r="V299" s="206">
        <f>U299*H299</f>
        <v>4.3700000000000003E-2</v>
      </c>
      <c r="W299" s="206">
        <v>0</v>
      </c>
      <c r="X299" s="207">
        <f>W299*H299</f>
        <v>0</v>
      </c>
      <c r="Y299" s="31"/>
      <c r="Z299" s="31"/>
      <c r="AA299" s="31"/>
      <c r="AB299" s="31"/>
      <c r="AC299" s="31"/>
      <c r="AD299" s="31"/>
      <c r="AE299" s="31"/>
      <c r="AR299" s="208" t="s">
        <v>168</v>
      </c>
      <c r="AT299" s="208" t="s">
        <v>164</v>
      </c>
      <c r="AU299" s="208" t="s">
        <v>169</v>
      </c>
      <c r="AY299" s="14" t="s">
        <v>162</v>
      </c>
      <c r="BE299" s="209">
        <f>IF(O299="základná",K299,0)</f>
        <v>0</v>
      </c>
      <c r="BF299" s="209">
        <f>IF(O299="znížená",K299,0)</f>
        <v>0</v>
      </c>
      <c r="BG299" s="209">
        <f>IF(O299="zákl. prenesená",K299,0)</f>
        <v>0</v>
      </c>
      <c r="BH299" s="209">
        <f>IF(O299="zníž. prenesená",K299,0)</f>
        <v>0</v>
      </c>
      <c r="BI299" s="209">
        <f>IF(O299="nulová",K299,0)</f>
        <v>0</v>
      </c>
      <c r="BJ299" s="14" t="s">
        <v>169</v>
      </c>
      <c r="BK299" s="209">
        <f>ROUND(P299*H299,2)</f>
        <v>0</v>
      </c>
      <c r="BL299" s="14" t="s">
        <v>168</v>
      </c>
      <c r="BM299" s="208" t="s">
        <v>434</v>
      </c>
    </row>
    <row r="300" spans="1:65" s="2" customFormat="1">
      <c r="A300" s="31"/>
      <c r="B300" s="32"/>
      <c r="C300" s="33"/>
      <c r="D300" s="210" t="s">
        <v>170</v>
      </c>
      <c r="E300" s="33"/>
      <c r="F300" s="211" t="s">
        <v>433</v>
      </c>
      <c r="G300" s="33"/>
      <c r="H300" s="33"/>
      <c r="I300" s="212"/>
      <c r="J300" s="212"/>
      <c r="K300" s="33"/>
      <c r="L300" s="33"/>
      <c r="M300" s="36"/>
      <c r="N300" s="213"/>
      <c r="O300" s="214"/>
      <c r="P300" s="72"/>
      <c r="Q300" s="72"/>
      <c r="R300" s="72"/>
      <c r="S300" s="72"/>
      <c r="T300" s="72"/>
      <c r="U300" s="72"/>
      <c r="V300" s="72"/>
      <c r="W300" s="72"/>
      <c r="X300" s="73"/>
      <c r="Y300" s="31"/>
      <c r="Z300" s="31"/>
      <c r="AA300" s="31"/>
      <c r="AB300" s="31"/>
      <c r="AC300" s="31"/>
      <c r="AD300" s="31"/>
      <c r="AE300" s="31"/>
      <c r="AT300" s="14" t="s">
        <v>170</v>
      </c>
      <c r="AU300" s="14" t="s">
        <v>169</v>
      </c>
    </row>
    <row r="301" spans="1:65" s="2" customFormat="1" ht="24.2" customHeight="1">
      <c r="A301" s="31"/>
      <c r="B301" s="32"/>
      <c r="C301" s="195" t="s">
        <v>309</v>
      </c>
      <c r="D301" s="195" t="s">
        <v>164</v>
      </c>
      <c r="E301" s="196" t="s">
        <v>435</v>
      </c>
      <c r="F301" s="197" t="s">
        <v>436</v>
      </c>
      <c r="G301" s="198" t="s">
        <v>167</v>
      </c>
      <c r="H301" s="199">
        <v>113.1</v>
      </c>
      <c r="I301" s="200"/>
      <c r="J301" s="200"/>
      <c r="K301" s="201">
        <f>ROUND(P301*H301,2)</f>
        <v>0</v>
      </c>
      <c r="L301" s="202"/>
      <c r="M301" s="36"/>
      <c r="N301" s="203" t="s">
        <v>1</v>
      </c>
      <c r="O301" s="204" t="s">
        <v>37</v>
      </c>
      <c r="P301" s="205">
        <f>I301+J301</f>
        <v>0</v>
      </c>
      <c r="Q301" s="205">
        <f>ROUND(I301*H301,2)</f>
        <v>0</v>
      </c>
      <c r="R301" s="205">
        <f>ROUND(J301*H301,2)</f>
        <v>0</v>
      </c>
      <c r="S301" s="72"/>
      <c r="T301" s="206">
        <f>S301*H301</f>
        <v>0</v>
      </c>
      <c r="U301" s="206">
        <v>5.0299999999999997E-3</v>
      </c>
      <c r="V301" s="206">
        <f>U301*H301</f>
        <v>0.56889299999999998</v>
      </c>
      <c r="W301" s="206">
        <v>0</v>
      </c>
      <c r="X301" s="207">
        <f>W301*H301</f>
        <v>0</v>
      </c>
      <c r="Y301" s="31"/>
      <c r="Z301" s="31"/>
      <c r="AA301" s="31"/>
      <c r="AB301" s="31"/>
      <c r="AC301" s="31"/>
      <c r="AD301" s="31"/>
      <c r="AE301" s="31"/>
      <c r="AR301" s="208" t="s">
        <v>168</v>
      </c>
      <c r="AT301" s="208" t="s">
        <v>164</v>
      </c>
      <c r="AU301" s="208" t="s">
        <v>169</v>
      </c>
      <c r="AY301" s="14" t="s">
        <v>162</v>
      </c>
      <c r="BE301" s="209">
        <f>IF(O301="základná",K301,0)</f>
        <v>0</v>
      </c>
      <c r="BF301" s="209">
        <f>IF(O301="znížená",K301,0)</f>
        <v>0</v>
      </c>
      <c r="BG301" s="209">
        <f>IF(O301="zákl. prenesená",K301,0)</f>
        <v>0</v>
      </c>
      <c r="BH301" s="209">
        <f>IF(O301="zníž. prenesená",K301,0)</f>
        <v>0</v>
      </c>
      <c r="BI301" s="209">
        <f>IF(O301="nulová",K301,0)</f>
        <v>0</v>
      </c>
      <c r="BJ301" s="14" t="s">
        <v>169</v>
      </c>
      <c r="BK301" s="209">
        <f>ROUND(P301*H301,2)</f>
        <v>0</v>
      </c>
      <c r="BL301" s="14" t="s">
        <v>168</v>
      </c>
      <c r="BM301" s="208" t="s">
        <v>437</v>
      </c>
    </row>
    <row r="302" spans="1:65" s="2" customFormat="1" ht="19.5">
      <c r="A302" s="31"/>
      <c r="B302" s="32"/>
      <c r="C302" s="33"/>
      <c r="D302" s="210" t="s">
        <v>170</v>
      </c>
      <c r="E302" s="33"/>
      <c r="F302" s="211" t="s">
        <v>436</v>
      </c>
      <c r="G302" s="33"/>
      <c r="H302" s="33"/>
      <c r="I302" s="212"/>
      <c r="J302" s="212"/>
      <c r="K302" s="33"/>
      <c r="L302" s="33"/>
      <c r="M302" s="36"/>
      <c r="N302" s="213"/>
      <c r="O302" s="214"/>
      <c r="P302" s="72"/>
      <c r="Q302" s="72"/>
      <c r="R302" s="72"/>
      <c r="S302" s="72"/>
      <c r="T302" s="72"/>
      <c r="U302" s="72"/>
      <c r="V302" s="72"/>
      <c r="W302" s="72"/>
      <c r="X302" s="73"/>
      <c r="Y302" s="31"/>
      <c r="Z302" s="31"/>
      <c r="AA302" s="31"/>
      <c r="AB302" s="31"/>
      <c r="AC302" s="31"/>
      <c r="AD302" s="31"/>
      <c r="AE302" s="31"/>
      <c r="AT302" s="14" t="s">
        <v>170</v>
      </c>
      <c r="AU302" s="14" t="s">
        <v>169</v>
      </c>
    </row>
    <row r="303" spans="1:65" s="2" customFormat="1" ht="24.2" customHeight="1">
      <c r="A303" s="31"/>
      <c r="B303" s="32"/>
      <c r="C303" s="195" t="s">
        <v>438</v>
      </c>
      <c r="D303" s="195" t="s">
        <v>164</v>
      </c>
      <c r="E303" s="196" t="s">
        <v>439</v>
      </c>
      <c r="F303" s="197" t="s">
        <v>440</v>
      </c>
      <c r="G303" s="198" t="s">
        <v>167</v>
      </c>
      <c r="H303" s="199">
        <v>214.18</v>
      </c>
      <c r="I303" s="200"/>
      <c r="J303" s="200"/>
      <c r="K303" s="201">
        <f>ROUND(P303*H303,2)</f>
        <v>0</v>
      </c>
      <c r="L303" s="202"/>
      <c r="M303" s="36"/>
      <c r="N303" s="203" t="s">
        <v>1</v>
      </c>
      <c r="O303" s="204" t="s">
        <v>37</v>
      </c>
      <c r="P303" s="205">
        <f>I303+J303</f>
        <v>0</v>
      </c>
      <c r="Q303" s="205">
        <f>ROUND(I303*H303,2)</f>
        <v>0</v>
      </c>
      <c r="R303" s="205">
        <f>ROUND(J303*H303,2)</f>
        <v>0</v>
      </c>
      <c r="S303" s="72"/>
      <c r="T303" s="206">
        <f>S303*H303</f>
        <v>0</v>
      </c>
      <c r="U303" s="206">
        <v>3.7760000000000002E-2</v>
      </c>
      <c r="V303" s="206">
        <f>U303*H303</f>
        <v>8.0874368000000008</v>
      </c>
      <c r="W303" s="206">
        <v>0</v>
      </c>
      <c r="X303" s="207">
        <f>W303*H303</f>
        <v>0</v>
      </c>
      <c r="Y303" s="31"/>
      <c r="Z303" s="31"/>
      <c r="AA303" s="31"/>
      <c r="AB303" s="31"/>
      <c r="AC303" s="31"/>
      <c r="AD303" s="31"/>
      <c r="AE303" s="31"/>
      <c r="AR303" s="208" t="s">
        <v>168</v>
      </c>
      <c r="AT303" s="208" t="s">
        <v>164</v>
      </c>
      <c r="AU303" s="208" t="s">
        <v>169</v>
      </c>
      <c r="AY303" s="14" t="s">
        <v>162</v>
      </c>
      <c r="BE303" s="209">
        <f>IF(O303="základná",K303,0)</f>
        <v>0</v>
      </c>
      <c r="BF303" s="209">
        <f>IF(O303="znížená",K303,0)</f>
        <v>0</v>
      </c>
      <c r="BG303" s="209">
        <f>IF(O303="zákl. prenesená",K303,0)</f>
        <v>0</v>
      </c>
      <c r="BH303" s="209">
        <f>IF(O303="zníž. prenesená",K303,0)</f>
        <v>0</v>
      </c>
      <c r="BI303" s="209">
        <f>IF(O303="nulová",K303,0)</f>
        <v>0</v>
      </c>
      <c r="BJ303" s="14" t="s">
        <v>169</v>
      </c>
      <c r="BK303" s="209">
        <f>ROUND(P303*H303,2)</f>
        <v>0</v>
      </c>
      <c r="BL303" s="14" t="s">
        <v>168</v>
      </c>
      <c r="BM303" s="208" t="s">
        <v>441</v>
      </c>
    </row>
    <row r="304" spans="1:65" s="2" customFormat="1" ht="19.5">
      <c r="A304" s="31"/>
      <c r="B304" s="32"/>
      <c r="C304" s="33"/>
      <c r="D304" s="210" t="s">
        <v>170</v>
      </c>
      <c r="E304" s="33"/>
      <c r="F304" s="211" t="s">
        <v>440</v>
      </c>
      <c r="G304" s="33"/>
      <c r="H304" s="33"/>
      <c r="I304" s="212"/>
      <c r="J304" s="212"/>
      <c r="K304" s="33"/>
      <c r="L304" s="33"/>
      <c r="M304" s="36"/>
      <c r="N304" s="213"/>
      <c r="O304" s="214"/>
      <c r="P304" s="72"/>
      <c r="Q304" s="72"/>
      <c r="R304" s="72"/>
      <c r="S304" s="72"/>
      <c r="T304" s="72"/>
      <c r="U304" s="72"/>
      <c r="V304" s="72"/>
      <c r="W304" s="72"/>
      <c r="X304" s="73"/>
      <c r="Y304" s="31"/>
      <c r="Z304" s="31"/>
      <c r="AA304" s="31"/>
      <c r="AB304" s="31"/>
      <c r="AC304" s="31"/>
      <c r="AD304" s="31"/>
      <c r="AE304" s="31"/>
      <c r="AT304" s="14" t="s">
        <v>170</v>
      </c>
      <c r="AU304" s="14" t="s">
        <v>169</v>
      </c>
    </row>
    <row r="305" spans="1:65" s="2" customFormat="1" ht="21.75" customHeight="1">
      <c r="A305" s="31"/>
      <c r="B305" s="32"/>
      <c r="C305" s="195" t="s">
        <v>312</v>
      </c>
      <c r="D305" s="195" t="s">
        <v>164</v>
      </c>
      <c r="E305" s="196" t="s">
        <v>442</v>
      </c>
      <c r="F305" s="197" t="s">
        <v>443</v>
      </c>
      <c r="G305" s="198" t="s">
        <v>167</v>
      </c>
      <c r="H305" s="199">
        <v>113.1</v>
      </c>
      <c r="I305" s="200"/>
      <c r="J305" s="200"/>
      <c r="K305" s="201">
        <f>ROUND(P305*H305,2)</f>
        <v>0</v>
      </c>
      <c r="L305" s="202"/>
      <c r="M305" s="36"/>
      <c r="N305" s="203" t="s">
        <v>1</v>
      </c>
      <c r="O305" s="204" t="s">
        <v>37</v>
      </c>
      <c r="P305" s="205">
        <f>I305+J305</f>
        <v>0</v>
      </c>
      <c r="Q305" s="205">
        <f>ROUND(I305*H305,2)</f>
        <v>0</v>
      </c>
      <c r="R305" s="205">
        <f>ROUND(J305*H305,2)</f>
        <v>0</v>
      </c>
      <c r="S305" s="72"/>
      <c r="T305" s="206">
        <f>S305*H305</f>
        <v>0</v>
      </c>
      <c r="U305" s="206">
        <v>6.1999999999999998E-3</v>
      </c>
      <c r="V305" s="206">
        <f>U305*H305</f>
        <v>0.70121999999999995</v>
      </c>
      <c r="W305" s="206">
        <v>0</v>
      </c>
      <c r="X305" s="207">
        <f>W305*H305</f>
        <v>0</v>
      </c>
      <c r="Y305" s="31"/>
      <c r="Z305" s="31"/>
      <c r="AA305" s="31"/>
      <c r="AB305" s="31"/>
      <c r="AC305" s="31"/>
      <c r="AD305" s="31"/>
      <c r="AE305" s="31"/>
      <c r="AR305" s="208" t="s">
        <v>168</v>
      </c>
      <c r="AT305" s="208" t="s">
        <v>164</v>
      </c>
      <c r="AU305" s="208" t="s">
        <v>169</v>
      </c>
      <c r="AY305" s="14" t="s">
        <v>162</v>
      </c>
      <c r="BE305" s="209">
        <f>IF(O305="základná",K305,0)</f>
        <v>0</v>
      </c>
      <c r="BF305" s="209">
        <f>IF(O305="znížená",K305,0)</f>
        <v>0</v>
      </c>
      <c r="BG305" s="209">
        <f>IF(O305="zákl. prenesená",K305,0)</f>
        <v>0</v>
      </c>
      <c r="BH305" s="209">
        <f>IF(O305="zníž. prenesená",K305,0)</f>
        <v>0</v>
      </c>
      <c r="BI305" s="209">
        <f>IF(O305="nulová",K305,0)</f>
        <v>0</v>
      </c>
      <c r="BJ305" s="14" t="s">
        <v>169</v>
      </c>
      <c r="BK305" s="209">
        <f>ROUND(P305*H305,2)</f>
        <v>0</v>
      </c>
      <c r="BL305" s="14" t="s">
        <v>168</v>
      </c>
      <c r="BM305" s="208" t="s">
        <v>444</v>
      </c>
    </row>
    <row r="306" spans="1:65" s="2" customFormat="1">
      <c r="A306" s="31"/>
      <c r="B306" s="32"/>
      <c r="C306" s="33"/>
      <c r="D306" s="210" t="s">
        <v>170</v>
      </c>
      <c r="E306" s="33"/>
      <c r="F306" s="211" t="s">
        <v>443</v>
      </c>
      <c r="G306" s="33"/>
      <c r="H306" s="33"/>
      <c r="I306" s="212"/>
      <c r="J306" s="212"/>
      <c r="K306" s="33"/>
      <c r="L306" s="33"/>
      <c r="M306" s="36"/>
      <c r="N306" s="213"/>
      <c r="O306" s="214"/>
      <c r="P306" s="72"/>
      <c r="Q306" s="72"/>
      <c r="R306" s="72"/>
      <c r="S306" s="72"/>
      <c r="T306" s="72"/>
      <c r="U306" s="72"/>
      <c r="V306" s="72"/>
      <c r="W306" s="72"/>
      <c r="X306" s="73"/>
      <c r="Y306" s="31"/>
      <c r="Z306" s="31"/>
      <c r="AA306" s="31"/>
      <c r="AB306" s="31"/>
      <c r="AC306" s="31"/>
      <c r="AD306" s="31"/>
      <c r="AE306" s="31"/>
      <c r="AT306" s="14" t="s">
        <v>170</v>
      </c>
      <c r="AU306" s="14" t="s">
        <v>169</v>
      </c>
    </row>
    <row r="307" spans="1:65" s="2" customFormat="1" ht="16.5" customHeight="1">
      <c r="A307" s="31"/>
      <c r="B307" s="32"/>
      <c r="C307" s="195" t="s">
        <v>445</v>
      </c>
      <c r="D307" s="195" t="s">
        <v>164</v>
      </c>
      <c r="E307" s="196" t="s">
        <v>446</v>
      </c>
      <c r="F307" s="197" t="s">
        <v>447</v>
      </c>
      <c r="G307" s="198" t="s">
        <v>167</v>
      </c>
      <c r="H307" s="199">
        <v>1229.1379999999999</v>
      </c>
      <c r="I307" s="200"/>
      <c r="J307" s="200"/>
      <c r="K307" s="201">
        <f>ROUND(P307*H307,2)</f>
        <v>0</v>
      </c>
      <c r="L307" s="202"/>
      <c r="M307" s="36"/>
      <c r="N307" s="203" t="s">
        <v>1</v>
      </c>
      <c r="O307" s="204" t="s">
        <v>37</v>
      </c>
      <c r="P307" s="205">
        <f>I307+J307</f>
        <v>0</v>
      </c>
      <c r="Q307" s="205">
        <f>ROUND(I307*H307,2)</f>
        <v>0</v>
      </c>
      <c r="R307" s="205">
        <f>ROUND(J307*H307,2)</f>
        <v>0</v>
      </c>
      <c r="S307" s="72"/>
      <c r="T307" s="206">
        <f>S307*H307</f>
        <v>0</v>
      </c>
      <c r="U307" s="206">
        <v>5.5379999999999999E-2</v>
      </c>
      <c r="V307" s="206">
        <f>U307*H307</f>
        <v>68.069662439999988</v>
      </c>
      <c r="W307" s="206">
        <v>0</v>
      </c>
      <c r="X307" s="207">
        <f>W307*H307</f>
        <v>0</v>
      </c>
      <c r="Y307" s="31"/>
      <c r="Z307" s="31"/>
      <c r="AA307" s="31"/>
      <c r="AB307" s="31"/>
      <c r="AC307" s="31"/>
      <c r="AD307" s="31"/>
      <c r="AE307" s="31"/>
      <c r="AR307" s="208" t="s">
        <v>168</v>
      </c>
      <c r="AT307" s="208" t="s">
        <v>164</v>
      </c>
      <c r="AU307" s="208" t="s">
        <v>169</v>
      </c>
      <c r="AY307" s="14" t="s">
        <v>162</v>
      </c>
      <c r="BE307" s="209">
        <f>IF(O307="základná",K307,0)</f>
        <v>0</v>
      </c>
      <c r="BF307" s="209">
        <f>IF(O307="znížená",K307,0)</f>
        <v>0</v>
      </c>
      <c r="BG307" s="209">
        <f>IF(O307="zákl. prenesená",K307,0)</f>
        <v>0</v>
      </c>
      <c r="BH307" s="209">
        <f>IF(O307="zníž. prenesená",K307,0)</f>
        <v>0</v>
      </c>
      <c r="BI307" s="209">
        <f>IF(O307="nulová",K307,0)</f>
        <v>0</v>
      </c>
      <c r="BJ307" s="14" t="s">
        <v>169</v>
      </c>
      <c r="BK307" s="209">
        <f>ROUND(P307*H307,2)</f>
        <v>0</v>
      </c>
      <c r="BL307" s="14" t="s">
        <v>168</v>
      </c>
      <c r="BM307" s="208" t="s">
        <v>448</v>
      </c>
    </row>
    <row r="308" spans="1:65" s="2" customFormat="1">
      <c r="A308" s="31"/>
      <c r="B308" s="32"/>
      <c r="C308" s="33"/>
      <c r="D308" s="210" t="s">
        <v>170</v>
      </c>
      <c r="E308" s="33"/>
      <c r="F308" s="211" t="s">
        <v>447</v>
      </c>
      <c r="G308" s="33"/>
      <c r="H308" s="33"/>
      <c r="I308" s="212"/>
      <c r="J308" s="212"/>
      <c r="K308" s="33"/>
      <c r="L308" s="33"/>
      <c r="M308" s="36"/>
      <c r="N308" s="213"/>
      <c r="O308" s="214"/>
      <c r="P308" s="72"/>
      <c r="Q308" s="72"/>
      <c r="R308" s="72"/>
      <c r="S308" s="72"/>
      <c r="T308" s="72"/>
      <c r="U308" s="72"/>
      <c r="V308" s="72"/>
      <c r="W308" s="72"/>
      <c r="X308" s="73"/>
      <c r="Y308" s="31"/>
      <c r="Z308" s="31"/>
      <c r="AA308" s="31"/>
      <c r="AB308" s="31"/>
      <c r="AC308" s="31"/>
      <c r="AD308" s="31"/>
      <c r="AE308" s="31"/>
      <c r="AT308" s="14" t="s">
        <v>170</v>
      </c>
      <c r="AU308" s="14" t="s">
        <v>169</v>
      </c>
    </row>
    <row r="309" spans="1:65" s="2" customFormat="1" ht="24.2" customHeight="1">
      <c r="A309" s="31"/>
      <c r="B309" s="32"/>
      <c r="C309" s="195" t="s">
        <v>316</v>
      </c>
      <c r="D309" s="195" t="s">
        <v>164</v>
      </c>
      <c r="E309" s="196" t="s">
        <v>449</v>
      </c>
      <c r="F309" s="197" t="s">
        <v>450</v>
      </c>
      <c r="G309" s="198" t="s">
        <v>167</v>
      </c>
      <c r="H309" s="199">
        <v>214.18</v>
      </c>
      <c r="I309" s="200"/>
      <c r="J309" s="200"/>
      <c r="K309" s="201">
        <f>ROUND(P309*H309,2)</f>
        <v>0</v>
      </c>
      <c r="L309" s="202"/>
      <c r="M309" s="36"/>
      <c r="N309" s="203" t="s">
        <v>1</v>
      </c>
      <c r="O309" s="204" t="s">
        <v>37</v>
      </c>
      <c r="P309" s="205">
        <f>I309+J309</f>
        <v>0</v>
      </c>
      <c r="Q309" s="205">
        <f>ROUND(I309*H309,2)</f>
        <v>0</v>
      </c>
      <c r="R309" s="205">
        <f>ROUND(J309*H309,2)</f>
        <v>0</v>
      </c>
      <c r="S309" s="72"/>
      <c r="T309" s="206">
        <f>S309*H309</f>
        <v>0</v>
      </c>
      <c r="U309" s="206">
        <v>2.8E-3</v>
      </c>
      <c r="V309" s="206">
        <f>U309*H309</f>
        <v>0.59970400000000001</v>
      </c>
      <c r="W309" s="206">
        <v>0</v>
      </c>
      <c r="X309" s="207">
        <f>W309*H309</f>
        <v>0</v>
      </c>
      <c r="Y309" s="31"/>
      <c r="Z309" s="31"/>
      <c r="AA309" s="31"/>
      <c r="AB309" s="31"/>
      <c r="AC309" s="31"/>
      <c r="AD309" s="31"/>
      <c r="AE309" s="31"/>
      <c r="AR309" s="208" t="s">
        <v>168</v>
      </c>
      <c r="AT309" s="208" t="s">
        <v>164</v>
      </c>
      <c r="AU309" s="208" t="s">
        <v>169</v>
      </c>
      <c r="AY309" s="14" t="s">
        <v>162</v>
      </c>
      <c r="BE309" s="209">
        <f>IF(O309="základná",K309,0)</f>
        <v>0</v>
      </c>
      <c r="BF309" s="209">
        <f>IF(O309="znížená",K309,0)</f>
        <v>0</v>
      </c>
      <c r="BG309" s="209">
        <f>IF(O309="zákl. prenesená",K309,0)</f>
        <v>0</v>
      </c>
      <c r="BH309" s="209">
        <f>IF(O309="zníž. prenesená",K309,0)</f>
        <v>0</v>
      </c>
      <c r="BI309" s="209">
        <f>IF(O309="nulová",K309,0)</f>
        <v>0</v>
      </c>
      <c r="BJ309" s="14" t="s">
        <v>169</v>
      </c>
      <c r="BK309" s="209">
        <f>ROUND(P309*H309,2)</f>
        <v>0</v>
      </c>
      <c r="BL309" s="14" t="s">
        <v>168</v>
      </c>
      <c r="BM309" s="208" t="s">
        <v>451</v>
      </c>
    </row>
    <row r="310" spans="1:65" s="2" customFormat="1">
      <c r="A310" s="31"/>
      <c r="B310" s="32"/>
      <c r="C310" s="33"/>
      <c r="D310" s="210" t="s">
        <v>170</v>
      </c>
      <c r="E310" s="33"/>
      <c r="F310" s="211" t="s">
        <v>450</v>
      </c>
      <c r="G310" s="33"/>
      <c r="H310" s="33"/>
      <c r="I310" s="212"/>
      <c r="J310" s="212"/>
      <c r="K310" s="33"/>
      <c r="L310" s="33"/>
      <c r="M310" s="36"/>
      <c r="N310" s="213"/>
      <c r="O310" s="214"/>
      <c r="P310" s="72"/>
      <c r="Q310" s="72"/>
      <c r="R310" s="72"/>
      <c r="S310" s="72"/>
      <c r="T310" s="72"/>
      <c r="U310" s="72"/>
      <c r="V310" s="72"/>
      <c r="W310" s="72"/>
      <c r="X310" s="73"/>
      <c r="Y310" s="31"/>
      <c r="Z310" s="31"/>
      <c r="AA310" s="31"/>
      <c r="AB310" s="31"/>
      <c r="AC310" s="31"/>
      <c r="AD310" s="31"/>
      <c r="AE310" s="31"/>
      <c r="AT310" s="14" t="s">
        <v>170</v>
      </c>
      <c r="AU310" s="14" t="s">
        <v>169</v>
      </c>
    </row>
    <row r="311" spans="1:65" s="2" customFormat="1" ht="16.5" customHeight="1">
      <c r="A311" s="31"/>
      <c r="B311" s="32"/>
      <c r="C311" s="195" t="s">
        <v>452</v>
      </c>
      <c r="D311" s="195" t="s">
        <v>164</v>
      </c>
      <c r="E311" s="196" t="s">
        <v>453</v>
      </c>
      <c r="F311" s="197" t="s">
        <v>454</v>
      </c>
      <c r="G311" s="198" t="s">
        <v>167</v>
      </c>
      <c r="H311" s="199">
        <v>34.695999999999998</v>
      </c>
      <c r="I311" s="200"/>
      <c r="J311" s="200"/>
      <c r="K311" s="201">
        <f>ROUND(P311*H311,2)</f>
        <v>0</v>
      </c>
      <c r="L311" s="202"/>
      <c r="M311" s="36"/>
      <c r="N311" s="203" t="s">
        <v>1</v>
      </c>
      <c r="O311" s="204" t="s">
        <v>37</v>
      </c>
      <c r="P311" s="205">
        <f>I311+J311</f>
        <v>0</v>
      </c>
      <c r="Q311" s="205">
        <f>ROUND(I311*H311,2)</f>
        <v>0</v>
      </c>
      <c r="R311" s="205">
        <f>ROUND(J311*H311,2)</f>
        <v>0</v>
      </c>
      <c r="S311" s="72"/>
      <c r="T311" s="206">
        <f>S311*H311</f>
        <v>0</v>
      </c>
      <c r="U311" s="206">
        <v>1.0000000000000001E-5</v>
      </c>
      <c r="V311" s="206">
        <f>U311*H311</f>
        <v>3.4696E-4</v>
      </c>
      <c r="W311" s="206">
        <v>0</v>
      </c>
      <c r="X311" s="207">
        <f>W311*H311</f>
        <v>0</v>
      </c>
      <c r="Y311" s="31"/>
      <c r="Z311" s="31"/>
      <c r="AA311" s="31"/>
      <c r="AB311" s="31"/>
      <c r="AC311" s="31"/>
      <c r="AD311" s="31"/>
      <c r="AE311" s="31"/>
      <c r="AR311" s="208" t="s">
        <v>168</v>
      </c>
      <c r="AT311" s="208" t="s">
        <v>164</v>
      </c>
      <c r="AU311" s="208" t="s">
        <v>169</v>
      </c>
      <c r="AY311" s="14" t="s">
        <v>162</v>
      </c>
      <c r="BE311" s="209">
        <f>IF(O311="základná",K311,0)</f>
        <v>0</v>
      </c>
      <c r="BF311" s="209">
        <f>IF(O311="znížená",K311,0)</f>
        <v>0</v>
      </c>
      <c r="BG311" s="209">
        <f>IF(O311="zákl. prenesená",K311,0)</f>
        <v>0</v>
      </c>
      <c r="BH311" s="209">
        <f>IF(O311="zníž. prenesená",K311,0)</f>
        <v>0</v>
      </c>
      <c r="BI311" s="209">
        <f>IF(O311="nulová",K311,0)</f>
        <v>0</v>
      </c>
      <c r="BJ311" s="14" t="s">
        <v>169</v>
      </c>
      <c r="BK311" s="209">
        <f>ROUND(P311*H311,2)</f>
        <v>0</v>
      </c>
      <c r="BL311" s="14" t="s">
        <v>168</v>
      </c>
      <c r="BM311" s="208" t="s">
        <v>455</v>
      </c>
    </row>
    <row r="312" spans="1:65" s="2" customFormat="1">
      <c r="A312" s="31"/>
      <c r="B312" s="32"/>
      <c r="C312" s="33"/>
      <c r="D312" s="210" t="s">
        <v>170</v>
      </c>
      <c r="E312" s="33"/>
      <c r="F312" s="211" t="s">
        <v>454</v>
      </c>
      <c r="G312" s="33"/>
      <c r="H312" s="33"/>
      <c r="I312" s="212"/>
      <c r="J312" s="212"/>
      <c r="K312" s="33"/>
      <c r="L312" s="33"/>
      <c r="M312" s="36"/>
      <c r="N312" s="213"/>
      <c r="O312" s="214"/>
      <c r="P312" s="72"/>
      <c r="Q312" s="72"/>
      <c r="R312" s="72"/>
      <c r="S312" s="72"/>
      <c r="T312" s="72"/>
      <c r="U312" s="72"/>
      <c r="V312" s="72"/>
      <c r="W312" s="72"/>
      <c r="X312" s="73"/>
      <c r="Y312" s="31"/>
      <c r="Z312" s="31"/>
      <c r="AA312" s="31"/>
      <c r="AB312" s="31"/>
      <c r="AC312" s="31"/>
      <c r="AD312" s="31"/>
      <c r="AE312" s="31"/>
      <c r="AT312" s="14" t="s">
        <v>170</v>
      </c>
      <c r="AU312" s="14" t="s">
        <v>169</v>
      </c>
    </row>
    <row r="313" spans="1:65" s="2" customFormat="1" ht="24.2" customHeight="1">
      <c r="A313" s="31"/>
      <c r="B313" s="32"/>
      <c r="C313" s="195" t="s">
        <v>319</v>
      </c>
      <c r="D313" s="195" t="s">
        <v>164</v>
      </c>
      <c r="E313" s="196" t="s">
        <v>456</v>
      </c>
      <c r="F313" s="197" t="s">
        <v>457</v>
      </c>
      <c r="G313" s="198" t="s">
        <v>167</v>
      </c>
      <c r="H313" s="199">
        <v>87.36</v>
      </c>
      <c r="I313" s="200"/>
      <c r="J313" s="200"/>
      <c r="K313" s="201">
        <f>ROUND(P313*H313,2)</f>
        <v>0</v>
      </c>
      <c r="L313" s="202"/>
      <c r="M313" s="36"/>
      <c r="N313" s="203" t="s">
        <v>1</v>
      </c>
      <c r="O313" s="204" t="s">
        <v>37</v>
      </c>
      <c r="P313" s="205">
        <f>I313+J313</f>
        <v>0</v>
      </c>
      <c r="Q313" s="205">
        <f>ROUND(I313*H313,2)</f>
        <v>0</v>
      </c>
      <c r="R313" s="205">
        <f>ROUND(J313*H313,2)</f>
        <v>0</v>
      </c>
      <c r="S313" s="72"/>
      <c r="T313" s="206">
        <f>S313*H313</f>
        <v>0</v>
      </c>
      <c r="U313" s="206">
        <v>6.0000000000000001E-3</v>
      </c>
      <c r="V313" s="206">
        <f>U313*H313</f>
        <v>0.52415999999999996</v>
      </c>
      <c r="W313" s="206">
        <v>0</v>
      </c>
      <c r="X313" s="207">
        <f>W313*H313</f>
        <v>0</v>
      </c>
      <c r="Y313" s="31"/>
      <c r="Z313" s="31"/>
      <c r="AA313" s="31"/>
      <c r="AB313" s="31"/>
      <c r="AC313" s="31"/>
      <c r="AD313" s="31"/>
      <c r="AE313" s="31"/>
      <c r="AR313" s="208" t="s">
        <v>168</v>
      </c>
      <c r="AT313" s="208" t="s">
        <v>164</v>
      </c>
      <c r="AU313" s="208" t="s">
        <v>169</v>
      </c>
      <c r="AY313" s="14" t="s">
        <v>162</v>
      </c>
      <c r="BE313" s="209">
        <f>IF(O313="základná",K313,0)</f>
        <v>0</v>
      </c>
      <c r="BF313" s="209">
        <f>IF(O313="znížená",K313,0)</f>
        <v>0</v>
      </c>
      <c r="BG313" s="209">
        <f>IF(O313="zákl. prenesená",K313,0)</f>
        <v>0</v>
      </c>
      <c r="BH313" s="209">
        <f>IF(O313="zníž. prenesená",K313,0)</f>
        <v>0</v>
      </c>
      <c r="BI313" s="209">
        <f>IF(O313="nulová",K313,0)</f>
        <v>0</v>
      </c>
      <c r="BJ313" s="14" t="s">
        <v>169</v>
      </c>
      <c r="BK313" s="209">
        <f>ROUND(P313*H313,2)</f>
        <v>0</v>
      </c>
      <c r="BL313" s="14" t="s">
        <v>168</v>
      </c>
      <c r="BM313" s="208" t="s">
        <v>458</v>
      </c>
    </row>
    <row r="314" spans="1:65" s="2" customFormat="1" ht="19.5">
      <c r="A314" s="31"/>
      <c r="B314" s="32"/>
      <c r="C314" s="33"/>
      <c r="D314" s="210" t="s">
        <v>170</v>
      </c>
      <c r="E314" s="33"/>
      <c r="F314" s="211" t="s">
        <v>457</v>
      </c>
      <c r="G314" s="33"/>
      <c r="H314" s="33"/>
      <c r="I314" s="212"/>
      <c r="J314" s="212"/>
      <c r="K314" s="33"/>
      <c r="L314" s="33"/>
      <c r="M314" s="36"/>
      <c r="N314" s="213"/>
      <c r="O314" s="214"/>
      <c r="P314" s="72"/>
      <c r="Q314" s="72"/>
      <c r="R314" s="72"/>
      <c r="S314" s="72"/>
      <c r="T314" s="72"/>
      <c r="U314" s="72"/>
      <c r="V314" s="72"/>
      <c r="W314" s="72"/>
      <c r="X314" s="73"/>
      <c r="Y314" s="31"/>
      <c r="Z314" s="31"/>
      <c r="AA314" s="31"/>
      <c r="AB314" s="31"/>
      <c r="AC314" s="31"/>
      <c r="AD314" s="31"/>
      <c r="AE314" s="31"/>
      <c r="AT314" s="14" t="s">
        <v>170</v>
      </c>
      <c r="AU314" s="14" t="s">
        <v>169</v>
      </c>
    </row>
    <row r="315" spans="1:65" s="2" customFormat="1" ht="24.2" customHeight="1">
      <c r="A315" s="31"/>
      <c r="B315" s="32"/>
      <c r="C315" s="195" t="s">
        <v>459</v>
      </c>
      <c r="D315" s="195" t="s">
        <v>164</v>
      </c>
      <c r="E315" s="196" t="s">
        <v>460</v>
      </c>
      <c r="F315" s="197" t="s">
        <v>461</v>
      </c>
      <c r="G315" s="198" t="s">
        <v>167</v>
      </c>
      <c r="H315" s="199">
        <v>606.10799999999995</v>
      </c>
      <c r="I315" s="200"/>
      <c r="J315" s="200"/>
      <c r="K315" s="201">
        <f>ROUND(P315*H315,2)</f>
        <v>0</v>
      </c>
      <c r="L315" s="202"/>
      <c r="M315" s="36"/>
      <c r="N315" s="203" t="s">
        <v>1</v>
      </c>
      <c r="O315" s="204" t="s">
        <v>37</v>
      </c>
      <c r="P315" s="205">
        <f>I315+J315</f>
        <v>0</v>
      </c>
      <c r="Q315" s="205">
        <f>ROUND(I315*H315,2)</f>
        <v>0</v>
      </c>
      <c r="R315" s="205">
        <f>ROUND(J315*H315,2)</f>
        <v>0</v>
      </c>
      <c r="S315" s="72"/>
      <c r="T315" s="206">
        <f>S315*H315</f>
        <v>0</v>
      </c>
      <c r="U315" s="206">
        <v>5.4000000000000001E-4</v>
      </c>
      <c r="V315" s="206">
        <f>U315*H315</f>
        <v>0.32729831999999998</v>
      </c>
      <c r="W315" s="206">
        <v>0</v>
      </c>
      <c r="X315" s="207">
        <f>W315*H315</f>
        <v>0</v>
      </c>
      <c r="Y315" s="31"/>
      <c r="Z315" s="31"/>
      <c r="AA315" s="31"/>
      <c r="AB315" s="31"/>
      <c r="AC315" s="31"/>
      <c r="AD315" s="31"/>
      <c r="AE315" s="31"/>
      <c r="AR315" s="208" t="s">
        <v>168</v>
      </c>
      <c r="AT315" s="208" t="s">
        <v>164</v>
      </c>
      <c r="AU315" s="208" t="s">
        <v>169</v>
      </c>
      <c r="AY315" s="14" t="s">
        <v>162</v>
      </c>
      <c r="BE315" s="209">
        <f>IF(O315="základná",K315,0)</f>
        <v>0</v>
      </c>
      <c r="BF315" s="209">
        <f>IF(O315="znížená",K315,0)</f>
        <v>0</v>
      </c>
      <c r="BG315" s="209">
        <f>IF(O315="zákl. prenesená",K315,0)</f>
        <v>0</v>
      </c>
      <c r="BH315" s="209">
        <f>IF(O315="zníž. prenesená",K315,0)</f>
        <v>0</v>
      </c>
      <c r="BI315" s="209">
        <f>IF(O315="nulová",K315,0)</f>
        <v>0</v>
      </c>
      <c r="BJ315" s="14" t="s">
        <v>169</v>
      </c>
      <c r="BK315" s="209">
        <f>ROUND(P315*H315,2)</f>
        <v>0</v>
      </c>
      <c r="BL315" s="14" t="s">
        <v>168</v>
      </c>
      <c r="BM315" s="208" t="s">
        <v>462</v>
      </c>
    </row>
    <row r="316" spans="1:65" s="2" customFormat="1" ht="19.5">
      <c r="A316" s="31"/>
      <c r="B316" s="32"/>
      <c r="C316" s="33"/>
      <c r="D316" s="210" t="s">
        <v>170</v>
      </c>
      <c r="E316" s="33"/>
      <c r="F316" s="211" t="s">
        <v>461</v>
      </c>
      <c r="G316" s="33"/>
      <c r="H316" s="33"/>
      <c r="I316" s="212"/>
      <c r="J316" s="212"/>
      <c r="K316" s="33"/>
      <c r="L316" s="33"/>
      <c r="M316" s="36"/>
      <c r="N316" s="213"/>
      <c r="O316" s="214"/>
      <c r="P316" s="72"/>
      <c r="Q316" s="72"/>
      <c r="R316" s="72"/>
      <c r="S316" s="72"/>
      <c r="T316" s="72"/>
      <c r="U316" s="72"/>
      <c r="V316" s="72"/>
      <c r="W316" s="72"/>
      <c r="X316" s="73"/>
      <c r="Y316" s="31"/>
      <c r="Z316" s="31"/>
      <c r="AA316" s="31"/>
      <c r="AB316" s="31"/>
      <c r="AC316" s="31"/>
      <c r="AD316" s="31"/>
      <c r="AE316" s="31"/>
      <c r="AT316" s="14" t="s">
        <v>170</v>
      </c>
      <c r="AU316" s="14" t="s">
        <v>169</v>
      </c>
    </row>
    <row r="317" spans="1:65" s="2" customFormat="1" ht="24.2" customHeight="1">
      <c r="A317" s="31"/>
      <c r="B317" s="32"/>
      <c r="C317" s="195" t="s">
        <v>323</v>
      </c>
      <c r="D317" s="195" t="s">
        <v>164</v>
      </c>
      <c r="E317" s="196" t="s">
        <v>463</v>
      </c>
      <c r="F317" s="197" t="s">
        <v>464</v>
      </c>
      <c r="G317" s="198" t="s">
        <v>167</v>
      </c>
      <c r="H317" s="199">
        <v>101.08</v>
      </c>
      <c r="I317" s="200"/>
      <c r="J317" s="200"/>
      <c r="K317" s="201">
        <f>ROUND(P317*H317,2)</f>
        <v>0</v>
      </c>
      <c r="L317" s="202"/>
      <c r="M317" s="36"/>
      <c r="N317" s="203" t="s">
        <v>1</v>
      </c>
      <c r="O317" s="204" t="s">
        <v>37</v>
      </c>
      <c r="P317" s="205">
        <f>I317+J317</f>
        <v>0</v>
      </c>
      <c r="Q317" s="205">
        <f>ROUND(I317*H317,2)</f>
        <v>0</v>
      </c>
      <c r="R317" s="205">
        <f>ROUND(J317*H317,2)</f>
        <v>0</v>
      </c>
      <c r="S317" s="72"/>
      <c r="T317" s="206">
        <f>S317*H317</f>
        <v>0</v>
      </c>
      <c r="U317" s="206">
        <v>3.2000000000000003E-4</v>
      </c>
      <c r="V317" s="206">
        <f>U317*H317</f>
        <v>3.2345600000000002E-2</v>
      </c>
      <c r="W317" s="206">
        <v>0</v>
      </c>
      <c r="X317" s="207">
        <f>W317*H317</f>
        <v>0</v>
      </c>
      <c r="Y317" s="31"/>
      <c r="Z317" s="31"/>
      <c r="AA317" s="31"/>
      <c r="AB317" s="31"/>
      <c r="AC317" s="31"/>
      <c r="AD317" s="31"/>
      <c r="AE317" s="31"/>
      <c r="AR317" s="208" t="s">
        <v>168</v>
      </c>
      <c r="AT317" s="208" t="s">
        <v>164</v>
      </c>
      <c r="AU317" s="208" t="s">
        <v>169</v>
      </c>
      <c r="AY317" s="14" t="s">
        <v>162</v>
      </c>
      <c r="BE317" s="209">
        <f>IF(O317="základná",K317,0)</f>
        <v>0</v>
      </c>
      <c r="BF317" s="209">
        <f>IF(O317="znížená",K317,0)</f>
        <v>0</v>
      </c>
      <c r="BG317" s="209">
        <f>IF(O317="zákl. prenesená",K317,0)</f>
        <v>0</v>
      </c>
      <c r="BH317" s="209">
        <f>IF(O317="zníž. prenesená",K317,0)</f>
        <v>0</v>
      </c>
      <c r="BI317" s="209">
        <f>IF(O317="nulová",K317,0)</f>
        <v>0</v>
      </c>
      <c r="BJ317" s="14" t="s">
        <v>169</v>
      </c>
      <c r="BK317" s="209">
        <f>ROUND(P317*H317,2)</f>
        <v>0</v>
      </c>
      <c r="BL317" s="14" t="s">
        <v>168</v>
      </c>
      <c r="BM317" s="208" t="s">
        <v>465</v>
      </c>
    </row>
    <row r="318" spans="1:65" s="2" customFormat="1" ht="19.5">
      <c r="A318" s="31"/>
      <c r="B318" s="32"/>
      <c r="C318" s="33"/>
      <c r="D318" s="210" t="s">
        <v>170</v>
      </c>
      <c r="E318" s="33"/>
      <c r="F318" s="211" t="s">
        <v>464</v>
      </c>
      <c r="G318" s="33"/>
      <c r="H318" s="33"/>
      <c r="I318" s="212"/>
      <c r="J318" s="212"/>
      <c r="K318" s="33"/>
      <c r="L318" s="33"/>
      <c r="M318" s="36"/>
      <c r="N318" s="213"/>
      <c r="O318" s="214"/>
      <c r="P318" s="72"/>
      <c r="Q318" s="72"/>
      <c r="R318" s="72"/>
      <c r="S318" s="72"/>
      <c r="T318" s="72"/>
      <c r="U318" s="72"/>
      <c r="V318" s="72"/>
      <c r="W318" s="72"/>
      <c r="X318" s="73"/>
      <c r="Y318" s="31"/>
      <c r="Z318" s="31"/>
      <c r="AA318" s="31"/>
      <c r="AB318" s="31"/>
      <c r="AC318" s="31"/>
      <c r="AD318" s="31"/>
      <c r="AE318" s="31"/>
      <c r="AT318" s="14" t="s">
        <v>170</v>
      </c>
      <c r="AU318" s="14" t="s">
        <v>169</v>
      </c>
    </row>
    <row r="319" spans="1:65" s="2" customFormat="1" ht="24.2" customHeight="1">
      <c r="A319" s="31"/>
      <c r="B319" s="32"/>
      <c r="C319" s="195" t="s">
        <v>466</v>
      </c>
      <c r="D319" s="195" t="s">
        <v>164</v>
      </c>
      <c r="E319" s="196" t="s">
        <v>467</v>
      </c>
      <c r="F319" s="197" t="s">
        <v>468</v>
      </c>
      <c r="G319" s="198" t="s">
        <v>167</v>
      </c>
      <c r="H319" s="199">
        <v>606.10799999999995</v>
      </c>
      <c r="I319" s="200"/>
      <c r="J319" s="200"/>
      <c r="K319" s="201">
        <f>ROUND(P319*H319,2)</f>
        <v>0</v>
      </c>
      <c r="L319" s="202"/>
      <c r="M319" s="36"/>
      <c r="N319" s="203" t="s">
        <v>1</v>
      </c>
      <c r="O319" s="204" t="s">
        <v>37</v>
      </c>
      <c r="P319" s="205">
        <f>I319+J319</f>
        <v>0</v>
      </c>
      <c r="Q319" s="205">
        <f>ROUND(I319*H319,2)</f>
        <v>0</v>
      </c>
      <c r="R319" s="205">
        <f>ROUND(J319*H319,2)</f>
        <v>0</v>
      </c>
      <c r="S319" s="72"/>
      <c r="T319" s="206">
        <f>S319*H319</f>
        <v>0</v>
      </c>
      <c r="U319" s="206">
        <v>0</v>
      </c>
      <c r="V319" s="206">
        <f>U319*H319</f>
        <v>0</v>
      </c>
      <c r="W319" s="206">
        <v>0</v>
      </c>
      <c r="X319" s="207">
        <f>W319*H319</f>
        <v>0</v>
      </c>
      <c r="Y319" s="31"/>
      <c r="Z319" s="31"/>
      <c r="AA319" s="31"/>
      <c r="AB319" s="31"/>
      <c r="AC319" s="31"/>
      <c r="AD319" s="31"/>
      <c r="AE319" s="31"/>
      <c r="AR319" s="208" t="s">
        <v>168</v>
      </c>
      <c r="AT319" s="208" t="s">
        <v>164</v>
      </c>
      <c r="AU319" s="208" t="s">
        <v>169</v>
      </c>
      <c r="AY319" s="14" t="s">
        <v>162</v>
      </c>
      <c r="BE319" s="209">
        <f>IF(O319="základná",K319,0)</f>
        <v>0</v>
      </c>
      <c r="BF319" s="209">
        <f>IF(O319="znížená",K319,0)</f>
        <v>0</v>
      </c>
      <c r="BG319" s="209">
        <f>IF(O319="zákl. prenesená",K319,0)</f>
        <v>0</v>
      </c>
      <c r="BH319" s="209">
        <f>IF(O319="zníž. prenesená",K319,0)</f>
        <v>0</v>
      </c>
      <c r="BI319" s="209">
        <f>IF(O319="nulová",K319,0)</f>
        <v>0</v>
      </c>
      <c r="BJ319" s="14" t="s">
        <v>169</v>
      </c>
      <c r="BK319" s="209">
        <f>ROUND(P319*H319,2)</f>
        <v>0</v>
      </c>
      <c r="BL319" s="14" t="s">
        <v>168</v>
      </c>
      <c r="BM319" s="208" t="s">
        <v>469</v>
      </c>
    </row>
    <row r="320" spans="1:65" s="2" customFormat="1">
      <c r="A320" s="31"/>
      <c r="B320" s="32"/>
      <c r="C320" s="33"/>
      <c r="D320" s="210" t="s">
        <v>170</v>
      </c>
      <c r="E320" s="33"/>
      <c r="F320" s="211" t="s">
        <v>468</v>
      </c>
      <c r="G320" s="33"/>
      <c r="H320" s="33"/>
      <c r="I320" s="212"/>
      <c r="J320" s="212"/>
      <c r="K320" s="33"/>
      <c r="L320" s="33"/>
      <c r="M320" s="36"/>
      <c r="N320" s="213"/>
      <c r="O320" s="214"/>
      <c r="P320" s="72"/>
      <c r="Q320" s="72"/>
      <c r="R320" s="72"/>
      <c r="S320" s="72"/>
      <c r="T320" s="72"/>
      <c r="U320" s="72"/>
      <c r="V320" s="72"/>
      <c r="W320" s="72"/>
      <c r="X320" s="73"/>
      <c r="Y320" s="31"/>
      <c r="Z320" s="31"/>
      <c r="AA320" s="31"/>
      <c r="AB320" s="31"/>
      <c r="AC320" s="31"/>
      <c r="AD320" s="31"/>
      <c r="AE320" s="31"/>
      <c r="AT320" s="14" t="s">
        <v>170</v>
      </c>
      <c r="AU320" s="14" t="s">
        <v>169</v>
      </c>
    </row>
    <row r="321" spans="1:65" s="2" customFormat="1" ht="24.2" customHeight="1">
      <c r="A321" s="31"/>
      <c r="B321" s="32"/>
      <c r="C321" s="195" t="s">
        <v>326</v>
      </c>
      <c r="D321" s="195" t="s">
        <v>164</v>
      </c>
      <c r="E321" s="196" t="s">
        <v>470</v>
      </c>
      <c r="F321" s="197" t="s">
        <v>471</v>
      </c>
      <c r="G321" s="198" t="s">
        <v>232</v>
      </c>
      <c r="H321" s="199">
        <v>73.45</v>
      </c>
      <c r="I321" s="200"/>
      <c r="J321" s="200"/>
      <c r="K321" s="201">
        <f>ROUND(P321*H321,2)</f>
        <v>0</v>
      </c>
      <c r="L321" s="202"/>
      <c r="M321" s="36"/>
      <c r="N321" s="203" t="s">
        <v>1</v>
      </c>
      <c r="O321" s="204" t="s">
        <v>37</v>
      </c>
      <c r="P321" s="205">
        <f>I321+J321</f>
        <v>0</v>
      </c>
      <c r="Q321" s="205">
        <f>ROUND(I321*H321,2)</f>
        <v>0</v>
      </c>
      <c r="R321" s="205">
        <f>ROUND(J321*H321,2)</f>
        <v>0</v>
      </c>
      <c r="S321" s="72"/>
      <c r="T321" s="206">
        <f>S321*H321</f>
        <v>0</v>
      </c>
      <c r="U321" s="206">
        <v>0</v>
      </c>
      <c r="V321" s="206">
        <f>U321*H321</f>
        <v>0</v>
      </c>
      <c r="W321" s="206">
        <v>0</v>
      </c>
      <c r="X321" s="207">
        <f>W321*H321</f>
        <v>0</v>
      </c>
      <c r="Y321" s="31"/>
      <c r="Z321" s="31"/>
      <c r="AA321" s="31"/>
      <c r="AB321" s="31"/>
      <c r="AC321" s="31"/>
      <c r="AD321" s="31"/>
      <c r="AE321" s="31"/>
      <c r="AR321" s="208" t="s">
        <v>168</v>
      </c>
      <c r="AT321" s="208" t="s">
        <v>164</v>
      </c>
      <c r="AU321" s="208" t="s">
        <v>169</v>
      </c>
      <c r="AY321" s="14" t="s">
        <v>162</v>
      </c>
      <c r="BE321" s="209">
        <f>IF(O321="základná",K321,0)</f>
        <v>0</v>
      </c>
      <c r="BF321" s="209">
        <f>IF(O321="znížená",K321,0)</f>
        <v>0</v>
      </c>
      <c r="BG321" s="209">
        <f>IF(O321="zákl. prenesená",K321,0)</f>
        <v>0</v>
      </c>
      <c r="BH321" s="209">
        <f>IF(O321="zníž. prenesená",K321,0)</f>
        <v>0</v>
      </c>
      <c r="BI321" s="209">
        <f>IF(O321="nulová",K321,0)</f>
        <v>0</v>
      </c>
      <c r="BJ321" s="14" t="s">
        <v>169</v>
      </c>
      <c r="BK321" s="209">
        <f>ROUND(P321*H321,2)</f>
        <v>0</v>
      </c>
      <c r="BL321" s="14" t="s">
        <v>168</v>
      </c>
      <c r="BM321" s="208" t="s">
        <v>472</v>
      </c>
    </row>
    <row r="322" spans="1:65" s="2" customFormat="1">
      <c r="A322" s="31"/>
      <c r="B322" s="32"/>
      <c r="C322" s="33"/>
      <c r="D322" s="210" t="s">
        <v>170</v>
      </c>
      <c r="E322" s="33"/>
      <c r="F322" s="211" t="s">
        <v>471</v>
      </c>
      <c r="G322" s="33"/>
      <c r="H322" s="33"/>
      <c r="I322" s="212"/>
      <c r="J322" s="212"/>
      <c r="K322" s="33"/>
      <c r="L322" s="33"/>
      <c r="M322" s="36"/>
      <c r="N322" s="213"/>
      <c r="O322" s="214"/>
      <c r="P322" s="72"/>
      <c r="Q322" s="72"/>
      <c r="R322" s="72"/>
      <c r="S322" s="72"/>
      <c r="T322" s="72"/>
      <c r="U322" s="72"/>
      <c r="V322" s="72"/>
      <c r="W322" s="72"/>
      <c r="X322" s="73"/>
      <c r="Y322" s="31"/>
      <c r="Z322" s="31"/>
      <c r="AA322" s="31"/>
      <c r="AB322" s="31"/>
      <c r="AC322" s="31"/>
      <c r="AD322" s="31"/>
      <c r="AE322" s="31"/>
      <c r="AT322" s="14" t="s">
        <v>170</v>
      </c>
      <c r="AU322" s="14" t="s">
        <v>169</v>
      </c>
    </row>
    <row r="323" spans="1:65" s="2" customFormat="1" ht="24.2" customHeight="1">
      <c r="A323" s="31"/>
      <c r="B323" s="32"/>
      <c r="C323" s="195" t="s">
        <v>473</v>
      </c>
      <c r="D323" s="195" t="s">
        <v>164</v>
      </c>
      <c r="E323" s="196" t="s">
        <v>474</v>
      </c>
      <c r="F323" s="197" t="s">
        <v>475</v>
      </c>
      <c r="G323" s="198" t="s">
        <v>232</v>
      </c>
      <c r="H323" s="199">
        <v>94.82</v>
      </c>
      <c r="I323" s="200"/>
      <c r="J323" s="200"/>
      <c r="K323" s="201">
        <f>ROUND(P323*H323,2)</f>
        <v>0</v>
      </c>
      <c r="L323" s="202"/>
      <c r="M323" s="36"/>
      <c r="N323" s="203" t="s">
        <v>1</v>
      </c>
      <c r="O323" s="204" t="s">
        <v>37</v>
      </c>
      <c r="P323" s="205">
        <f>I323+J323</f>
        <v>0</v>
      </c>
      <c r="Q323" s="205">
        <f>ROUND(I323*H323,2)</f>
        <v>0</v>
      </c>
      <c r="R323" s="205">
        <f>ROUND(J323*H323,2)</f>
        <v>0</v>
      </c>
      <c r="S323" s="72"/>
      <c r="T323" s="206">
        <f>S323*H323</f>
        <v>0</v>
      </c>
      <c r="U323" s="206">
        <v>0</v>
      </c>
      <c r="V323" s="206">
        <f>U323*H323</f>
        <v>0</v>
      </c>
      <c r="W323" s="206">
        <v>0</v>
      </c>
      <c r="X323" s="207">
        <f>W323*H323</f>
        <v>0</v>
      </c>
      <c r="Y323" s="31"/>
      <c r="Z323" s="31"/>
      <c r="AA323" s="31"/>
      <c r="AB323" s="31"/>
      <c r="AC323" s="31"/>
      <c r="AD323" s="31"/>
      <c r="AE323" s="31"/>
      <c r="AR323" s="208" t="s">
        <v>168</v>
      </c>
      <c r="AT323" s="208" t="s">
        <v>164</v>
      </c>
      <c r="AU323" s="208" t="s">
        <v>169</v>
      </c>
      <c r="AY323" s="14" t="s">
        <v>162</v>
      </c>
      <c r="BE323" s="209">
        <f>IF(O323="základná",K323,0)</f>
        <v>0</v>
      </c>
      <c r="BF323" s="209">
        <f>IF(O323="znížená",K323,0)</f>
        <v>0</v>
      </c>
      <c r="BG323" s="209">
        <f>IF(O323="zákl. prenesená",K323,0)</f>
        <v>0</v>
      </c>
      <c r="BH323" s="209">
        <f>IF(O323="zníž. prenesená",K323,0)</f>
        <v>0</v>
      </c>
      <c r="BI323" s="209">
        <f>IF(O323="nulová",K323,0)</f>
        <v>0</v>
      </c>
      <c r="BJ323" s="14" t="s">
        <v>169</v>
      </c>
      <c r="BK323" s="209">
        <f>ROUND(P323*H323,2)</f>
        <v>0</v>
      </c>
      <c r="BL323" s="14" t="s">
        <v>168</v>
      </c>
      <c r="BM323" s="208" t="s">
        <v>476</v>
      </c>
    </row>
    <row r="324" spans="1:65" s="2" customFormat="1" ht="19.5">
      <c r="A324" s="31"/>
      <c r="B324" s="32"/>
      <c r="C324" s="33"/>
      <c r="D324" s="210" t="s">
        <v>170</v>
      </c>
      <c r="E324" s="33"/>
      <c r="F324" s="211" t="s">
        <v>475</v>
      </c>
      <c r="G324" s="33"/>
      <c r="H324" s="33"/>
      <c r="I324" s="212"/>
      <c r="J324" s="212"/>
      <c r="K324" s="33"/>
      <c r="L324" s="33"/>
      <c r="M324" s="36"/>
      <c r="N324" s="213"/>
      <c r="O324" s="214"/>
      <c r="P324" s="72"/>
      <c r="Q324" s="72"/>
      <c r="R324" s="72"/>
      <c r="S324" s="72"/>
      <c r="T324" s="72"/>
      <c r="U324" s="72"/>
      <c r="V324" s="72"/>
      <c r="W324" s="72"/>
      <c r="X324" s="73"/>
      <c r="Y324" s="31"/>
      <c r="Z324" s="31"/>
      <c r="AA324" s="31"/>
      <c r="AB324" s="31"/>
      <c r="AC324" s="31"/>
      <c r="AD324" s="31"/>
      <c r="AE324" s="31"/>
      <c r="AT324" s="14" t="s">
        <v>170</v>
      </c>
      <c r="AU324" s="14" t="s">
        <v>169</v>
      </c>
    </row>
    <row r="325" spans="1:65" s="2" customFormat="1" ht="21.75" customHeight="1">
      <c r="A325" s="31"/>
      <c r="B325" s="32"/>
      <c r="C325" s="195" t="s">
        <v>330</v>
      </c>
      <c r="D325" s="195" t="s">
        <v>164</v>
      </c>
      <c r="E325" s="196" t="s">
        <v>477</v>
      </c>
      <c r="F325" s="197" t="s">
        <v>478</v>
      </c>
      <c r="G325" s="198" t="s">
        <v>232</v>
      </c>
      <c r="H325" s="199">
        <v>94.82</v>
      </c>
      <c r="I325" s="200"/>
      <c r="J325" s="200"/>
      <c r="K325" s="201">
        <f>ROUND(P325*H325,2)</f>
        <v>0</v>
      </c>
      <c r="L325" s="202"/>
      <c r="M325" s="36"/>
      <c r="N325" s="203" t="s">
        <v>1</v>
      </c>
      <c r="O325" s="204" t="s">
        <v>37</v>
      </c>
      <c r="P325" s="205">
        <f>I325+J325</f>
        <v>0</v>
      </c>
      <c r="Q325" s="205">
        <f>ROUND(I325*H325,2)</f>
        <v>0</v>
      </c>
      <c r="R325" s="205">
        <f>ROUND(J325*H325,2)</f>
        <v>0</v>
      </c>
      <c r="S325" s="72"/>
      <c r="T325" s="206">
        <f>S325*H325</f>
        <v>0</v>
      </c>
      <c r="U325" s="206">
        <v>0</v>
      </c>
      <c r="V325" s="206">
        <f>U325*H325</f>
        <v>0</v>
      </c>
      <c r="W325" s="206">
        <v>0</v>
      </c>
      <c r="X325" s="207">
        <f>W325*H325</f>
        <v>0</v>
      </c>
      <c r="Y325" s="31"/>
      <c r="Z325" s="31"/>
      <c r="AA325" s="31"/>
      <c r="AB325" s="31"/>
      <c r="AC325" s="31"/>
      <c r="AD325" s="31"/>
      <c r="AE325" s="31"/>
      <c r="AR325" s="208" t="s">
        <v>168</v>
      </c>
      <c r="AT325" s="208" t="s">
        <v>164</v>
      </c>
      <c r="AU325" s="208" t="s">
        <v>169</v>
      </c>
      <c r="AY325" s="14" t="s">
        <v>162</v>
      </c>
      <c r="BE325" s="209">
        <f>IF(O325="základná",K325,0)</f>
        <v>0</v>
      </c>
      <c r="BF325" s="209">
        <f>IF(O325="znížená",K325,0)</f>
        <v>0</v>
      </c>
      <c r="BG325" s="209">
        <f>IF(O325="zákl. prenesená",K325,0)</f>
        <v>0</v>
      </c>
      <c r="BH325" s="209">
        <f>IF(O325="zníž. prenesená",K325,0)</f>
        <v>0</v>
      </c>
      <c r="BI325" s="209">
        <f>IF(O325="nulová",K325,0)</f>
        <v>0</v>
      </c>
      <c r="BJ325" s="14" t="s">
        <v>169</v>
      </c>
      <c r="BK325" s="209">
        <f>ROUND(P325*H325,2)</f>
        <v>0</v>
      </c>
      <c r="BL325" s="14" t="s">
        <v>168</v>
      </c>
      <c r="BM325" s="208" t="s">
        <v>479</v>
      </c>
    </row>
    <row r="326" spans="1:65" s="2" customFormat="1">
      <c r="A326" s="31"/>
      <c r="B326" s="32"/>
      <c r="C326" s="33"/>
      <c r="D326" s="210" t="s">
        <v>170</v>
      </c>
      <c r="E326" s="33"/>
      <c r="F326" s="211" t="s">
        <v>478</v>
      </c>
      <c r="G326" s="33"/>
      <c r="H326" s="33"/>
      <c r="I326" s="212"/>
      <c r="J326" s="212"/>
      <c r="K326" s="33"/>
      <c r="L326" s="33"/>
      <c r="M326" s="36"/>
      <c r="N326" s="213"/>
      <c r="O326" s="214"/>
      <c r="P326" s="72"/>
      <c r="Q326" s="72"/>
      <c r="R326" s="72"/>
      <c r="S326" s="72"/>
      <c r="T326" s="72"/>
      <c r="U326" s="72"/>
      <c r="V326" s="72"/>
      <c r="W326" s="72"/>
      <c r="X326" s="73"/>
      <c r="Y326" s="31"/>
      <c r="Z326" s="31"/>
      <c r="AA326" s="31"/>
      <c r="AB326" s="31"/>
      <c r="AC326" s="31"/>
      <c r="AD326" s="31"/>
      <c r="AE326" s="31"/>
      <c r="AT326" s="14" t="s">
        <v>170</v>
      </c>
      <c r="AU326" s="14" t="s">
        <v>169</v>
      </c>
    </row>
    <row r="327" spans="1:65" s="2" customFormat="1" ht="24.2" customHeight="1">
      <c r="A327" s="31"/>
      <c r="B327" s="32"/>
      <c r="C327" s="195" t="s">
        <v>480</v>
      </c>
      <c r="D327" s="195" t="s">
        <v>164</v>
      </c>
      <c r="E327" s="196" t="s">
        <v>481</v>
      </c>
      <c r="F327" s="197" t="s">
        <v>482</v>
      </c>
      <c r="G327" s="198" t="s">
        <v>167</v>
      </c>
      <c r="H327" s="199">
        <v>365.61200000000002</v>
      </c>
      <c r="I327" s="200"/>
      <c r="J327" s="200"/>
      <c r="K327" s="201">
        <f>ROUND(P327*H327,2)</f>
        <v>0</v>
      </c>
      <c r="L327" s="202"/>
      <c r="M327" s="36"/>
      <c r="N327" s="203" t="s">
        <v>1</v>
      </c>
      <c r="O327" s="204" t="s">
        <v>37</v>
      </c>
      <c r="P327" s="205">
        <f>I327+J327</f>
        <v>0</v>
      </c>
      <c r="Q327" s="205">
        <f>ROUND(I327*H327,2)</f>
        <v>0</v>
      </c>
      <c r="R327" s="205">
        <f>ROUND(J327*H327,2)</f>
        <v>0</v>
      </c>
      <c r="S327" s="72"/>
      <c r="T327" s="206">
        <f>S327*H327</f>
        <v>0</v>
      </c>
      <c r="U327" s="206">
        <v>8.6300000000000005E-3</v>
      </c>
      <c r="V327" s="206">
        <f>U327*H327</f>
        <v>3.1552315600000003</v>
      </c>
      <c r="W327" s="206">
        <v>0</v>
      </c>
      <c r="X327" s="207">
        <f>W327*H327</f>
        <v>0</v>
      </c>
      <c r="Y327" s="31"/>
      <c r="Z327" s="31"/>
      <c r="AA327" s="31"/>
      <c r="AB327" s="31"/>
      <c r="AC327" s="31"/>
      <c r="AD327" s="31"/>
      <c r="AE327" s="31"/>
      <c r="AR327" s="208" t="s">
        <v>168</v>
      </c>
      <c r="AT327" s="208" t="s">
        <v>164</v>
      </c>
      <c r="AU327" s="208" t="s">
        <v>169</v>
      </c>
      <c r="AY327" s="14" t="s">
        <v>162</v>
      </c>
      <c r="BE327" s="209">
        <f>IF(O327="základná",K327,0)</f>
        <v>0</v>
      </c>
      <c r="BF327" s="209">
        <f>IF(O327="znížená",K327,0)</f>
        <v>0</v>
      </c>
      <c r="BG327" s="209">
        <f>IF(O327="zákl. prenesená",K327,0)</f>
        <v>0</v>
      </c>
      <c r="BH327" s="209">
        <f>IF(O327="zníž. prenesená",K327,0)</f>
        <v>0</v>
      </c>
      <c r="BI327" s="209">
        <f>IF(O327="nulová",K327,0)</f>
        <v>0</v>
      </c>
      <c r="BJ327" s="14" t="s">
        <v>169</v>
      </c>
      <c r="BK327" s="209">
        <f>ROUND(P327*H327,2)</f>
        <v>0</v>
      </c>
      <c r="BL327" s="14" t="s">
        <v>168</v>
      </c>
      <c r="BM327" s="208" t="s">
        <v>483</v>
      </c>
    </row>
    <row r="328" spans="1:65" s="2" customFormat="1">
      <c r="A328" s="31"/>
      <c r="B328" s="32"/>
      <c r="C328" s="33"/>
      <c r="D328" s="210" t="s">
        <v>170</v>
      </c>
      <c r="E328" s="33"/>
      <c r="F328" s="211" t="s">
        <v>482</v>
      </c>
      <c r="G328" s="33"/>
      <c r="H328" s="33"/>
      <c r="I328" s="212"/>
      <c r="J328" s="212"/>
      <c r="K328" s="33"/>
      <c r="L328" s="33"/>
      <c r="M328" s="36"/>
      <c r="N328" s="213"/>
      <c r="O328" s="214"/>
      <c r="P328" s="72"/>
      <c r="Q328" s="72"/>
      <c r="R328" s="72"/>
      <c r="S328" s="72"/>
      <c r="T328" s="72"/>
      <c r="U328" s="72"/>
      <c r="V328" s="72"/>
      <c r="W328" s="72"/>
      <c r="X328" s="73"/>
      <c r="Y328" s="31"/>
      <c r="Z328" s="31"/>
      <c r="AA328" s="31"/>
      <c r="AB328" s="31"/>
      <c r="AC328" s="31"/>
      <c r="AD328" s="31"/>
      <c r="AE328" s="31"/>
      <c r="AT328" s="14" t="s">
        <v>170</v>
      </c>
      <c r="AU328" s="14" t="s">
        <v>169</v>
      </c>
    </row>
    <row r="329" spans="1:65" s="2" customFormat="1" ht="24.2" customHeight="1">
      <c r="A329" s="31"/>
      <c r="B329" s="32"/>
      <c r="C329" s="195" t="s">
        <v>333</v>
      </c>
      <c r="D329" s="195" t="s">
        <v>164</v>
      </c>
      <c r="E329" s="196" t="s">
        <v>484</v>
      </c>
      <c r="F329" s="197" t="s">
        <v>485</v>
      </c>
      <c r="G329" s="198" t="s">
        <v>167</v>
      </c>
      <c r="H329" s="199">
        <v>60.1</v>
      </c>
      <c r="I329" s="200"/>
      <c r="J329" s="200"/>
      <c r="K329" s="201">
        <f>ROUND(P329*H329,2)</f>
        <v>0</v>
      </c>
      <c r="L329" s="202"/>
      <c r="M329" s="36"/>
      <c r="N329" s="203" t="s">
        <v>1</v>
      </c>
      <c r="O329" s="204" t="s">
        <v>37</v>
      </c>
      <c r="P329" s="205">
        <f>I329+J329</f>
        <v>0</v>
      </c>
      <c r="Q329" s="205">
        <f>ROUND(I329*H329,2)</f>
        <v>0</v>
      </c>
      <c r="R329" s="205">
        <f>ROUND(J329*H329,2)</f>
        <v>0</v>
      </c>
      <c r="S329" s="72"/>
      <c r="T329" s="206">
        <f>S329*H329</f>
        <v>0</v>
      </c>
      <c r="U329" s="206">
        <v>8.6300000000000005E-3</v>
      </c>
      <c r="V329" s="206">
        <f>U329*H329</f>
        <v>0.5186630000000001</v>
      </c>
      <c r="W329" s="206">
        <v>0</v>
      </c>
      <c r="X329" s="207">
        <f>W329*H329</f>
        <v>0</v>
      </c>
      <c r="Y329" s="31"/>
      <c r="Z329" s="31"/>
      <c r="AA329" s="31"/>
      <c r="AB329" s="31"/>
      <c r="AC329" s="31"/>
      <c r="AD329" s="31"/>
      <c r="AE329" s="31"/>
      <c r="AR329" s="208" t="s">
        <v>168</v>
      </c>
      <c r="AT329" s="208" t="s">
        <v>164</v>
      </c>
      <c r="AU329" s="208" t="s">
        <v>169</v>
      </c>
      <c r="AY329" s="14" t="s">
        <v>162</v>
      </c>
      <c r="BE329" s="209">
        <f>IF(O329="základná",K329,0)</f>
        <v>0</v>
      </c>
      <c r="BF329" s="209">
        <f>IF(O329="znížená",K329,0)</f>
        <v>0</v>
      </c>
      <c r="BG329" s="209">
        <f>IF(O329="zákl. prenesená",K329,0)</f>
        <v>0</v>
      </c>
      <c r="BH329" s="209">
        <f>IF(O329="zníž. prenesená",K329,0)</f>
        <v>0</v>
      </c>
      <c r="BI329" s="209">
        <f>IF(O329="nulová",K329,0)</f>
        <v>0</v>
      </c>
      <c r="BJ329" s="14" t="s">
        <v>169</v>
      </c>
      <c r="BK329" s="209">
        <f>ROUND(P329*H329,2)</f>
        <v>0</v>
      </c>
      <c r="BL329" s="14" t="s">
        <v>168</v>
      </c>
      <c r="BM329" s="208" t="s">
        <v>486</v>
      </c>
    </row>
    <row r="330" spans="1:65" s="2" customFormat="1">
      <c r="A330" s="31"/>
      <c r="B330" s="32"/>
      <c r="C330" s="33"/>
      <c r="D330" s="210" t="s">
        <v>170</v>
      </c>
      <c r="E330" s="33"/>
      <c r="F330" s="211" t="s">
        <v>485</v>
      </c>
      <c r="G330" s="33"/>
      <c r="H330" s="33"/>
      <c r="I330" s="212"/>
      <c r="J330" s="212"/>
      <c r="K330" s="33"/>
      <c r="L330" s="33"/>
      <c r="M330" s="36"/>
      <c r="N330" s="213"/>
      <c r="O330" s="214"/>
      <c r="P330" s="72"/>
      <c r="Q330" s="72"/>
      <c r="R330" s="72"/>
      <c r="S330" s="72"/>
      <c r="T330" s="72"/>
      <c r="U330" s="72"/>
      <c r="V330" s="72"/>
      <c r="W330" s="72"/>
      <c r="X330" s="73"/>
      <c r="Y330" s="31"/>
      <c r="Z330" s="31"/>
      <c r="AA330" s="31"/>
      <c r="AB330" s="31"/>
      <c r="AC330" s="31"/>
      <c r="AD330" s="31"/>
      <c r="AE330" s="31"/>
      <c r="AT330" s="14" t="s">
        <v>170</v>
      </c>
      <c r="AU330" s="14" t="s">
        <v>169</v>
      </c>
    </row>
    <row r="331" spans="1:65" s="2" customFormat="1" ht="24.2" customHeight="1">
      <c r="A331" s="31"/>
      <c r="B331" s="32"/>
      <c r="C331" s="195" t="s">
        <v>487</v>
      </c>
      <c r="D331" s="195" t="s">
        <v>164</v>
      </c>
      <c r="E331" s="196" t="s">
        <v>488</v>
      </c>
      <c r="F331" s="197" t="s">
        <v>489</v>
      </c>
      <c r="G331" s="198" t="s">
        <v>167</v>
      </c>
      <c r="H331" s="199">
        <v>11.146000000000001</v>
      </c>
      <c r="I331" s="200"/>
      <c r="J331" s="200"/>
      <c r="K331" s="201">
        <f>ROUND(P331*H331,2)</f>
        <v>0</v>
      </c>
      <c r="L331" s="202"/>
      <c r="M331" s="36"/>
      <c r="N331" s="203" t="s">
        <v>1</v>
      </c>
      <c r="O331" s="204" t="s">
        <v>37</v>
      </c>
      <c r="P331" s="205">
        <f>I331+J331</f>
        <v>0</v>
      </c>
      <c r="Q331" s="205">
        <f>ROUND(I331*H331,2)</f>
        <v>0</v>
      </c>
      <c r="R331" s="205">
        <f>ROUND(J331*H331,2)</f>
        <v>0</v>
      </c>
      <c r="S331" s="72"/>
      <c r="T331" s="206">
        <f>S331*H331</f>
        <v>0</v>
      </c>
      <c r="U331" s="206">
        <v>2.743E-2</v>
      </c>
      <c r="V331" s="206">
        <f>U331*H331</f>
        <v>0.30573478000000004</v>
      </c>
      <c r="W331" s="206">
        <v>0</v>
      </c>
      <c r="X331" s="207">
        <f>W331*H331</f>
        <v>0</v>
      </c>
      <c r="Y331" s="31"/>
      <c r="Z331" s="31"/>
      <c r="AA331" s="31"/>
      <c r="AB331" s="31"/>
      <c r="AC331" s="31"/>
      <c r="AD331" s="31"/>
      <c r="AE331" s="31"/>
      <c r="AR331" s="208" t="s">
        <v>168</v>
      </c>
      <c r="AT331" s="208" t="s">
        <v>164</v>
      </c>
      <c r="AU331" s="208" t="s">
        <v>169</v>
      </c>
      <c r="AY331" s="14" t="s">
        <v>162</v>
      </c>
      <c r="BE331" s="209">
        <f>IF(O331="základná",K331,0)</f>
        <v>0</v>
      </c>
      <c r="BF331" s="209">
        <f>IF(O331="znížená",K331,0)</f>
        <v>0</v>
      </c>
      <c r="BG331" s="209">
        <f>IF(O331="zákl. prenesená",K331,0)</f>
        <v>0</v>
      </c>
      <c r="BH331" s="209">
        <f>IF(O331="zníž. prenesená",K331,0)</f>
        <v>0</v>
      </c>
      <c r="BI331" s="209">
        <f>IF(O331="nulová",K331,0)</f>
        <v>0</v>
      </c>
      <c r="BJ331" s="14" t="s">
        <v>169</v>
      </c>
      <c r="BK331" s="209">
        <f>ROUND(P331*H331,2)</f>
        <v>0</v>
      </c>
      <c r="BL331" s="14" t="s">
        <v>168</v>
      </c>
      <c r="BM331" s="208" t="s">
        <v>490</v>
      </c>
    </row>
    <row r="332" spans="1:65" s="2" customFormat="1">
      <c r="A332" s="31"/>
      <c r="B332" s="32"/>
      <c r="C332" s="33"/>
      <c r="D332" s="210" t="s">
        <v>170</v>
      </c>
      <c r="E332" s="33"/>
      <c r="F332" s="211" t="s">
        <v>489</v>
      </c>
      <c r="G332" s="33"/>
      <c r="H332" s="33"/>
      <c r="I332" s="212"/>
      <c r="J332" s="212"/>
      <c r="K332" s="33"/>
      <c r="L332" s="33"/>
      <c r="M332" s="36"/>
      <c r="N332" s="213"/>
      <c r="O332" s="214"/>
      <c r="P332" s="72"/>
      <c r="Q332" s="72"/>
      <c r="R332" s="72"/>
      <c r="S332" s="72"/>
      <c r="T332" s="72"/>
      <c r="U332" s="72"/>
      <c r="V332" s="72"/>
      <c r="W332" s="72"/>
      <c r="X332" s="73"/>
      <c r="Y332" s="31"/>
      <c r="Z332" s="31"/>
      <c r="AA332" s="31"/>
      <c r="AB332" s="31"/>
      <c r="AC332" s="31"/>
      <c r="AD332" s="31"/>
      <c r="AE332" s="31"/>
      <c r="AT332" s="14" t="s">
        <v>170</v>
      </c>
      <c r="AU332" s="14" t="s">
        <v>169</v>
      </c>
    </row>
    <row r="333" spans="1:65" s="2" customFormat="1" ht="24.2" customHeight="1">
      <c r="A333" s="31"/>
      <c r="B333" s="32"/>
      <c r="C333" s="195" t="s">
        <v>337</v>
      </c>
      <c r="D333" s="195" t="s">
        <v>164</v>
      </c>
      <c r="E333" s="196" t="s">
        <v>491</v>
      </c>
      <c r="F333" s="197" t="s">
        <v>492</v>
      </c>
      <c r="G333" s="198" t="s">
        <v>167</v>
      </c>
      <c r="H333" s="199">
        <v>156.691</v>
      </c>
      <c r="I333" s="200"/>
      <c r="J333" s="200"/>
      <c r="K333" s="201">
        <f>ROUND(P333*H333,2)</f>
        <v>0</v>
      </c>
      <c r="L333" s="202"/>
      <c r="M333" s="36"/>
      <c r="N333" s="203" t="s">
        <v>1</v>
      </c>
      <c r="O333" s="204" t="s">
        <v>37</v>
      </c>
      <c r="P333" s="205">
        <f>I333+J333</f>
        <v>0</v>
      </c>
      <c r="Q333" s="205">
        <f>ROUND(I333*H333,2)</f>
        <v>0</v>
      </c>
      <c r="R333" s="205">
        <f>ROUND(J333*H333,2)</f>
        <v>0</v>
      </c>
      <c r="S333" s="72"/>
      <c r="T333" s="206">
        <f>S333*H333</f>
        <v>0</v>
      </c>
      <c r="U333" s="206">
        <v>2.743E-2</v>
      </c>
      <c r="V333" s="206">
        <f>U333*H333</f>
        <v>4.2980341299999996</v>
      </c>
      <c r="W333" s="206">
        <v>0</v>
      </c>
      <c r="X333" s="207">
        <f>W333*H333</f>
        <v>0</v>
      </c>
      <c r="Y333" s="31"/>
      <c r="Z333" s="31"/>
      <c r="AA333" s="31"/>
      <c r="AB333" s="31"/>
      <c r="AC333" s="31"/>
      <c r="AD333" s="31"/>
      <c r="AE333" s="31"/>
      <c r="AR333" s="208" t="s">
        <v>168</v>
      </c>
      <c r="AT333" s="208" t="s">
        <v>164</v>
      </c>
      <c r="AU333" s="208" t="s">
        <v>169</v>
      </c>
      <c r="AY333" s="14" t="s">
        <v>162</v>
      </c>
      <c r="BE333" s="209">
        <f>IF(O333="základná",K333,0)</f>
        <v>0</v>
      </c>
      <c r="BF333" s="209">
        <f>IF(O333="znížená",K333,0)</f>
        <v>0</v>
      </c>
      <c r="BG333" s="209">
        <f>IF(O333="zákl. prenesená",K333,0)</f>
        <v>0</v>
      </c>
      <c r="BH333" s="209">
        <f>IF(O333="zníž. prenesená",K333,0)</f>
        <v>0</v>
      </c>
      <c r="BI333" s="209">
        <f>IF(O333="nulová",K333,0)</f>
        <v>0</v>
      </c>
      <c r="BJ333" s="14" t="s">
        <v>169</v>
      </c>
      <c r="BK333" s="209">
        <f>ROUND(P333*H333,2)</f>
        <v>0</v>
      </c>
      <c r="BL333" s="14" t="s">
        <v>168</v>
      </c>
      <c r="BM333" s="208" t="s">
        <v>493</v>
      </c>
    </row>
    <row r="334" spans="1:65" s="2" customFormat="1">
      <c r="A334" s="31"/>
      <c r="B334" s="32"/>
      <c r="C334" s="33"/>
      <c r="D334" s="210" t="s">
        <v>170</v>
      </c>
      <c r="E334" s="33"/>
      <c r="F334" s="211" t="s">
        <v>492</v>
      </c>
      <c r="G334" s="33"/>
      <c r="H334" s="33"/>
      <c r="I334" s="212"/>
      <c r="J334" s="212"/>
      <c r="K334" s="33"/>
      <c r="L334" s="33"/>
      <c r="M334" s="36"/>
      <c r="N334" s="213"/>
      <c r="O334" s="214"/>
      <c r="P334" s="72"/>
      <c r="Q334" s="72"/>
      <c r="R334" s="72"/>
      <c r="S334" s="72"/>
      <c r="T334" s="72"/>
      <c r="U334" s="72"/>
      <c r="V334" s="72"/>
      <c r="W334" s="72"/>
      <c r="X334" s="73"/>
      <c r="Y334" s="31"/>
      <c r="Z334" s="31"/>
      <c r="AA334" s="31"/>
      <c r="AB334" s="31"/>
      <c r="AC334" s="31"/>
      <c r="AD334" s="31"/>
      <c r="AE334" s="31"/>
      <c r="AT334" s="14" t="s">
        <v>170</v>
      </c>
      <c r="AU334" s="14" t="s">
        <v>169</v>
      </c>
    </row>
    <row r="335" spans="1:65" s="2" customFormat="1" ht="24.2" customHeight="1">
      <c r="A335" s="31"/>
      <c r="B335" s="32"/>
      <c r="C335" s="195" t="s">
        <v>494</v>
      </c>
      <c r="D335" s="195" t="s">
        <v>164</v>
      </c>
      <c r="E335" s="196" t="s">
        <v>495</v>
      </c>
      <c r="F335" s="197" t="s">
        <v>496</v>
      </c>
      <c r="G335" s="198" t="s">
        <v>167</v>
      </c>
      <c r="H335" s="199">
        <v>23.704999999999998</v>
      </c>
      <c r="I335" s="200"/>
      <c r="J335" s="200"/>
      <c r="K335" s="201">
        <f>ROUND(P335*H335,2)</f>
        <v>0</v>
      </c>
      <c r="L335" s="202"/>
      <c r="M335" s="36"/>
      <c r="N335" s="203" t="s">
        <v>1</v>
      </c>
      <c r="O335" s="204" t="s">
        <v>37</v>
      </c>
      <c r="P335" s="205">
        <f>I335+J335</f>
        <v>0</v>
      </c>
      <c r="Q335" s="205">
        <f>ROUND(I335*H335,2)</f>
        <v>0</v>
      </c>
      <c r="R335" s="205">
        <f>ROUND(J335*H335,2)</f>
        <v>0</v>
      </c>
      <c r="S335" s="72"/>
      <c r="T335" s="206">
        <f>S335*H335</f>
        <v>0</v>
      </c>
      <c r="U335" s="206">
        <v>1.3780000000000001E-2</v>
      </c>
      <c r="V335" s="206">
        <f>U335*H335</f>
        <v>0.32665489999999997</v>
      </c>
      <c r="W335" s="206">
        <v>0</v>
      </c>
      <c r="X335" s="207">
        <f>W335*H335</f>
        <v>0</v>
      </c>
      <c r="Y335" s="31"/>
      <c r="Z335" s="31"/>
      <c r="AA335" s="31"/>
      <c r="AB335" s="31"/>
      <c r="AC335" s="31"/>
      <c r="AD335" s="31"/>
      <c r="AE335" s="31"/>
      <c r="AR335" s="208" t="s">
        <v>168</v>
      </c>
      <c r="AT335" s="208" t="s">
        <v>164</v>
      </c>
      <c r="AU335" s="208" t="s">
        <v>169</v>
      </c>
      <c r="AY335" s="14" t="s">
        <v>162</v>
      </c>
      <c r="BE335" s="209">
        <f>IF(O335="základná",K335,0)</f>
        <v>0</v>
      </c>
      <c r="BF335" s="209">
        <f>IF(O335="znížená",K335,0)</f>
        <v>0</v>
      </c>
      <c r="BG335" s="209">
        <f>IF(O335="zákl. prenesená",K335,0)</f>
        <v>0</v>
      </c>
      <c r="BH335" s="209">
        <f>IF(O335="zníž. prenesená",K335,0)</f>
        <v>0</v>
      </c>
      <c r="BI335" s="209">
        <f>IF(O335="nulová",K335,0)</f>
        <v>0</v>
      </c>
      <c r="BJ335" s="14" t="s">
        <v>169</v>
      </c>
      <c r="BK335" s="209">
        <f>ROUND(P335*H335,2)</f>
        <v>0</v>
      </c>
      <c r="BL335" s="14" t="s">
        <v>168</v>
      </c>
      <c r="BM335" s="208" t="s">
        <v>497</v>
      </c>
    </row>
    <row r="336" spans="1:65" s="2" customFormat="1">
      <c r="A336" s="31"/>
      <c r="B336" s="32"/>
      <c r="C336" s="33"/>
      <c r="D336" s="210" t="s">
        <v>170</v>
      </c>
      <c r="E336" s="33"/>
      <c r="F336" s="211" t="s">
        <v>496</v>
      </c>
      <c r="G336" s="33"/>
      <c r="H336" s="33"/>
      <c r="I336" s="212"/>
      <c r="J336" s="212"/>
      <c r="K336" s="33"/>
      <c r="L336" s="33"/>
      <c r="M336" s="36"/>
      <c r="N336" s="213"/>
      <c r="O336" s="214"/>
      <c r="P336" s="72"/>
      <c r="Q336" s="72"/>
      <c r="R336" s="72"/>
      <c r="S336" s="72"/>
      <c r="T336" s="72"/>
      <c r="U336" s="72"/>
      <c r="V336" s="72"/>
      <c r="W336" s="72"/>
      <c r="X336" s="73"/>
      <c r="Y336" s="31"/>
      <c r="Z336" s="31"/>
      <c r="AA336" s="31"/>
      <c r="AB336" s="31"/>
      <c r="AC336" s="31"/>
      <c r="AD336" s="31"/>
      <c r="AE336" s="31"/>
      <c r="AT336" s="14" t="s">
        <v>170</v>
      </c>
      <c r="AU336" s="14" t="s">
        <v>169</v>
      </c>
    </row>
    <row r="337" spans="1:65" s="2" customFormat="1" ht="16.5" customHeight="1">
      <c r="A337" s="31"/>
      <c r="B337" s="32"/>
      <c r="C337" s="195" t="s">
        <v>340</v>
      </c>
      <c r="D337" s="195" t="s">
        <v>164</v>
      </c>
      <c r="E337" s="196" t="s">
        <v>498</v>
      </c>
      <c r="F337" s="197" t="s">
        <v>499</v>
      </c>
      <c r="G337" s="198" t="s">
        <v>167</v>
      </c>
      <c r="H337" s="199">
        <v>606.10799999999995</v>
      </c>
      <c r="I337" s="200"/>
      <c r="J337" s="200"/>
      <c r="K337" s="201">
        <f>ROUND(P337*H337,2)</f>
        <v>0</v>
      </c>
      <c r="L337" s="202"/>
      <c r="M337" s="36"/>
      <c r="N337" s="203" t="s">
        <v>1</v>
      </c>
      <c r="O337" s="204" t="s">
        <v>37</v>
      </c>
      <c r="P337" s="205">
        <f>I337+J337</f>
        <v>0</v>
      </c>
      <c r="Q337" s="205">
        <f>ROUND(I337*H337,2)</f>
        <v>0</v>
      </c>
      <c r="R337" s="205">
        <f>ROUND(J337*H337,2)</f>
        <v>0</v>
      </c>
      <c r="S337" s="72"/>
      <c r="T337" s="206">
        <f>S337*H337</f>
        <v>0</v>
      </c>
      <c r="U337" s="206">
        <v>2.3500000000000001E-3</v>
      </c>
      <c r="V337" s="206">
        <f>U337*H337</f>
        <v>1.4243538</v>
      </c>
      <c r="W337" s="206">
        <v>0</v>
      </c>
      <c r="X337" s="207">
        <f>W337*H337</f>
        <v>0</v>
      </c>
      <c r="Y337" s="31"/>
      <c r="Z337" s="31"/>
      <c r="AA337" s="31"/>
      <c r="AB337" s="31"/>
      <c r="AC337" s="31"/>
      <c r="AD337" s="31"/>
      <c r="AE337" s="31"/>
      <c r="AR337" s="208" t="s">
        <v>168</v>
      </c>
      <c r="AT337" s="208" t="s">
        <v>164</v>
      </c>
      <c r="AU337" s="208" t="s">
        <v>169</v>
      </c>
      <c r="AY337" s="14" t="s">
        <v>162</v>
      </c>
      <c r="BE337" s="209">
        <f>IF(O337="základná",K337,0)</f>
        <v>0</v>
      </c>
      <c r="BF337" s="209">
        <f>IF(O337="znížená",K337,0)</f>
        <v>0</v>
      </c>
      <c r="BG337" s="209">
        <f>IF(O337="zákl. prenesená",K337,0)</f>
        <v>0</v>
      </c>
      <c r="BH337" s="209">
        <f>IF(O337="zníž. prenesená",K337,0)</f>
        <v>0</v>
      </c>
      <c r="BI337" s="209">
        <f>IF(O337="nulová",K337,0)</f>
        <v>0</v>
      </c>
      <c r="BJ337" s="14" t="s">
        <v>169</v>
      </c>
      <c r="BK337" s="209">
        <f>ROUND(P337*H337,2)</f>
        <v>0</v>
      </c>
      <c r="BL337" s="14" t="s">
        <v>168</v>
      </c>
      <c r="BM337" s="208" t="s">
        <v>500</v>
      </c>
    </row>
    <row r="338" spans="1:65" s="2" customFormat="1">
      <c r="A338" s="31"/>
      <c r="B338" s="32"/>
      <c r="C338" s="33"/>
      <c r="D338" s="210" t="s">
        <v>170</v>
      </c>
      <c r="E338" s="33"/>
      <c r="F338" s="211" t="s">
        <v>499</v>
      </c>
      <c r="G338" s="33"/>
      <c r="H338" s="33"/>
      <c r="I338" s="212"/>
      <c r="J338" s="212"/>
      <c r="K338" s="33"/>
      <c r="L338" s="33"/>
      <c r="M338" s="36"/>
      <c r="N338" s="213"/>
      <c r="O338" s="214"/>
      <c r="P338" s="72"/>
      <c r="Q338" s="72"/>
      <c r="R338" s="72"/>
      <c r="S338" s="72"/>
      <c r="T338" s="72"/>
      <c r="U338" s="72"/>
      <c r="V338" s="72"/>
      <c r="W338" s="72"/>
      <c r="X338" s="73"/>
      <c r="Y338" s="31"/>
      <c r="Z338" s="31"/>
      <c r="AA338" s="31"/>
      <c r="AB338" s="31"/>
      <c r="AC338" s="31"/>
      <c r="AD338" s="31"/>
      <c r="AE338" s="31"/>
      <c r="AT338" s="14" t="s">
        <v>170</v>
      </c>
      <c r="AU338" s="14" t="s">
        <v>169</v>
      </c>
    </row>
    <row r="339" spans="1:65" s="2" customFormat="1" ht="21.75" customHeight="1">
      <c r="A339" s="31"/>
      <c r="B339" s="32"/>
      <c r="C339" s="195" t="s">
        <v>501</v>
      </c>
      <c r="D339" s="195" t="s">
        <v>164</v>
      </c>
      <c r="E339" s="196" t="s">
        <v>502</v>
      </c>
      <c r="F339" s="197" t="s">
        <v>503</v>
      </c>
      <c r="G339" s="198" t="s">
        <v>232</v>
      </c>
      <c r="H339" s="199">
        <v>19.131</v>
      </c>
      <c r="I339" s="200"/>
      <c r="J339" s="200"/>
      <c r="K339" s="201">
        <f>ROUND(P339*H339,2)</f>
        <v>0</v>
      </c>
      <c r="L339" s="202"/>
      <c r="M339" s="36"/>
      <c r="N339" s="203" t="s">
        <v>1</v>
      </c>
      <c r="O339" s="204" t="s">
        <v>37</v>
      </c>
      <c r="P339" s="205">
        <f>I339+J339</f>
        <v>0</v>
      </c>
      <c r="Q339" s="205">
        <f>ROUND(I339*H339,2)</f>
        <v>0</v>
      </c>
      <c r="R339" s="205">
        <f>ROUND(J339*H339,2)</f>
        <v>0</v>
      </c>
      <c r="S339" s="72"/>
      <c r="T339" s="206">
        <f>S339*H339</f>
        <v>0</v>
      </c>
      <c r="U339" s="206">
        <v>2.0140000000000002E-2</v>
      </c>
      <c r="V339" s="206">
        <f>U339*H339</f>
        <v>0.38529834000000002</v>
      </c>
      <c r="W339" s="206">
        <v>0</v>
      </c>
      <c r="X339" s="207">
        <f>W339*H339</f>
        <v>0</v>
      </c>
      <c r="Y339" s="31"/>
      <c r="Z339" s="31"/>
      <c r="AA339" s="31"/>
      <c r="AB339" s="31"/>
      <c r="AC339" s="31"/>
      <c r="AD339" s="31"/>
      <c r="AE339" s="31"/>
      <c r="AR339" s="208" t="s">
        <v>168</v>
      </c>
      <c r="AT339" s="208" t="s">
        <v>164</v>
      </c>
      <c r="AU339" s="208" t="s">
        <v>169</v>
      </c>
      <c r="AY339" s="14" t="s">
        <v>162</v>
      </c>
      <c r="BE339" s="209">
        <f>IF(O339="základná",K339,0)</f>
        <v>0</v>
      </c>
      <c r="BF339" s="209">
        <f>IF(O339="znížená",K339,0)</f>
        <v>0</v>
      </c>
      <c r="BG339" s="209">
        <f>IF(O339="zákl. prenesená",K339,0)</f>
        <v>0</v>
      </c>
      <c r="BH339" s="209">
        <f>IF(O339="zníž. prenesená",K339,0)</f>
        <v>0</v>
      </c>
      <c r="BI339" s="209">
        <f>IF(O339="nulová",K339,0)</f>
        <v>0</v>
      </c>
      <c r="BJ339" s="14" t="s">
        <v>169</v>
      </c>
      <c r="BK339" s="209">
        <f>ROUND(P339*H339,2)</f>
        <v>0</v>
      </c>
      <c r="BL339" s="14" t="s">
        <v>168</v>
      </c>
      <c r="BM339" s="208" t="s">
        <v>504</v>
      </c>
    </row>
    <row r="340" spans="1:65" s="2" customFormat="1">
      <c r="A340" s="31"/>
      <c r="B340" s="32"/>
      <c r="C340" s="33"/>
      <c r="D340" s="210" t="s">
        <v>170</v>
      </c>
      <c r="E340" s="33"/>
      <c r="F340" s="211" t="s">
        <v>503</v>
      </c>
      <c r="G340" s="33"/>
      <c r="H340" s="33"/>
      <c r="I340" s="212"/>
      <c r="J340" s="212"/>
      <c r="K340" s="33"/>
      <c r="L340" s="33"/>
      <c r="M340" s="36"/>
      <c r="N340" s="213"/>
      <c r="O340" s="214"/>
      <c r="P340" s="72"/>
      <c r="Q340" s="72"/>
      <c r="R340" s="72"/>
      <c r="S340" s="72"/>
      <c r="T340" s="72"/>
      <c r="U340" s="72"/>
      <c r="V340" s="72"/>
      <c r="W340" s="72"/>
      <c r="X340" s="73"/>
      <c r="Y340" s="31"/>
      <c r="Z340" s="31"/>
      <c r="AA340" s="31"/>
      <c r="AB340" s="31"/>
      <c r="AC340" s="31"/>
      <c r="AD340" s="31"/>
      <c r="AE340" s="31"/>
      <c r="AT340" s="14" t="s">
        <v>170</v>
      </c>
      <c r="AU340" s="14" t="s">
        <v>169</v>
      </c>
    </row>
    <row r="341" spans="1:65" s="2" customFormat="1" ht="16.5" customHeight="1">
      <c r="A341" s="31"/>
      <c r="B341" s="32"/>
      <c r="C341" s="195" t="s">
        <v>505</v>
      </c>
      <c r="D341" s="195" t="s">
        <v>164</v>
      </c>
      <c r="E341" s="196" t="s">
        <v>506</v>
      </c>
      <c r="F341" s="197" t="s">
        <v>507</v>
      </c>
      <c r="G341" s="198" t="s">
        <v>232</v>
      </c>
      <c r="H341" s="199">
        <v>3600</v>
      </c>
      <c r="I341" s="200"/>
      <c r="J341" s="200"/>
      <c r="K341" s="201">
        <f>ROUND(P341*H341,2)</f>
        <v>0</v>
      </c>
      <c r="L341" s="202"/>
      <c r="M341" s="36"/>
      <c r="N341" s="203" t="s">
        <v>1</v>
      </c>
      <c r="O341" s="204" t="s">
        <v>37</v>
      </c>
      <c r="P341" s="205">
        <f>I341+J341</f>
        <v>0</v>
      </c>
      <c r="Q341" s="205">
        <f>ROUND(I341*H341,2)</f>
        <v>0</v>
      </c>
      <c r="R341" s="205">
        <f>ROUND(J341*H341,2)</f>
        <v>0</v>
      </c>
      <c r="S341" s="72"/>
      <c r="T341" s="206">
        <f>S341*H341</f>
        <v>0</v>
      </c>
      <c r="U341" s="206">
        <v>0</v>
      </c>
      <c r="V341" s="206">
        <f>U341*H341</f>
        <v>0</v>
      </c>
      <c r="W341" s="206">
        <v>0</v>
      </c>
      <c r="X341" s="207">
        <f>W341*H341</f>
        <v>0</v>
      </c>
      <c r="Y341" s="31"/>
      <c r="Z341" s="31"/>
      <c r="AA341" s="31"/>
      <c r="AB341" s="31"/>
      <c r="AC341" s="31"/>
      <c r="AD341" s="31"/>
      <c r="AE341" s="31"/>
      <c r="AR341" s="208" t="s">
        <v>168</v>
      </c>
      <c r="AT341" s="208" t="s">
        <v>164</v>
      </c>
      <c r="AU341" s="208" t="s">
        <v>169</v>
      </c>
      <c r="AY341" s="14" t="s">
        <v>162</v>
      </c>
      <c r="BE341" s="209">
        <f>IF(O341="základná",K341,0)</f>
        <v>0</v>
      </c>
      <c r="BF341" s="209">
        <f>IF(O341="znížená",K341,0)</f>
        <v>0</v>
      </c>
      <c r="BG341" s="209">
        <f>IF(O341="zákl. prenesená",K341,0)</f>
        <v>0</v>
      </c>
      <c r="BH341" s="209">
        <f>IF(O341="zníž. prenesená",K341,0)</f>
        <v>0</v>
      </c>
      <c r="BI341" s="209">
        <f>IF(O341="nulová",K341,0)</f>
        <v>0</v>
      </c>
      <c r="BJ341" s="14" t="s">
        <v>169</v>
      </c>
      <c r="BK341" s="209">
        <f>ROUND(P341*H341,2)</f>
        <v>0</v>
      </c>
      <c r="BL341" s="14" t="s">
        <v>168</v>
      </c>
      <c r="BM341" s="208" t="s">
        <v>508</v>
      </c>
    </row>
    <row r="342" spans="1:65" s="2" customFormat="1">
      <c r="A342" s="31"/>
      <c r="B342" s="32"/>
      <c r="C342" s="33"/>
      <c r="D342" s="210" t="s">
        <v>170</v>
      </c>
      <c r="E342" s="33"/>
      <c r="F342" s="211" t="s">
        <v>507</v>
      </c>
      <c r="G342" s="33"/>
      <c r="H342" s="33"/>
      <c r="I342" s="212"/>
      <c r="J342" s="212"/>
      <c r="K342" s="33"/>
      <c r="L342" s="33"/>
      <c r="M342" s="36"/>
      <c r="N342" s="213"/>
      <c r="O342" s="214"/>
      <c r="P342" s="72"/>
      <c r="Q342" s="72"/>
      <c r="R342" s="72"/>
      <c r="S342" s="72"/>
      <c r="T342" s="72"/>
      <c r="U342" s="72"/>
      <c r="V342" s="72"/>
      <c r="W342" s="72"/>
      <c r="X342" s="73"/>
      <c r="Y342" s="31"/>
      <c r="Z342" s="31"/>
      <c r="AA342" s="31"/>
      <c r="AB342" s="31"/>
      <c r="AC342" s="31"/>
      <c r="AD342" s="31"/>
      <c r="AE342" s="31"/>
      <c r="AT342" s="14" t="s">
        <v>170</v>
      </c>
      <c r="AU342" s="14" t="s">
        <v>169</v>
      </c>
    </row>
    <row r="343" spans="1:65" s="2" customFormat="1" ht="33" customHeight="1">
      <c r="A343" s="31"/>
      <c r="B343" s="32"/>
      <c r="C343" s="215" t="s">
        <v>509</v>
      </c>
      <c r="D343" s="215" t="s">
        <v>195</v>
      </c>
      <c r="E343" s="216" t="s">
        <v>510</v>
      </c>
      <c r="F343" s="217" t="s">
        <v>511</v>
      </c>
      <c r="G343" s="218" t="s">
        <v>232</v>
      </c>
      <c r="H343" s="219">
        <v>3636</v>
      </c>
      <c r="I343" s="220"/>
      <c r="J343" s="221"/>
      <c r="K343" s="222">
        <f>ROUND(P343*H343,2)</f>
        <v>0</v>
      </c>
      <c r="L343" s="221"/>
      <c r="M343" s="223"/>
      <c r="N343" s="224" t="s">
        <v>1</v>
      </c>
      <c r="O343" s="204" t="s">
        <v>37</v>
      </c>
      <c r="P343" s="205">
        <f>I343+J343</f>
        <v>0</v>
      </c>
      <c r="Q343" s="205">
        <f>ROUND(I343*H343,2)</f>
        <v>0</v>
      </c>
      <c r="R343" s="205">
        <f>ROUND(J343*H343,2)</f>
        <v>0</v>
      </c>
      <c r="S343" s="72"/>
      <c r="T343" s="206">
        <f>S343*H343</f>
        <v>0</v>
      </c>
      <c r="U343" s="206">
        <v>1.4999999999999999E-4</v>
      </c>
      <c r="V343" s="206">
        <f>U343*H343</f>
        <v>0.5454</v>
      </c>
      <c r="W343" s="206">
        <v>0</v>
      </c>
      <c r="X343" s="207">
        <f>W343*H343</f>
        <v>0</v>
      </c>
      <c r="Y343" s="31"/>
      <c r="Z343" s="31"/>
      <c r="AA343" s="31"/>
      <c r="AB343" s="31"/>
      <c r="AC343" s="31"/>
      <c r="AD343" s="31"/>
      <c r="AE343" s="31"/>
      <c r="AR343" s="208" t="s">
        <v>180</v>
      </c>
      <c r="AT343" s="208" t="s">
        <v>195</v>
      </c>
      <c r="AU343" s="208" t="s">
        <v>169</v>
      </c>
      <c r="AY343" s="14" t="s">
        <v>162</v>
      </c>
      <c r="BE343" s="209">
        <f>IF(O343="základná",K343,0)</f>
        <v>0</v>
      </c>
      <c r="BF343" s="209">
        <f>IF(O343="znížená",K343,0)</f>
        <v>0</v>
      </c>
      <c r="BG343" s="209">
        <f>IF(O343="zákl. prenesená",K343,0)</f>
        <v>0</v>
      </c>
      <c r="BH343" s="209">
        <f>IF(O343="zníž. prenesená",K343,0)</f>
        <v>0</v>
      </c>
      <c r="BI343" s="209">
        <f>IF(O343="nulová",K343,0)</f>
        <v>0</v>
      </c>
      <c r="BJ343" s="14" t="s">
        <v>169</v>
      </c>
      <c r="BK343" s="209">
        <f>ROUND(P343*H343,2)</f>
        <v>0</v>
      </c>
      <c r="BL343" s="14" t="s">
        <v>168</v>
      </c>
      <c r="BM343" s="208" t="s">
        <v>512</v>
      </c>
    </row>
    <row r="344" spans="1:65" s="2" customFormat="1" ht="19.5">
      <c r="A344" s="31"/>
      <c r="B344" s="32"/>
      <c r="C344" s="33"/>
      <c r="D344" s="210" t="s">
        <v>170</v>
      </c>
      <c r="E344" s="33"/>
      <c r="F344" s="211" t="s">
        <v>511</v>
      </c>
      <c r="G344" s="33"/>
      <c r="H344" s="33"/>
      <c r="I344" s="212"/>
      <c r="J344" s="212"/>
      <c r="K344" s="33"/>
      <c r="L344" s="33"/>
      <c r="M344" s="36"/>
      <c r="N344" s="213"/>
      <c r="O344" s="214"/>
      <c r="P344" s="72"/>
      <c r="Q344" s="72"/>
      <c r="R344" s="72"/>
      <c r="S344" s="72"/>
      <c r="T344" s="72"/>
      <c r="U344" s="72"/>
      <c r="V344" s="72"/>
      <c r="W344" s="72"/>
      <c r="X344" s="73"/>
      <c r="Y344" s="31"/>
      <c r="Z344" s="31"/>
      <c r="AA344" s="31"/>
      <c r="AB344" s="31"/>
      <c r="AC344" s="31"/>
      <c r="AD344" s="31"/>
      <c r="AE344" s="31"/>
      <c r="AT344" s="14" t="s">
        <v>170</v>
      </c>
      <c r="AU344" s="14" t="s">
        <v>169</v>
      </c>
    </row>
    <row r="345" spans="1:65" s="2" customFormat="1" ht="24.2" customHeight="1">
      <c r="A345" s="31"/>
      <c r="B345" s="32"/>
      <c r="C345" s="195" t="s">
        <v>513</v>
      </c>
      <c r="D345" s="195" t="s">
        <v>164</v>
      </c>
      <c r="E345" s="196" t="s">
        <v>514</v>
      </c>
      <c r="F345" s="197" t="s">
        <v>515</v>
      </c>
      <c r="G345" s="198" t="s">
        <v>167</v>
      </c>
      <c r="H345" s="199">
        <v>376.8</v>
      </c>
      <c r="I345" s="200"/>
      <c r="J345" s="200"/>
      <c r="K345" s="201">
        <f>ROUND(P345*H345,2)</f>
        <v>0</v>
      </c>
      <c r="L345" s="202"/>
      <c r="M345" s="36"/>
      <c r="N345" s="203" t="s">
        <v>1</v>
      </c>
      <c r="O345" s="204" t="s">
        <v>37</v>
      </c>
      <c r="P345" s="205">
        <f>I345+J345</f>
        <v>0</v>
      </c>
      <c r="Q345" s="205">
        <f>ROUND(I345*H345,2)</f>
        <v>0</v>
      </c>
      <c r="R345" s="205">
        <f>ROUND(J345*H345,2)</f>
        <v>0</v>
      </c>
      <c r="S345" s="72"/>
      <c r="T345" s="206">
        <f>S345*H345</f>
        <v>0</v>
      </c>
      <c r="U345" s="206">
        <v>0</v>
      </c>
      <c r="V345" s="206">
        <f>U345*H345</f>
        <v>0</v>
      </c>
      <c r="W345" s="206">
        <v>0</v>
      </c>
      <c r="X345" s="207">
        <f>W345*H345</f>
        <v>0</v>
      </c>
      <c r="Y345" s="31"/>
      <c r="Z345" s="31"/>
      <c r="AA345" s="31"/>
      <c r="AB345" s="31"/>
      <c r="AC345" s="31"/>
      <c r="AD345" s="31"/>
      <c r="AE345" s="31"/>
      <c r="AR345" s="208" t="s">
        <v>168</v>
      </c>
      <c r="AT345" s="208" t="s">
        <v>164</v>
      </c>
      <c r="AU345" s="208" t="s">
        <v>169</v>
      </c>
      <c r="AY345" s="14" t="s">
        <v>162</v>
      </c>
      <c r="BE345" s="209">
        <f>IF(O345="základná",K345,0)</f>
        <v>0</v>
      </c>
      <c r="BF345" s="209">
        <f>IF(O345="znížená",K345,0)</f>
        <v>0</v>
      </c>
      <c r="BG345" s="209">
        <f>IF(O345="zákl. prenesená",K345,0)</f>
        <v>0</v>
      </c>
      <c r="BH345" s="209">
        <f>IF(O345="zníž. prenesená",K345,0)</f>
        <v>0</v>
      </c>
      <c r="BI345" s="209">
        <f>IF(O345="nulová",K345,0)</f>
        <v>0</v>
      </c>
      <c r="BJ345" s="14" t="s">
        <v>169</v>
      </c>
      <c r="BK345" s="209">
        <f>ROUND(P345*H345,2)</f>
        <v>0</v>
      </c>
      <c r="BL345" s="14" t="s">
        <v>168</v>
      </c>
      <c r="BM345" s="208" t="s">
        <v>516</v>
      </c>
    </row>
    <row r="346" spans="1:65" s="2" customFormat="1" ht="19.5">
      <c r="A346" s="31"/>
      <c r="B346" s="32"/>
      <c r="C346" s="33"/>
      <c r="D346" s="210" t="s">
        <v>170</v>
      </c>
      <c r="E346" s="33"/>
      <c r="F346" s="211" t="s">
        <v>517</v>
      </c>
      <c r="G346" s="33"/>
      <c r="H346" s="33"/>
      <c r="I346" s="212"/>
      <c r="J346" s="212"/>
      <c r="K346" s="33"/>
      <c r="L346" s="33"/>
      <c r="M346" s="36"/>
      <c r="N346" s="213"/>
      <c r="O346" s="214"/>
      <c r="P346" s="72"/>
      <c r="Q346" s="72"/>
      <c r="R346" s="72"/>
      <c r="S346" s="72"/>
      <c r="T346" s="72"/>
      <c r="U346" s="72"/>
      <c r="V346" s="72"/>
      <c r="W346" s="72"/>
      <c r="X346" s="73"/>
      <c r="Y346" s="31"/>
      <c r="Z346" s="31"/>
      <c r="AA346" s="31"/>
      <c r="AB346" s="31"/>
      <c r="AC346" s="31"/>
      <c r="AD346" s="31"/>
      <c r="AE346" s="31"/>
      <c r="AT346" s="14" t="s">
        <v>170</v>
      </c>
      <c r="AU346" s="14" t="s">
        <v>169</v>
      </c>
    </row>
    <row r="347" spans="1:65" s="2" customFormat="1" ht="24.2" customHeight="1">
      <c r="A347" s="31"/>
      <c r="B347" s="32"/>
      <c r="C347" s="215" t="s">
        <v>518</v>
      </c>
      <c r="D347" s="215" t="s">
        <v>195</v>
      </c>
      <c r="E347" s="216" t="s">
        <v>519</v>
      </c>
      <c r="F347" s="217" t="s">
        <v>520</v>
      </c>
      <c r="G347" s="218" t="s">
        <v>521</v>
      </c>
      <c r="H347" s="219">
        <v>77.620999999999995</v>
      </c>
      <c r="I347" s="220"/>
      <c r="J347" s="221"/>
      <c r="K347" s="222">
        <f>ROUND(P347*H347,2)</f>
        <v>0</v>
      </c>
      <c r="L347" s="221"/>
      <c r="M347" s="223"/>
      <c r="N347" s="224" t="s">
        <v>1</v>
      </c>
      <c r="O347" s="204" t="s">
        <v>37</v>
      </c>
      <c r="P347" s="205">
        <f>I347+J347</f>
        <v>0</v>
      </c>
      <c r="Q347" s="205">
        <f>ROUND(I347*H347,2)</f>
        <v>0</v>
      </c>
      <c r="R347" s="205">
        <f>ROUND(J347*H347,2)</f>
        <v>0</v>
      </c>
      <c r="S347" s="72"/>
      <c r="T347" s="206">
        <f>S347*H347</f>
        <v>0</v>
      </c>
      <c r="U347" s="206">
        <v>1E-3</v>
      </c>
      <c r="V347" s="206">
        <f>U347*H347</f>
        <v>7.7620999999999996E-2</v>
      </c>
      <c r="W347" s="206">
        <v>0</v>
      </c>
      <c r="X347" s="207">
        <f>W347*H347</f>
        <v>0</v>
      </c>
      <c r="Y347" s="31"/>
      <c r="Z347" s="31"/>
      <c r="AA347" s="31"/>
      <c r="AB347" s="31"/>
      <c r="AC347" s="31"/>
      <c r="AD347" s="31"/>
      <c r="AE347" s="31"/>
      <c r="AR347" s="208" t="s">
        <v>180</v>
      </c>
      <c r="AT347" s="208" t="s">
        <v>195</v>
      </c>
      <c r="AU347" s="208" t="s">
        <v>169</v>
      </c>
      <c r="AY347" s="14" t="s">
        <v>162</v>
      </c>
      <c r="BE347" s="209">
        <f>IF(O347="základná",K347,0)</f>
        <v>0</v>
      </c>
      <c r="BF347" s="209">
        <f>IF(O347="znížená",K347,0)</f>
        <v>0</v>
      </c>
      <c r="BG347" s="209">
        <f>IF(O347="zákl. prenesená",K347,0)</f>
        <v>0</v>
      </c>
      <c r="BH347" s="209">
        <f>IF(O347="zníž. prenesená",K347,0)</f>
        <v>0</v>
      </c>
      <c r="BI347" s="209">
        <f>IF(O347="nulová",K347,0)</f>
        <v>0</v>
      </c>
      <c r="BJ347" s="14" t="s">
        <v>169</v>
      </c>
      <c r="BK347" s="209">
        <f>ROUND(P347*H347,2)</f>
        <v>0</v>
      </c>
      <c r="BL347" s="14" t="s">
        <v>168</v>
      </c>
      <c r="BM347" s="208" t="s">
        <v>522</v>
      </c>
    </row>
    <row r="348" spans="1:65" s="2" customFormat="1" ht="19.5">
      <c r="A348" s="31"/>
      <c r="B348" s="32"/>
      <c r="C348" s="33"/>
      <c r="D348" s="210" t="s">
        <v>170</v>
      </c>
      <c r="E348" s="33"/>
      <c r="F348" s="211" t="s">
        <v>520</v>
      </c>
      <c r="G348" s="33"/>
      <c r="H348" s="33"/>
      <c r="I348" s="212"/>
      <c r="J348" s="212"/>
      <c r="K348" s="33"/>
      <c r="L348" s="33"/>
      <c r="M348" s="36"/>
      <c r="N348" s="213"/>
      <c r="O348" s="214"/>
      <c r="P348" s="72"/>
      <c r="Q348" s="72"/>
      <c r="R348" s="72"/>
      <c r="S348" s="72"/>
      <c r="T348" s="72"/>
      <c r="U348" s="72"/>
      <c r="V348" s="72"/>
      <c r="W348" s="72"/>
      <c r="X348" s="73"/>
      <c r="Y348" s="31"/>
      <c r="Z348" s="31"/>
      <c r="AA348" s="31"/>
      <c r="AB348" s="31"/>
      <c r="AC348" s="31"/>
      <c r="AD348" s="31"/>
      <c r="AE348" s="31"/>
      <c r="AT348" s="14" t="s">
        <v>170</v>
      </c>
      <c r="AU348" s="14" t="s">
        <v>169</v>
      </c>
    </row>
    <row r="349" spans="1:65" s="2" customFormat="1" ht="24.2" customHeight="1">
      <c r="A349" s="31"/>
      <c r="B349" s="32"/>
      <c r="C349" s="195" t="s">
        <v>523</v>
      </c>
      <c r="D349" s="195" t="s">
        <v>164</v>
      </c>
      <c r="E349" s="196" t="s">
        <v>524</v>
      </c>
      <c r="F349" s="197" t="s">
        <v>525</v>
      </c>
      <c r="G349" s="198" t="s">
        <v>167</v>
      </c>
      <c r="H349" s="199">
        <v>376.8</v>
      </c>
      <c r="I349" s="200"/>
      <c r="J349" s="200"/>
      <c r="K349" s="201">
        <f>ROUND(P349*H349,2)</f>
        <v>0</v>
      </c>
      <c r="L349" s="202"/>
      <c r="M349" s="36"/>
      <c r="N349" s="203" t="s">
        <v>1</v>
      </c>
      <c r="O349" s="204" t="s">
        <v>37</v>
      </c>
      <c r="P349" s="205">
        <f>I349+J349</f>
        <v>0</v>
      </c>
      <c r="Q349" s="205">
        <f>ROUND(I349*H349,2)</f>
        <v>0</v>
      </c>
      <c r="R349" s="205">
        <f>ROUND(J349*H349,2)</f>
        <v>0</v>
      </c>
      <c r="S349" s="72"/>
      <c r="T349" s="206">
        <f>S349*H349</f>
        <v>0</v>
      </c>
      <c r="U349" s="206">
        <v>0</v>
      </c>
      <c r="V349" s="206">
        <f>U349*H349</f>
        <v>0</v>
      </c>
      <c r="W349" s="206">
        <v>0</v>
      </c>
      <c r="X349" s="207">
        <f>W349*H349</f>
        <v>0</v>
      </c>
      <c r="Y349" s="31"/>
      <c r="Z349" s="31"/>
      <c r="AA349" s="31"/>
      <c r="AB349" s="31"/>
      <c r="AC349" s="31"/>
      <c r="AD349" s="31"/>
      <c r="AE349" s="31"/>
      <c r="AR349" s="208" t="s">
        <v>168</v>
      </c>
      <c r="AT349" s="208" t="s">
        <v>164</v>
      </c>
      <c r="AU349" s="208" t="s">
        <v>169</v>
      </c>
      <c r="AY349" s="14" t="s">
        <v>162</v>
      </c>
      <c r="BE349" s="209">
        <f>IF(O349="základná",K349,0)</f>
        <v>0</v>
      </c>
      <c r="BF349" s="209">
        <f>IF(O349="znížená",K349,0)</f>
        <v>0</v>
      </c>
      <c r="BG349" s="209">
        <f>IF(O349="zákl. prenesená",K349,0)</f>
        <v>0</v>
      </c>
      <c r="BH349" s="209">
        <f>IF(O349="zníž. prenesená",K349,0)</f>
        <v>0</v>
      </c>
      <c r="BI349" s="209">
        <f>IF(O349="nulová",K349,0)</f>
        <v>0</v>
      </c>
      <c r="BJ349" s="14" t="s">
        <v>169</v>
      </c>
      <c r="BK349" s="209">
        <f>ROUND(P349*H349,2)</f>
        <v>0</v>
      </c>
      <c r="BL349" s="14" t="s">
        <v>168</v>
      </c>
      <c r="BM349" s="208" t="s">
        <v>526</v>
      </c>
    </row>
    <row r="350" spans="1:65" s="2" customFormat="1" ht="19.5">
      <c r="A350" s="31"/>
      <c r="B350" s="32"/>
      <c r="C350" s="33"/>
      <c r="D350" s="210" t="s">
        <v>170</v>
      </c>
      <c r="E350" s="33"/>
      <c r="F350" s="211" t="s">
        <v>527</v>
      </c>
      <c r="G350" s="33"/>
      <c r="H350" s="33"/>
      <c r="I350" s="212"/>
      <c r="J350" s="212"/>
      <c r="K350" s="33"/>
      <c r="L350" s="33"/>
      <c r="M350" s="36"/>
      <c r="N350" s="213"/>
      <c r="O350" s="214"/>
      <c r="P350" s="72"/>
      <c r="Q350" s="72"/>
      <c r="R350" s="72"/>
      <c r="S350" s="72"/>
      <c r="T350" s="72"/>
      <c r="U350" s="72"/>
      <c r="V350" s="72"/>
      <c r="W350" s="72"/>
      <c r="X350" s="73"/>
      <c r="Y350" s="31"/>
      <c r="Z350" s="31"/>
      <c r="AA350" s="31"/>
      <c r="AB350" s="31"/>
      <c r="AC350" s="31"/>
      <c r="AD350" s="31"/>
      <c r="AE350" s="31"/>
      <c r="AT350" s="14" t="s">
        <v>170</v>
      </c>
      <c r="AU350" s="14" t="s">
        <v>169</v>
      </c>
    </row>
    <row r="351" spans="1:65" s="2" customFormat="1" ht="16.5" customHeight="1">
      <c r="A351" s="31"/>
      <c r="B351" s="32"/>
      <c r="C351" s="195" t="s">
        <v>344</v>
      </c>
      <c r="D351" s="195" t="s">
        <v>164</v>
      </c>
      <c r="E351" s="196" t="s">
        <v>528</v>
      </c>
      <c r="F351" s="197" t="s">
        <v>529</v>
      </c>
      <c r="G351" s="198" t="s">
        <v>167</v>
      </c>
      <c r="H351" s="199">
        <v>376.81</v>
      </c>
      <c r="I351" s="200"/>
      <c r="J351" s="200"/>
      <c r="K351" s="201">
        <f>ROUND(P351*H351,2)</f>
        <v>0</v>
      </c>
      <c r="L351" s="202"/>
      <c r="M351" s="36"/>
      <c r="N351" s="203" t="s">
        <v>1</v>
      </c>
      <c r="O351" s="204" t="s">
        <v>37</v>
      </c>
      <c r="P351" s="205">
        <f>I351+J351</f>
        <v>0</v>
      </c>
      <c r="Q351" s="205">
        <f>ROUND(I351*H351,2)</f>
        <v>0</v>
      </c>
      <c r="R351" s="205">
        <f>ROUND(J351*H351,2)</f>
        <v>0</v>
      </c>
      <c r="S351" s="72"/>
      <c r="T351" s="206">
        <f>S351*H351</f>
        <v>0</v>
      </c>
      <c r="U351" s="206">
        <v>6.93E-2</v>
      </c>
      <c r="V351" s="206">
        <f>U351*H351</f>
        <v>26.112933000000002</v>
      </c>
      <c r="W351" s="206">
        <v>0</v>
      </c>
      <c r="X351" s="207">
        <f>W351*H351</f>
        <v>0</v>
      </c>
      <c r="Y351" s="31"/>
      <c r="Z351" s="31"/>
      <c r="AA351" s="31"/>
      <c r="AB351" s="31"/>
      <c r="AC351" s="31"/>
      <c r="AD351" s="31"/>
      <c r="AE351" s="31"/>
      <c r="AR351" s="208" t="s">
        <v>168</v>
      </c>
      <c r="AT351" s="208" t="s">
        <v>164</v>
      </c>
      <c r="AU351" s="208" t="s">
        <v>169</v>
      </c>
      <c r="AY351" s="14" t="s">
        <v>162</v>
      </c>
      <c r="BE351" s="209">
        <f>IF(O351="základná",K351,0)</f>
        <v>0</v>
      </c>
      <c r="BF351" s="209">
        <f>IF(O351="znížená",K351,0)</f>
        <v>0</v>
      </c>
      <c r="BG351" s="209">
        <f>IF(O351="zákl. prenesená",K351,0)</f>
        <v>0</v>
      </c>
      <c r="BH351" s="209">
        <f>IF(O351="zníž. prenesená",K351,0)</f>
        <v>0</v>
      </c>
      <c r="BI351" s="209">
        <f>IF(O351="nulová",K351,0)</f>
        <v>0</v>
      </c>
      <c r="BJ351" s="14" t="s">
        <v>169</v>
      </c>
      <c r="BK351" s="209">
        <f>ROUND(P351*H351,2)</f>
        <v>0</v>
      </c>
      <c r="BL351" s="14" t="s">
        <v>168</v>
      </c>
      <c r="BM351" s="208" t="s">
        <v>530</v>
      </c>
    </row>
    <row r="352" spans="1:65" s="2" customFormat="1">
      <c r="A352" s="31"/>
      <c r="B352" s="32"/>
      <c r="C352" s="33"/>
      <c r="D352" s="210" t="s">
        <v>170</v>
      </c>
      <c r="E352" s="33"/>
      <c r="F352" s="211" t="s">
        <v>529</v>
      </c>
      <c r="G352" s="33"/>
      <c r="H352" s="33"/>
      <c r="I352" s="212"/>
      <c r="J352" s="212"/>
      <c r="K352" s="33"/>
      <c r="L352" s="33"/>
      <c r="M352" s="36"/>
      <c r="N352" s="213"/>
      <c r="O352" s="214"/>
      <c r="P352" s="72"/>
      <c r="Q352" s="72"/>
      <c r="R352" s="72"/>
      <c r="S352" s="72"/>
      <c r="T352" s="72"/>
      <c r="U352" s="72"/>
      <c r="V352" s="72"/>
      <c r="W352" s="72"/>
      <c r="X352" s="73"/>
      <c r="Y352" s="31"/>
      <c r="Z352" s="31"/>
      <c r="AA352" s="31"/>
      <c r="AB352" s="31"/>
      <c r="AC352" s="31"/>
      <c r="AD352" s="31"/>
      <c r="AE352" s="31"/>
      <c r="AT352" s="14" t="s">
        <v>170</v>
      </c>
      <c r="AU352" s="14" t="s">
        <v>169</v>
      </c>
    </row>
    <row r="353" spans="1:65" s="2" customFormat="1" ht="24.2" customHeight="1">
      <c r="A353" s="31"/>
      <c r="B353" s="32"/>
      <c r="C353" s="195" t="s">
        <v>531</v>
      </c>
      <c r="D353" s="195" t="s">
        <v>164</v>
      </c>
      <c r="E353" s="196" t="s">
        <v>532</v>
      </c>
      <c r="F353" s="197" t="s">
        <v>533</v>
      </c>
      <c r="G353" s="198" t="s">
        <v>167</v>
      </c>
      <c r="H353" s="199">
        <v>171.32</v>
      </c>
      <c r="I353" s="200"/>
      <c r="J353" s="200"/>
      <c r="K353" s="201">
        <f>ROUND(P353*H353,2)</f>
        <v>0</v>
      </c>
      <c r="L353" s="202"/>
      <c r="M353" s="36"/>
      <c r="N353" s="203" t="s">
        <v>1</v>
      </c>
      <c r="O353" s="204" t="s">
        <v>37</v>
      </c>
      <c r="P353" s="205">
        <f>I353+J353</f>
        <v>0</v>
      </c>
      <c r="Q353" s="205">
        <f>ROUND(I353*H353,2)</f>
        <v>0</v>
      </c>
      <c r="R353" s="205">
        <f>ROUND(J353*H353,2)</f>
        <v>0</v>
      </c>
      <c r="S353" s="72"/>
      <c r="T353" s="206">
        <f>S353*H353</f>
        <v>0</v>
      </c>
      <c r="U353" s="206">
        <v>0.1386</v>
      </c>
      <c r="V353" s="206">
        <f>U353*H353</f>
        <v>23.744951999999998</v>
      </c>
      <c r="W353" s="206">
        <v>0</v>
      </c>
      <c r="X353" s="207">
        <f>W353*H353</f>
        <v>0</v>
      </c>
      <c r="Y353" s="31"/>
      <c r="Z353" s="31"/>
      <c r="AA353" s="31"/>
      <c r="AB353" s="31"/>
      <c r="AC353" s="31"/>
      <c r="AD353" s="31"/>
      <c r="AE353" s="31"/>
      <c r="AR353" s="208" t="s">
        <v>168</v>
      </c>
      <c r="AT353" s="208" t="s">
        <v>164</v>
      </c>
      <c r="AU353" s="208" t="s">
        <v>169</v>
      </c>
      <c r="AY353" s="14" t="s">
        <v>162</v>
      </c>
      <c r="BE353" s="209">
        <f>IF(O353="základná",K353,0)</f>
        <v>0</v>
      </c>
      <c r="BF353" s="209">
        <f>IF(O353="znížená",K353,0)</f>
        <v>0</v>
      </c>
      <c r="BG353" s="209">
        <f>IF(O353="zákl. prenesená",K353,0)</f>
        <v>0</v>
      </c>
      <c r="BH353" s="209">
        <f>IF(O353="zníž. prenesená",K353,0)</f>
        <v>0</v>
      </c>
      <c r="BI353" s="209">
        <f>IF(O353="nulová",K353,0)</f>
        <v>0</v>
      </c>
      <c r="BJ353" s="14" t="s">
        <v>169</v>
      </c>
      <c r="BK353" s="209">
        <f>ROUND(P353*H353,2)</f>
        <v>0</v>
      </c>
      <c r="BL353" s="14" t="s">
        <v>168</v>
      </c>
      <c r="BM353" s="208" t="s">
        <v>534</v>
      </c>
    </row>
    <row r="354" spans="1:65" s="2" customFormat="1">
      <c r="A354" s="31"/>
      <c r="B354" s="32"/>
      <c r="C354" s="33"/>
      <c r="D354" s="210" t="s">
        <v>170</v>
      </c>
      <c r="E354" s="33"/>
      <c r="F354" s="211" t="s">
        <v>533</v>
      </c>
      <c r="G354" s="33"/>
      <c r="H354" s="33"/>
      <c r="I354" s="212"/>
      <c r="J354" s="212"/>
      <c r="K354" s="33"/>
      <c r="L354" s="33"/>
      <c r="M354" s="36"/>
      <c r="N354" s="213"/>
      <c r="O354" s="214"/>
      <c r="P354" s="72"/>
      <c r="Q354" s="72"/>
      <c r="R354" s="72"/>
      <c r="S354" s="72"/>
      <c r="T354" s="72"/>
      <c r="U354" s="72"/>
      <c r="V354" s="72"/>
      <c r="W354" s="72"/>
      <c r="X354" s="73"/>
      <c r="Y354" s="31"/>
      <c r="Z354" s="31"/>
      <c r="AA354" s="31"/>
      <c r="AB354" s="31"/>
      <c r="AC354" s="31"/>
      <c r="AD354" s="31"/>
      <c r="AE354" s="31"/>
      <c r="AT354" s="14" t="s">
        <v>170</v>
      </c>
      <c r="AU354" s="14" t="s">
        <v>169</v>
      </c>
    </row>
    <row r="355" spans="1:65" s="2" customFormat="1" ht="24.2" customHeight="1">
      <c r="A355" s="31"/>
      <c r="B355" s="32"/>
      <c r="C355" s="195" t="s">
        <v>348</v>
      </c>
      <c r="D355" s="195" t="s">
        <v>164</v>
      </c>
      <c r="E355" s="196" t="s">
        <v>535</v>
      </c>
      <c r="F355" s="197" t="s">
        <v>536</v>
      </c>
      <c r="G355" s="198" t="s">
        <v>167</v>
      </c>
      <c r="H355" s="199">
        <v>162.88999999999999</v>
      </c>
      <c r="I355" s="200"/>
      <c r="J355" s="200"/>
      <c r="K355" s="201">
        <f>ROUND(P355*H355,2)</f>
        <v>0</v>
      </c>
      <c r="L355" s="202"/>
      <c r="M355" s="36"/>
      <c r="N355" s="203" t="s">
        <v>1</v>
      </c>
      <c r="O355" s="204" t="s">
        <v>37</v>
      </c>
      <c r="P355" s="205">
        <f>I355+J355</f>
        <v>0</v>
      </c>
      <c r="Q355" s="205">
        <f>ROUND(I355*H355,2)</f>
        <v>0</v>
      </c>
      <c r="R355" s="205">
        <f>ROUND(J355*H355,2)</f>
        <v>0</v>
      </c>
      <c r="S355" s="72"/>
      <c r="T355" s="206">
        <f>S355*H355</f>
        <v>0</v>
      </c>
      <c r="U355" s="206">
        <v>0.16170000000000001</v>
      </c>
      <c r="V355" s="206">
        <f>U355*H355</f>
        <v>26.339313000000001</v>
      </c>
      <c r="W355" s="206">
        <v>0</v>
      </c>
      <c r="X355" s="207">
        <f>W355*H355</f>
        <v>0</v>
      </c>
      <c r="Y355" s="31"/>
      <c r="Z355" s="31"/>
      <c r="AA355" s="31"/>
      <c r="AB355" s="31"/>
      <c r="AC355" s="31"/>
      <c r="AD355" s="31"/>
      <c r="AE355" s="31"/>
      <c r="AR355" s="208" t="s">
        <v>168</v>
      </c>
      <c r="AT355" s="208" t="s">
        <v>164</v>
      </c>
      <c r="AU355" s="208" t="s">
        <v>169</v>
      </c>
      <c r="AY355" s="14" t="s">
        <v>162</v>
      </c>
      <c r="BE355" s="209">
        <f>IF(O355="základná",K355,0)</f>
        <v>0</v>
      </c>
      <c r="BF355" s="209">
        <f>IF(O355="znížená",K355,0)</f>
        <v>0</v>
      </c>
      <c r="BG355" s="209">
        <f>IF(O355="zákl. prenesená",K355,0)</f>
        <v>0</v>
      </c>
      <c r="BH355" s="209">
        <f>IF(O355="zníž. prenesená",K355,0)</f>
        <v>0</v>
      </c>
      <c r="BI355" s="209">
        <f>IF(O355="nulová",K355,0)</f>
        <v>0</v>
      </c>
      <c r="BJ355" s="14" t="s">
        <v>169</v>
      </c>
      <c r="BK355" s="209">
        <f>ROUND(P355*H355,2)</f>
        <v>0</v>
      </c>
      <c r="BL355" s="14" t="s">
        <v>168</v>
      </c>
      <c r="BM355" s="208" t="s">
        <v>537</v>
      </c>
    </row>
    <row r="356" spans="1:65" s="2" customFormat="1">
      <c r="A356" s="31"/>
      <c r="B356" s="32"/>
      <c r="C356" s="33"/>
      <c r="D356" s="210" t="s">
        <v>170</v>
      </c>
      <c r="E356" s="33"/>
      <c r="F356" s="211" t="s">
        <v>536</v>
      </c>
      <c r="G356" s="33"/>
      <c r="H356" s="33"/>
      <c r="I356" s="212"/>
      <c r="J356" s="212"/>
      <c r="K356" s="33"/>
      <c r="L356" s="33"/>
      <c r="M356" s="36"/>
      <c r="N356" s="213"/>
      <c r="O356" s="214"/>
      <c r="P356" s="72"/>
      <c r="Q356" s="72"/>
      <c r="R356" s="72"/>
      <c r="S356" s="72"/>
      <c r="T356" s="72"/>
      <c r="U356" s="72"/>
      <c r="V356" s="72"/>
      <c r="W356" s="72"/>
      <c r="X356" s="73"/>
      <c r="Y356" s="31"/>
      <c r="Z356" s="31"/>
      <c r="AA356" s="31"/>
      <c r="AB356" s="31"/>
      <c r="AC356" s="31"/>
      <c r="AD356" s="31"/>
      <c r="AE356" s="31"/>
      <c r="AT356" s="14" t="s">
        <v>170</v>
      </c>
      <c r="AU356" s="14" t="s">
        <v>169</v>
      </c>
    </row>
    <row r="357" spans="1:65" s="2" customFormat="1" ht="16.5" customHeight="1">
      <c r="A357" s="31"/>
      <c r="B357" s="32"/>
      <c r="C357" s="195" t="s">
        <v>538</v>
      </c>
      <c r="D357" s="195" t="s">
        <v>164</v>
      </c>
      <c r="E357" s="196" t="s">
        <v>539</v>
      </c>
      <c r="F357" s="197" t="s">
        <v>540</v>
      </c>
      <c r="G357" s="198" t="s">
        <v>167</v>
      </c>
      <c r="H357" s="199">
        <v>433.33199999999999</v>
      </c>
      <c r="I357" s="200"/>
      <c r="J357" s="200"/>
      <c r="K357" s="201">
        <f>ROUND(P357*H357,2)</f>
        <v>0</v>
      </c>
      <c r="L357" s="202"/>
      <c r="M357" s="36"/>
      <c r="N357" s="203" t="s">
        <v>1</v>
      </c>
      <c r="O357" s="204" t="s">
        <v>37</v>
      </c>
      <c r="P357" s="205">
        <f>I357+J357</f>
        <v>0</v>
      </c>
      <c r="Q357" s="205">
        <f>ROUND(I357*H357,2)</f>
        <v>0</v>
      </c>
      <c r="R357" s="205">
        <f>ROUND(J357*H357,2)</f>
        <v>0</v>
      </c>
      <c r="S357" s="72"/>
      <c r="T357" s="206">
        <f>S357*H357</f>
        <v>0</v>
      </c>
      <c r="U357" s="206">
        <v>1.2E-4</v>
      </c>
      <c r="V357" s="206">
        <f>U357*H357</f>
        <v>5.1999839999999999E-2</v>
      </c>
      <c r="W357" s="206">
        <v>0</v>
      </c>
      <c r="X357" s="207">
        <f>W357*H357</f>
        <v>0</v>
      </c>
      <c r="Y357" s="31"/>
      <c r="Z357" s="31"/>
      <c r="AA357" s="31"/>
      <c r="AB357" s="31"/>
      <c r="AC357" s="31"/>
      <c r="AD357" s="31"/>
      <c r="AE357" s="31"/>
      <c r="AR357" s="208" t="s">
        <v>168</v>
      </c>
      <c r="AT357" s="208" t="s">
        <v>164</v>
      </c>
      <c r="AU357" s="208" t="s">
        <v>169</v>
      </c>
      <c r="AY357" s="14" t="s">
        <v>162</v>
      </c>
      <c r="BE357" s="209">
        <f>IF(O357="základná",K357,0)</f>
        <v>0</v>
      </c>
      <c r="BF357" s="209">
        <f>IF(O357="znížená",K357,0)</f>
        <v>0</v>
      </c>
      <c r="BG357" s="209">
        <f>IF(O357="zákl. prenesená",K357,0)</f>
        <v>0</v>
      </c>
      <c r="BH357" s="209">
        <f>IF(O357="zníž. prenesená",K357,0)</f>
        <v>0</v>
      </c>
      <c r="BI357" s="209">
        <f>IF(O357="nulová",K357,0)</f>
        <v>0</v>
      </c>
      <c r="BJ357" s="14" t="s">
        <v>169</v>
      </c>
      <c r="BK357" s="209">
        <f>ROUND(P357*H357,2)</f>
        <v>0</v>
      </c>
      <c r="BL357" s="14" t="s">
        <v>168</v>
      </c>
      <c r="BM357" s="208" t="s">
        <v>541</v>
      </c>
    </row>
    <row r="358" spans="1:65" s="2" customFormat="1">
      <c r="A358" s="31"/>
      <c r="B358" s="32"/>
      <c r="C358" s="33"/>
      <c r="D358" s="210" t="s">
        <v>170</v>
      </c>
      <c r="E358" s="33"/>
      <c r="F358" s="211" t="s">
        <v>540</v>
      </c>
      <c r="G358" s="33"/>
      <c r="H358" s="33"/>
      <c r="I358" s="212"/>
      <c r="J358" s="212"/>
      <c r="K358" s="33"/>
      <c r="L358" s="33"/>
      <c r="M358" s="36"/>
      <c r="N358" s="213"/>
      <c r="O358" s="214"/>
      <c r="P358" s="72"/>
      <c r="Q358" s="72"/>
      <c r="R358" s="72"/>
      <c r="S358" s="72"/>
      <c r="T358" s="72"/>
      <c r="U358" s="72"/>
      <c r="V358" s="72"/>
      <c r="W358" s="72"/>
      <c r="X358" s="73"/>
      <c r="Y358" s="31"/>
      <c r="Z358" s="31"/>
      <c r="AA358" s="31"/>
      <c r="AB358" s="31"/>
      <c r="AC358" s="31"/>
      <c r="AD358" s="31"/>
      <c r="AE358" s="31"/>
      <c r="AT358" s="14" t="s">
        <v>170</v>
      </c>
      <c r="AU358" s="14" t="s">
        <v>169</v>
      </c>
    </row>
    <row r="359" spans="1:65" s="2" customFormat="1" ht="24.2" customHeight="1">
      <c r="A359" s="31"/>
      <c r="B359" s="32"/>
      <c r="C359" s="195" t="s">
        <v>352</v>
      </c>
      <c r="D359" s="195" t="s">
        <v>164</v>
      </c>
      <c r="E359" s="196" t="s">
        <v>542</v>
      </c>
      <c r="F359" s="197" t="s">
        <v>543</v>
      </c>
      <c r="G359" s="198" t="s">
        <v>240</v>
      </c>
      <c r="H359" s="199">
        <v>31</v>
      </c>
      <c r="I359" s="200"/>
      <c r="J359" s="200"/>
      <c r="K359" s="201">
        <f>ROUND(P359*H359,2)</f>
        <v>0</v>
      </c>
      <c r="L359" s="202"/>
      <c r="M359" s="36"/>
      <c r="N359" s="203" t="s">
        <v>1</v>
      </c>
      <c r="O359" s="204" t="s">
        <v>37</v>
      </c>
      <c r="P359" s="205">
        <f>I359+J359</f>
        <v>0</v>
      </c>
      <c r="Q359" s="205">
        <f>ROUND(I359*H359,2)</f>
        <v>0</v>
      </c>
      <c r="R359" s="205">
        <f>ROUND(J359*H359,2)</f>
        <v>0</v>
      </c>
      <c r="S359" s="72"/>
      <c r="T359" s="206">
        <f>S359*H359</f>
        <v>0</v>
      </c>
      <c r="U359" s="206">
        <v>5.9999999999999995E-4</v>
      </c>
      <c r="V359" s="206">
        <f>U359*H359</f>
        <v>1.8599999999999998E-2</v>
      </c>
      <c r="W359" s="206">
        <v>0</v>
      </c>
      <c r="X359" s="207">
        <f>W359*H359</f>
        <v>0</v>
      </c>
      <c r="Y359" s="31"/>
      <c r="Z359" s="31"/>
      <c r="AA359" s="31"/>
      <c r="AB359" s="31"/>
      <c r="AC359" s="31"/>
      <c r="AD359" s="31"/>
      <c r="AE359" s="31"/>
      <c r="AR359" s="208" t="s">
        <v>168</v>
      </c>
      <c r="AT359" s="208" t="s">
        <v>164</v>
      </c>
      <c r="AU359" s="208" t="s">
        <v>169</v>
      </c>
      <c r="AY359" s="14" t="s">
        <v>162</v>
      </c>
      <c r="BE359" s="209">
        <f>IF(O359="základná",K359,0)</f>
        <v>0</v>
      </c>
      <c r="BF359" s="209">
        <f>IF(O359="znížená",K359,0)</f>
        <v>0</v>
      </c>
      <c r="BG359" s="209">
        <f>IF(O359="zákl. prenesená",K359,0)</f>
        <v>0</v>
      </c>
      <c r="BH359" s="209">
        <f>IF(O359="zníž. prenesená",K359,0)</f>
        <v>0</v>
      </c>
      <c r="BI359" s="209">
        <f>IF(O359="nulová",K359,0)</f>
        <v>0</v>
      </c>
      <c r="BJ359" s="14" t="s">
        <v>169</v>
      </c>
      <c r="BK359" s="209">
        <f>ROUND(P359*H359,2)</f>
        <v>0</v>
      </c>
      <c r="BL359" s="14" t="s">
        <v>168</v>
      </c>
      <c r="BM359" s="208" t="s">
        <v>544</v>
      </c>
    </row>
    <row r="360" spans="1:65" s="2" customFormat="1">
      <c r="A360" s="31"/>
      <c r="B360" s="32"/>
      <c r="C360" s="33"/>
      <c r="D360" s="210" t="s">
        <v>170</v>
      </c>
      <c r="E360" s="33"/>
      <c r="F360" s="211" t="s">
        <v>543</v>
      </c>
      <c r="G360" s="33"/>
      <c r="H360" s="33"/>
      <c r="I360" s="212"/>
      <c r="J360" s="212"/>
      <c r="K360" s="33"/>
      <c r="L360" s="33"/>
      <c r="M360" s="36"/>
      <c r="N360" s="213"/>
      <c r="O360" s="214"/>
      <c r="P360" s="72"/>
      <c r="Q360" s="72"/>
      <c r="R360" s="72"/>
      <c r="S360" s="72"/>
      <c r="T360" s="72"/>
      <c r="U360" s="72"/>
      <c r="V360" s="72"/>
      <c r="W360" s="72"/>
      <c r="X360" s="73"/>
      <c r="Y360" s="31"/>
      <c r="Z360" s="31"/>
      <c r="AA360" s="31"/>
      <c r="AB360" s="31"/>
      <c r="AC360" s="31"/>
      <c r="AD360" s="31"/>
      <c r="AE360" s="31"/>
      <c r="AT360" s="14" t="s">
        <v>170</v>
      </c>
      <c r="AU360" s="14" t="s">
        <v>169</v>
      </c>
    </row>
    <row r="361" spans="1:65" s="2" customFormat="1" ht="16.5" customHeight="1">
      <c r="A361" s="31"/>
      <c r="B361" s="32"/>
      <c r="C361" s="215" t="s">
        <v>545</v>
      </c>
      <c r="D361" s="215" t="s">
        <v>195</v>
      </c>
      <c r="E361" s="216" t="s">
        <v>546</v>
      </c>
      <c r="F361" s="217" t="s">
        <v>547</v>
      </c>
      <c r="G361" s="218" t="s">
        <v>240</v>
      </c>
      <c r="H361" s="219">
        <v>9</v>
      </c>
      <c r="I361" s="220"/>
      <c r="J361" s="221"/>
      <c r="K361" s="222">
        <f>ROUND(P361*H361,2)</f>
        <v>0</v>
      </c>
      <c r="L361" s="221"/>
      <c r="M361" s="223"/>
      <c r="N361" s="224" t="s">
        <v>1</v>
      </c>
      <c r="O361" s="204" t="s">
        <v>37</v>
      </c>
      <c r="P361" s="205">
        <f>I361+J361</f>
        <v>0</v>
      </c>
      <c r="Q361" s="205">
        <f>ROUND(I361*H361,2)</f>
        <v>0</v>
      </c>
      <c r="R361" s="205">
        <f>ROUND(J361*H361,2)</f>
        <v>0</v>
      </c>
      <c r="S361" s="72"/>
      <c r="T361" s="206">
        <f>S361*H361</f>
        <v>0</v>
      </c>
      <c r="U361" s="206">
        <v>1.0500000000000001E-2</v>
      </c>
      <c r="V361" s="206">
        <f>U361*H361</f>
        <v>9.4500000000000001E-2</v>
      </c>
      <c r="W361" s="206">
        <v>0</v>
      </c>
      <c r="X361" s="207">
        <f>W361*H361</f>
        <v>0</v>
      </c>
      <c r="Y361" s="31"/>
      <c r="Z361" s="31"/>
      <c r="AA361" s="31"/>
      <c r="AB361" s="31"/>
      <c r="AC361" s="31"/>
      <c r="AD361" s="31"/>
      <c r="AE361" s="31"/>
      <c r="AR361" s="208" t="s">
        <v>180</v>
      </c>
      <c r="AT361" s="208" t="s">
        <v>195</v>
      </c>
      <c r="AU361" s="208" t="s">
        <v>169</v>
      </c>
      <c r="AY361" s="14" t="s">
        <v>162</v>
      </c>
      <c r="BE361" s="209">
        <f>IF(O361="základná",K361,0)</f>
        <v>0</v>
      </c>
      <c r="BF361" s="209">
        <f>IF(O361="znížená",K361,0)</f>
        <v>0</v>
      </c>
      <c r="BG361" s="209">
        <f>IF(O361="zákl. prenesená",K361,0)</f>
        <v>0</v>
      </c>
      <c r="BH361" s="209">
        <f>IF(O361="zníž. prenesená",K361,0)</f>
        <v>0</v>
      </c>
      <c r="BI361" s="209">
        <f>IF(O361="nulová",K361,0)</f>
        <v>0</v>
      </c>
      <c r="BJ361" s="14" t="s">
        <v>169</v>
      </c>
      <c r="BK361" s="209">
        <f>ROUND(P361*H361,2)</f>
        <v>0</v>
      </c>
      <c r="BL361" s="14" t="s">
        <v>168</v>
      </c>
      <c r="BM361" s="208" t="s">
        <v>548</v>
      </c>
    </row>
    <row r="362" spans="1:65" s="2" customFormat="1">
      <c r="A362" s="31"/>
      <c r="B362" s="32"/>
      <c r="C362" s="33"/>
      <c r="D362" s="210" t="s">
        <v>170</v>
      </c>
      <c r="E362" s="33"/>
      <c r="F362" s="211" t="s">
        <v>547</v>
      </c>
      <c r="G362" s="33"/>
      <c r="H362" s="33"/>
      <c r="I362" s="212"/>
      <c r="J362" s="212"/>
      <c r="K362" s="33"/>
      <c r="L362" s="33"/>
      <c r="M362" s="36"/>
      <c r="N362" s="213"/>
      <c r="O362" s="214"/>
      <c r="P362" s="72"/>
      <c r="Q362" s="72"/>
      <c r="R362" s="72"/>
      <c r="S362" s="72"/>
      <c r="T362" s="72"/>
      <c r="U362" s="72"/>
      <c r="V362" s="72"/>
      <c r="W362" s="72"/>
      <c r="X362" s="73"/>
      <c r="Y362" s="31"/>
      <c r="Z362" s="31"/>
      <c r="AA362" s="31"/>
      <c r="AB362" s="31"/>
      <c r="AC362" s="31"/>
      <c r="AD362" s="31"/>
      <c r="AE362" s="31"/>
      <c r="AT362" s="14" t="s">
        <v>170</v>
      </c>
      <c r="AU362" s="14" t="s">
        <v>169</v>
      </c>
    </row>
    <row r="363" spans="1:65" s="2" customFormat="1" ht="16.5" customHeight="1">
      <c r="A363" s="31"/>
      <c r="B363" s="32"/>
      <c r="C363" s="215" t="s">
        <v>355</v>
      </c>
      <c r="D363" s="215" t="s">
        <v>195</v>
      </c>
      <c r="E363" s="216" t="s">
        <v>549</v>
      </c>
      <c r="F363" s="217" t="s">
        <v>550</v>
      </c>
      <c r="G363" s="218" t="s">
        <v>240</v>
      </c>
      <c r="H363" s="219">
        <v>2</v>
      </c>
      <c r="I363" s="220"/>
      <c r="J363" s="221"/>
      <c r="K363" s="222">
        <f>ROUND(P363*H363,2)</f>
        <v>0</v>
      </c>
      <c r="L363" s="221"/>
      <c r="M363" s="223"/>
      <c r="N363" s="224" t="s">
        <v>1</v>
      </c>
      <c r="O363" s="204" t="s">
        <v>37</v>
      </c>
      <c r="P363" s="205">
        <f>I363+J363</f>
        <v>0</v>
      </c>
      <c r="Q363" s="205">
        <f>ROUND(I363*H363,2)</f>
        <v>0</v>
      </c>
      <c r="R363" s="205">
        <f>ROUND(J363*H363,2)</f>
        <v>0</v>
      </c>
      <c r="S363" s="72"/>
      <c r="T363" s="206">
        <f>S363*H363</f>
        <v>0</v>
      </c>
      <c r="U363" s="206">
        <v>1.0500000000000001E-2</v>
      </c>
      <c r="V363" s="206">
        <f>U363*H363</f>
        <v>2.1000000000000001E-2</v>
      </c>
      <c r="W363" s="206">
        <v>0</v>
      </c>
      <c r="X363" s="207">
        <f>W363*H363</f>
        <v>0</v>
      </c>
      <c r="Y363" s="31"/>
      <c r="Z363" s="31"/>
      <c r="AA363" s="31"/>
      <c r="AB363" s="31"/>
      <c r="AC363" s="31"/>
      <c r="AD363" s="31"/>
      <c r="AE363" s="31"/>
      <c r="AR363" s="208" t="s">
        <v>180</v>
      </c>
      <c r="AT363" s="208" t="s">
        <v>195</v>
      </c>
      <c r="AU363" s="208" t="s">
        <v>169</v>
      </c>
      <c r="AY363" s="14" t="s">
        <v>162</v>
      </c>
      <c r="BE363" s="209">
        <f>IF(O363="základná",K363,0)</f>
        <v>0</v>
      </c>
      <c r="BF363" s="209">
        <f>IF(O363="znížená",K363,0)</f>
        <v>0</v>
      </c>
      <c r="BG363" s="209">
        <f>IF(O363="zákl. prenesená",K363,0)</f>
        <v>0</v>
      </c>
      <c r="BH363" s="209">
        <f>IF(O363="zníž. prenesená",K363,0)</f>
        <v>0</v>
      </c>
      <c r="BI363" s="209">
        <f>IF(O363="nulová",K363,0)</f>
        <v>0</v>
      </c>
      <c r="BJ363" s="14" t="s">
        <v>169</v>
      </c>
      <c r="BK363" s="209">
        <f>ROUND(P363*H363,2)</f>
        <v>0</v>
      </c>
      <c r="BL363" s="14" t="s">
        <v>168</v>
      </c>
      <c r="BM363" s="208" t="s">
        <v>551</v>
      </c>
    </row>
    <row r="364" spans="1:65" s="2" customFormat="1">
      <c r="A364" s="31"/>
      <c r="B364" s="32"/>
      <c r="C364" s="33"/>
      <c r="D364" s="210" t="s">
        <v>170</v>
      </c>
      <c r="E364" s="33"/>
      <c r="F364" s="211" t="s">
        <v>550</v>
      </c>
      <c r="G364" s="33"/>
      <c r="H364" s="33"/>
      <c r="I364" s="212"/>
      <c r="J364" s="212"/>
      <c r="K364" s="33"/>
      <c r="L364" s="33"/>
      <c r="M364" s="36"/>
      <c r="N364" s="213"/>
      <c r="O364" s="214"/>
      <c r="P364" s="72"/>
      <c r="Q364" s="72"/>
      <c r="R364" s="72"/>
      <c r="S364" s="72"/>
      <c r="T364" s="72"/>
      <c r="U364" s="72"/>
      <c r="V364" s="72"/>
      <c r="W364" s="72"/>
      <c r="X364" s="73"/>
      <c r="Y364" s="31"/>
      <c r="Z364" s="31"/>
      <c r="AA364" s="31"/>
      <c r="AB364" s="31"/>
      <c r="AC364" s="31"/>
      <c r="AD364" s="31"/>
      <c r="AE364" s="31"/>
      <c r="AT364" s="14" t="s">
        <v>170</v>
      </c>
      <c r="AU364" s="14" t="s">
        <v>169</v>
      </c>
    </row>
    <row r="365" spans="1:65" s="2" customFormat="1" ht="16.5" customHeight="1">
      <c r="A365" s="31"/>
      <c r="B365" s="32"/>
      <c r="C365" s="215" t="s">
        <v>552</v>
      </c>
      <c r="D365" s="215" t="s">
        <v>195</v>
      </c>
      <c r="E365" s="216" t="s">
        <v>553</v>
      </c>
      <c r="F365" s="217" t="s">
        <v>554</v>
      </c>
      <c r="G365" s="218" t="s">
        <v>240</v>
      </c>
      <c r="H365" s="219">
        <v>5</v>
      </c>
      <c r="I365" s="220"/>
      <c r="J365" s="221"/>
      <c r="K365" s="222">
        <f>ROUND(P365*H365,2)</f>
        <v>0</v>
      </c>
      <c r="L365" s="221"/>
      <c r="M365" s="223"/>
      <c r="N365" s="224" t="s">
        <v>1</v>
      </c>
      <c r="O365" s="204" t="s">
        <v>37</v>
      </c>
      <c r="P365" s="205">
        <f>I365+J365</f>
        <v>0</v>
      </c>
      <c r="Q365" s="205">
        <f>ROUND(I365*H365,2)</f>
        <v>0</v>
      </c>
      <c r="R365" s="205">
        <f>ROUND(J365*H365,2)</f>
        <v>0</v>
      </c>
      <c r="S365" s="72"/>
      <c r="T365" s="206">
        <f>S365*H365</f>
        <v>0</v>
      </c>
      <c r="U365" s="206">
        <v>1.0999999999999999E-2</v>
      </c>
      <c r="V365" s="206">
        <f>U365*H365</f>
        <v>5.4999999999999993E-2</v>
      </c>
      <c r="W365" s="206">
        <v>0</v>
      </c>
      <c r="X365" s="207">
        <f>W365*H365</f>
        <v>0</v>
      </c>
      <c r="Y365" s="31"/>
      <c r="Z365" s="31"/>
      <c r="AA365" s="31"/>
      <c r="AB365" s="31"/>
      <c r="AC365" s="31"/>
      <c r="AD365" s="31"/>
      <c r="AE365" s="31"/>
      <c r="AR365" s="208" t="s">
        <v>180</v>
      </c>
      <c r="AT365" s="208" t="s">
        <v>195</v>
      </c>
      <c r="AU365" s="208" t="s">
        <v>169</v>
      </c>
      <c r="AY365" s="14" t="s">
        <v>162</v>
      </c>
      <c r="BE365" s="209">
        <f>IF(O365="základná",K365,0)</f>
        <v>0</v>
      </c>
      <c r="BF365" s="209">
        <f>IF(O365="znížená",K365,0)</f>
        <v>0</v>
      </c>
      <c r="BG365" s="209">
        <f>IF(O365="zákl. prenesená",K365,0)</f>
        <v>0</v>
      </c>
      <c r="BH365" s="209">
        <f>IF(O365="zníž. prenesená",K365,0)</f>
        <v>0</v>
      </c>
      <c r="BI365" s="209">
        <f>IF(O365="nulová",K365,0)</f>
        <v>0</v>
      </c>
      <c r="BJ365" s="14" t="s">
        <v>169</v>
      </c>
      <c r="BK365" s="209">
        <f>ROUND(P365*H365,2)</f>
        <v>0</v>
      </c>
      <c r="BL365" s="14" t="s">
        <v>168</v>
      </c>
      <c r="BM365" s="208" t="s">
        <v>555</v>
      </c>
    </row>
    <row r="366" spans="1:65" s="2" customFormat="1">
      <c r="A366" s="31"/>
      <c r="B366" s="32"/>
      <c r="C366" s="33"/>
      <c r="D366" s="210" t="s">
        <v>170</v>
      </c>
      <c r="E366" s="33"/>
      <c r="F366" s="211" t="s">
        <v>554</v>
      </c>
      <c r="G366" s="33"/>
      <c r="H366" s="33"/>
      <c r="I366" s="212"/>
      <c r="J366" s="212"/>
      <c r="K366" s="33"/>
      <c r="L366" s="33"/>
      <c r="M366" s="36"/>
      <c r="N366" s="213"/>
      <c r="O366" s="214"/>
      <c r="P366" s="72"/>
      <c r="Q366" s="72"/>
      <c r="R366" s="72"/>
      <c r="S366" s="72"/>
      <c r="T366" s="72"/>
      <c r="U366" s="72"/>
      <c r="V366" s="72"/>
      <c r="W366" s="72"/>
      <c r="X366" s="73"/>
      <c r="Y366" s="31"/>
      <c r="Z366" s="31"/>
      <c r="AA366" s="31"/>
      <c r="AB366" s="31"/>
      <c r="AC366" s="31"/>
      <c r="AD366" s="31"/>
      <c r="AE366" s="31"/>
      <c r="AT366" s="14" t="s">
        <v>170</v>
      </c>
      <c r="AU366" s="14" t="s">
        <v>169</v>
      </c>
    </row>
    <row r="367" spans="1:65" s="2" customFormat="1" ht="16.5" customHeight="1">
      <c r="A367" s="31"/>
      <c r="B367" s="32"/>
      <c r="C367" s="215" t="s">
        <v>359</v>
      </c>
      <c r="D367" s="215" t="s">
        <v>195</v>
      </c>
      <c r="E367" s="216" t="s">
        <v>556</v>
      </c>
      <c r="F367" s="217" t="s">
        <v>557</v>
      </c>
      <c r="G367" s="218" t="s">
        <v>240</v>
      </c>
      <c r="H367" s="219">
        <v>6</v>
      </c>
      <c r="I367" s="220"/>
      <c r="J367" s="221"/>
      <c r="K367" s="222">
        <f>ROUND(P367*H367,2)</f>
        <v>0</v>
      </c>
      <c r="L367" s="221"/>
      <c r="M367" s="223"/>
      <c r="N367" s="224" t="s">
        <v>1</v>
      </c>
      <c r="O367" s="204" t="s">
        <v>37</v>
      </c>
      <c r="P367" s="205">
        <f>I367+J367</f>
        <v>0</v>
      </c>
      <c r="Q367" s="205">
        <f>ROUND(I367*H367,2)</f>
        <v>0</v>
      </c>
      <c r="R367" s="205">
        <f>ROUND(J367*H367,2)</f>
        <v>0</v>
      </c>
      <c r="S367" s="72"/>
      <c r="T367" s="206">
        <f>S367*H367</f>
        <v>0</v>
      </c>
      <c r="U367" s="206">
        <v>1.0999999999999999E-2</v>
      </c>
      <c r="V367" s="206">
        <f>U367*H367</f>
        <v>6.6000000000000003E-2</v>
      </c>
      <c r="W367" s="206">
        <v>0</v>
      </c>
      <c r="X367" s="207">
        <f>W367*H367</f>
        <v>0</v>
      </c>
      <c r="Y367" s="31"/>
      <c r="Z367" s="31"/>
      <c r="AA367" s="31"/>
      <c r="AB367" s="31"/>
      <c r="AC367" s="31"/>
      <c r="AD367" s="31"/>
      <c r="AE367" s="31"/>
      <c r="AR367" s="208" t="s">
        <v>180</v>
      </c>
      <c r="AT367" s="208" t="s">
        <v>195</v>
      </c>
      <c r="AU367" s="208" t="s">
        <v>169</v>
      </c>
      <c r="AY367" s="14" t="s">
        <v>162</v>
      </c>
      <c r="BE367" s="209">
        <f>IF(O367="základná",K367,0)</f>
        <v>0</v>
      </c>
      <c r="BF367" s="209">
        <f>IF(O367="znížená",K367,0)</f>
        <v>0</v>
      </c>
      <c r="BG367" s="209">
        <f>IF(O367="zákl. prenesená",K367,0)</f>
        <v>0</v>
      </c>
      <c r="BH367" s="209">
        <f>IF(O367="zníž. prenesená",K367,0)</f>
        <v>0</v>
      </c>
      <c r="BI367" s="209">
        <f>IF(O367="nulová",K367,0)</f>
        <v>0</v>
      </c>
      <c r="BJ367" s="14" t="s">
        <v>169</v>
      </c>
      <c r="BK367" s="209">
        <f>ROUND(P367*H367,2)</f>
        <v>0</v>
      </c>
      <c r="BL367" s="14" t="s">
        <v>168</v>
      </c>
      <c r="BM367" s="208" t="s">
        <v>558</v>
      </c>
    </row>
    <row r="368" spans="1:65" s="2" customFormat="1">
      <c r="A368" s="31"/>
      <c r="B368" s="32"/>
      <c r="C368" s="33"/>
      <c r="D368" s="210" t="s">
        <v>170</v>
      </c>
      <c r="E368" s="33"/>
      <c r="F368" s="211" t="s">
        <v>557</v>
      </c>
      <c r="G368" s="33"/>
      <c r="H368" s="33"/>
      <c r="I368" s="212"/>
      <c r="J368" s="212"/>
      <c r="K368" s="33"/>
      <c r="L368" s="33"/>
      <c r="M368" s="36"/>
      <c r="N368" s="213"/>
      <c r="O368" s="214"/>
      <c r="P368" s="72"/>
      <c r="Q368" s="72"/>
      <c r="R368" s="72"/>
      <c r="S368" s="72"/>
      <c r="T368" s="72"/>
      <c r="U368" s="72"/>
      <c r="V368" s="72"/>
      <c r="W368" s="72"/>
      <c r="X368" s="73"/>
      <c r="Y368" s="31"/>
      <c r="Z368" s="31"/>
      <c r="AA368" s="31"/>
      <c r="AB368" s="31"/>
      <c r="AC368" s="31"/>
      <c r="AD368" s="31"/>
      <c r="AE368" s="31"/>
      <c r="AT368" s="14" t="s">
        <v>170</v>
      </c>
      <c r="AU368" s="14" t="s">
        <v>169</v>
      </c>
    </row>
    <row r="369" spans="1:65" s="2" customFormat="1" ht="16.5" customHeight="1">
      <c r="A369" s="31"/>
      <c r="B369" s="32"/>
      <c r="C369" s="215" t="s">
        <v>559</v>
      </c>
      <c r="D369" s="215" t="s">
        <v>195</v>
      </c>
      <c r="E369" s="216" t="s">
        <v>560</v>
      </c>
      <c r="F369" s="217" t="s">
        <v>561</v>
      </c>
      <c r="G369" s="218" t="s">
        <v>240</v>
      </c>
      <c r="H369" s="219">
        <v>8</v>
      </c>
      <c r="I369" s="220"/>
      <c r="J369" s="221"/>
      <c r="K369" s="222">
        <f>ROUND(P369*H369,2)</f>
        <v>0</v>
      </c>
      <c r="L369" s="221"/>
      <c r="M369" s="223"/>
      <c r="N369" s="224" t="s">
        <v>1</v>
      </c>
      <c r="O369" s="204" t="s">
        <v>37</v>
      </c>
      <c r="P369" s="205">
        <f>I369+J369</f>
        <v>0</v>
      </c>
      <c r="Q369" s="205">
        <f>ROUND(I369*H369,2)</f>
        <v>0</v>
      </c>
      <c r="R369" s="205">
        <f>ROUND(J369*H369,2)</f>
        <v>0</v>
      </c>
      <c r="S369" s="72"/>
      <c r="T369" s="206">
        <f>S369*H369</f>
        <v>0</v>
      </c>
      <c r="U369" s="206">
        <v>1.1299999999999999E-2</v>
      </c>
      <c r="V369" s="206">
        <f>U369*H369</f>
        <v>9.0399999999999994E-2</v>
      </c>
      <c r="W369" s="206">
        <v>0</v>
      </c>
      <c r="X369" s="207">
        <f>W369*H369</f>
        <v>0</v>
      </c>
      <c r="Y369" s="31"/>
      <c r="Z369" s="31"/>
      <c r="AA369" s="31"/>
      <c r="AB369" s="31"/>
      <c r="AC369" s="31"/>
      <c r="AD369" s="31"/>
      <c r="AE369" s="31"/>
      <c r="AR369" s="208" t="s">
        <v>180</v>
      </c>
      <c r="AT369" s="208" t="s">
        <v>195</v>
      </c>
      <c r="AU369" s="208" t="s">
        <v>169</v>
      </c>
      <c r="AY369" s="14" t="s">
        <v>162</v>
      </c>
      <c r="BE369" s="209">
        <f>IF(O369="základná",K369,0)</f>
        <v>0</v>
      </c>
      <c r="BF369" s="209">
        <f>IF(O369="znížená",K369,0)</f>
        <v>0</v>
      </c>
      <c r="BG369" s="209">
        <f>IF(O369="zákl. prenesená",K369,0)</f>
        <v>0</v>
      </c>
      <c r="BH369" s="209">
        <f>IF(O369="zníž. prenesená",K369,0)</f>
        <v>0</v>
      </c>
      <c r="BI369" s="209">
        <f>IF(O369="nulová",K369,0)</f>
        <v>0</v>
      </c>
      <c r="BJ369" s="14" t="s">
        <v>169</v>
      </c>
      <c r="BK369" s="209">
        <f>ROUND(P369*H369,2)</f>
        <v>0</v>
      </c>
      <c r="BL369" s="14" t="s">
        <v>168</v>
      </c>
      <c r="BM369" s="208" t="s">
        <v>562</v>
      </c>
    </row>
    <row r="370" spans="1:65" s="2" customFormat="1">
      <c r="A370" s="31"/>
      <c r="B370" s="32"/>
      <c r="C370" s="33"/>
      <c r="D370" s="210" t="s">
        <v>170</v>
      </c>
      <c r="E370" s="33"/>
      <c r="F370" s="211" t="s">
        <v>561</v>
      </c>
      <c r="G370" s="33"/>
      <c r="H370" s="33"/>
      <c r="I370" s="212"/>
      <c r="J370" s="212"/>
      <c r="K370" s="33"/>
      <c r="L370" s="33"/>
      <c r="M370" s="36"/>
      <c r="N370" s="213"/>
      <c r="O370" s="214"/>
      <c r="P370" s="72"/>
      <c r="Q370" s="72"/>
      <c r="R370" s="72"/>
      <c r="S370" s="72"/>
      <c r="T370" s="72"/>
      <c r="U370" s="72"/>
      <c r="V370" s="72"/>
      <c r="W370" s="72"/>
      <c r="X370" s="73"/>
      <c r="Y370" s="31"/>
      <c r="Z370" s="31"/>
      <c r="AA370" s="31"/>
      <c r="AB370" s="31"/>
      <c r="AC370" s="31"/>
      <c r="AD370" s="31"/>
      <c r="AE370" s="31"/>
      <c r="AT370" s="14" t="s">
        <v>170</v>
      </c>
      <c r="AU370" s="14" t="s">
        <v>169</v>
      </c>
    </row>
    <row r="371" spans="1:65" s="2" customFormat="1" ht="16.5" customHeight="1">
      <c r="A371" s="31"/>
      <c r="B371" s="32"/>
      <c r="C371" s="215" t="s">
        <v>362</v>
      </c>
      <c r="D371" s="215" t="s">
        <v>195</v>
      </c>
      <c r="E371" s="216" t="s">
        <v>563</v>
      </c>
      <c r="F371" s="217" t="s">
        <v>564</v>
      </c>
      <c r="G371" s="218" t="s">
        <v>240</v>
      </c>
      <c r="H371" s="219">
        <v>3</v>
      </c>
      <c r="I371" s="220"/>
      <c r="J371" s="221"/>
      <c r="K371" s="222">
        <f>ROUND(P371*H371,2)</f>
        <v>0</v>
      </c>
      <c r="L371" s="221"/>
      <c r="M371" s="223"/>
      <c r="N371" s="224" t="s">
        <v>1</v>
      </c>
      <c r="O371" s="204" t="s">
        <v>37</v>
      </c>
      <c r="P371" s="205">
        <f>I371+J371</f>
        <v>0</v>
      </c>
      <c r="Q371" s="205">
        <f>ROUND(I371*H371,2)</f>
        <v>0</v>
      </c>
      <c r="R371" s="205">
        <f>ROUND(J371*H371,2)</f>
        <v>0</v>
      </c>
      <c r="S371" s="72"/>
      <c r="T371" s="206">
        <f>S371*H371</f>
        <v>0</v>
      </c>
      <c r="U371" s="206">
        <v>1.1299999999999999E-2</v>
      </c>
      <c r="V371" s="206">
        <f>U371*H371</f>
        <v>3.39E-2</v>
      </c>
      <c r="W371" s="206">
        <v>0</v>
      </c>
      <c r="X371" s="207">
        <f>W371*H371</f>
        <v>0</v>
      </c>
      <c r="Y371" s="31"/>
      <c r="Z371" s="31"/>
      <c r="AA371" s="31"/>
      <c r="AB371" s="31"/>
      <c r="AC371" s="31"/>
      <c r="AD371" s="31"/>
      <c r="AE371" s="31"/>
      <c r="AR371" s="208" t="s">
        <v>180</v>
      </c>
      <c r="AT371" s="208" t="s">
        <v>195</v>
      </c>
      <c r="AU371" s="208" t="s">
        <v>169</v>
      </c>
      <c r="AY371" s="14" t="s">
        <v>162</v>
      </c>
      <c r="BE371" s="209">
        <f>IF(O371="základná",K371,0)</f>
        <v>0</v>
      </c>
      <c r="BF371" s="209">
        <f>IF(O371="znížená",K371,0)</f>
        <v>0</v>
      </c>
      <c r="BG371" s="209">
        <f>IF(O371="zákl. prenesená",K371,0)</f>
        <v>0</v>
      </c>
      <c r="BH371" s="209">
        <f>IF(O371="zníž. prenesená",K371,0)</f>
        <v>0</v>
      </c>
      <c r="BI371" s="209">
        <f>IF(O371="nulová",K371,0)</f>
        <v>0</v>
      </c>
      <c r="BJ371" s="14" t="s">
        <v>169</v>
      </c>
      <c r="BK371" s="209">
        <f>ROUND(P371*H371,2)</f>
        <v>0</v>
      </c>
      <c r="BL371" s="14" t="s">
        <v>168</v>
      </c>
      <c r="BM371" s="208" t="s">
        <v>565</v>
      </c>
    </row>
    <row r="372" spans="1:65" s="2" customFormat="1">
      <c r="A372" s="31"/>
      <c r="B372" s="32"/>
      <c r="C372" s="33"/>
      <c r="D372" s="210" t="s">
        <v>170</v>
      </c>
      <c r="E372" s="33"/>
      <c r="F372" s="211" t="s">
        <v>564</v>
      </c>
      <c r="G372" s="33"/>
      <c r="H372" s="33"/>
      <c r="I372" s="212"/>
      <c r="J372" s="212"/>
      <c r="K372" s="33"/>
      <c r="L372" s="33"/>
      <c r="M372" s="36"/>
      <c r="N372" s="213"/>
      <c r="O372" s="214"/>
      <c r="P372" s="72"/>
      <c r="Q372" s="72"/>
      <c r="R372" s="72"/>
      <c r="S372" s="72"/>
      <c r="T372" s="72"/>
      <c r="U372" s="72"/>
      <c r="V372" s="72"/>
      <c r="W372" s="72"/>
      <c r="X372" s="73"/>
      <c r="Y372" s="31"/>
      <c r="Z372" s="31"/>
      <c r="AA372" s="31"/>
      <c r="AB372" s="31"/>
      <c r="AC372" s="31"/>
      <c r="AD372" s="31"/>
      <c r="AE372" s="31"/>
      <c r="AT372" s="14" t="s">
        <v>170</v>
      </c>
      <c r="AU372" s="14" t="s">
        <v>169</v>
      </c>
    </row>
    <row r="373" spans="1:65" s="12" customFormat="1" ht="22.9" customHeight="1">
      <c r="B373" s="178"/>
      <c r="C373" s="179"/>
      <c r="D373" s="180" t="s">
        <v>72</v>
      </c>
      <c r="E373" s="193" t="s">
        <v>194</v>
      </c>
      <c r="F373" s="193" t="s">
        <v>566</v>
      </c>
      <c r="G373" s="179"/>
      <c r="H373" s="179"/>
      <c r="I373" s="182"/>
      <c r="J373" s="182"/>
      <c r="K373" s="194">
        <f>BK373</f>
        <v>0</v>
      </c>
      <c r="L373" s="179"/>
      <c r="M373" s="184"/>
      <c r="N373" s="185"/>
      <c r="O373" s="186"/>
      <c r="P373" s="186"/>
      <c r="Q373" s="187">
        <f>SUM(Q374:Q419)</f>
        <v>0</v>
      </c>
      <c r="R373" s="187">
        <f>SUM(R374:R419)</f>
        <v>0</v>
      </c>
      <c r="S373" s="186"/>
      <c r="T373" s="188">
        <f>SUM(T374:T419)</f>
        <v>0</v>
      </c>
      <c r="U373" s="186"/>
      <c r="V373" s="188">
        <f>SUM(V374:V419)</f>
        <v>0.76498794000000003</v>
      </c>
      <c r="W373" s="186"/>
      <c r="X373" s="189">
        <f>SUM(X374:X419)</f>
        <v>283.00091499999996</v>
      </c>
      <c r="AR373" s="190" t="s">
        <v>81</v>
      </c>
      <c r="AT373" s="191" t="s">
        <v>72</v>
      </c>
      <c r="AU373" s="191" t="s">
        <v>81</v>
      </c>
      <c r="AY373" s="190" t="s">
        <v>162</v>
      </c>
      <c r="BK373" s="192">
        <f>SUM(BK374:BK419)</f>
        <v>0</v>
      </c>
    </row>
    <row r="374" spans="1:65" s="2" customFormat="1" ht="24.2" customHeight="1">
      <c r="A374" s="31"/>
      <c r="B374" s="32"/>
      <c r="C374" s="195" t="s">
        <v>567</v>
      </c>
      <c r="D374" s="195" t="s">
        <v>164</v>
      </c>
      <c r="E374" s="196" t="s">
        <v>568</v>
      </c>
      <c r="F374" s="197" t="s">
        <v>569</v>
      </c>
      <c r="G374" s="198" t="s">
        <v>167</v>
      </c>
      <c r="H374" s="199">
        <v>612.47199999999998</v>
      </c>
      <c r="I374" s="200"/>
      <c r="J374" s="200"/>
      <c r="K374" s="201">
        <f>ROUND(P374*H374,2)</f>
        <v>0</v>
      </c>
      <c r="L374" s="202"/>
      <c r="M374" s="36"/>
      <c r="N374" s="203" t="s">
        <v>1</v>
      </c>
      <c r="O374" s="204" t="s">
        <v>37</v>
      </c>
      <c r="P374" s="205">
        <f>I374+J374</f>
        <v>0</v>
      </c>
      <c r="Q374" s="205">
        <f>ROUND(I374*H374,2)</f>
        <v>0</v>
      </c>
      <c r="R374" s="205">
        <f>ROUND(J374*H374,2)</f>
        <v>0</v>
      </c>
      <c r="S374" s="72"/>
      <c r="T374" s="206">
        <f>S374*H374</f>
        <v>0</v>
      </c>
      <c r="U374" s="206">
        <v>0</v>
      </c>
      <c r="V374" s="206">
        <f>U374*H374</f>
        <v>0</v>
      </c>
      <c r="W374" s="206">
        <v>0</v>
      </c>
      <c r="X374" s="207">
        <f>W374*H374</f>
        <v>0</v>
      </c>
      <c r="Y374" s="31"/>
      <c r="Z374" s="31"/>
      <c r="AA374" s="31"/>
      <c r="AB374" s="31"/>
      <c r="AC374" s="31"/>
      <c r="AD374" s="31"/>
      <c r="AE374" s="31"/>
      <c r="AR374" s="208" t="s">
        <v>168</v>
      </c>
      <c r="AT374" s="208" t="s">
        <v>164</v>
      </c>
      <c r="AU374" s="208" t="s">
        <v>169</v>
      </c>
      <c r="AY374" s="14" t="s">
        <v>162</v>
      </c>
      <c r="BE374" s="209">
        <f>IF(O374="základná",K374,0)</f>
        <v>0</v>
      </c>
      <c r="BF374" s="209">
        <f>IF(O374="znížená",K374,0)</f>
        <v>0</v>
      </c>
      <c r="BG374" s="209">
        <f>IF(O374="zákl. prenesená",K374,0)</f>
        <v>0</v>
      </c>
      <c r="BH374" s="209">
        <f>IF(O374="zníž. prenesená",K374,0)</f>
        <v>0</v>
      </c>
      <c r="BI374" s="209">
        <f>IF(O374="nulová",K374,0)</f>
        <v>0</v>
      </c>
      <c r="BJ374" s="14" t="s">
        <v>169</v>
      </c>
      <c r="BK374" s="209">
        <f>ROUND(P374*H374,2)</f>
        <v>0</v>
      </c>
      <c r="BL374" s="14" t="s">
        <v>168</v>
      </c>
      <c r="BM374" s="208" t="s">
        <v>570</v>
      </c>
    </row>
    <row r="375" spans="1:65" s="2" customFormat="1">
      <c r="A375" s="31"/>
      <c r="B375" s="32"/>
      <c r="C375" s="33"/>
      <c r="D375" s="210" t="s">
        <v>170</v>
      </c>
      <c r="E375" s="33"/>
      <c r="F375" s="211" t="s">
        <v>569</v>
      </c>
      <c r="G375" s="33"/>
      <c r="H375" s="33"/>
      <c r="I375" s="212"/>
      <c r="J375" s="212"/>
      <c r="K375" s="33"/>
      <c r="L375" s="33"/>
      <c r="M375" s="36"/>
      <c r="N375" s="213"/>
      <c r="O375" s="214"/>
      <c r="P375" s="72"/>
      <c r="Q375" s="72"/>
      <c r="R375" s="72"/>
      <c r="S375" s="72"/>
      <c r="T375" s="72"/>
      <c r="U375" s="72"/>
      <c r="V375" s="72"/>
      <c r="W375" s="72"/>
      <c r="X375" s="73"/>
      <c r="Y375" s="31"/>
      <c r="Z375" s="31"/>
      <c r="AA375" s="31"/>
      <c r="AB375" s="31"/>
      <c r="AC375" s="31"/>
      <c r="AD375" s="31"/>
      <c r="AE375" s="31"/>
      <c r="AT375" s="14" t="s">
        <v>170</v>
      </c>
      <c r="AU375" s="14" t="s">
        <v>169</v>
      </c>
    </row>
    <row r="376" spans="1:65" s="2" customFormat="1" ht="24.2" customHeight="1">
      <c r="A376" s="31"/>
      <c r="B376" s="32"/>
      <c r="C376" s="195" t="s">
        <v>366</v>
      </c>
      <c r="D376" s="195" t="s">
        <v>164</v>
      </c>
      <c r="E376" s="196" t="s">
        <v>571</v>
      </c>
      <c r="F376" s="197" t="s">
        <v>572</v>
      </c>
      <c r="G376" s="198" t="s">
        <v>167</v>
      </c>
      <c r="H376" s="199">
        <v>612.47199999999998</v>
      </c>
      <c r="I376" s="200"/>
      <c r="J376" s="200"/>
      <c r="K376" s="201">
        <f>ROUND(P376*H376,2)</f>
        <v>0</v>
      </c>
      <c r="L376" s="202"/>
      <c r="M376" s="36"/>
      <c r="N376" s="203" t="s">
        <v>1</v>
      </c>
      <c r="O376" s="204" t="s">
        <v>37</v>
      </c>
      <c r="P376" s="205">
        <f>I376+J376</f>
        <v>0</v>
      </c>
      <c r="Q376" s="205">
        <f>ROUND(I376*H376,2)</f>
        <v>0</v>
      </c>
      <c r="R376" s="205">
        <f>ROUND(J376*H376,2)</f>
        <v>0</v>
      </c>
      <c r="S376" s="72"/>
      <c r="T376" s="206">
        <f>S376*H376</f>
        <v>0</v>
      </c>
      <c r="U376" s="206">
        <v>6.8000000000000005E-4</v>
      </c>
      <c r="V376" s="206">
        <f>U376*H376</f>
        <v>0.41648096000000001</v>
      </c>
      <c r="W376" s="206">
        <v>0</v>
      </c>
      <c r="X376" s="207">
        <f>W376*H376</f>
        <v>0</v>
      </c>
      <c r="Y376" s="31"/>
      <c r="Z376" s="31"/>
      <c r="AA376" s="31"/>
      <c r="AB376" s="31"/>
      <c r="AC376" s="31"/>
      <c r="AD376" s="31"/>
      <c r="AE376" s="31"/>
      <c r="AR376" s="208" t="s">
        <v>168</v>
      </c>
      <c r="AT376" s="208" t="s">
        <v>164</v>
      </c>
      <c r="AU376" s="208" t="s">
        <v>169</v>
      </c>
      <c r="AY376" s="14" t="s">
        <v>162</v>
      </c>
      <c r="BE376" s="209">
        <f>IF(O376="základná",K376,0)</f>
        <v>0</v>
      </c>
      <c r="BF376" s="209">
        <f>IF(O376="znížená",K376,0)</f>
        <v>0</v>
      </c>
      <c r="BG376" s="209">
        <f>IF(O376="zákl. prenesená",K376,0)</f>
        <v>0</v>
      </c>
      <c r="BH376" s="209">
        <f>IF(O376="zníž. prenesená",K376,0)</f>
        <v>0</v>
      </c>
      <c r="BI376" s="209">
        <f>IF(O376="nulová",K376,0)</f>
        <v>0</v>
      </c>
      <c r="BJ376" s="14" t="s">
        <v>169</v>
      </c>
      <c r="BK376" s="209">
        <f>ROUND(P376*H376,2)</f>
        <v>0</v>
      </c>
      <c r="BL376" s="14" t="s">
        <v>168</v>
      </c>
      <c r="BM376" s="208" t="s">
        <v>573</v>
      </c>
    </row>
    <row r="377" spans="1:65" s="2" customFormat="1">
      <c r="A377" s="31"/>
      <c r="B377" s="32"/>
      <c r="C377" s="33"/>
      <c r="D377" s="210" t="s">
        <v>170</v>
      </c>
      <c r="E377" s="33"/>
      <c r="F377" s="211" t="s">
        <v>572</v>
      </c>
      <c r="G377" s="33"/>
      <c r="H377" s="33"/>
      <c r="I377" s="212"/>
      <c r="J377" s="212"/>
      <c r="K377" s="33"/>
      <c r="L377" s="33"/>
      <c r="M377" s="36"/>
      <c r="N377" s="213"/>
      <c r="O377" s="214"/>
      <c r="P377" s="72"/>
      <c r="Q377" s="72"/>
      <c r="R377" s="72"/>
      <c r="S377" s="72"/>
      <c r="T377" s="72"/>
      <c r="U377" s="72"/>
      <c r="V377" s="72"/>
      <c r="W377" s="72"/>
      <c r="X377" s="73"/>
      <c r="Y377" s="31"/>
      <c r="Z377" s="31"/>
      <c r="AA377" s="31"/>
      <c r="AB377" s="31"/>
      <c r="AC377" s="31"/>
      <c r="AD377" s="31"/>
      <c r="AE377" s="31"/>
      <c r="AT377" s="14" t="s">
        <v>170</v>
      </c>
      <c r="AU377" s="14" t="s">
        <v>169</v>
      </c>
    </row>
    <row r="378" spans="1:65" s="2" customFormat="1" ht="24.2" customHeight="1">
      <c r="A378" s="31"/>
      <c r="B378" s="32"/>
      <c r="C378" s="195" t="s">
        <v>574</v>
      </c>
      <c r="D378" s="195" t="s">
        <v>164</v>
      </c>
      <c r="E378" s="196" t="s">
        <v>575</v>
      </c>
      <c r="F378" s="197" t="s">
        <v>576</v>
      </c>
      <c r="G378" s="198" t="s">
        <v>167</v>
      </c>
      <c r="H378" s="199">
        <v>612.47199999999998</v>
      </c>
      <c r="I378" s="200"/>
      <c r="J378" s="200"/>
      <c r="K378" s="201">
        <f>ROUND(P378*H378,2)</f>
        <v>0</v>
      </c>
      <c r="L378" s="202"/>
      <c r="M378" s="36"/>
      <c r="N378" s="203" t="s">
        <v>1</v>
      </c>
      <c r="O378" s="204" t="s">
        <v>37</v>
      </c>
      <c r="P378" s="205">
        <f>I378+J378</f>
        <v>0</v>
      </c>
      <c r="Q378" s="205">
        <f>ROUND(I378*H378,2)</f>
        <v>0</v>
      </c>
      <c r="R378" s="205">
        <f>ROUND(J378*H378,2)</f>
        <v>0</v>
      </c>
      <c r="S378" s="72"/>
      <c r="T378" s="206">
        <f>S378*H378</f>
        <v>0</v>
      </c>
      <c r="U378" s="206">
        <v>0</v>
      </c>
      <c r="V378" s="206">
        <f>U378*H378</f>
        <v>0</v>
      </c>
      <c r="W378" s="206">
        <v>0</v>
      </c>
      <c r="X378" s="207">
        <f>W378*H378</f>
        <v>0</v>
      </c>
      <c r="Y378" s="31"/>
      <c r="Z378" s="31"/>
      <c r="AA378" s="31"/>
      <c r="AB378" s="31"/>
      <c r="AC378" s="31"/>
      <c r="AD378" s="31"/>
      <c r="AE378" s="31"/>
      <c r="AR378" s="208" t="s">
        <v>168</v>
      </c>
      <c r="AT378" s="208" t="s">
        <v>164</v>
      </c>
      <c r="AU378" s="208" t="s">
        <v>169</v>
      </c>
      <c r="AY378" s="14" t="s">
        <v>162</v>
      </c>
      <c r="BE378" s="209">
        <f>IF(O378="základná",K378,0)</f>
        <v>0</v>
      </c>
      <c r="BF378" s="209">
        <f>IF(O378="znížená",K378,0)</f>
        <v>0</v>
      </c>
      <c r="BG378" s="209">
        <f>IF(O378="zákl. prenesená",K378,0)</f>
        <v>0</v>
      </c>
      <c r="BH378" s="209">
        <f>IF(O378="zníž. prenesená",K378,0)</f>
        <v>0</v>
      </c>
      <c r="BI378" s="209">
        <f>IF(O378="nulová",K378,0)</f>
        <v>0</v>
      </c>
      <c r="BJ378" s="14" t="s">
        <v>169</v>
      </c>
      <c r="BK378" s="209">
        <f>ROUND(P378*H378,2)</f>
        <v>0</v>
      </c>
      <c r="BL378" s="14" t="s">
        <v>168</v>
      </c>
      <c r="BM378" s="208" t="s">
        <v>577</v>
      </c>
    </row>
    <row r="379" spans="1:65" s="2" customFormat="1" ht="19.5">
      <c r="A379" s="31"/>
      <c r="B379" s="32"/>
      <c r="C379" s="33"/>
      <c r="D379" s="210" t="s">
        <v>170</v>
      </c>
      <c r="E379" s="33"/>
      <c r="F379" s="211" t="s">
        <v>576</v>
      </c>
      <c r="G379" s="33"/>
      <c r="H379" s="33"/>
      <c r="I379" s="212"/>
      <c r="J379" s="212"/>
      <c r="K379" s="33"/>
      <c r="L379" s="33"/>
      <c r="M379" s="36"/>
      <c r="N379" s="213"/>
      <c r="O379" s="214"/>
      <c r="P379" s="72"/>
      <c r="Q379" s="72"/>
      <c r="R379" s="72"/>
      <c r="S379" s="72"/>
      <c r="T379" s="72"/>
      <c r="U379" s="72"/>
      <c r="V379" s="72"/>
      <c r="W379" s="72"/>
      <c r="X379" s="73"/>
      <c r="Y379" s="31"/>
      <c r="Z379" s="31"/>
      <c r="AA379" s="31"/>
      <c r="AB379" s="31"/>
      <c r="AC379" s="31"/>
      <c r="AD379" s="31"/>
      <c r="AE379" s="31"/>
      <c r="AT379" s="14" t="s">
        <v>170</v>
      </c>
      <c r="AU379" s="14" t="s">
        <v>169</v>
      </c>
    </row>
    <row r="380" spans="1:65" s="2" customFormat="1" ht="24.2" customHeight="1">
      <c r="A380" s="31"/>
      <c r="B380" s="32"/>
      <c r="C380" s="195" t="s">
        <v>578</v>
      </c>
      <c r="D380" s="195" t="s">
        <v>164</v>
      </c>
      <c r="E380" s="196" t="s">
        <v>579</v>
      </c>
      <c r="F380" s="197" t="s">
        <v>580</v>
      </c>
      <c r="G380" s="198" t="s">
        <v>167</v>
      </c>
      <c r="H380" s="199">
        <v>80</v>
      </c>
      <c r="I380" s="200"/>
      <c r="J380" s="200"/>
      <c r="K380" s="201">
        <f>ROUND(P380*H380,2)</f>
        <v>0</v>
      </c>
      <c r="L380" s="202"/>
      <c r="M380" s="36"/>
      <c r="N380" s="203" t="s">
        <v>1</v>
      </c>
      <c r="O380" s="204" t="s">
        <v>37</v>
      </c>
      <c r="P380" s="205">
        <f>I380+J380</f>
        <v>0</v>
      </c>
      <c r="Q380" s="205">
        <f>ROUND(I380*H380,2)</f>
        <v>0</v>
      </c>
      <c r="R380" s="205">
        <f>ROUND(J380*H380,2)</f>
        <v>0</v>
      </c>
      <c r="S380" s="72"/>
      <c r="T380" s="206">
        <f>S380*H380</f>
        <v>0</v>
      </c>
      <c r="U380" s="206">
        <v>1.92E-3</v>
      </c>
      <c r="V380" s="206">
        <f>U380*H380</f>
        <v>0.15360000000000001</v>
      </c>
      <c r="W380" s="206">
        <v>0</v>
      </c>
      <c r="X380" s="207">
        <f>W380*H380</f>
        <v>0</v>
      </c>
      <c r="Y380" s="31"/>
      <c r="Z380" s="31"/>
      <c r="AA380" s="31"/>
      <c r="AB380" s="31"/>
      <c r="AC380" s="31"/>
      <c r="AD380" s="31"/>
      <c r="AE380" s="31"/>
      <c r="AR380" s="208" t="s">
        <v>168</v>
      </c>
      <c r="AT380" s="208" t="s">
        <v>164</v>
      </c>
      <c r="AU380" s="208" t="s">
        <v>169</v>
      </c>
      <c r="AY380" s="14" t="s">
        <v>162</v>
      </c>
      <c r="BE380" s="209">
        <f>IF(O380="základná",K380,0)</f>
        <v>0</v>
      </c>
      <c r="BF380" s="209">
        <f>IF(O380="znížená",K380,0)</f>
        <v>0</v>
      </c>
      <c r="BG380" s="209">
        <f>IF(O380="zákl. prenesená",K380,0)</f>
        <v>0</v>
      </c>
      <c r="BH380" s="209">
        <f>IF(O380="zníž. prenesená",K380,0)</f>
        <v>0</v>
      </c>
      <c r="BI380" s="209">
        <f>IF(O380="nulová",K380,0)</f>
        <v>0</v>
      </c>
      <c r="BJ380" s="14" t="s">
        <v>169</v>
      </c>
      <c r="BK380" s="209">
        <f>ROUND(P380*H380,2)</f>
        <v>0</v>
      </c>
      <c r="BL380" s="14" t="s">
        <v>168</v>
      </c>
      <c r="BM380" s="208" t="s">
        <v>581</v>
      </c>
    </row>
    <row r="381" spans="1:65" s="2" customFormat="1" ht="19.5">
      <c r="A381" s="31"/>
      <c r="B381" s="32"/>
      <c r="C381" s="33"/>
      <c r="D381" s="210" t="s">
        <v>170</v>
      </c>
      <c r="E381" s="33"/>
      <c r="F381" s="211" t="s">
        <v>582</v>
      </c>
      <c r="G381" s="33"/>
      <c r="H381" s="33"/>
      <c r="I381" s="212"/>
      <c r="J381" s="212"/>
      <c r="K381" s="33"/>
      <c r="L381" s="33"/>
      <c r="M381" s="36"/>
      <c r="N381" s="213"/>
      <c r="O381" s="214"/>
      <c r="P381" s="72"/>
      <c r="Q381" s="72"/>
      <c r="R381" s="72"/>
      <c r="S381" s="72"/>
      <c r="T381" s="72"/>
      <c r="U381" s="72"/>
      <c r="V381" s="72"/>
      <c r="W381" s="72"/>
      <c r="X381" s="73"/>
      <c r="Y381" s="31"/>
      <c r="Z381" s="31"/>
      <c r="AA381" s="31"/>
      <c r="AB381" s="31"/>
      <c r="AC381" s="31"/>
      <c r="AD381" s="31"/>
      <c r="AE381" s="31"/>
      <c r="AT381" s="14" t="s">
        <v>170</v>
      </c>
      <c r="AU381" s="14" t="s">
        <v>169</v>
      </c>
    </row>
    <row r="382" spans="1:65" s="2" customFormat="1" ht="24.2" customHeight="1">
      <c r="A382" s="31"/>
      <c r="B382" s="32"/>
      <c r="C382" s="195" t="s">
        <v>369</v>
      </c>
      <c r="D382" s="195" t="s">
        <v>164</v>
      </c>
      <c r="E382" s="196" t="s">
        <v>583</v>
      </c>
      <c r="F382" s="197" t="s">
        <v>584</v>
      </c>
      <c r="G382" s="198" t="s">
        <v>167</v>
      </c>
      <c r="H382" s="199">
        <v>130.70400000000001</v>
      </c>
      <c r="I382" s="200"/>
      <c r="J382" s="200"/>
      <c r="K382" s="201">
        <f>ROUND(P382*H382,2)</f>
        <v>0</v>
      </c>
      <c r="L382" s="202"/>
      <c r="M382" s="36"/>
      <c r="N382" s="203" t="s">
        <v>1</v>
      </c>
      <c r="O382" s="204" t="s">
        <v>37</v>
      </c>
      <c r="P382" s="205">
        <f>I382+J382</f>
        <v>0</v>
      </c>
      <c r="Q382" s="205">
        <f>ROUND(I382*H382,2)</f>
        <v>0</v>
      </c>
      <c r="R382" s="205">
        <f>ROUND(J382*H382,2)</f>
        <v>0</v>
      </c>
      <c r="S382" s="72"/>
      <c r="T382" s="206">
        <f>S382*H382</f>
        <v>0</v>
      </c>
      <c r="U382" s="206">
        <v>6.8000000000000005E-4</v>
      </c>
      <c r="V382" s="206">
        <f>U382*H382</f>
        <v>8.8878720000000008E-2</v>
      </c>
      <c r="W382" s="206">
        <v>0.11700000000000001</v>
      </c>
      <c r="X382" s="207">
        <f>W382*H382</f>
        <v>15.292368000000002</v>
      </c>
      <c r="Y382" s="31"/>
      <c r="Z382" s="31"/>
      <c r="AA382" s="31"/>
      <c r="AB382" s="31"/>
      <c r="AC382" s="31"/>
      <c r="AD382" s="31"/>
      <c r="AE382" s="31"/>
      <c r="AR382" s="208" t="s">
        <v>168</v>
      </c>
      <c r="AT382" s="208" t="s">
        <v>164</v>
      </c>
      <c r="AU382" s="208" t="s">
        <v>169</v>
      </c>
      <c r="AY382" s="14" t="s">
        <v>162</v>
      </c>
      <c r="BE382" s="209">
        <f>IF(O382="základná",K382,0)</f>
        <v>0</v>
      </c>
      <c r="BF382" s="209">
        <f>IF(O382="znížená",K382,0)</f>
        <v>0</v>
      </c>
      <c r="BG382" s="209">
        <f>IF(O382="zákl. prenesená",K382,0)</f>
        <v>0</v>
      </c>
      <c r="BH382" s="209">
        <f>IF(O382="zníž. prenesená",K382,0)</f>
        <v>0</v>
      </c>
      <c r="BI382" s="209">
        <f>IF(O382="nulová",K382,0)</f>
        <v>0</v>
      </c>
      <c r="BJ382" s="14" t="s">
        <v>169</v>
      </c>
      <c r="BK382" s="209">
        <f>ROUND(P382*H382,2)</f>
        <v>0</v>
      </c>
      <c r="BL382" s="14" t="s">
        <v>168</v>
      </c>
      <c r="BM382" s="208" t="s">
        <v>585</v>
      </c>
    </row>
    <row r="383" spans="1:65" s="2" customFormat="1">
      <c r="A383" s="31"/>
      <c r="B383" s="32"/>
      <c r="C383" s="33"/>
      <c r="D383" s="210" t="s">
        <v>170</v>
      </c>
      <c r="E383" s="33"/>
      <c r="F383" s="211" t="s">
        <v>584</v>
      </c>
      <c r="G383" s="33"/>
      <c r="H383" s="33"/>
      <c r="I383" s="212"/>
      <c r="J383" s="212"/>
      <c r="K383" s="33"/>
      <c r="L383" s="33"/>
      <c r="M383" s="36"/>
      <c r="N383" s="213"/>
      <c r="O383" s="214"/>
      <c r="P383" s="72"/>
      <c r="Q383" s="72"/>
      <c r="R383" s="72"/>
      <c r="S383" s="72"/>
      <c r="T383" s="72"/>
      <c r="U383" s="72"/>
      <c r="V383" s="72"/>
      <c r="W383" s="72"/>
      <c r="X383" s="73"/>
      <c r="Y383" s="31"/>
      <c r="Z383" s="31"/>
      <c r="AA383" s="31"/>
      <c r="AB383" s="31"/>
      <c r="AC383" s="31"/>
      <c r="AD383" s="31"/>
      <c r="AE383" s="31"/>
      <c r="AT383" s="14" t="s">
        <v>170</v>
      </c>
      <c r="AU383" s="14" t="s">
        <v>169</v>
      </c>
    </row>
    <row r="384" spans="1:65" s="2" customFormat="1" ht="24.2" customHeight="1">
      <c r="A384" s="31"/>
      <c r="B384" s="32"/>
      <c r="C384" s="195" t="s">
        <v>586</v>
      </c>
      <c r="D384" s="195" t="s">
        <v>164</v>
      </c>
      <c r="E384" s="196" t="s">
        <v>587</v>
      </c>
      <c r="F384" s="197" t="s">
        <v>588</v>
      </c>
      <c r="G384" s="198" t="s">
        <v>173</v>
      </c>
      <c r="H384" s="199">
        <v>57.072000000000003</v>
      </c>
      <c r="I384" s="200"/>
      <c r="J384" s="200"/>
      <c r="K384" s="201">
        <f>ROUND(P384*H384,2)</f>
        <v>0</v>
      </c>
      <c r="L384" s="202"/>
      <c r="M384" s="36"/>
      <c r="N384" s="203" t="s">
        <v>1</v>
      </c>
      <c r="O384" s="204" t="s">
        <v>37</v>
      </c>
      <c r="P384" s="205">
        <f>I384+J384</f>
        <v>0</v>
      </c>
      <c r="Q384" s="205">
        <f>ROUND(I384*H384,2)</f>
        <v>0</v>
      </c>
      <c r="R384" s="205">
        <f>ROUND(J384*H384,2)</f>
        <v>0</v>
      </c>
      <c r="S384" s="72"/>
      <c r="T384" s="206">
        <f>S384*H384</f>
        <v>0</v>
      </c>
      <c r="U384" s="206">
        <v>1.31E-3</v>
      </c>
      <c r="V384" s="206">
        <f>U384*H384</f>
        <v>7.4764319999999995E-2</v>
      </c>
      <c r="W384" s="206">
        <v>1.8</v>
      </c>
      <c r="X384" s="207">
        <f>W384*H384</f>
        <v>102.7296</v>
      </c>
      <c r="Y384" s="31"/>
      <c r="Z384" s="31"/>
      <c r="AA384" s="31"/>
      <c r="AB384" s="31"/>
      <c r="AC384" s="31"/>
      <c r="AD384" s="31"/>
      <c r="AE384" s="31"/>
      <c r="AR384" s="208" t="s">
        <v>168</v>
      </c>
      <c r="AT384" s="208" t="s">
        <v>164</v>
      </c>
      <c r="AU384" s="208" t="s">
        <v>169</v>
      </c>
      <c r="AY384" s="14" t="s">
        <v>162</v>
      </c>
      <c r="BE384" s="209">
        <f>IF(O384="základná",K384,0)</f>
        <v>0</v>
      </c>
      <c r="BF384" s="209">
        <f>IF(O384="znížená",K384,0)</f>
        <v>0</v>
      </c>
      <c r="BG384" s="209">
        <f>IF(O384="zákl. prenesená",K384,0)</f>
        <v>0</v>
      </c>
      <c r="BH384" s="209">
        <f>IF(O384="zníž. prenesená",K384,0)</f>
        <v>0</v>
      </c>
      <c r="BI384" s="209">
        <f>IF(O384="nulová",K384,0)</f>
        <v>0</v>
      </c>
      <c r="BJ384" s="14" t="s">
        <v>169</v>
      </c>
      <c r="BK384" s="209">
        <f>ROUND(P384*H384,2)</f>
        <v>0</v>
      </c>
      <c r="BL384" s="14" t="s">
        <v>168</v>
      </c>
      <c r="BM384" s="208" t="s">
        <v>589</v>
      </c>
    </row>
    <row r="385" spans="1:65" s="2" customFormat="1">
      <c r="A385" s="31"/>
      <c r="B385" s="32"/>
      <c r="C385" s="33"/>
      <c r="D385" s="210" t="s">
        <v>170</v>
      </c>
      <c r="E385" s="33"/>
      <c r="F385" s="211" t="s">
        <v>588</v>
      </c>
      <c r="G385" s="33"/>
      <c r="H385" s="33"/>
      <c r="I385" s="212"/>
      <c r="J385" s="212"/>
      <c r="K385" s="33"/>
      <c r="L385" s="33"/>
      <c r="M385" s="36"/>
      <c r="N385" s="213"/>
      <c r="O385" s="214"/>
      <c r="P385" s="72"/>
      <c r="Q385" s="72"/>
      <c r="R385" s="72"/>
      <c r="S385" s="72"/>
      <c r="T385" s="72"/>
      <c r="U385" s="72"/>
      <c r="V385" s="72"/>
      <c r="W385" s="72"/>
      <c r="X385" s="73"/>
      <c r="Y385" s="31"/>
      <c r="Z385" s="31"/>
      <c r="AA385" s="31"/>
      <c r="AB385" s="31"/>
      <c r="AC385" s="31"/>
      <c r="AD385" s="31"/>
      <c r="AE385" s="31"/>
      <c r="AT385" s="14" t="s">
        <v>170</v>
      </c>
      <c r="AU385" s="14" t="s">
        <v>169</v>
      </c>
    </row>
    <row r="386" spans="1:65" s="2" customFormat="1" ht="24.2" customHeight="1">
      <c r="A386" s="31"/>
      <c r="B386" s="32"/>
      <c r="C386" s="195" t="s">
        <v>373</v>
      </c>
      <c r="D386" s="195" t="s">
        <v>164</v>
      </c>
      <c r="E386" s="196" t="s">
        <v>590</v>
      </c>
      <c r="F386" s="197" t="s">
        <v>591</v>
      </c>
      <c r="G386" s="198" t="s">
        <v>167</v>
      </c>
      <c r="H386" s="199">
        <v>16.905999999999999</v>
      </c>
      <c r="I386" s="200"/>
      <c r="J386" s="200"/>
      <c r="K386" s="201">
        <f>ROUND(P386*H386,2)</f>
        <v>0</v>
      </c>
      <c r="L386" s="202"/>
      <c r="M386" s="36"/>
      <c r="N386" s="203" t="s">
        <v>1</v>
      </c>
      <c r="O386" s="204" t="s">
        <v>37</v>
      </c>
      <c r="P386" s="205">
        <f>I386+J386</f>
        <v>0</v>
      </c>
      <c r="Q386" s="205">
        <f>ROUND(I386*H386,2)</f>
        <v>0</v>
      </c>
      <c r="R386" s="205">
        <f>ROUND(J386*H386,2)</f>
        <v>0</v>
      </c>
      <c r="S386" s="72"/>
      <c r="T386" s="206">
        <f>S386*H386</f>
        <v>0</v>
      </c>
      <c r="U386" s="206">
        <v>0</v>
      </c>
      <c r="V386" s="206">
        <f>U386*H386</f>
        <v>0</v>
      </c>
      <c r="W386" s="206">
        <v>0.36</v>
      </c>
      <c r="X386" s="207">
        <f>W386*H386</f>
        <v>6.0861599999999996</v>
      </c>
      <c r="Y386" s="31"/>
      <c r="Z386" s="31"/>
      <c r="AA386" s="31"/>
      <c r="AB386" s="31"/>
      <c r="AC386" s="31"/>
      <c r="AD386" s="31"/>
      <c r="AE386" s="31"/>
      <c r="AR386" s="208" t="s">
        <v>168</v>
      </c>
      <c r="AT386" s="208" t="s">
        <v>164</v>
      </c>
      <c r="AU386" s="208" t="s">
        <v>169</v>
      </c>
      <c r="AY386" s="14" t="s">
        <v>162</v>
      </c>
      <c r="BE386" s="209">
        <f>IF(O386="základná",K386,0)</f>
        <v>0</v>
      </c>
      <c r="BF386" s="209">
        <f>IF(O386="znížená",K386,0)</f>
        <v>0</v>
      </c>
      <c r="BG386" s="209">
        <f>IF(O386="zákl. prenesená",K386,0)</f>
        <v>0</v>
      </c>
      <c r="BH386" s="209">
        <f>IF(O386="zníž. prenesená",K386,0)</f>
        <v>0</v>
      </c>
      <c r="BI386" s="209">
        <f>IF(O386="nulová",K386,0)</f>
        <v>0</v>
      </c>
      <c r="BJ386" s="14" t="s">
        <v>169</v>
      </c>
      <c r="BK386" s="209">
        <f>ROUND(P386*H386,2)</f>
        <v>0</v>
      </c>
      <c r="BL386" s="14" t="s">
        <v>168</v>
      </c>
      <c r="BM386" s="208" t="s">
        <v>592</v>
      </c>
    </row>
    <row r="387" spans="1:65" s="2" customFormat="1">
      <c r="A387" s="31"/>
      <c r="B387" s="32"/>
      <c r="C387" s="33"/>
      <c r="D387" s="210" t="s">
        <v>170</v>
      </c>
      <c r="E387" s="33"/>
      <c r="F387" s="211" t="s">
        <v>591</v>
      </c>
      <c r="G387" s="33"/>
      <c r="H387" s="33"/>
      <c r="I387" s="212"/>
      <c r="J387" s="212"/>
      <c r="K387" s="33"/>
      <c r="L387" s="33"/>
      <c r="M387" s="36"/>
      <c r="N387" s="213"/>
      <c r="O387" s="214"/>
      <c r="P387" s="72"/>
      <c r="Q387" s="72"/>
      <c r="R387" s="72"/>
      <c r="S387" s="72"/>
      <c r="T387" s="72"/>
      <c r="U387" s="72"/>
      <c r="V387" s="72"/>
      <c r="W387" s="72"/>
      <c r="X387" s="73"/>
      <c r="Y387" s="31"/>
      <c r="Z387" s="31"/>
      <c r="AA387" s="31"/>
      <c r="AB387" s="31"/>
      <c r="AC387" s="31"/>
      <c r="AD387" s="31"/>
      <c r="AE387" s="31"/>
      <c r="AT387" s="14" t="s">
        <v>170</v>
      </c>
      <c r="AU387" s="14" t="s">
        <v>169</v>
      </c>
    </row>
    <row r="388" spans="1:65" s="2" customFormat="1" ht="16.5" customHeight="1">
      <c r="A388" s="31"/>
      <c r="B388" s="32"/>
      <c r="C388" s="195" t="s">
        <v>593</v>
      </c>
      <c r="D388" s="195" t="s">
        <v>164</v>
      </c>
      <c r="E388" s="196" t="s">
        <v>594</v>
      </c>
      <c r="F388" s="197" t="s">
        <v>595</v>
      </c>
      <c r="G388" s="198" t="s">
        <v>173</v>
      </c>
      <c r="H388" s="199">
        <v>13.722</v>
      </c>
      <c r="I388" s="200"/>
      <c r="J388" s="200"/>
      <c r="K388" s="201">
        <f>ROUND(P388*H388,2)</f>
        <v>0</v>
      </c>
      <c r="L388" s="202"/>
      <c r="M388" s="36"/>
      <c r="N388" s="203" t="s">
        <v>1</v>
      </c>
      <c r="O388" s="204" t="s">
        <v>37</v>
      </c>
      <c r="P388" s="205">
        <f>I388+J388</f>
        <v>0</v>
      </c>
      <c r="Q388" s="205">
        <f>ROUND(I388*H388,2)</f>
        <v>0</v>
      </c>
      <c r="R388" s="205">
        <f>ROUND(J388*H388,2)</f>
        <v>0</v>
      </c>
      <c r="S388" s="72"/>
      <c r="T388" s="206">
        <f>S388*H388</f>
        <v>0</v>
      </c>
      <c r="U388" s="206">
        <v>0</v>
      </c>
      <c r="V388" s="206">
        <f>U388*H388</f>
        <v>0</v>
      </c>
      <c r="W388" s="206">
        <v>2.2000000000000002</v>
      </c>
      <c r="X388" s="207">
        <f>W388*H388</f>
        <v>30.188400000000001</v>
      </c>
      <c r="Y388" s="31"/>
      <c r="Z388" s="31"/>
      <c r="AA388" s="31"/>
      <c r="AB388" s="31"/>
      <c r="AC388" s="31"/>
      <c r="AD388" s="31"/>
      <c r="AE388" s="31"/>
      <c r="AR388" s="208" t="s">
        <v>168</v>
      </c>
      <c r="AT388" s="208" t="s">
        <v>164</v>
      </c>
      <c r="AU388" s="208" t="s">
        <v>169</v>
      </c>
      <c r="AY388" s="14" t="s">
        <v>162</v>
      </c>
      <c r="BE388" s="209">
        <f>IF(O388="základná",K388,0)</f>
        <v>0</v>
      </c>
      <c r="BF388" s="209">
        <f>IF(O388="znížená",K388,0)</f>
        <v>0</v>
      </c>
      <c r="BG388" s="209">
        <f>IF(O388="zákl. prenesená",K388,0)</f>
        <v>0</v>
      </c>
      <c r="BH388" s="209">
        <f>IF(O388="zníž. prenesená",K388,0)</f>
        <v>0</v>
      </c>
      <c r="BI388" s="209">
        <f>IF(O388="nulová",K388,0)</f>
        <v>0</v>
      </c>
      <c r="BJ388" s="14" t="s">
        <v>169</v>
      </c>
      <c r="BK388" s="209">
        <f>ROUND(P388*H388,2)</f>
        <v>0</v>
      </c>
      <c r="BL388" s="14" t="s">
        <v>168</v>
      </c>
      <c r="BM388" s="208" t="s">
        <v>596</v>
      </c>
    </row>
    <row r="389" spans="1:65" s="2" customFormat="1">
      <c r="A389" s="31"/>
      <c r="B389" s="32"/>
      <c r="C389" s="33"/>
      <c r="D389" s="210" t="s">
        <v>170</v>
      </c>
      <c r="E389" s="33"/>
      <c r="F389" s="211" t="s">
        <v>595</v>
      </c>
      <c r="G389" s="33"/>
      <c r="H389" s="33"/>
      <c r="I389" s="212"/>
      <c r="J389" s="212"/>
      <c r="K389" s="33"/>
      <c r="L389" s="33"/>
      <c r="M389" s="36"/>
      <c r="N389" s="213"/>
      <c r="O389" s="214"/>
      <c r="P389" s="72"/>
      <c r="Q389" s="72"/>
      <c r="R389" s="72"/>
      <c r="S389" s="72"/>
      <c r="T389" s="72"/>
      <c r="U389" s="72"/>
      <c r="V389" s="72"/>
      <c r="W389" s="72"/>
      <c r="X389" s="73"/>
      <c r="Y389" s="31"/>
      <c r="Z389" s="31"/>
      <c r="AA389" s="31"/>
      <c r="AB389" s="31"/>
      <c r="AC389" s="31"/>
      <c r="AD389" s="31"/>
      <c r="AE389" s="31"/>
      <c r="AT389" s="14" t="s">
        <v>170</v>
      </c>
      <c r="AU389" s="14" t="s">
        <v>169</v>
      </c>
    </row>
    <row r="390" spans="1:65" s="2" customFormat="1" ht="24.2" customHeight="1">
      <c r="A390" s="31"/>
      <c r="B390" s="32"/>
      <c r="C390" s="195" t="s">
        <v>376</v>
      </c>
      <c r="D390" s="195" t="s">
        <v>164</v>
      </c>
      <c r="E390" s="196" t="s">
        <v>597</v>
      </c>
      <c r="F390" s="197" t="s">
        <v>598</v>
      </c>
      <c r="G390" s="198" t="s">
        <v>173</v>
      </c>
      <c r="H390" s="199">
        <v>9.9</v>
      </c>
      <c r="I390" s="200"/>
      <c r="J390" s="200"/>
      <c r="K390" s="201">
        <f>ROUND(P390*H390,2)</f>
        <v>0</v>
      </c>
      <c r="L390" s="202"/>
      <c r="M390" s="36"/>
      <c r="N390" s="203" t="s">
        <v>1</v>
      </c>
      <c r="O390" s="204" t="s">
        <v>37</v>
      </c>
      <c r="P390" s="205">
        <f>I390+J390</f>
        <v>0</v>
      </c>
      <c r="Q390" s="205">
        <f>ROUND(I390*H390,2)</f>
        <v>0</v>
      </c>
      <c r="R390" s="205">
        <f>ROUND(J390*H390,2)</f>
        <v>0</v>
      </c>
      <c r="S390" s="72"/>
      <c r="T390" s="206">
        <f>S390*H390</f>
        <v>0</v>
      </c>
      <c r="U390" s="206">
        <v>0</v>
      </c>
      <c r="V390" s="206">
        <f>U390*H390</f>
        <v>0</v>
      </c>
      <c r="W390" s="206">
        <v>2.2000000000000002</v>
      </c>
      <c r="X390" s="207">
        <f>W390*H390</f>
        <v>21.78</v>
      </c>
      <c r="Y390" s="31"/>
      <c r="Z390" s="31"/>
      <c r="AA390" s="31"/>
      <c r="AB390" s="31"/>
      <c r="AC390" s="31"/>
      <c r="AD390" s="31"/>
      <c r="AE390" s="31"/>
      <c r="AR390" s="208" t="s">
        <v>168</v>
      </c>
      <c r="AT390" s="208" t="s">
        <v>164</v>
      </c>
      <c r="AU390" s="208" t="s">
        <v>169</v>
      </c>
      <c r="AY390" s="14" t="s">
        <v>162</v>
      </c>
      <c r="BE390" s="209">
        <f>IF(O390="základná",K390,0)</f>
        <v>0</v>
      </c>
      <c r="BF390" s="209">
        <f>IF(O390="znížená",K390,0)</f>
        <v>0</v>
      </c>
      <c r="BG390" s="209">
        <f>IF(O390="zákl. prenesená",K390,0)</f>
        <v>0</v>
      </c>
      <c r="BH390" s="209">
        <f>IF(O390="zníž. prenesená",K390,0)</f>
        <v>0</v>
      </c>
      <c r="BI390" s="209">
        <f>IF(O390="nulová",K390,0)</f>
        <v>0</v>
      </c>
      <c r="BJ390" s="14" t="s">
        <v>169</v>
      </c>
      <c r="BK390" s="209">
        <f>ROUND(P390*H390,2)</f>
        <v>0</v>
      </c>
      <c r="BL390" s="14" t="s">
        <v>168</v>
      </c>
      <c r="BM390" s="208" t="s">
        <v>599</v>
      </c>
    </row>
    <row r="391" spans="1:65" s="2" customFormat="1">
      <c r="A391" s="31"/>
      <c r="B391" s="32"/>
      <c r="C391" s="33"/>
      <c r="D391" s="210" t="s">
        <v>170</v>
      </c>
      <c r="E391" s="33"/>
      <c r="F391" s="211" t="s">
        <v>598</v>
      </c>
      <c r="G391" s="33"/>
      <c r="H391" s="33"/>
      <c r="I391" s="212"/>
      <c r="J391" s="212"/>
      <c r="K391" s="33"/>
      <c r="L391" s="33"/>
      <c r="M391" s="36"/>
      <c r="N391" s="213"/>
      <c r="O391" s="214"/>
      <c r="P391" s="72"/>
      <c r="Q391" s="72"/>
      <c r="R391" s="72"/>
      <c r="S391" s="72"/>
      <c r="T391" s="72"/>
      <c r="U391" s="72"/>
      <c r="V391" s="72"/>
      <c r="W391" s="72"/>
      <c r="X391" s="73"/>
      <c r="Y391" s="31"/>
      <c r="Z391" s="31"/>
      <c r="AA391" s="31"/>
      <c r="AB391" s="31"/>
      <c r="AC391" s="31"/>
      <c r="AD391" s="31"/>
      <c r="AE391" s="31"/>
      <c r="AT391" s="14" t="s">
        <v>170</v>
      </c>
      <c r="AU391" s="14" t="s">
        <v>169</v>
      </c>
    </row>
    <row r="392" spans="1:65" s="2" customFormat="1" ht="24.2" customHeight="1">
      <c r="A392" s="31"/>
      <c r="B392" s="32"/>
      <c r="C392" s="195" t="s">
        <v>600</v>
      </c>
      <c r="D392" s="195" t="s">
        <v>164</v>
      </c>
      <c r="E392" s="196" t="s">
        <v>601</v>
      </c>
      <c r="F392" s="197" t="s">
        <v>602</v>
      </c>
      <c r="G392" s="198" t="s">
        <v>167</v>
      </c>
      <c r="H392" s="199">
        <v>48</v>
      </c>
      <c r="I392" s="200"/>
      <c r="J392" s="200"/>
      <c r="K392" s="201">
        <f>ROUND(P392*H392,2)</f>
        <v>0</v>
      </c>
      <c r="L392" s="202"/>
      <c r="M392" s="36"/>
      <c r="N392" s="203" t="s">
        <v>1</v>
      </c>
      <c r="O392" s="204" t="s">
        <v>37</v>
      </c>
      <c r="P392" s="205">
        <f>I392+J392</f>
        <v>0</v>
      </c>
      <c r="Q392" s="205">
        <f>ROUND(I392*H392,2)</f>
        <v>0</v>
      </c>
      <c r="R392" s="205">
        <f>ROUND(J392*H392,2)</f>
        <v>0</v>
      </c>
      <c r="S392" s="72"/>
      <c r="T392" s="206">
        <f>S392*H392</f>
        <v>0</v>
      </c>
      <c r="U392" s="206">
        <v>0</v>
      </c>
      <c r="V392" s="206">
        <f>U392*H392</f>
        <v>0</v>
      </c>
      <c r="W392" s="206">
        <v>0.02</v>
      </c>
      <c r="X392" s="207">
        <f>W392*H392</f>
        <v>0.96</v>
      </c>
      <c r="Y392" s="31"/>
      <c r="Z392" s="31"/>
      <c r="AA392" s="31"/>
      <c r="AB392" s="31"/>
      <c r="AC392" s="31"/>
      <c r="AD392" s="31"/>
      <c r="AE392" s="31"/>
      <c r="AR392" s="208" t="s">
        <v>168</v>
      </c>
      <c r="AT392" s="208" t="s">
        <v>164</v>
      </c>
      <c r="AU392" s="208" t="s">
        <v>169</v>
      </c>
      <c r="AY392" s="14" t="s">
        <v>162</v>
      </c>
      <c r="BE392" s="209">
        <f>IF(O392="základná",K392,0)</f>
        <v>0</v>
      </c>
      <c r="BF392" s="209">
        <f>IF(O392="znížená",K392,0)</f>
        <v>0</v>
      </c>
      <c r="BG392" s="209">
        <f>IF(O392="zákl. prenesená",K392,0)</f>
        <v>0</v>
      </c>
      <c r="BH392" s="209">
        <f>IF(O392="zníž. prenesená",K392,0)</f>
        <v>0</v>
      </c>
      <c r="BI392" s="209">
        <f>IF(O392="nulová",K392,0)</f>
        <v>0</v>
      </c>
      <c r="BJ392" s="14" t="s">
        <v>169</v>
      </c>
      <c r="BK392" s="209">
        <f>ROUND(P392*H392,2)</f>
        <v>0</v>
      </c>
      <c r="BL392" s="14" t="s">
        <v>168</v>
      </c>
      <c r="BM392" s="208" t="s">
        <v>603</v>
      </c>
    </row>
    <row r="393" spans="1:65" s="2" customFormat="1">
      <c r="A393" s="31"/>
      <c r="B393" s="32"/>
      <c r="C393" s="33"/>
      <c r="D393" s="210" t="s">
        <v>170</v>
      </c>
      <c r="E393" s="33"/>
      <c r="F393" s="211" t="s">
        <v>602</v>
      </c>
      <c r="G393" s="33"/>
      <c r="H393" s="33"/>
      <c r="I393" s="212"/>
      <c r="J393" s="212"/>
      <c r="K393" s="33"/>
      <c r="L393" s="33"/>
      <c r="M393" s="36"/>
      <c r="N393" s="213"/>
      <c r="O393" s="214"/>
      <c r="P393" s="72"/>
      <c r="Q393" s="72"/>
      <c r="R393" s="72"/>
      <c r="S393" s="72"/>
      <c r="T393" s="72"/>
      <c r="U393" s="72"/>
      <c r="V393" s="72"/>
      <c r="W393" s="72"/>
      <c r="X393" s="73"/>
      <c r="Y393" s="31"/>
      <c r="Z393" s="31"/>
      <c r="AA393" s="31"/>
      <c r="AB393" s="31"/>
      <c r="AC393" s="31"/>
      <c r="AD393" s="31"/>
      <c r="AE393" s="31"/>
      <c r="AT393" s="14" t="s">
        <v>170</v>
      </c>
      <c r="AU393" s="14" t="s">
        <v>169</v>
      </c>
    </row>
    <row r="394" spans="1:65" s="2" customFormat="1" ht="16.5" customHeight="1">
      <c r="A394" s="31"/>
      <c r="B394" s="32"/>
      <c r="C394" s="195" t="s">
        <v>380</v>
      </c>
      <c r="D394" s="195" t="s">
        <v>164</v>
      </c>
      <c r="E394" s="196" t="s">
        <v>604</v>
      </c>
      <c r="F394" s="197" t="s">
        <v>605</v>
      </c>
      <c r="G394" s="198" t="s">
        <v>173</v>
      </c>
      <c r="H394" s="199">
        <v>35.200000000000003</v>
      </c>
      <c r="I394" s="200"/>
      <c r="J394" s="200"/>
      <c r="K394" s="201">
        <f>ROUND(P394*H394,2)</f>
        <v>0</v>
      </c>
      <c r="L394" s="202"/>
      <c r="M394" s="36"/>
      <c r="N394" s="203" t="s">
        <v>1</v>
      </c>
      <c r="O394" s="204" t="s">
        <v>37</v>
      </c>
      <c r="P394" s="205">
        <f>I394+J394</f>
        <v>0</v>
      </c>
      <c r="Q394" s="205">
        <f>ROUND(I394*H394,2)</f>
        <v>0</v>
      </c>
      <c r="R394" s="205">
        <f>ROUND(J394*H394,2)</f>
        <v>0</v>
      </c>
      <c r="S394" s="72"/>
      <c r="T394" s="206">
        <f>S394*H394</f>
        <v>0</v>
      </c>
      <c r="U394" s="206">
        <v>0</v>
      </c>
      <c r="V394" s="206">
        <f>U394*H394</f>
        <v>0</v>
      </c>
      <c r="W394" s="206">
        <v>1.4</v>
      </c>
      <c r="X394" s="207">
        <f>W394*H394</f>
        <v>49.28</v>
      </c>
      <c r="Y394" s="31"/>
      <c r="Z394" s="31"/>
      <c r="AA394" s="31"/>
      <c r="AB394" s="31"/>
      <c r="AC394" s="31"/>
      <c r="AD394" s="31"/>
      <c r="AE394" s="31"/>
      <c r="AR394" s="208" t="s">
        <v>168</v>
      </c>
      <c r="AT394" s="208" t="s">
        <v>164</v>
      </c>
      <c r="AU394" s="208" t="s">
        <v>169</v>
      </c>
      <c r="AY394" s="14" t="s">
        <v>162</v>
      </c>
      <c r="BE394" s="209">
        <f>IF(O394="základná",K394,0)</f>
        <v>0</v>
      </c>
      <c r="BF394" s="209">
        <f>IF(O394="znížená",K394,0)</f>
        <v>0</v>
      </c>
      <c r="BG394" s="209">
        <f>IF(O394="zákl. prenesená",K394,0)</f>
        <v>0</v>
      </c>
      <c r="BH394" s="209">
        <f>IF(O394="zníž. prenesená",K394,0)</f>
        <v>0</v>
      </c>
      <c r="BI394" s="209">
        <f>IF(O394="nulová",K394,0)</f>
        <v>0</v>
      </c>
      <c r="BJ394" s="14" t="s">
        <v>169</v>
      </c>
      <c r="BK394" s="209">
        <f>ROUND(P394*H394,2)</f>
        <v>0</v>
      </c>
      <c r="BL394" s="14" t="s">
        <v>168</v>
      </c>
      <c r="BM394" s="208" t="s">
        <v>606</v>
      </c>
    </row>
    <row r="395" spans="1:65" s="2" customFormat="1">
      <c r="A395" s="31"/>
      <c r="B395" s="32"/>
      <c r="C395" s="33"/>
      <c r="D395" s="210" t="s">
        <v>170</v>
      </c>
      <c r="E395" s="33"/>
      <c r="F395" s="211" t="s">
        <v>605</v>
      </c>
      <c r="G395" s="33"/>
      <c r="H395" s="33"/>
      <c r="I395" s="212"/>
      <c r="J395" s="212"/>
      <c r="K395" s="33"/>
      <c r="L395" s="33"/>
      <c r="M395" s="36"/>
      <c r="N395" s="213"/>
      <c r="O395" s="214"/>
      <c r="P395" s="72"/>
      <c r="Q395" s="72"/>
      <c r="R395" s="72"/>
      <c r="S395" s="72"/>
      <c r="T395" s="72"/>
      <c r="U395" s="72"/>
      <c r="V395" s="72"/>
      <c r="W395" s="72"/>
      <c r="X395" s="73"/>
      <c r="Y395" s="31"/>
      <c r="Z395" s="31"/>
      <c r="AA395" s="31"/>
      <c r="AB395" s="31"/>
      <c r="AC395" s="31"/>
      <c r="AD395" s="31"/>
      <c r="AE395" s="31"/>
      <c r="AT395" s="14" t="s">
        <v>170</v>
      </c>
      <c r="AU395" s="14" t="s">
        <v>169</v>
      </c>
    </row>
    <row r="396" spans="1:65" s="2" customFormat="1" ht="21.75" customHeight="1">
      <c r="A396" s="31"/>
      <c r="B396" s="32"/>
      <c r="C396" s="195" t="s">
        <v>607</v>
      </c>
      <c r="D396" s="195" t="s">
        <v>164</v>
      </c>
      <c r="E396" s="196" t="s">
        <v>608</v>
      </c>
      <c r="F396" s="197" t="s">
        <v>609</v>
      </c>
      <c r="G396" s="198" t="s">
        <v>173</v>
      </c>
      <c r="H396" s="199">
        <v>14.4</v>
      </c>
      <c r="I396" s="200"/>
      <c r="J396" s="200"/>
      <c r="K396" s="201">
        <f>ROUND(P396*H396,2)</f>
        <v>0</v>
      </c>
      <c r="L396" s="202"/>
      <c r="M396" s="36"/>
      <c r="N396" s="203" t="s">
        <v>1</v>
      </c>
      <c r="O396" s="204" t="s">
        <v>37</v>
      </c>
      <c r="P396" s="205">
        <f>I396+J396</f>
        <v>0</v>
      </c>
      <c r="Q396" s="205">
        <f>ROUND(I396*H396,2)</f>
        <v>0</v>
      </c>
      <c r="R396" s="205">
        <f>ROUND(J396*H396,2)</f>
        <v>0</v>
      </c>
      <c r="S396" s="72"/>
      <c r="T396" s="206">
        <f>S396*H396</f>
        <v>0</v>
      </c>
      <c r="U396" s="206">
        <v>0</v>
      </c>
      <c r="V396" s="206">
        <f>U396*H396</f>
        <v>0</v>
      </c>
      <c r="W396" s="206">
        <v>1.4</v>
      </c>
      <c r="X396" s="207">
        <f>W396*H396</f>
        <v>20.16</v>
      </c>
      <c r="Y396" s="31"/>
      <c r="Z396" s="31"/>
      <c r="AA396" s="31"/>
      <c r="AB396" s="31"/>
      <c r="AC396" s="31"/>
      <c r="AD396" s="31"/>
      <c r="AE396" s="31"/>
      <c r="AR396" s="208" t="s">
        <v>168</v>
      </c>
      <c r="AT396" s="208" t="s">
        <v>164</v>
      </c>
      <c r="AU396" s="208" t="s">
        <v>169</v>
      </c>
      <c r="AY396" s="14" t="s">
        <v>162</v>
      </c>
      <c r="BE396" s="209">
        <f>IF(O396="základná",K396,0)</f>
        <v>0</v>
      </c>
      <c r="BF396" s="209">
        <f>IF(O396="znížená",K396,0)</f>
        <v>0</v>
      </c>
      <c r="BG396" s="209">
        <f>IF(O396="zákl. prenesená",K396,0)</f>
        <v>0</v>
      </c>
      <c r="BH396" s="209">
        <f>IF(O396="zníž. prenesená",K396,0)</f>
        <v>0</v>
      </c>
      <c r="BI396" s="209">
        <f>IF(O396="nulová",K396,0)</f>
        <v>0</v>
      </c>
      <c r="BJ396" s="14" t="s">
        <v>169</v>
      </c>
      <c r="BK396" s="209">
        <f>ROUND(P396*H396,2)</f>
        <v>0</v>
      </c>
      <c r="BL396" s="14" t="s">
        <v>168</v>
      </c>
      <c r="BM396" s="208" t="s">
        <v>610</v>
      </c>
    </row>
    <row r="397" spans="1:65" s="2" customFormat="1">
      <c r="A397" s="31"/>
      <c r="B397" s="32"/>
      <c r="C397" s="33"/>
      <c r="D397" s="210" t="s">
        <v>170</v>
      </c>
      <c r="E397" s="33"/>
      <c r="F397" s="211" t="s">
        <v>609</v>
      </c>
      <c r="G397" s="33"/>
      <c r="H397" s="33"/>
      <c r="I397" s="212"/>
      <c r="J397" s="212"/>
      <c r="K397" s="33"/>
      <c r="L397" s="33"/>
      <c r="M397" s="36"/>
      <c r="N397" s="213"/>
      <c r="O397" s="214"/>
      <c r="P397" s="72"/>
      <c r="Q397" s="72"/>
      <c r="R397" s="72"/>
      <c r="S397" s="72"/>
      <c r="T397" s="72"/>
      <c r="U397" s="72"/>
      <c r="V397" s="72"/>
      <c r="W397" s="72"/>
      <c r="X397" s="73"/>
      <c r="Y397" s="31"/>
      <c r="Z397" s="31"/>
      <c r="AA397" s="31"/>
      <c r="AB397" s="31"/>
      <c r="AC397" s="31"/>
      <c r="AD397" s="31"/>
      <c r="AE397" s="31"/>
      <c r="AT397" s="14" t="s">
        <v>170</v>
      </c>
      <c r="AU397" s="14" t="s">
        <v>169</v>
      </c>
    </row>
    <row r="398" spans="1:65" s="2" customFormat="1" ht="24.2" customHeight="1">
      <c r="A398" s="31"/>
      <c r="B398" s="32"/>
      <c r="C398" s="195" t="s">
        <v>383</v>
      </c>
      <c r="D398" s="195" t="s">
        <v>164</v>
      </c>
      <c r="E398" s="196" t="s">
        <v>611</v>
      </c>
      <c r="F398" s="197" t="s">
        <v>612</v>
      </c>
      <c r="G398" s="198" t="s">
        <v>167</v>
      </c>
      <c r="H398" s="199">
        <v>3.5249999999999999</v>
      </c>
      <c r="I398" s="200"/>
      <c r="J398" s="200"/>
      <c r="K398" s="201">
        <f>ROUND(P398*H398,2)</f>
        <v>0</v>
      </c>
      <c r="L398" s="202"/>
      <c r="M398" s="36"/>
      <c r="N398" s="203" t="s">
        <v>1</v>
      </c>
      <c r="O398" s="204" t="s">
        <v>37</v>
      </c>
      <c r="P398" s="205">
        <f>I398+J398</f>
        <v>0</v>
      </c>
      <c r="Q398" s="205">
        <f>ROUND(I398*H398,2)</f>
        <v>0</v>
      </c>
      <c r="R398" s="205">
        <f>ROUND(J398*H398,2)</f>
        <v>0</v>
      </c>
      <c r="S398" s="72"/>
      <c r="T398" s="206">
        <f>S398*H398</f>
        <v>0</v>
      </c>
      <c r="U398" s="206">
        <v>1.0300000000000001E-3</v>
      </c>
      <c r="V398" s="206">
        <f>U398*H398</f>
        <v>3.6307500000000003E-3</v>
      </c>
      <c r="W398" s="206">
        <v>6.2E-2</v>
      </c>
      <c r="X398" s="207">
        <f>W398*H398</f>
        <v>0.21854999999999999</v>
      </c>
      <c r="Y398" s="31"/>
      <c r="Z398" s="31"/>
      <c r="AA398" s="31"/>
      <c r="AB398" s="31"/>
      <c r="AC398" s="31"/>
      <c r="AD398" s="31"/>
      <c r="AE398" s="31"/>
      <c r="AR398" s="208" t="s">
        <v>168</v>
      </c>
      <c r="AT398" s="208" t="s">
        <v>164</v>
      </c>
      <c r="AU398" s="208" t="s">
        <v>169</v>
      </c>
      <c r="AY398" s="14" t="s">
        <v>162</v>
      </c>
      <c r="BE398" s="209">
        <f>IF(O398="základná",K398,0)</f>
        <v>0</v>
      </c>
      <c r="BF398" s="209">
        <f>IF(O398="znížená",K398,0)</f>
        <v>0</v>
      </c>
      <c r="BG398" s="209">
        <f>IF(O398="zákl. prenesená",K398,0)</f>
        <v>0</v>
      </c>
      <c r="BH398" s="209">
        <f>IF(O398="zníž. prenesená",K398,0)</f>
        <v>0</v>
      </c>
      <c r="BI398" s="209">
        <f>IF(O398="nulová",K398,0)</f>
        <v>0</v>
      </c>
      <c r="BJ398" s="14" t="s">
        <v>169</v>
      </c>
      <c r="BK398" s="209">
        <f>ROUND(P398*H398,2)</f>
        <v>0</v>
      </c>
      <c r="BL398" s="14" t="s">
        <v>168</v>
      </c>
      <c r="BM398" s="208" t="s">
        <v>613</v>
      </c>
    </row>
    <row r="399" spans="1:65" s="2" customFormat="1">
      <c r="A399" s="31"/>
      <c r="B399" s="32"/>
      <c r="C399" s="33"/>
      <c r="D399" s="210" t="s">
        <v>170</v>
      </c>
      <c r="E399" s="33"/>
      <c r="F399" s="211" t="s">
        <v>612</v>
      </c>
      <c r="G399" s="33"/>
      <c r="H399" s="33"/>
      <c r="I399" s="212"/>
      <c r="J399" s="212"/>
      <c r="K399" s="33"/>
      <c r="L399" s="33"/>
      <c r="M399" s="36"/>
      <c r="N399" s="213"/>
      <c r="O399" s="214"/>
      <c r="P399" s="72"/>
      <c r="Q399" s="72"/>
      <c r="R399" s="72"/>
      <c r="S399" s="72"/>
      <c r="T399" s="72"/>
      <c r="U399" s="72"/>
      <c r="V399" s="72"/>
      <c r="W399" s="72"/>
      <c r="X399" s="73"/>
      <c r="Y399" s="31"/>
      <c r="Z399" s="31"/>
      <c r="AA399" s="31"/>
      <c r="AB399" s="31"/>
      <c r="AC399" s="31"/>
      <c r="AD399" s="31"/>
      <c r="AE399" s="31"/>
      <c r="AT399" s="14" t="s">
        <v>170</v>
      </c>
      <c r="AU399" s="14" t="s">
        <v>169</v>
      </c>
    </row>
    <row r="400" spans="1:65" s="2" customFormat="1" ht="16.5" customHeight="1">
      <c r="A400" s="31"/>
      <c r="B400" s="32"/>
      <c r="C400" s="195" t="s">
        <v>614</v>
      </c>
      <c r="D400" s="195" t="s">
        <v>164</v>
      </c>
      <c r="E400" s="196" t="s">
        <v>615</v>
      </c>
      <c r="F400" s="197" t="s">
        <v>616</v>
      </c>
      <c r="G400" s="198" t="s">
        <v>167</v>
      </c>
      <c r="H400" s="199">
        <v>18.123999999999999</v>
      </c>
      <c r="I400" s="200"/>
      <c r="J400" s="200"/>
      <c r="K400" s="201">
        <f>ROUND(P400*H400,2)</f>
        <v>0</v>
      </c>
      <c r="L400" s="202"/>
      <c r="M400" s="36"/>
      <c r="N400" s="203" t="s">
        <v>1</v>
      </c>
      <c r="O400" s="204" t="s">
        <v>37</v>
      </c>
      <c r="P400" s="205">
        <f>I400+J400</f>
        <v>0</v>
      </c>
      <c r="Q400" s="205">
        <f>ROUND(I400*H400,2)</f>
        <v>0</v>
      </c>
      <c r="R400" s="205">
        <f>ROUND(J400*H400,2)</f>
        <v>0</v>
      </c>
      <c r="S400" s="72"/>
      <c r="T400" s="206">
        <f>S400*H400</f>
        <v>0</v>
      </c>
      <c r="U400" s="206">
        <v>1.1999999999999999E-3</v>
      </c>
      <c r="V400" s="206">
        <f>U400*H400</f>
        <v>2.1748799999999995E-2</v>
      </c>
      <c r="W400" s="206">
        <v>7.5999999999999998E-2</v>
      </c>
      <c r="X400" s="207">
        <f>W400*H400</f>
        <v>1.377424</v>
      </c>
      <c r="Y400" s="31"/>
      <c r="Z400" s="31"/>
      <c r="AA400" s="31"/>
      <c r="AB400" s="31"/>
      <c r="AC400" s="31"/>
      <c r="AD400" s="31"/>
      <c r="AE400" s="31"/>
      <c r="AR400" s="208" t="s">
        <v>168</v>
      </c>
      <c r="AT400" s="208" t="s">
        <v>164</v>
      </c>
      <c r="AU400" s="208" t="s">
        <v>169</v>
      </c>
      <c r="AY400" s="14" t="s">
        <v>162</v>
      </c>
      <c r="BE400" s="209">
        <f>IF(O400="základná",K400,0)</f>
        <v>0</v>
      </c>
      <c r="BF400" s="209">
        <f>IF(O400="znížená",K400,0)</f>
        <v>0</v>
      </c>
      <c r="BG400" s="209">
        <f>IF(O400="zákl. prenesená",K400,0)</f>
        <v>0</v>
      </c>
      <c r="BH400" s="209">
        <f>IF(O400="zníž. prenesená",K400,0)</f>
        <v>0</v>
      </c>
      <c r="BI400" s="209">
        <f>IF(O400="nulová",K400,0)</f>
        <v>0</v>
      </c>
      <c r="BJ400" s="14" t="s">
        <v>169</v>
      </c>
      <c r="BK400" s="209">
        <f>ROUND(P400*H400,2)</f>
        <v>0</v>
      </c>
      <c r="BL400" s="14" t="s">
        <v>168</v>
      </c>
      <c r="BM400" s="208" t="s">
        <v>617</v>
      </c>
    </row>
    <row r="401" spans="1:65" s="2" customFormat="1">
      <c r="A401" s="31"/>
      <c r="B401" s="32"/>
      <c r="C401" s="33"/>
      <c r="D401" s="210" t="s">
        <v>170</v>
      </c>
      <c r="E401" s="33"/>
      <c r="F401" s="211" t="s">
        <v>616</v>
      </c>
      <c r="G401" s="33"/>
      <c r="H401" s="33"/>
      <c r="I401" s="212"/>
      <c r="J401" s="212"/>
      <c r="K401" s="33"/>
      <c r="L401" s="33"/>
      <c r="M401" s="36"/>
      <c r="N401" s="213"/>
      <c r="O401" s="214"/>
      <c r="P401" s="72"/>
      <c r="Q401" s="72"/>
      <c r="R401" s="72"/>
      <c r="S401" s="72"/>
      <c r="T401" s="72"/>
      <c r="U401" s="72"/>
      <c r="V401" s="72"/>
      <c r="W401" s="72"/>
      <c r="X401" s="73"/>
      <c r="Y401" s="31"/>
      <c r="Z401" s="31"/>
      <c r="AA401" s="31"/>
      <c r="AB401" s="31"/>
      <c r="AC401" s="31"/>
      <c r="AD401" s="31"/>
      <c r="AE401" s="31"/>
      <c r="AT401" s="14" t="s">
        <v>170</v>
      </c>
      <c r="AU401" s="14" t="s">
        <v>169</v>
      </c>
    </row>
    <row r="402" spans="1:65" s="2" customFormat="1" ht="16.5" customHeight="1">
      <c r="A402" s="31"/>
      <c r="B402" s="32"/>
      <c r="C402" s="195" t="s">
        <v>387</v>
      </c>
      <c r="D402" s="195" t="s">
        <v>164</v>
      </c>
      <c r="E402" s="196" t="s">
        <v>618</v>
      </c>
      <c r="F402" s="197" t="s">
        <v>619</v>
      </c>
      <c r="G402" s="198" t="s">
        <v>167</v>
      </c>
      <c r="H402" s="199">
        <v>5.7130000000000001</v>
      </c>
      <c r="I402" s="200"/>
      <c r="J402" s="200"/>
      <c r="K402" s="201">
        <f>ROUND(P402*H402,2)</f>
        <v>0</v>
      </c>
      <c r="L402" s="202"/>
      <c r="M402" s="36"/>
      <c r="N402" s="203" t="s">
        <v>1</v>
      </c>
      <c r="O402" s="204" t="s">
        <v>37</v>
      </c>
      <c r="P402" s="205">
        <f>I402+J402</f>
        <v>0</v>
      </c>
      <c r="Q402" s="205">
        <f>ROUND(I402*H402,2)</f>
        <v>0</v>
      </c>
      <c r="R402" s="205">
        <f>ROUND(J402*H402,2)</f>
        <v>0</v>
      </c>
      <c r="S402" s="72"/>
      <c r="T402" s="206">
        <f>S402*H402</f>
        <v>0</v>
      </c>
      <c r="U402" s="206">
        <v>1.0300000000000001E-3</v>
      </c>
      <c r="V402" s="206">
        <f>U402*H402</f>
        <v>5.8843900000000006E-3</v>
      </c>
      <c r="W402" s="206">
        <v>6.3E-2</v>
      </c>
      <c r="X402" s="207">
        <f>W402*H402</f>
        <v>0.35991899999999999</v>
      </c>
      <c r="Y402" s="31"/>
      <c r="Z402" s="31"/>
      <c r="AA402" s="31"/>
      <c r="AB402" s="31"/>
      <c r="AC402" s="31"/>
      <c r="AD402" s="31"/>
      <c r="AE402" s="31"/>
      <c r="AR402" s="208" t="s">
        <v>168</v>
      </c>
      <c r="AT402" s="208" t="s">
        <v>164</v>
      </c>
      <c r="AU402" s="208" t="s">
        <v>169</v>
      </c>
      <c r="AY402" s="14" t="s">
        <v>162</v>
      </c>
      <c r="BE402" s="209">
        <f>IF(O402="základná",K402,0)</f>
        <v>0</v>
      </c>
      <c r="BF402" s="209">
        <f>IF(O402="znížená",K402,0)</f>
        <v>0</v>
      </c>
      <c r="BG402" s="209">
        <f>IF(O402="zákl. prenesená",K402,0)</f>
        <v>0</v>
      </c>
      <c r="BH402" s="209">
        <f>IF(O402="zníž. prenesená",K402,0)</f>
        <v>0</v>
      </c>
      <c r="BI402" s="209">
        <f>IF(O402="nulová",K402,0)</f>
        <v>0</v>
      </c>
      <c r="BJ402" s="14" t="s">
        <v>169</v>
      </c>
      <c r="BK402" s="209">
        <f>ROUND(P402*H402,2)</f>
        <v>0</v>
      </c>
      <c r="BL402" s="14" t="s">
        <v>168</v>
      </c>
      <c r="BM402" s="208" t="s">
        <v>620</v>
      </c>
    </row>
    <row r="403" spans="1:65" s="2" customFormat="1">
      <c r="A403" s="31"/>
      <c r="B403" s="32"/>
      <c r="C403" s="33"/>
      <c r="D403" s="210" t="s">
        <v>170</v>
      </c>
      <c r="E403" s="33"/>
      <c r="F403" s="211" t="s">
        <v>619</v>
      </c>
      <c r="G403" s="33"/>
      <c r="H403" s="33"/>
      <c r="I403" s="212"/>
      <c r="J403" s="212"/>
      <c r="K403" s="33"/>
      <c r="L403" s="33"/>
      <c r="M403" s="36"/>
      <c r="N403" s="213"/>
      <c r="O403" s="214"/>
      <c r="P403" s="72"/>
      <c r="Q403" s="72"/>
      <c r="R403" s="72"/>
      <c r="S403" s="72"/>
      <c r="T403" s="72"/>
      <c r="U403" s="72"/>
      <c r="V403" s="72"/>
      <c r="W403" s="72"/>
      <c r="X403" s="73"/>
      <c r="Y403" s="31"/>
      <c r="Z403" s="31"/>
      <c r="AA403" s="31"/>
      <c r="AB403" s="31"/>
      <c r="AC403" s="31"/>
      <c r="AD403" s="31"/>
      <c r="AE403" s="31"/>
      <c r="AT403" s="14" t="s">
        <v>170</v>
      </c>
      <c r="AU403" s="14" t="s">
        <v>169</v>
      </c>
    </row>
    <row r="404" spans="1:65" s="2" customFormat="1" ht="24.2" customHeight="1">
      <c r="A404" s="31"/>
      <c r="B404" s="32"/>
      <c r="C404" s="195" t="s">
        <v>621</v>
      </c>
      <c r="D404" s="195" t="s">
        <v>164</v>
      </c>
      <c r="E404" s="196" t="s">
        <v>622</v>
      </c>
      <c r="F404" s="197" t="s">
        <v>623</v>
      </c>
      <c r="G404" s="198" t="s">
        <v>167</v>
      </c>
      <c r="H404" s="199">
        <v>214.18</v>
      </c>
      <c r="I404" s="200"/>
      <c r="J404" s="200"/>
      <c r="K404" s="201">
        <f>ROUND(P404*H404,2)</f>
        <v>0</v>
      </c>
      <c r="L404" s="202"/>
      <c r="M404" s="36"/>
      <c r="N404" s="203" t="s">
        <v>1</v>
      </c>
      <c r="O404" s="204" t="s">
        <v>37</v>
      </c>
      <c r="P404" s="205">
        <f>I404+J404</f>
        <v>0</v>
      </c>
      <c r="Q404" s="205">
        <f>ROUND(I404*H404,2)</f>
        <v>0</v>
      </c>
      <c r="R404" s="205">
        <f>ROUND(J404*H404,2)</f>
        <v>0</v>
      </c>
      <c r="S404" s="72"/>
      <c r="T404" s="206">
        <f>S404*H404</f>
        <v>0</v>
      </c>
      <c r="U404" s="206">
        <v>0</v>
      </c>
      <c r="V404" s="206">
        <f>U404*H404</f>
        <v>0</v>
      </c>
      <c r="W404" s="206">
        <v>4.5999999999999999E-2</v>
      </c>
      <c r="X404" s="207">
        <f>W404*H404</f>
        <v>9.8522800000000004</v>
      </c>
      <c r="Y404" s="31"/>
      <c r="Z404" s="31"/>
      <c r="AA404" s="31"/>
      <c r="AB404" s="31"/>
      <c r="AC404" s="31"/>
      <c r="AD404" s="31"/>
      <c r="AE404" s="31"/>
      <c r="AR404" s="208" t="s">
        <v>168</v>
      </c>
      <c r="AT404" s="208" t="s">
        <v>164</v>
      </c>
      <c r="AU404" s="208" t="s">
        <v>169</v>
      </c>
      <c r="AY404" s="14" t="s">
        <v>162</v>
      </c>
      <c r="BE404" s="209">
        <f>IF(O404="základná",K404,0)</f>
        <v>0</v>
      </c>
      <c r="BF404" s="209">
        <f>IF(O404="znížená",K404,0)</f>
        <v>0</v>
      </c>
      <c r="BG404" s="209">
        <f>IF(O404="zákl. prenesená",K404,0)</f>
        <v>0</v>
      </c>
      <c r="BH404" s="209">
        <f>IF(O404="zníž. prenesená",K404,0)</f>
        <v>0</v>
      </c>
      <c r="BI404" s="209">
        <f>IF(O404="nulová",K404,0)</f>
        <v>0</v>
      </c>
      <c r="BJ404" s="14" t="s">
        <v>169</v>
      </c>
      <c r="BK404" s="209">
        <f>ROUND(P404*H404,2)</f>
        <v>0</v>
      </c>
      <c r="BL404" s="14" t="s">
        <v>168</v>
      </c>
      <c r="BM404" s="208" t="s">
        <v>624</v>
      </c>
    </row>
    <row r="405" spans="1:65" s="2" customFormat="1" ht="19.5">
      <c r="A405" s="31"/>
      <c r="B405" s="32"/>
      <c r="C405" s="33"/>
      <c r="D405" s="210" t="s">
        <v>170</v>
      </c>
      <c r="E405" s="33"/>
      <c r="F405" s="211" t="s">
        <v>623</v>
      </c>
      <c r="G405" s="33"/>
      <c r="H405" s="33"/>
      <c r="I405" s="212"/>
      <c r="J405" s="212"/>
      <c r="K405" s="33"/>
      <c r="L405" s="33"/>
      <c r="M405" s="36"/>
      <c r="N405" s="213"/>
      <c r="O405" s="214"/>
      <c r="P405" s="72"/>
      <c r="Q405" s="72"/>
      <c r="R405" s="72"/>
      <c r="S405" s="72"/>
      <c r="T405" s="72"/>
      <c r="U405" s="72"/>
      <c r="V405" s="72"/>
      <c r="W405" s="72"/>
      <c r="X405" s="73"/>
      <c r="Y405" s="31"/>
      <c r="Z405" s="31"/>
      <c r="AA405" s="31"/>
      <c r="AB405" s="31"/>
      <c r="AC405" s="31"/>
      <c r="AD405" s="31"/>
      <c r="AE405" s="31"/>
      <c r="AT405" s="14" t="s">
        <v>170</v>
      </c>
      <c r="AU405" s="14" t="s">
        <v>169</v>
      </c>
    </row>
    <row r="406" spans="1:65" s="2" customFormat="1" ht="24.2" customHeight="1">
      <c r="A406" s="31"/>
      <c r="B406" s="32"/>
      <c r="C406" s="195" t="s">
        <v>390</v>
      </c>
      <c r="D406" s="195" t="s">
        <v>164</v>
      </c>
      <c r="E406" s="196" t="s">
        <v>625</v>
      </c>
      <c r="F406" s="197" t="s">
        <v>626</v>
      </c>
      <c r="G406" s="198" t="s">
        <v>167</v>
      </c>
      <c r="H406" s="199">
        <v>537.30899999999997</v>
      </c>
      <c r="I406" s="200"/>
      <c r="J406" s="200"/>
      <c r="K406" s="201">
        <f>ROUND(P406*H406,2)</f>
        <v>0</v>
      </c>
      <c r="L406" s="202"/>
      <c r="M406" s="36"/>
      <c r="N406" s="203" t="s">
        <v>1</v>
      </c>
      <c r="O406" s="204" t="s">
        <v>37</v>
      </c>
      <c r="P406" s="205">
        <f>I406+J406</f>
        <v>0</v>
      </c>
      <c r="Q406" s="205">
        <f>ROUND(I406*H406,2)</f>
        <v>0</v>
      </c>
      <c r="R406" s="205">
        <f>ROUND(J406*H406,2)</f>
        <v>0</v>
      </c>
      <c r="S406" s="72"/>
      <c r="T406" s="206">
        <f>S406*H406</f>
        <v>0</v>
      </c>
      <c r="U406" s="206">
        <v>0</v>
      </c>
      <c r="V406" s="206">
        <f>U406*H406</f>
        <v>0</v>
      </c>
      <c r="W406" s="206">
        <v>4.5999999999999999E-2</v>
      </c>
      <c r="X406" s="207">
        <f>W406*H406</f>
        <v>24.716213999999997</v>
      </c>
      <c r="Y406" s="31"/>
      <c r="Z406" s="31"/>
      <c r="AA406" s="31"/>
      <c r="AB406" s="31"/>
      <c r="AC406" s="31"/>
      <c r="AD406" s="31"/>
      <c r="AE406" s="31"/>
      <c r="AR406" s="208" t="s">
        <v>168</v>
      </c>
      <c r="AT406" s="208" t="s">
        <v>164</v>
      </c>
      <c r="AU406" s="208" t="s">
        <v>169</v>
      </c>
      <c r="AY406" s="14" t="s">
        <v>162</v>
      </c>
      <c r="BE406" s="209">
        <f>IF(O406="základná",K406,0)</f>
        <v>0</v>
      </c>
      <c r="BF406" s="209">
        <f>IF(O406="znížená",K406,0)</f>
        <v>0</v>
      </c>
      <c r="BG406" s="209">
        <f>IF(O406="zákl. prenesená",K406,0)</f>
        <v>0</v>
      </c>
      <c r="BH406" s="209">
        <f>IF(O406="zníž. prenesená",K406,0)</f>
        <v>0</v>
      </c>
      <c r="BI406" s="209">
        <f>IF(O406="nulová",K406,0)</f>
        <v>0</v>
      </c>
      <c r="BJ406" s="14" t="s">
        <v>169</v>
      </c>
      <c r="BK406" s="209">
        <f>ROUND(P406*H406,2)</f>
        <v>0</v>
      </c>
      <c r="BL406" s="14" t="s">
        <v>168</v>
      </c>
      <c r="BM406" s="208" t="s">
        <v>627</v>
      </c>
    </row>
    <row r="407" spans="1:65" s="2" customFormat="1" ht="19.5">
      <c r="A407" s="31"/>
      <c r="B407" s="32"/>
      <c r="C407" s="33"/>
      <c r="D407" s="210" t="s">
        <v>170</v>
      </c>
      <c r="E407" s="33"/>
      <c r="F407" s="211" t="s">
        <v>626</v>
      </c>
      <c r="G407" s="33"/>
      <c r="H407" s="33"/>
      <c r="I407" s="212"/>
      <c r="J407" s="212"/>
      <c r="K407" s="33"/>
      <c r="L407" s="33"/>
      <c r="M407" s="36"/>
      <c r="N407" s="213"/>
      <c r="O407" s="214"/>
      <c r="P407" s="72"/>
      <c r="Q407" s="72"/>
      <c r="R407" s="72"/>
      <c r="S407" s="72"/>
      <c r="T407" s="72"/>
      <c r="U407" s="72"/>
      <c r="V407" s="72"/>
      <c r="W407" s="72"/>
      <c r="X407" s="73"/>
      <c r="Y407" s="31"/>
      <c r="Z407" s="31"/>
      <c r="AA407" s="31"/>
      <c r="AB407" s="31"/>
      <c r="AC407" s="31"/>
      <c r="AD407" s="31"/>
      <c r="AE407" s="31"/>
      <c r="AT407" s="14" t="s">
        <v>170</v>
      </c>
      <c r="AU407" s="14" t="s">
        <v>169</v>
      </c>
    </row>
    <row r="408" spans="1:65" s="2" customFormat="1" ht="21.75" customHeight="1">
      <c r="A408" s="31"/>
      <c r="B408" s="32"/>
      <c r="C408" s="195" t="s">
        <v>628</v>
      </c>
      <c r="D408" s="195" t="s">
        <v>164</v>
      </c>
      <c r="E408" s="196" t="s">
        <v>629</v>
      </c>
      <c r="F408" s="197" t="s">
        <v>630</v>
      </c>
      <c r="G408" s="198" t="s">
        <v>198</v>
      </c>
      <c r="H408" s="199">
        <v>320.678</v>
      </c>
      <c r="I408" s="200"/>
      <c r="J408" s="200"/>
      <c r="K408" s="201">
        <f>ROUND(P408*H408,2)</f>
        <v>0</v>
      </c>
      <c r="L408" s="202"/>
      <c r="M408" s="36"/>
      <c r="N408" s="203" t="s">
        <v>1</v>
      </c>
      <c r="O408" s="204" t="s">
        <v>37</v>
      </c>
      <c r="P408" s="205">
        <f>I408+J408</f>
        <v>0</v>
      </c>
      <c r="Q408" s="205">
        <f>ROUND(I408*H408,2)</f>
        <v>0</v>
      </c>
      <c r="R408" s="205">
        <f>ROUND(J408*H408,2)</f>
        <v>0</v>
      </c>
      <c r="S408" s="72"/>
      <c r="T408" s="206">
        <f>S408*H408</f>
        <v>0</v>
      </c>
      <c r="U408" s="206">
        <v>0</v>
      </c>
      <c r="V408" s="206">
        <f>U408*H408</f>
        <v>0</v>
      </c>
      <c r="W408" s="206">
        <v>0</v>
      </c>
      <c r="X408" s="207">
        <f>W408*H408</f>
        <v>0</v>
      </c>
      <c r="Y408" s="31"/>
      <c r="Z408" s="31"/>
      <c r="AA408" s="31"/>
      <c r="AB408" s="31"/>
      <c r="AC408" s="31"/>
      <c r="AD408" s="31"/>
      <c r="AE408" s="31"/>
      <c r="AR408" s="208" t="s">
        <v>168</v>
      </c>
      <c r="AT408" s="208" t="s">
        <v>164</v>
      </c>
      <c r="AU408" s="208" t="s">
        <v>169</v>
      </c>
      <c r="AY408" s="14" t="s">
        <v>162</v>
      </c>
      <c r="BE408" s="209">
        <f>IF(O408="základná",K408,0)</f>
        <v>0</v>
      </c>
      <c r="BF408" s="209">
        <f>IF(O408="znížená",K408,0)</f>
        <v>0</v>
      </c>
      <c r="BG408" s="209">
        <f>IF(O408="zákl. prenesená",K408,0)</f>
        <v>0</v>
      </c>
      <c r="BH408" s="209">
        <f>IF(O408="zníž. prenesená",K408,0)</f>
        <v>0</v>
      </c>
      <c r="BI408" s="209">
        <f>IF(O408="nulová",K408,0)</f>
        <v>0</v>
      </c>
      <c r="BJ408" s="14" t="s">
        <v>169</v>
      </c>
      <c r="BK408" s="209">
        <f>ROUND(P408*H408,2)</f>
        <v>0</v>
      </c>
      <c r="BL408" s="14" t="s">
        <v>168</v>
      </c>
      <c r="BM408" s="208" t="s">
        <v>631</v>
      </c>
    </row>
    <row r="409" spans="1:65" s="2" customFormat="1">
      <c r="A409" s="31"/>
      <c r="B409" s="32"/>
      <c r="C409" s="33"/>
      <c r="D409" s="210" t="s">
        <v>170</v>
      </c>
      <c r="E409" s="33"/>
      <c r="F409" s="211" t="s">
        <v>630</v>
      </c>
      <c r="G409" s="33"/>
      <c r="H409" s="33"/>
      <c r="I409" s="212"/>
      <c r="J409" s="212"/>
      <c r="K409" s="33"/>
      <c r="L409" s="33"/>
      <c r="M409" s="36"/>
      <c r="N409" s="213"/>
      <c r="O409" s="214"/>
      <c r="P409" s="72"/>
      <c r="Q409" s="72"/>
      <c r="R409" s="72"/>
      <c r="S409" s="72"/>
      <c r="T409" s="72"/>
      <c r="U409" s="72"/>
      <c r="V409" s="72"/>
      <c r="W409" s="72"/>
      <c r="X409" s="73"/>
      <c r="Y409" s="31"/>
      <c r="Z409" s="31"/>
      <c r="AA409" s="31"/>
      <c r="AB409" s="31"/>
      <c r="AC409" s="31"/>
      <c r="AD409" s="31"/>
      <c r="AE409" s="31"/>
      <c r="AT409" s="14" t="s">
        <v>170</v>
      </c>
      <c r="AU409" s="14" t="s">
        <v>169</v>
      </c>
    </row>
    <row r="410" spans="1:65" s="2" customFormat="1" ht="21.75" customHeight="1">
      <c r="A410" s="31"/>
      <c r="B410" s="32"/>
      <c r="C410" s="195" t="s">
        <v>394</v>
      </c>
      <c r="D410" s="195" t="s">
        <v>164</v>
      </c>
      <c r="E410" s="196" t="s">
        <v>632</v>
      </c>
      <c r="F410" s="197" t="s">
        <v>633</v>
      </c>
      <c r="G410" s="198" t="s">
        <v>198</v>
      </c>
      <c r="H410" s="199">
        <v>320.678</v>
      </c>
      <c r="I410" s="200"/>
      <c r="J410" s="200"/>
      <c r="K410" s="201">
        <f>ROUND(P410*H410,2)</f>
        <v>0</v>
      </c>
      <c r="L410" s="202"/>
      <c r="M410" s="36"/>
      <c r="N410" s="203" t="s">
        <v>1</v>
      </c>
      <c r="O410" s="204" t="s">
        <v>37</v>
      </c>
      <c r="P410" s="205">
        <f>I410+J410</f>
        <v>0</v>
      </c>
      <c r="Q410" s="205">
        <f>ROUND(I410*H410,2)</f>
        <v>0</v>
      </c>
      <c r="R410" s="205">
        <f>ROUND(J410*H410,2)</f>
        <v>0</v>
      </c>
      <c r="S410" s="72"/>
      <c r="T410" s="206">
        <f>S410*H410</f>
        <v>0</v>
      </c>
      <c r="U410" s="206">
        <v>0</v>
      </c>
      <c r="V410" s="206">
        <f>U410*H410</f>
        <v>0</v>
      </c>
      <c r="W410" s="206">
        <v>0</v>
      </c>
      <c r="X410" s="207">
        <f>W410*H410</f>
        <v>0</v>
      </c>
      <c r="Y410" s="31"/>
      <c r="Z410" s="31"/>
      <c r="AA410" s="31"/>
      <c r="AB410" s="31"/>
      <c r="AC410" s="31"/>
      <c r="AD410" s="31"/>
      <c r="AE410" s="31"/>
      <c r="AR410" s="208" t="s">
        <v>168</v>
      </c>
      <c r="AT410" s="208" t="s">
        <v>164</v>
      </c>
      <c r="AU410" s="208" t="s">
        <v>169</v>
      </c>
      <c r="AY410" s="14" t="s">
        <v>162</v>
      </c>
      <c r="BE410" s="209">
        <f>IF(O410="základná",K410,0)</f>
        <v>0</v>
      </c>
      <c r="BF410" s="209">
        <f>IF(O410="znížená",K410,0)</f>
        <v>0</v>
      </c>
      <c r="BG410" s="209">
        <f>IF(O410="zákl. prenesená",K410,0)</f>
        <v>0</v>
      </c>
      <c r="BH410" s="209">
        <f>IF(O410="zníž. prenesená",K410,0)</f>
        <v>0</v>
      </c>
      <c r="BI410" s="209">
        <f>IF(O410="nulová",K410,0)</f>
        <v>0</v>
      </c>
      <c r="BJ410" s="14" t="s">
        <v>169</v>
      </c>
      <c r="BK410" s="209">
        <f>ROUND(P410*H410,2)</f>
        <v>0</v>
      </c>
      <c r="BL410" s="14" t="s">
        <v>168</v>
      </c>
      <c r="BM410" s="208" t="s">
        <v>634</v>
      </c>
    </row>
    <row r="411" spans="1:65" s="2" customFormat="1">
      <c r="A411" s="31"/>
      <c r="B411" s="32"/>
      <c r="C411" s="33"/>
      <c r="D411" s="210" t="s">
        <v>170</v>
      </c>
      <c r="E411" s="33"/>
      <c r="F411" s="211" t="s">
        <v>633</v>
      </c>
      <c r="G411" s="33"/>
      <c r="H411" s="33"/>
      <c r="I411" s="212"/>
      <c r="J411" s="212"/>
      <c r="K411" s="33"/>
      <c r="L411" s="33"/>
      <c r="M411" s="36"/>
      <c r="N411" s="213"/>
      <c r="O411" s="214"/>
      <c r="P411" s="72"/>
      <c r="Q411" s="72"/>
      <c r="R411" s="72"/>
      <c r="S411" s="72"/>
      <c r="T411" s="72"/>
      <c r="U411" s="72"/>
      <c r="V411" s="72"/>
      <c r="W411" s="72"/>
      <c r="X411" s="73"/>
      <c r="Y411" s="31"/>
      <c r="Z411" s="31"/>
      <c r="AA411" s="31"/>
      <c r="AB411" s="31"/>
      <c r="AC411" s="31"/>
      <c r="AD411" s="31"/>
      <c r="AE411" s="31"/>
      <c r="AT411" s="14" t="s">
        <v>170</v>
      </c>
      <c r="AU411" s="14" t="s">
        <v>169</v>
      </c>
    </row>
    <row r="412" spans="1:65" s="2" customFormat="1" ht="24.2" customHeight="1">
      <c r="A412" s="31"/>
      <c r="B412" s="32"/>
      <c r="C412" s="195" t="s">
        <v>635</v>
      </c>
      <c r="D412" s="195" t="s">
        <v>164</v>
      </c>
      <c r="E412" s="196" t="s">
        <v>636</v>
      </c>
      <c r="F412" s="197" t="s">
        <v>637</v>
      </c>
      <c r="G412" s="198" t="s">
        <v>198</v>
      </c>
      <c r="H412" s="199">
        <v>6413.56</v>
      </c>
      <c r="I412" s="200"/>
      <c r="J412" s="200"/>
      <c r="K412" s="201">
        <f>ROUND(P412*H412,2)</f>
        <v>0</v>
      </c>
      <c r="L412" s="202"/>
      <c r="M412" s="36"/>
      <c r="N412" s="203" t="s">
        <v>1</v>
      </c>
      <c r="O412" s="204" t="s">
        <v>37</v>
      </c>
      <c r="P412" s="205">
        <f>I412+J412</f>
        <v>0</v>
      </c>
      <c r="Q412" s="205">
        <f>ROUND(I412*H412,2)</f>
        <v>0</v>
      </c>
      <c r="R412" s="205">
        <f>ROUND(J412*H412,2)</f>
        <v>0</v>
      </c>
      <c r="S412" s="72"/>
      <c r="T412" s="206">
        <f>S412*H412</f>
        <v>0</v>
      </c>
      <c r="U412" s="206">
        <v>0</v>
      </c>
      <c r="V412" s="206">
        <f>U412*H412</f>
        <v>0</v>
      </c>
      <c r="W412" s="206">
        <v>0</v>
      </c>
      <c r="X412" s="207">
        <f>W412*H412</f>
        <v>0</v>
      </c>
      <c r="Y412" s="31"/>
      <c r="Z412" s="31"/>
      <c r="AA412" s="31"/>
      <c r="AB412" s="31"/>
      <c r="AC412" s="31"/>
      <c r="AD412" s="31"/>
      <c r="AE412" s="31"/>
      <c r="AR412" s="208" t="s">
        <v>168</v>
      </c>
      <c r="AT412" s="208" t="s">
        <v>164</v>
      </c>
      <c r="AU412" s="208" t="s">
        <v>169</v>
      </c>
      <c r="AY412" s="14" t="s">
        <v>162</v>
      </c>
      <c r="BE412" s="209">
        <f>IF(O412="základná",K412,0)</f>
        <v>0</v>
      </c>
      <c r="BF412" s="209">
        <f>IF(O412="znížená",K412,0)</f>
        <v>0</v>
      </c>
      <c r="BG412" s="209">
        <f>IF(O412="zákl. prenesená",K412,0)</f>
        <v>0</v>
      </c>
      <c r="BH412" s="209">
        <f>IF(O412="zníž. prenesená",K412,0)</f>
        <v>0</v>
      </c>
      <c r="BI412" s="209">
        <f>IF(O412="nulová",K412,0)</f>
        <v>0</v>
      </c>
      <c r="BJ412" s="14" t="s">
        <v>169</v>
      </c>
      <c r="BK412" s="209">
        <f>ROUND(P412*H412,2)</f>
        <v>0</v>
      </c>
      <c r="BL412" s="14" t="s">
        <v>168</v>
      </c>
      <c r="BM412" s="208" t="s">
        <v>638</v>
      </c>
    </row>
    <row r="413" spans="1:65" s="2" customFormat="1">
      <c r="A413" s="31"/>
      <c r="B413" s="32"/>
      <c r="C413" s="33"/>
      <c r="D413" s="210" t="s">
        <v>170</v>
      </c>
      <c r="E413" s="33"/>
      <c r="F413" s="211" t="s">
        <v>637</v>
      </c>
      <c r="G413" s="33"/>
      <c r="H413" s="33"/>
      <c r="I413" s="212"/>
      <c r="J413" s="212"/>
      <c r="K413" s="33"/>
      <c r="L413" s="33"/>
      <c r="M413" s="36"/>
      <c r="N413" s="213"/>
      <c r="O413" s="214"/>
      <c r="P413" s="72"/>
      <c r="Q413" s="72"/>
      <c r="R413" s="72"/>
      <c r="S413" s="72"/>
      <c r="T413" s="72"/>
      <c r="U413" s="72"/>
      <c r="V413" s="72"/>
      <c r="W413" s="72"/>
      <c r="X413" s="73"/>
      <c r="Y413" s="31"/>
      <c r="Z413" s="31"/>
      <c r="AA413" s="31"/>
      <c r="AB413" s="31"/>
      <c r="AC413" s="31"/>
      <c r="AD413" s="31"/>
      <c r="AE413" s="31"/>
      <c r="AT413" s="14" t="s">
        <v>170</v>
      </c>
      <c r="AU413" s="14" t="s">
        <v>169</v>
      </c>
    </row>
    <row r="414" spans="1:65" s="2" customFormat="1" ht="24.2" customHeight="1">
      <c r="A414" s="31"/>
      <c r="B414" s="32"/>
      <c r="C414" s="195" t="s">
        <v>397</v>
      </c>
      <c r="D414" s="195" t="s">
        <v>164</v>
      </c>
      <c r="E414" s="196" t="s">
        <v>639</v>
      </c>
      <c r="F414" s="197" t="s">
        <v>640</v>
      </c>
      <c r="G414" s="198" t="s">
        <v>198</v>
      </c>
      <c r="H414" s="199">
        <v>320.678</v>
      </c>
      <c r="I414" s="200"/>
      <c r="J414" s="200"/>
      <c r="K414" s="201">
        <f>ROUND(P414*H414,2)</f>
        <v>0</v>
      </c>
      <c r="L414" s="202"/>
      <c r="M414" s="36"/>
      <c r="N414" s="203" t="s">
        <v>1</v>
      </c>
      <c r="O414" s="204" t="s">
        <v>37</v>
      </c>
      <c r="P414" s="205">
        <f>I414+J414</f>
        <v>0</v>
      </c>
      <c r="Q414" s="205">
        <f>ROUND(I414*H414,2)</f>
        <v>0</v>
      </c>
      <c r="R414" s="205">
        <f>ROUND(J414*H414,2)</f>
        <v>0</v>
      </c>
      <c r="S414" s="72"/>
      <c r="T414" s="206">
        <f>S414*H414</f>
        <v>0</v>
      </c>
      <c r="U414" s="206">
        <v>0</v>
      </c>
      <c r="V414" s="206">
        <f>U414*H414</f>
        <v>0</v>
      </c>
      <c r="W414" s="206">
        <v>0</v>
      </c>
      <c r="X414" s="207">
        <f>W414*H414</f>
        <v>0</v>
      </c>
      <c r="Y414" s="31"/>
      <c r="Z414" s="31"/>
      <c r="AA414" s="31"/>
      <c r="AB414" s="31"/>
      <c r="AC414" s="31"/>
      <c r="AD414" s="31"/>
      <c r="AE414" s="31"/>
      <c r="AR414" s="208" t="s">
        <v>168</v>
      </c>
      <c r="AT414" s="208" t="s">
        <v>164</v>
      </c>
      <c r="AU414" s="208" t="s">
        <v>169</v>
      </c>
      <c r="AY414" s="14" t="s">
        <v>162</v>
      </c>
      <c r="BE414" s="209">
        <f>IF(O414="základná",K414,0)</f>
        <v>0</v>
      </c>
      <c r="BF414" s="209">
        <f>IF(O414="znížená",K414,0)</f>
        <v>0</v>
      </c>
      <c r="BG414" s="209">
        <f>IF(O414="zákl. prenesená",K414,0)</f>
        <v>0</v>
      </c>
      <c r="BH414" s="209">
        <f>IF(O414="zníž. prenesená",K414,0)</f>
        <v>0</v>
      </c>
      <c r="BI414" s="209">
        <f>IF(O414="nulová",K414,0)</f>
        <v>0</v>
      </c>
      <c r="BJ414" s="14" t="s">
        <v>169</v>
      </c>
      <c r="BK414" s="209">
        <f>ROUND(P414*H414,2)</f>
        <v>0</v>
      </c>
      <c r="BL414" s="14" t="s">
        <v>168</v>
      </c>
      <c r="BM414" s="208" t="s">
        <v>641</v>
      </c>
    </row>
    <row r="415" spans="1:65" s="2" customFormat="1">
      <c r="A415" s="31"/>
      <c r="B415" s="32"/>
      <c r="C415" s="33"/>
      <c r="D415" s="210" t="s">
        <v>170</v>
      </c>
      <c r="E415" s="33"/>
      <c r="F415" s="211" t="s">
        <v>640</v>
      </c>
      <c r="G415" s="33"/>
      <c r="H415" s="33"/>
      <c r="I415" s="212"/>
      <c r="J415" s="212"/>
      <c r="K415" s="33"/>
      <c r="L415" s="33"/>
      <c r="M415" s="36"/>
      <c r="N415" s="213"/>
      <c r="O415" s="214"/>
      <c r="P415" s="72"/>
      <c r="Q415" s="72"/>
      <c r="R415" s="72"/>
      <c r="S415" s="72"/>
      <c r="T415" s="72"/>
      <c r="U415" s="72"/>
      <c r="V415" s="72"/>
      <c r="W415" s="72"/>
      <c r="X415" s="73"/>
      <c r="Y415" s="31"/>
      <c r="Z415" s="31"/>
      <c r="AA415" s="31"/>
      <c r="AB415" s="31"/>
      <c r="AC415" s="31"/>
      <c r="AD415" s="31"/>
      <c r="AE415" s="31"/>
      <c r="AT415" s="14" t="s">
        <v>170</v>
      </c>
      <c r="AU415" s="14" t="s">
        <v>169</v>
      </c>
    </row>
    <row r="416" spans="1:65" s="2" customFormat="1" ht="24.2" customHeight="1">
      <c r="A416" s="31"/>
      <c r="B416" s="32"/>
      <c r="C416" s="195" t="s">
        <v>642</v>
      </c>
      <c r="D416" s="195" t="s">
        <v>164</v>
      </c>
      <c r="E416" s="196" t="s">
        <v>643</v>
      </c>
      <c r="F416" s="197" t="s">
        <v>644</v>
      </c>
      <c r="G416" s="198" t="s">
        <v>198</v>
      </c>
      <c r="H416" s="199">
        <v>320.678</v>
      </c>
      <c r="I416" s="200"/>
      <c r="J416" s="200"/>
      <c r="K416" s="201">
        <f>ROUND(P416*H416,2)</f>
        <v>0</v>
      </c>
      <c r="L416" s="202"/>
      <c r="M416" s="36"/>
      <c r="N416" s="203" t="s">
        <v>1</v>
      </c>
      <c r="O416" s="204" t="s">
        <v>37</v>
      </c>
      <c r="P416" s="205">
        <f>I416+J416</f>
        <v>0</v>
      </c>
      <c r="Q416" s="205">
        <f>ROUND(I416*H416,2)</f>
        <v>0</v>
      </c>
      <c r="R416" s="205">
        <f>ROUND(J416*H416,2)</f>
        <v>0</v>
      </c>
      <c r="S416" s="72"/>
      <c r="T416" s="206">
        <f>S416*H416</f>
        <v>0</v>
      </c>
      <c r="U416" s="206">
        <v>0</v>
      </c>
      <c r="V416" s="206">
        <f>U416*H416</f>
        <v>0</v>
      </c>
      <c r="W416" s="206">
        <v>0</v>
      </c>
      <c r="X416" s="207">
        <f>W416*H416</f>
        <v>0</v>
      </c>
      <c r="Y416" s="31"/>
      <c r="Z416" s="31"/>
      <c r="AA416" s="31"/>
      <c r="AB416" s="31"/>
      <c r="AC416" s="31"/>
      <c r="AD416" s="31"/>
      <c r="AE416" s="31"/>
      <c r="AR416" s="208" t="s">
        <v>168</v>
      </c>
      <c r="AT416" s="208" t="s">
        <v>164</v>
      </c>
      <c r="AU416" s="208" t="s">
        <v>169</v>
      </c>
      <c r="AY416" s="14" t="s">
        <v>162</v>
      </c>
      <c r="BE416" s="209">
        <f>IF(O416="základná",K416,0)</f>
        <v>0</v>
      </c>
      <c r="BF416" s="209">
        <f>IF(O416="znížená",K416,0)</f>
        <v>0</v>
      </c>
      <c r="BG416" s="209">
        <f>IF(O416="zákl. prenesená",K416,0)</f>
        <v>0</v>
      </c>
      <c r="BH416" s="209">
        <f>IF(O416="zníž. prenesená",K416,0)</f>
        <v>0</v>
      </c>
      <c r="BI416" s="209">
        <f>IF(O416="nulová",K416,0)</f>
        <v>0</v>
      </c>
      <c r="BJ416" s="14" t="s">
        <v>169</v>
      </c>
      <c r="BK416" s="209">
        <f>ROUND(P416*H416,2)</f>
        <v>0</v>
      </c>
      <c r="BL416" s="14" t="s">
        <v>168</v>
      </c>
      <c r="BM416" s="208" t="s">
        <v>645</v>
      </c>
    </row>
    <row r="417" spans="1:65" s="2" customFormat="1" ht="19.5">
      <c r="A417" s="31"/>
      <c r="B417" s="32"/>
      <c r="C417" s="33"/>
      <c r="D417" s="210" t="s">
        <v>170</v>
      </c>
      <c r="E417" s="33"/>
      <c r="F417" s="211" t="s">
        <v>644</v>
      </c>
      <c r="G417" s="33"/>
      <c r="H417" s="33"/>
      <c r="I417" s="212"/>
      <c r="J417" s="212"/>
      <c r="K417" s="33"/>
      <c r="L417" s="33"/>
      <c r="M417" s="36"/>
      <c r="N417" s="213"/>
      <c r="O417" s="214"/>
      <c r="P417" s="72"/>
      <c r="Q417" s="72"/>
      <c r="R417" s="72"/>
      <c r="S417" s="72"/>
      <c r="T417" s="72"/>
      <c r="U417" s="72"/>
      <c r="V417" s="72"/>
      <c r="W417" s="72"/>
      <c r="X417" s="73"/>
      <c r="Y417" s="31"/>
      <c r="Z417" s="31"/>
      <c r="AA417" s="31"/>
      <c r="AB417" s="31"/>
      <c r="AC417" s="31"/>
      <c r="AD417" s="31"/>
      <c r="AE417" s="31"/>
      <c r="AT417" s="14" t="s">
        <v>170</v>
      </c>
      <c r="AU417" s="14" t="s">
        <v>169</v>
      </c>
    </row>
    <row r="418" spans="1:65" s="2" customFormat="1" ht="21.75" customHeight="1">
      <c r="A418" s="31"/>
      <c r="B418" s="32"/>
      <c r="C418" s="195" t="s">
        <v>401</v>
      </c>
      <c r="D418" s="195" t="s">
        <v>164</v>
      </c>
      <c r="E418" s="196" t="s">
        <v>646</v>
      </c>
      <c r="F418" s="197" t="s">
        <v>647</v>
      </c>
      <c r="G418" s="198" t="s">
        <v>198</v>
      </c>
      <c r="H418" s="199">
        <v>628.56700000000001</v>
      </c>
      <c r="I418" s="200"/>
      <c r="J418" s="200"/>
      <c r="K418" s="201">
        <f>ROUND(P418*H418,2)</f>
        <v>0</v>
      </c>
      <c r="L418" s="202"/>
      <c r="M418" s="36"/>
      <c r="N418" s="203" t="s">
        <v>1</v>
      </c>
      <c r="O418" s="204" t="s">
        <v>37</v>
      </c>
      <c r="P418" s="205">
        <f>I418+J418</f>
        <v>0</v>
      </c>
      <c r="Q418" s="205">
        <f>ROUND(I418*H418,2)</f>
        <v>0</v>
      </c>
      <c r="R418" s="205">
        <f>ROUND(J418*H418,2)</f>
        <v>0</v>
      </c>
      <c r="S418" s="72"/>
      <c r="T418" s="206">
        <f>S418*H418</f>
        <v>0</v>
      </c>
      <c r="U418" s="206">
        <v>0</v>
      </c>
      <c r="V418" s="206">
        <f>U418*H418</f>
        <v>0</v>
      </c>
      <c r="W418" s="206">
        <v>0</v>
      </c>
      <c r="X418" s="207">
        <f>W418*H418</f>
        <v>0</v>
      </c>
      <c r="Y418" s="31"/>
      <c r="Z418" s="31"/>
      <c r="AA418" s="31"/>
      <c r="AB418" s="31"/>
      <c r="AC418" s="31"/>
      <c r="AD418" s="31"/>
      <c r="AE418" s="31"/>
      <c r="AR418" s="208" t="s">
        <v>168</v>
      </c>
      <c r="AT418" s="208" t="s">
        <v>164</v>
      </c>
      <c r="AU418" s="208" t="s">
        <v>169</v>
      </c>
      <c r="AY418" s="14" t="s">
        <v>162</v>
      </c>
      <c r="BE418" s="209">
        <f>IF(O418="základná",K418,0)</f>
        <v>0</v>
      </c>
      <c r="BF418" s="209">
        <f>IF(O418="znížená",K418,0)</f>
        <v>0</v>
      </c>
      <c r="BG418" s="209">
        <f>IF(O418="zákl. prenesená",K418,0)</f>
        <v>0</v>
      </c>
      <c r="BH418" s="209">
        <f>IF(O418="zníž. prenesená",K418,0)</f>
        <v>0</v>
      </c>
      <c r="BI418" s="209">
        <f>IF(O418="nulová",K418,0)</f>
        <v>0</v>
      </c>
      <c r="BJ418" s="14" t="s">
        <v>169</v>
      </c>
      <c r="BK418" s="209">
        <f>ROUND(P418*H418,2)</f>
        <v>0</v>
      </c>
      <c r="BL418" s="14" t="s">
        <v>168</v>
      </c>
      <c r="BM418" s="208" t="s">
        <v>648</v>
      </c>
    </row>
    <row r="419" spans="1:65" s="2" customFormat="1">
      <c r="A419" s="31"/>
      <c r="B419" s="32"/>
      <c r="C419" s="33"/>
      <c r="D419" s="210" t="s">
        <v>170</v>
      </c>
      <c r="E419" s="33"/>
      <c r="F419" s="211" t="s">
        <v>647</v>
      </c>
      <c r="G419" s="33"/>
      <c r="H419" s="33"/>
      <c r="I419" s="212"/>
      <c r="J419" s="212"/>
      <c r="K419" s="33"/>
      <c r="L419" s="33"/>
      <c r="M419" s="36"/>
      <c r="N419" s="213"/>
      <c r="O419" s="214"/>
      <c r="P419" s="72"/>
      <c r="Q419" s="72"/>
      <c r="R419" s="72"/>
      <c r="S419" s="72"/>
      <c r="T419" s="72"/>
      <c r="U419" s="72"/>
      <c r="V419" s="72"/>
      <c r="W419" s="72"/>
      <c r="X419" s="73"/>
      <c r="Y419" s="31"/>
      <c r="Z419" s="31"/>
      <c r="AA419" s="31"/>
      <c r="AB419" s="31"/>
      <c r="AC419" s="31"/>
      <c r="AD419" s="31"/>
      <c r="AE419" s="31"/>
      <c r="AT419" s="14" t="s">
        <v>170</v>
      </c>
      <c r="AU419" s="14" t="s">
        <v>169</v>
      </c>
    </row>
    <row r="420" spans="1:65" s="12" customFormat="1" ht="25.9" customHeight="1">
      <c r="B420" s="178"/>
      <c r="C420" s="179"/>
      <c r="D420" s="180" t="s">
        <v>72</v>
      </c>
      <c r="E420" s="181" t="s">
        <v>649</v>
      </c>
      <c r="F420" s="181" t="s">
        <v>650</v>
      </c>
      <c r="G420" s="179"/>
      <c r="H420" s="179"/>
      <c r="I420" s="182"/>
      <c r="J420" s="182"/>
      <c r="K420" s="183">
        <f>BK420</f>
        <v>0</v>
      </c>
      <c r="L420" s="179"/>
      <c r="M420" s="184"/>
      <c r="N420" s="185"/>
      <c r="O420" s="186"/>
      <c r="P420" s="186"/>
      <c r="Q420" s="187">
        <f>Q421+Q440+Q467+Q474+Q485+Q488+Q491+Q530+Q539+Q564+Q579+Q610+Q661+Q676+Q689+Q696+Q711</f>
        <v>0</v>
      </c>
      <c r="R420" s="187">
        <f>R421+R440+R467+R474+R485+R488+R491+R530+R539+R564+R579+R610+R661+R676+R689+R696+R711</f>
        <v>0</v>
      </c>
      <c r="S420" s="186"/>
      <c r="T420" s="188">
        <f>T421+T440+T467+T474+T485+T488+T491+T530+T539+T564+T579+T610+T661+T676+T689+T696+T711</f>
        <v>0</v>
      </c>
      <c r="U420" s="186"/>
      <c r="V420" s="188">
        <f>V421+V440+V467+V474+V485+V488+V491+V530+V539+V564+V579+V610+V661+V676+V689+V696+V711</f>
        <v>41.394663450000003</v>
      </c>
      <c r="W420" s="186"/>
      <c r="X420" s="189">
        <f>X421+X440+X467+X474+X485+X488+X491+X530+X539+X564+X579+X610+X661+X676+X689+X696+X711</f>
        <v>37.002583000000001</v>
      </c>
      <c r="AR420" s="190" t="s">
        <v>81</v>
      </c>
      <c r="AT420" s="191" t="s">
        <v>72</v>
      </c>
      <c r="AU420" s="191" t="s">
        <v>73</v>
      </c>
      <c r="AY420" s="190" t="s">
        <v>162</v>
      </c>
      <c r="BK420" s="192">
        <f>BK421+BK440+BK467+BK474+BK485+BK488+BK491+BK530+BK539+BK564+BK579+BK610+BK661+BK676+BK689+BK696+BK711</f>
        <v>0</v>
      </c>
    </row>
    <row r="421" spans="1:65" s="12" customFormat="1" ht="22.9" customHeight="1">
      <c r="B421" s="178"/>
      <c r="C421" s="179"/>
      <c r="D421" s="180" t="s">
        <v>72</v>
      </c>
      <c r="E421" s="193" t="s">
        <v>651</v>
      </c>
      <c r="F421" s="193" t="s">
        <v>652</v>
      </c>
      <c r="G421" s="179"/>
      <c r="H421" s="179"/>
      <c r="I421" s="182"/>
      <c r="J421" s="182"/>
      <c r="K421" s="194">
        <f>BK421</f>
        <v>0</v>
      </c>
      <c r="L421" s="179"/>
      <c r="M421" s="184"/>
      <c r="N421" s="185"/>
      <c r="O421" s="186"/>
      <c r="P421" s="186"/>
      <c r="Q421" s="187">
        <f>SUM(Q422:Q439)</f>
        <v>0</v>
      </c>
      <c r="R421" s="187">
        <f>SUM(R422:R439)</f>
        <v>0</v>
      </c>
      <c r="S421" s="186"/>
      <c r="T421" s="188">
        <f>SUM(T422:T439)</f>
        <v>0</v>
      </c>
      <c r="U421" s="186"/>
      <c r="V421" s="188">
        <f>SUM(V422:V439)</f>
        <v>1.1397379999999999</v>
      </c>
      <c r="W421" s="186"/>
      <c r="X421" s="189">
        <f>SUM(X422:X439)</f>
        <v>0</v>
      </c>
      <c r="AR421" s="190" t="s">
        <v>169</v>
      </c>
      <c r="AT421" s="191" t="s">
        <v>72</v>
      </c>
      <c r="AU421" s="191" t="s">
        <v>81</v>
      </c>
      <c r="AY421" s="190" t="s">
        <v>162</v>
      </c>
      <c r="BK421" s="192">
        <f>SUM(BK422:BK439)</f>
        <v>0</v>
      </c>
    </row>
    <row r="422" spans="1:65" s="2" customFormat="1" ht="16.5" customHeight="1">
      <c r="A422" s="31"/>
      <c r="B422" s="32"/>
      <c r="C422" s="195" t="s">
        <v>653</v>
      </c>
      <c r="D422" s="195" t="s">
        <v>164</v>
      </c>
      <c r="E422" s="196" t="s">
        <v>654</v>
      </c>
      <c r="F422" s="197" t="s">
        <v>655</v>
      </c>
      <c r="G422" s="198" t="s">
        <v>167</v>
      </c>
      <c r="H422" s="199">
        <v>221.35</v>
      </c>
      <c r="I422" s="200"/>
      <c r="J422" s="200"/>
      <c r="K422" s="201">
        <f>ROUND(P422*H422,2)</f>
        <v>0</v>
      </c>
      <c r="L422" s="202"/>
      <c r="M422" s="36"/>
      <c r="N422" s="203" t="s">
        <v>1</v>
      </c>
      <c r="O422" s="204" t="s">
        <v>37</v>
      </c>
      <c r="P422" s="205">
        <f>I422+J422</f>
        <v>0</v>
      </c>
      <c r="Q422" s="205">
        <f>ROUND(I422*H422,2)</f>
        <v>0</v>
      </c>
      <c r="R422" s="205">
        <f>ROUND(J422*H422,2)</f>
        <v>0</v>
      </c>
      <c r="S422" s="72"/>
      <c r="T422" s="206">
        <f>S422*H422</f>
        <v>0</v>
      </c>
      <c r="U422" s="206">
        <v>2.5000000000000001E-3</v>
      </c>
      <c r="V422" s="206">
        <f>U422*H422</f>
        <v>0.55337499999999995</v>
      </c>
      <c r="W422" s="206">
        <v>0</v>
      </c>
      <c r="X422" s="207">
        <f>W422*H422</f>
        <v>0</v>
      </c>
      <c r="Y422" s="31"/>
      <c r="Z422" s="31"/>
      <c r="AA422" s="31"/>
      <c r="AB422" s="31"/>
      <c r="AC422" s="31"/>
      <c r="AD422" s="31"/>
      <c r="AE422" s="31"/>
      <c r="AR422" s="208" t="s">
        <v>193</v>
      </c>
      <c r="AT422" s="208" t="s">
        <v>164</v>
      </c>
      <c r="AU422" s="208" t="s">
        <v>169</v>
      </c>
      <c r="AY422" s="14" t="s">
        <v>162</v>
      </c>
      <c r="BE422" s="209">
        <f>IF(O422="základná",K422,0)</f>
        <v>0</v>
      </c>
      <c r="BF422" s="209">
        <f>IF(O422="znížená",K422,0)</f>
        <v>0</v>
      </c>
      <c r="BG422" s="209">
        <f>IF(O422="zákl. prenesená",K422,0)</f>
        <v>0</v>
      </c>
      <c r="BH422" s="209">
        <f>IF(O422="zníž. prenesená",K422,0)</f>
        <v>0</v>
      </c>
      <c r="BI422" s="209">
        <f>IF(O422="nulová",K422,0)</f>
        <v>0</v>
      </c>
      <c r="BJ422" s="14" t="s">
        <v>169</v>
      </c>
      <c r="BK422" s="209">
        <f>ROUND(P422*H422,2)</f>
        <v>0</v>
      </c>
      <c r="BL422" s="14" t="s">
        <v>193</v>
      </c>
      <c r="BM422" s="208" t="s">
        <v>656</v>
      </c>
    </row>
    <row r="423" spans="1:65" s="2" customFormat="1">
      <c r="A423" s="31"/>
      <c r="B423" s="32"/>
      <c r="C423" s="33"/>
      <c r="D423" s="210" t="s">
        <v>170</v>
      </c>
      <c r="E423" s="33"/>
      <c r="F423" s="211" t="s">
        <v>655</v>
      </c>
      <c r="G423" s="33"/>
      <c r="H423" s="33"/>
      <c r="I423" s="212"/>
      <c r="J423" s="212"/>
      <c r="K423" s="33"/>
      <c r="L423" s="33"/>
      <c r="M423" s="36"/>
      <c r="N423" s="213"/>
      <c r="O423" s="214"/>
      <c r="P423" s="72"/>
      <c r="Q423" s="72"/>
      <c r="R423" s="72"/>
      <c r="S423" s="72"/>
      <c r="T423" s="72"/>
      <c r="U423" s="72"/>
      <c r="V423" s="72"/>
      <c r="W423" s="72"/>
      <c r="X423" s="73"/>
      <c r="Y423" s="31"/>
      <c r="Z423" s="31"/>
      <c r="AA423" s="31"/>
      <c r="AB423" s="31"/>
      <c r="AC423" s="31"/>
      <c r="AD423" s="31"/>
      <c r="AE423" s="31"/>
      <c r="AT423" s="14" t="s">
        <v>170</v>
      </c>
      <c r="AU423" s="14" t="s">
        <v>169</v>
      </c>
    </row>
    <row r="424" spans="1:65" s="2" customFormat="1" ht="16.5" customHeight="1">
      <c r="A424" s="31"/>
      <c r="B424" s="32"/>
      <c r="C424" s="195" t="s">
        <v>404</v>
      </c>
      <c r="D424" s="195" t="s">
        <v>164</v>
      </c>
      <c r="E424" s="196" t="s">
        <v>657</v>
      </c>
      <c r="F424" s="197" t="s">
        <v>658</v>
      </c>
      <c r="G424" s="198" t="s">
        <v>659</v>
      </c>
      <c r="H424" s="199">
        <v>208.773</v>
      </c>
      <c r="I424" s="200"/>
      <c r="J424" s="200"/>
      <c r="K424" s="201">
        <f>ROUND(P424*H424,2)</f>
        <v>0</v>
      </c>
      <c r="L424" s="202"/>
      <c r="M424" s="36"/>
      <c r="N424" s="203" t="s">
        <v>1</v>
      </c>
      <c r="O424" s="204" t="s">
        <v>37</v>
      </c>
      <c r="P424" s="205">
        <f>I424+J424</f>
        <v>0</v>
      </c>
      <c r="Q424" s="205">
        <f>ROUND(I424*H424,2)</f>
        <v>0</v>
      </c>
      <c r="R424" s="205">
        <f>ROUND(J424*H424,2)</f>
        <v>0</v>
      </c>
      <c r="S424" s="72"/>
      <c r="T424" s="206">
        <f>S424*H424</f>
        <v>0</v>
      </c>
      <c r="U424" s="206">
        <v>1E-3</v>
      </c>
      <c r="V424" s="206">
        <f>U424*H424</f>
        <v>0.20877300000000001</v>
      </c>
      <c r="W424" s="206">
        <v>0</v>
      </c>
      <c r="X424" s="207">
        <f>W424*H424</f>
        <v>0</v>
      </c>
      <c r="Y424" s="31"/>
      <c r="Z424" s="31"/>
      <c r="AA424" s="31"/>
      <c r="AB424" s="31"/>
      <c r="AC424" s="31"/>
      <c r="AD424" s="31"/>
      <c r="AE424" s="31"/>
      <c r="AR424" s="208" t="s">
        <v>193</v>
      </c>
      <c r="AT424" s="208" t="s">
        <v>164</v>
      </c>
      <c r="AU424" s="208" t="s">
        <v>169</v>
      </c>
      <c r="AY424" s="14" t="s">
        <v>162</v>
      </c>
      <c r="BE424" s="209">
        <f>IF(O424="základná",K424,0)</f>
        <v>0</v>
      </c>
      <c r="BF424" s="209">
        <f>IF(O424="znížená",K424,0)</f>
        <v>0</v>
      </c>
      <c r="BG424" s="209">
        <f>IF(O424="zákl. prenesená",K424,0)</f>
        <v>0</v>
      </c>
      <c r="BH424" s="209">
        <f>IF(O424="zníž. prenesená",K424,0)</f>
        <v>0</v>
      </c>
      <c r="BI424" s="209">
        <f>IF(O424="nulová",K424,0)</f>
        <v>0</v>
      </c>
      <c r="BJ424" s="14" t="s">
        <v>169</v>
      </c>
      <c r="BK424" s="209">
        <f>ROUND(P424*H424,2)</f>
        <v>0</v>
      </c>
      <c r="BL424" s="14" t="s">
        <v>193</v>
      </c>
      <c r="BM424" s="208" t="s">
        <v>660</v>
      </c>
    </row>
    <row r="425" spans="1:65" s="2" customFormat="1">
      <c r="A425" s="31"/>
      <c r="B425" s="32"/>
      <c r="C425" s="33"/>
      <c r="D425" s="210" t="s">
        <v>170</v>
      </c>
      <c r="E425" s="33"/>
      <c r="F425" s="211" t="s">
        <v>658</v>
      </c>
      <c r="G425" s="33"/>
      <c r="H425" s="33"/>
      <c r="I425" s="212"/>
      <c r="J425" s="212"/>
      <c r="K425" s="33"/>
      <c r="L425" s="33"/>
      <c r="M425" s="36"/>
      <c r="N425" s="213"/>
      <c r="O425" s="214"/>
      <c r="P425" s="72"/>
      <c r="Q425" s="72"/>
      <c r="R425" s="72"/>
      <c r="S425" s="72"/>
      <c r="T425" s="72"/>
      <c r="U425" s="72"/>
      <c r="V425" s="72"/>
      <c r="W425" s="72"/>
      <c r="X425" s="73"/>
      <c r="Y425" s="31"/>
      <c r="Z425" s="31"/>
      <c r="AA425" s="31"/>
      <c r="AB425" s="31"/>
      <c r="AC425" s="31"/>
      <c r="AD425" s="31"/>
      <c r="AE425" s="31"/>
      <c r="AT425" s="14" t="s">
        <v>170</v>
      </c>
      <c r="AU425" s="14" t="s">
        <v>169</v>
      </c>
    </row>
    <row r="426" spans="1:65" s="2" customFormat="1" ht="24.2" customHeight="1">
      <c r="A426" s="31"/>
      <c r="B426" s="32"/>
      <c r="C426" s="195" t="s">
        <v>661</v>
      </c>
      <c r="D426" s="195" t="s">
        <v>164</v>
      </c>
      <c r="E426" s="196" t="s">
        <v>662</v>
      </c>
      <c r="F426" s="197" t="s">
        <v>663</v>
      </c>
      <c r="G426" s="198" t="s">
        <v>167</v>
      </c>
      <c r="H426" s="199">
        <v>63.95</v>
      </c>
      <c r="I426" s="200"/>
      <c r="J426" s="200"/>
      <c r="K426" s="201">
        <f>ROUND(P426*H426,2)</f>
        <v>0</v>
      </c>
      <c r="L426" s="202"/>
      <c r="M426" s="36"/>
      <c r="N426" s="203" t="s">
        <v>1</v>
      </c>
      <c r="O426" s="204" t="s">
        <v>37</v>
      </c>
      <c r="P426" s="205">
        <f>I426+J426</f>
        <v>0</v>
      </c>
      <c r="Q426" s="205">
        <f>ROUND(I426*H426,2)</f>
        <v>0</v>
      </c>
      <c r="R426" s="205">
        <f>ROUND(J426*H426,2)</f>
        <v>0</v>
      </c>
      <c r="S426" s="72"/>
      <c r="T426" s="206">
        <f>S426*H426</f>
        <v>0</v>
      </c>
      <c r="U426" s="206">
        <v>1.6999999999999999E-3</v>
      </c>
      <c r="V426" s="206">
        <f>U426*H426</f>
        <v>0.10871499999999999</v>
      </c>
      <c r="W426" s="206">
        <v>0</v>
      </c>
      <c r="X426" s="207">
        <f>W426*H426</f>
        <v>0</v>
      </c>
      <c r="Y426" s="31"/>
      <c r="Z426" s="31"/>
      <c r="AA426" s="31"/>
      <c r="AB426" s="31"/>
      <c r="AC426" s="31"/>
      <c r="AD426" s="31"/>
      <c r="AE426" s="31"/>
      <c r="AR426" s="208" t="s">
        <v>193</v>
      </c>
      <c r="AT426" s="208" t="s">
        <v>164</v>
      </c>
      <c r="AU426" s="208" t="s">
        <v>169</v>
      </c>
      <c r="AY426" s="14" t="s">
        <v>162</v>
      </c>
      <c r="BE426" s="209">
        <f>IF(O426="základná",K426,0)</f>
        <v>0</v>
      </c>
      <c r="BF426" s="209">
        <f>IF(O426="znížená",K426,0)</f>
        <v>0</v>
      </c>
      <c r="BG426" s="209">
        <f>IF(O426="zákl. prenesená",K426,0)</f>
        <v>0</v>
      </c>
      <c r="BH426" s="209">
        <f>IF(O426="zníž. prenesená",K426,0)</f>
        <v>0</v>
      </c>
      <c r="BI426" s="209">
        <f>IF(O426="nulová",K426,0)</f>
        <v>0</v>
      </c>
      <c r="BJ426" s="14" t="s">
        <v>169</v>
      </c>
      <c r="BK426" s="209">
        <f>ROUND(P426*H426,2)</f>
        <v>0</v>
      </c>
      <c r="BL426" s="14" t="s">
        <v>193</v>
      </c>
      <c r="BM426" s="208" t="s">
        <v>664</v>
      </c>
    </row>
    <row r="427" spans="1:65" s="2" customFormat="1" ht="19.5">
      <c r="A427" s="31"/>
      <c r="B427" s="32"/>
      <c r="C427" s="33"/>
      <c r="D427" s="210" t="s">
        <v>170</v>
      </c>
      <c r="E427" s="33"/>
      <c r="F427" s="211" t="s">
        <v>663</v>
      </c>
      <c r="G427" s="33"/>
      <c r="H427" s="33"/>
      <c r="I427" s="212"/>
      <c r="J427" s="212"/>
      <c r="K427" s="33"/>
      <c r="L427" s="33"/>
      <c r="M427" s="36"/>
      <c r="N427" s="213"/>
      <c r="O427" s="214"/>
      <c r="P427" s="72"/>
      <c r="Q427" s="72"/>
      <c r="R427" s="72"/>
      <c r="S427" s="72"/>
      <c r="T427" s="72"/>
      <c r="U427" s="72"/>
      <c r="V427" s="72"/>
      <c r="W427" s="72"/>
      <c r="X427" s="73"/>
      <c r="Y427" s="31"/>
      <c r="Z427" s="31"/>
      <c r="AA427" s="31"/>
      <c r="AB427" s="31"/>
      <c r="AC427" s="31"/>
      <c r="AD427" s="31"/>
      <c r="AE427" s="31"/>
      <c r="AT427" s="14" t="s">
        <v>170</v>
      </c>
      <c r="AU427" s="14" t="s">
        <v>169</v>
      </c>
    </row>
    <row r="428" spans="1:65" s="2" customFormat="1" ht="24.2" customHeight="1">
      <c r="A428" s="31"/>
      <c r="B428" s="32"/>
      <c r="C428" s="195" t="s">
        <v>408</v>
      </c>
      <c r="D428" s="195" t="s">
        <v>164</v>
      </c>
      <c r="E428" s="196" t="s">
        <v>665</v>
      </c>
      <c r="F428" s="197" t="s">
        <v>666</v>
      </c>
      <c r="G428" s="198" t="s">
        <v>167</v>
      </c>
      <c r="H428" s="199">
        <v>63.95</v>
      </c>
      <c r="I428" s="200"/>
      <c r="J428" s="200"/>
      <c r="K428" s="201">
        <f>ROUND(P428*H428,2)</f>
        <v>0</v>
      </c>
      <c r="L428" s="202"/>
      <c r="M428" s="36"/>
      <c r="N428" s="203" t="s">
        <v>1</v>
      </c>
      <c r="O428" s="204" t="s">
        <v>37</v>
      </c>
      <c r="P428" s="205">
        <f>I428+J428</f>
        <v>0</v>
      </c>
      <c r="Q428" s="205">
        <f>ROUND(I428*H428,2)</f>
        <v>0</v>
      </c>
      <c r="R428" s="205">
        <f>ROUND(J428*H428,2)</f>
        <v>0</v>
      </c>
      <c r="S428" s="72"/>
      <c r="T428" s="206">
        <f>S428*H428</f>
        <v>0</v>
      </c>
      <c r="U428" s="206">
        <v>1.6999999999999999E-3</v>
      </c>
      <c r="V428" s="206">
        <f>U428*H428</f>
        <v>0.10871499999999999</v>
      </c>
      <c r="W428" s="206">
        <v>0</v>
      </c>
      <c r="X428" s="207">
        <f>W428*H428</f>
        <v>0</v>
      </c>
      <c r="Y428" s="31"/>
      <c r="Z428" s="31"/>
      <c r="AA428" s="31"/>
      <c r="AB428" s="31"/>
      <c r="AC428" s="31"/>
      <c r="AD428" s="31"/>
      <c r="AE428" s="31"/>
      <c r="AR428" s="208" t="s">
        <v>193</v>
      </c>
      <c r="AT428" s="208" t="s">
        <v>164</v>
      </c>
      <c r="AU428" s="208" t="s">
        <v>169</v>
      </c>
      <c r="AY428" s="14" t="s">
        <v>162</v>
      </c>
      <c r="BE428" s="209">
        <f>IF(O428="základná",K428,0)</f>
        <v>0</v>
      </c>
      <c r="BF428" s="209">
        <f>IF(O428="znížená",K428,0)</f>
        <v>0</v>
      </c>
      <c r="BG428" s="209">
        <f>IF(O428="zákl. prenesená",K428,0)</f>
        <v>0</v>
      </c>
      <c r="BH428" s="209">
        <f>IF(O428="zníž. prenesená",K428,0)</f>
        <v>0</v>
      </c>
      <c r="BI428" s="209">
        <f>IF(O428="nulová",K428,0)</f>
        <v>0</v>
      </c>
      <c r="BJ428" s="14" t="s">
        <v>169</v>
      </c>
      <c r="BK428" s="209">
        <f>ROUND(P428*H428,2)</f>
        <v>0</v>
      </c>
      <c r="BL428" s="14" t="s">
        <v>193</v>
      </c>
      <c r="BM428" s="208" t="s">
        <v>667</v>
      </c>
    </row>
    <row r="429" spans="1:65" s="2" customFormat="1" ht="19.5">
      <c r="A429" s="31"/>
      <c r="B429" s="32"/>
      <c r="C429" s="33"/>
      <c r="D429" s="210" t="s">
        <v>170</v>
      </c>
      <c r="E429" s="33"/>
      <c r="F429" s="211" t="s">
        <v>666</v>
      </c>
      <c r="G429" s="33"/>
      <c r="H429" s="33"/>
      <c r="I429" s="212"/>
      <c r="J429" s="212"/>
      <c r="K429" s="33"/>
      <c r="L429" s="33"/>
      <c r="M429" s="36"/>
      <c r="N429" s="213"/>
      <c r="O429" s="214"/>
      <c r="P429" s="72"/>
      <c r="Q429" s="72"/>
      <c r="R429" s="72"/>
      <c r="S429" s="72"/>
      <c r="T429" s="72"/>
      <c r="U429" s="72"/>
      <c r="V429" s="72"/>
      <c r="W429" s="72"/>
      <c r="X429" s="73"/>
      <c r="Y429" s="31"/>
      <c r="Z429" s="31"/>
      <c r="AA429" s="31"/>
      <c r="AB429" s="31"/>
      <c r="AC429" s="31"/>
      <c r="AD429" s="31"/>
      <c r="AE429" s="31"/>
      <c r="AT429" s="14" t="s">
        <v>170</v>
      </c>
      <c r="AU429" s="14" t="s">
        <v>169</v>
      </c>
    </row>
    <row r="430" spans="1:65" s="2" customFormat="1" ht="24.2" customHeight="1">
      <c r="A430" s="31"/>
      <c r="B430" s="32"/>
      <c r="C430" s="195" t="s">
        <v>668</v>
      </c>
      <c r="D430" s="195" t="s">
        <v>164</v>
      </c>
      <c r="E430" s="196" t="s">
        <v>669</v>
      </c>
      <c r="F430" s="197" t="s">
        <v>670</v>
      </c>
      <c r="G430" s="198" t="s">
        <v>167</v>
      </c>
      <c r="H430" s="199">
        <v>364</v>
      </c>
      <c r="I430" s="200"/>
      <c r="J430" s="200"/>
      <c r="K430" s="201">
        <f>ROUND(P430*H430,2)</f>
        <v>0</v>
      </c>
      <c r="L430" s="202"/>
      <c r="M430" s="36"/>
      <c r="N430" s="203" t="s">
        <v>1</v>
      </c>
      <c r="O430" s="204" t="s">
        <v>37</v>
      </c>
      <c r="P430" s="205">
        <f>I430+J430</f>
        <v>0</v>
      </c>
      <c r="Q430" s="205">
        <f>ROUND(I430*H430,2)</f>
        <v>0</v>
      </c>
      <c r="R430" s="205">
        <f>ROUND(J430*H430,2)</f>
        <v>0</v>
      </c>
      <c r="S430" s="72"/>
      <c r="T430" s="206">
        <f>S430*H430</f>
        <v>0</v>
      </c>
      <c r="U430" s="206">
        <v>2.1000000000000001E-4</v>
      </c>
      <c r="V430" s="206">
        <f>U430*H430</f>
        <v>7.6440000000000008E-2</v>
      </c>
      <c r="W430" s="206">
        <v>0</v>
      </c>
      <c r="X430" s="207">
        <f>W430*H430</f>
        <v>0</v>
      </c>
      <c r="Y430" s="31"/>
      <c r="Z430" s="31"/>
      <c r="AA430" s="31"/>
      <c r="AB430" s="31"/>
      <c r="AC430" s="31"/>
      <c r="AD430" s="31"/>
      <c r="AE430" s="31"/>
      <c r="AR430" s="208" t="s">
        <v>193</v>
      </c>
      <c r="AT430" s="208" t="s">
        <v>164</v>
      </c>
      <c r="AU430" s="208" t="s">
        <v>169</v>
      </c>
      <c r="AY430" s="14" t="s">
        <v>162</v>
      </c>
      <c r="BE430" s="209">
        <f>IF(O430="základná",K430,0)</f>
        <v>0</v>
      </c>
      <c r="BF430" s="209">
        <f>IF(O430="znížená",K430,0)</f>
        <v>0</v>
      </c>
      <c r="BG430" s="209">
        <f>IF(O430="zákl. prenesená",K430,0)</f>
        <v>0</v>
      </c>
      <c r="BH430" s="209">
        <f>IF(O430="zníž. prenesená",K430,0)</f>
        <v>0</v>
      </c>
      <c r="BI430" s="209">
        <f>IF(O430="nulová",K430,0)</f>
        <v>0</v>
      </c>
      <c r="BJ430" s="14" t="s">
        <v>169</v>
      </c>
      <c r="BK430" s="209">
        <f>ROUND(P430*H430,2)</f>
        <v>0</v>
      </c>
      <c r="BL430" s="14" t="s">
        <v>193</v>
      </c>
      <c r="BM430" s="208" t="s">
        <v>671</v>
      </c>
    </row>
    <row r="431" spans="1:65" s="2" customFormat="1" ht="19.5">
      <c r="A431" s="31"/>
      <c r="B431" s="32"/>
      <c r="C431" s="33"/>
      <c r="D431" s="210" t="s">
        <v>170</v>
      </c>
      <c r="E431" s="33"/>
      <c r="F431" s="211" t="s">
        <v>670</v>
      </c>
      <c r="G431" s="33"/>
      <c r="H431" s="33"/>
      <c r="I431" s="212"/>
      <c r="J431" s="212"/>
      <c r="K431" s="33"/>
      <c r="L431" s="33"/>
      <c r="M431" s="36"/>
      <c r="N431" s="213"/>
      <c r="O431" s="214"/>
      <c r="P431" s="72"/>
      <c r="Q431" s="72"/>
      <c r="R431" s="72"/>
      <c r="S431" s="72"/>
      <c r="T431" s="72"/>
      <c r="U431" s="72"/>
      <c r="V431" s="72"/>
      <c r="W431" s="72"/>
      <c r="X431" s="73"/>
      <c r="Y431" s="31"/>
      <c r="Z431" s="31"/>
      <c r="AA431" s="31"/>
      <c r="AB431" s="31"/>
      <c r="AC431" s="31"/>
      <c r="AD431" s="31"/>
      <c r="AE431" s="31"/>
      <c r="AT431" s="14" t="s">
        <v>170</v>
      </c>
      <c r="AU431" s="14" t="s">
        <v>169</v>
      </c>
    </row>
    <row r="432" spans="1:65" s="2" customFormat="1" ht="16.5" customHeight="1">
      <c r="A432" s="31"/>
      <c r="B432" s="32"/>
      <c r="C432" s="215" t="s">
        <v>411</v>
      </c>
      <c r="D432" s="215" t="s">
        <v>195</v>
      </c>
      <c r="E432" s="216" t="s">
        <v>672</v>
      </c>
      <c r="F432" s="217" t="s">
        <v>673</v>
      </c>
      <c r="G432" s="218" t="s">
        <v>167</v>
      </c>
      <c r="H432" s="219">
        <v>425.88</v>
      </c>
      <c r="I432" s="220"/>
      <c r="J432" s="221"/>
      <c r="K432" s="222">
        <f>ROUND(P432*H432,2)</f>
        <v>0</v>
      </c>
      <c r="L432" s="221"/>
      <c r="M432" s="223"/>
      <c r="N432" s="224" t="s">
        <v>1</v>
      </c>
      <c r="O432" s="204" t="s">
        <v>37</v>
      </c>
      <c r="P432" s="205">
        <f>I432+J432</f>
        <v>0</v>
      </c>
      <c r="Q432" s="205">
        <f>ROUND(I432*H432,2)</f>
        <v>0</v>
      </c>
      <c r="R432" s="205">
        <f>ROUND(J432*H432,2)</f>
        <v>0</v>
      </c>
      <c r="S432" s="72"/>
      <c r="T432" s="206">
        <f>S432*H432</f>
        <v>0</v>
      </c>
      <c r="U432" s="206">
        <v>0</v>
      </c>
      <c r="V432" s="206">
        <f>U432*H432</f>
        <v>0</v>
      </c>
      <c r="W432" s="206">
        <v>0</v>
      </c>
      <c r="X432" s="207">
        <f>W432*H432</f>
        <v>0</v>
      </c>
      <c r="Y432" s="31"/>
      <c r="Z432" s="31"/>
      <c r="AA432" s="31"/>
      <c r="AB432" s="31"/>
      <c r="AC432" s="31"/>
      <c r="AD432" s="31"/>
      <c r="AE432" s="31"/>
      <c r="AR432" s="208" t="s">
        <v>241</v>
      </c>
      <c r="AT432" s="208" t="s">
        <v>195</v>
      </c>
      <c r="AU432" s="208" t="s">
        <v>169</v>
      </c>
      <c r="AY432" s="14" t="s">
        <v>162</v>
      </c>
      <c r="BE432" s="209">
        <f>IF(O432="základná",K432,0)</f>
        <v>0</v>
      </c>
      <c r="BF432" s="209">
        <f>IF(O432="znížená",K432,0)</f>
        <v>0</v>
      </c>
      <c r="BG432" s="209">
        <f>IF(O432="zákl. prenesená",K432,0)</f>
        <v>0</v>
      </c>
      <c r="BH432" s="209">
        <f>IF(O432="zníž. prenesená",K432,0)</f>
        <v>0</v>
      </c>
      <c r="BI432" s="209">
        <f>IF(O432="nulová",K432,0)</f>
        <v>0</v>
      </c>
      <c r="BJ432" s="14" t="s">
        <v>169</v>
      </c>
      <c r="BK432" s="209">
        <f>ROUND(P432*H432,2)</f>
        <v>0</v>
      </c>
      <c r="BL432" s="14" t="s">
        <v>193</v>
      </c>
      <c r="BM432" s="208" t="s">
        <v>674</v>
      </c>
    </row>
    <row r="433" spans="1:65" s="2" customFormat="1">
      <c r="A433" s="31"/>
      <c r="B433" s="32"/>
      <c r="C433" s="33"/>
      <c r="D433" s="210" t="s">
        <v>170</v>
      </c>
      <c r="E433" s="33"/>
      <c r="F433" s="211" t="s">
        <v>673</v>
      </c>
      <c r="G433" s="33"/>
      <c r="H433" s="33"/>
      <c r="I433" s="212"/>
      <c r="J433" s="212"/>
      <c r="K433" s="33"/>
      <c r="L433" s="33"/>
      <c r="M433" s="36"/>
      <c r="N433" s="213"/>
      <c r="O433" s="214"/>
      <c r="P433" s="72"/>
      <c r="Q433" s="72"/>
      <c r="R433" s="72"/>
      <c r="S433" s="72"/>
      <c r="T433" s="72"/>
      <c r="U433" s="72"/>
      <c r="V433" s="72"/>
      <c r="W433" s="72"/>
      <c r="X433" s="73"/>
      <c r="Y433" s="31"/>
      <c r="Z433" s="31"/>
      <c r="AA433" s="31"/>
      <c r="AB433" s="31"/>
      <c r="AC433" s="31"/>
      <c r="AD433" s="31"/>
      <c r="AE433" s="31"/>
      <c r="AT433" s="14" t="s">
        <v>170</v>
      </c>
      <c r="AU433" s="14" t="s">
        <v>169</v>
      </c>
    </row>
    <row r="434" spans="1:65" s="2" customFormat="1" ht="24.2" customHeight="1">
      <c r="A434" s="31"/>
      <c r="B434" s="32"/>
      <c r="C434" s="195" t="s">
        <v>675</v>
      </c>
      <c r="D434" s="195" t="s">
        <v>164</v>
      </c>
      <c r="E434" s="196" t="s">
        <v>676</v>
      </c>
      <c r="F434" s="197" t="s">
        <v>677</v>
      </c>
      <c r="G434" s="198" t="s">
        <v>167</v>
      </c>
      <c r="H434" s="199">
        <v>364</v>
      </c>
      <c r="I434" s="200"/>
      <c r="J434" s="200"/>
      <c r="K434" s="201">
        <f>ROUND(P434*H434,2)</f>
        <v>0</v>
      </c>
      <c r="L434" s="202"/>
      <c r="M434" s="36"/>
      <c r="N434" s="203" t="s">
        <v>1</v>
      </c>
      <c r="O434" s="204" t="s">
        <v>37</v>
      </c>
      <c r="P434" s="205">
        <f>I434+J434</f>
        <v>0</v>
      </c>
      <c r="Q434" s="205">
        <f>ROUND(I434*H434,2)</f>
        <v>0</v>
      </c>
      <c r="R434" s="205">
        <f>ROUND(J434*H434,2)</f>
        <v>0</v>
      </c>
      <c r="S434" s="72"/>
      <c r="T434" s="206">
        <f>S434*H434</f>
        <v>0</v>
      </c>
      <c r="U434" s="206">
        <v>2.3000000000000001E-4</v>
      </c>
      <c r="V434" s="206">
        <f>U434*H434</f>
        <v>8.3720000000000003E-2</v>
      </c>
      <c r="W434" s="206">
        <v>0</v>
      </c>
      <c r="X434" s="207">
        <f>W434*H434</f>
        <v>0</v>
      </c>
      <c r="Y434" s="31"/>
      <c r="Z434" s="31"/>
      <c r="AA434" s="31"/>
      <c r="AB434" s="31"/>
      <c r="AC434" s="31"/>
      <c r="AD434" s="31"/>
      <c r="AE434" s="31"/>
      <c r="AR434" s="208" t="s">
        <v>193</v>
      </c>
      <c r="AT434" s="208" t="s">
        <v>164</v>
      </c>
      <c r="AU434" s="208" t="s">
        <v>169</v>
      </c>
      <c r="AY434" s="14" t="s">
        <v>162</v>
      </c>
      <c r="BE434" s="209">
        <f>IF(O434="základná",K434,0)</f>
        <v>0</v>
      </c>
      <c r="BF434" s="209">
        <f>IF(O434="znížená",K434,0)</f>
        <v>0</v>
      </c>
      <c r="BG434" s="209">
        <f>IF(O434="zákl. prenesená",K434,0)</f>
        <v>0</v>
      </c>
      <c r="BH434" s="209">
        <f>IF(O434="zníž. prenesená",K434,0)</f>
        <v>0</v>
      </c>
      <c r="BI434" s="209">
        <f>IF(O434="nulová",K434,0)</f>
        <v>0</v>
      </c>
      <c r="BJ434" s="14" t="s">
        <v>169</v>
      </c>
      <c r="BK434" s="209">
        <f>ROUND(P434*H434,2)</f>
        <v>0</v>
      </c>
      <c r="BL434" s="14" t="s">
        <v>193</v>
      </c>
      <c r="BM434" s="208" t="s">
        <v>678</v>
      </c>
    </row>
    <row r="435" spans="1:65" s="2" customFormat="1" ht="19.5">
      <c r="A435" s="31"/>
      <c r="B435" s="32"/>
      <c r="C435" s="33"/>
      <c r="D435" s="210" t="s">
        <v>170</v>
      </c>
      <c r="E435" s="33"/>
      <c r="F435" s="211" t="s">
        <v>677</v>
      </c>
      <c r="G435" s="33"/>
      <c r="H435" s="33"/>
      <c r="I435" s="212"/>
      <c r="J435" s="212"/>
      <c r="K435" s="33"/>
      <c r="L435" s="33"/>
      <c r="M435" s="36"/>
      <c r="N435" s="213"/>
      <c r="O435" s="214"/>
      <c r="P435" s="72"/>
      <c r="Q435" s="72"/>
      <c r="R435" s="72"/>
      <c r="S435" s="72"/>
      <c r="T435" s="72"/>
      <c r="U435" s="72"/>
      <c r="V435" s="72"/>
      <c r="W435" s="72"/>
      <c r="X435" s="73"/>
      <c r="Y435" s="31"/>
      <c r="Z435" s="31"/>
      <c r="AA435" s="31"/>
      <c r="AB435" s="31"/>
      <c r="AC435" s="31"/>
      <c r="AD435" s="31"/>
      <c r="AE435" s="31"/>
      <c r="AT435" s="14" t="s">
        <v>170</v>
      </c>
      <c r="AU435" s="14" t="s">
        <v>169</v>
      </c>
    </row>
    <row r="436" spans="1:65" s="2" customFormat="1" ht="16.5" customHeight="1">
      <c r="A436" s="31"/>
      <c r="B436" s="32"/>
      <c r="C436" s="215" t="s">
        <v>415</v>
      </c>
      <c r="D436" s="215" t="s">
        <v>195</v>
      </c>
      <c r="E436" s="216" t="s">
        <v>679</v>
      </c>
      <c r="F436" s="217" t="s">
        <v>680</v>
      </c>
      <c r="G436" s="218" t="s">
        <v>167</v>
      </c>
      <c r="H436" s="219">
        <v>382.2</v>
      </c>
      <c r="I436" s="220"/>
      <c r="J436" s="221"/>
      <c r="K436" s="222">
        <f>ROUND(P436*H436,2)</f>
        <v>0</v>
      </c>
      <c r="L436" s="221"/>
      <c r="M436" s="223"/>
      <c r="N436" s="224" t="s">
        <v>1</v>
      </c>
      <c r="O436" s="204" t="s">
        <v>37</v>
      </c>
      <c r="P436" s="205">
        <f>I436+J436</f>
        <v>0</v>
      </c>
      <c r="Q436" s="205">
        <f>ROUND(I436*H436,2)</f>
        <v>0</v>
      </c>
      <c r="R436" s="205">
        <f>ROUND(J436*H436,2)</f>
        <v>0</v>
      </c>
      <c r="S436" s="72"/>
      <c r="T436" s="206">
        <f>S436*H436</f>
        <v>0</v>
      </c>
      <c r="U436" s="206">
        <v>0</v>
      </c>
      <c r="V436" s="206">
        <f>U436*H436</f>
        <v>0</v>
      </c>
      <c r="W436" s="206">
        <v>0</v>
      </c>
      <c r="X436" s="207">
        <f>W436*H436</f>
        <v>0</v>
      </c>
      <c r="Y436" s="31"/>
      <c r="Z436" s="31"/>
      <c r="AA436" s="31"/>
      <c r="AB436" s="31"/>
      <c r="AC436" s="31"/>
      <c r="AD436" s="31"/>
      <c r="AE436" s="31"/>
      <c r="AR436" s="208" t="s">
        <v>241</v>
      </c>
      <c r="AT436" s="208" t="s">
        <v>195</v>
      </c>
      <c r="AU436" s="208" t="s">
        <v>169</v>
      </c>
      <c r="AY436" s="14" t="s">
        <v>162</v>
      </c>
      <c r="BE436" s="209">
        <f>IF(O436="základná",K436,0)</f>
        <v>0</v>
      </c>
      <c r="BF436" s="209">
        <f>IF(O436="znížená",K436,0)</f>
        <v>0</v>
      </c>
      <c r="BG436" s="209">
        <f>IF(O436="zákl. prenesená",K436,0)</f>
        <v>0</v>
      </c>
      <c r="BH436" s="209">
        <f>IF(O436="zníž. prenesená",K436,0)</f>
        <v>0</v>
      </c>
      <c r="BI436" s="209">
        <f>IF(O436="nulová",K436,0)</f>
        <v>0</v>
      </c>
      <c r="BJ436" s="14" t="s">
        <v>169</v>
      </c>
      <c r="BK436" s="209">
        <f>ROUND(P436*H436,2)</f>
        <v>0</v>
      </c>
      <c r="BL436" s="14" t="s">
        <v>193</v>
      </c>
      <c r="BM436" s="208" t="s">
        <v>681</v>
      </c>
    </row>
    <row r="437" spans="1:65" s="2" customFormat="1">
      <c r="A437" s="31"/>
      <c r="B437" s="32"/>
      <c r="C437" s="33"/>
      <c r="D437" s="210" t="s">
        <v>170</v>
      </c>
      <c r="E437" s="33"/>
      <c r="F437" s="211" t="s">
        <v>680</v>
      </c>
      <c r="G437" s="33"/>
      <c r="H437" s="33"/>
      <c r="I437" s="212"/>
      <c r="J437" s="212"/>
      <c r="K437" s="33"/>
      <c r="L437" s="33"/>
      <c r="M437" s="36"/>
      <c r="N437" s="213"/>
      <c r="O437" s="214"/>
      <c r="P437" s="72"/>
      <c r="Q437" s="72"/>
      <c r="R437" s="72"/>
      <c r="S437" s="72"/>
      <c r="T437" s="72"/>
      <c r="U437" s="72"/>
      <c r="V437" s="72"/>
      <c r="W437" s="72"/>
      <c r="X437" s="73"/>
      <c r="Y437" s="31"/>
      <c r="Z437" s="31"/>
      <c r="AA437" s="31"/>
      <c r="AB437" s="31"/>
      <c r="AC437" s="31"/>
      <c r="AD437" s="31"/>
      <c r="AE437" s="31"/>
      <c r="AT437" s="14" t="s">
        <v>170</v>
      </c>
      <c r="AU437" s="14" t="s">
        <v>169</v>
      </c>
    </row>
    <row r="438" spans="1:65" s="2" customFormat="1" ht="24.2" customHeight="1">
      <c r="A438" s="31"/>
      <c r="B438" s="32"/>
      <c r="C438" s="195" t="s">
        <v>682</v>
      </c>
      <c r="D438" s="195" t="s">
        <v>164</v>
      </c>
      <c r="E438" s="196" t="s">
        <v>683</v>
      </c>
      <c r="F438" s="197" t="s">
        <v>684</v>
      </c>
      <c r="G438" s="198" t="s">
        <v>685</v>
      </c>
      <c r="H438" s="225"/>
      <c r="I438" s="200"/>
      <c r="J438" s="200"/>
      <c r="K438" s="201">
        <f>ROUND(P438*H438,2)</f>
        <v>0</v>
      </c>
      <c r="L438" s="202"/>
      <c r="M438" s="36"/>
      <c r="N438" s="203" t="s">
        <v>1</v>
      </c>
      <c r="O438" s="204" t="s">
        <v>37</v>
      </c>
      <c r="P438" s="205">
        <f>I438+J438</f>
        <v>0</v>
      </c>
      <c r="Q438" s="205">
        <f>ROUND(I438*H438,2)</f>
        <v>0</v>
      </c>
      <c r="R438" s="205">
        <f>ROUND(J438*H438,2)</f>
        <v>0</v>
      </c>
      <c r="S438" s="72"/>
      <c r="T438" s="206">
        <f>S438*H438</f>
        <v>0</v>
      </c>
      <c r="U438" s="206">
        <v>0</v>
      </c>
      <c r="V438" s="206">
        <f>U438*H438</f>
        <v>0</v>
      </c>
      <c r="W438" s="206">
        <v>0</v>
      </c>
      <c r="X438" s="207">
        <f>W438*H438</f>
        <v>0</v>
      </c>
      <c r="Y438" s="31"/>
      <c r="Z438" s="31"/>
      <c r="AA438" s="31"/>
      <c r="AB438" s="31"/>
      <c r="AC438" s="31"/>
      <c r="AD438" s="31"/>
      <c r="AE438" s="31"/>
      <c r="AR438" s="208" t="s">
        <v>193</v>
      </c>
      <c r="AT438" s="208" t="s">
        <v>164</v>
      </c>
      <c r="AU438" s="208" t="s">
        <v>169</v>
      </c>
      <c r="AY438" s="14" t="s">
        <v>162</v>
      </c>
      <c r="BE438" s="209">
        <f>IF(O438="základná",K438,0)</f>
        <v>0</v>
      </c>
      <c r="BF438" s="209">
        <f>IF(O438="znížená",K438,0)</f>
        <v>0</v>
      </c>
      <c r="BG438" s="209">
        <f>IF(O438="zákl. prenesená",K438,0)</f>
        <v>0</v>
      </c>
      <c r="BH438" s="209">
        <f>IF(O438="zníž. prenesená",K438,0)</f>
        <v>0</v>
      </c>
      <c r="BI438" s="209">
        <f>IF(O438="nulová",K438,0)</f>
        <v>0</v>
      </c>
      <c r="BJ438" s="14" t="s">
        <v>169</v>
      </c>
      <c r="BK438" s="209">
        <f>ROUND(P438*H438,2)</f>
        <v>0</v>
      </c>
      <c r="BL438" s="14" t="s">
        <v>193</v>
      </c>
      <c r="BM438" s="208" t="s">
        <v>686</v>
      </c>
    </row>
    <row r="439" spans="1:65" s="2" customFormat="1">
      <c r="A439" s="31"/>
      <c r="B439" s="32"/>
      <c r="C439" s="33"/>
      <c r="D439" s="210" t="s">
        <v>170</v>
      </c>
      <c r="E439" s="33"/>
      <c r="F439" s="211" t="s">
        <v>684</v>
      </c>
      <c r="G439" s="33"/>
      <c r="H439" s="33"/>
      <c r="I439" s="212"/>
      <c r="J439" s="212"/>
      <c r="K439" s="33"/>
      <c r="L439" s="33"/>
      <c r="M439" s="36"/>
      <c r="N439" s="213"/>
      <c r="O439" s="214"/>
      <c r="P439" s="72"/>
      <c r="Q439" s="72"/>
      <c r="R439" s="72"/>
      <c r="S439" s="72"/>
      <c r="T439" s="72"/>
      <c r="U439" s="72"/>
      <c r="V439" s="72"/>
      <c r="W439" s="72"/>
      <c r="X439" s="73"/>
      <c r="Y439" s="31"/>
      <c r="Z439" s="31"/>
      <c r="AA439" s="31"/>
      <c r="AB439" s="31"/>
      <c r="AC439" s="31"/>
      <c r="AD439" s="31"/>
      <c r="AE439" s="31"/>
      <c r="AT439" s="14" t="s">
        <v>170</v>
      </c>
      <c r="AU439" s="14" t="s">
        <v>169</v>
      </c>
    </row>
    <row r="440" spans="1:65" s="12" customFormat="1" ht="22.9" customHeight="1">
      <c r="B440" s="178"/>
      <c r="C440" s="179"/>
      <c r="D440" s="180" t="s">
        <v>72</v>
      </c>
      <c r="E440" s="193" t="s">
        <v>687</v>
      </c>
      <c r="F440" s="193" t="s">
        <v>688</v>
      </c>
      <c r="G440" s="179"/>
      <c r="H440" s="179"/>
      <c r="I440" s="182"/>
      <c r="J440" s="182"/>
      <c r="K440" s="194">
        <f>BK440</f>
        <v>0</v>
      </c>
      <c r="L440" s="179"/>
      <c r="M440" s="184"/>
      <c r="N440" s="185"/>
      <c r="O440" s="186"/>
      <c r="P440" s="186"/>
      <c r="Q440" s="187">
        <f>SUM(Q441:Q466)</f>
        <v>0</v>
      </c>
      <c r="R440" s="187">
        <f>SUM(R441:R466)</f>
        <v>0</v>
      </c>
      <c r="S440" s="186"/>
      <c r="T440" s="188">
        <f>SUM(T441:T466)</f>
        <v>0</v>
      </c>
      <c r="U440" s="186"/>
      <c r="V440" s="188">
        <f>SUM(V441:V466)</f>
        <v>2.1299095000000001</v>
      </c>
      <c r="W440" s="186"/>
      <c r="X440" s="189">
        <f>SUM(X441:X466)</f>
        <v>0</v>
      </c>
      <c r="AR440" s="190" t="s">
        <v>169</v>
      </c>
      <c r="AT440" s="191" t="s">
        <v>72</v>
      </c>
      <c r="AU440" s="191" t="s">
        <v>81</v>
      </c>
      <c r="AY440" s="190" t="s">
        <v>162</v>
      </c>
      <c r="BK440" s="192">
        <f>SUM(BK441:BK466)</f>
        <v>0</v>
      </c>
    </row>
    <row r="441" spans="1:65" s="2" customFormat="1" ht="16.5" customHeight="1">
      <c r="A441" s="31"/>
      <c r="B441" s="32"/>
      <c r="C441" s="195" t="s">
        <v>418</v>
      </c>
      <c r="D441" s="195" t="s">
        <v>164</v>
      </c>
      <c r="E441" s="196" t="s">
        <v>689</v>
      </c>
      <c r="F441" s="197" t="s">
        <v>690</v>
      </c>
      <c r="G441" s="198" t="s">
        <v>167</v>
      </c>
      <c r="H441" s="199">
        <v>190</v>
      </c>
      <c r="I441" s="200"/>
      <c r="J441" s="200"/>
      <c r="K441" s="201">
        <f>ROUND(P441*H441,2)</f>
        <v>0</v>
      </c>
      <c r="L441" s="202"/>
      <c r="M441" s="36"/>
      <c r="N441" s="203" t="s">
        <v>1</v>
      </c>
      <c r="O441" s="204" t="s">
        <v>37</v>
      </c>
      <c r="P441" s="205">
        <f>I441+J441</f>
        <v>0</v>
      </c>
      <c r="Q441" s="205">
        <f>ROUND(I441*H441,2)</f>
        <v>0</v>
      </c>
      <c r="R441" s="205">
        <f>ROUND(J441*H441,2)</f>
        <v>0</v>
      </c>
      <c r="S441" s="72"/>
      <c r="T441" s="206">
        <f>S441*H441</f>
        <v>0</v>
      </c>
      <c r="U441" s="206">
        <v>0</v>
      </c>
      <c r="V441" s="206">
        <f>U441*H441</f>
        <v>0</v>
      </c>
      <c r="W441" s="206">
        <v>0</v>
      </c>
      <c r="X441" s="207">
        <f>W441*H441</f>
        <v>0</v>
      </c>
      <c r="Y441" s="31"/>
      <c r="Z441" s="31"/>
      <c r="AA441" s="31"/>
      <c r="AB441" s="31"/>
      <c r="AC441" s="31"/>
      <c r="AD441" s="31"/>
      <c r="AE441" s="31"/>
      <c r="AR441" s="208" t="s">
        <v>193</v>
      </c>
      <c r="AT441" s="208" t="s">
        <v>164</v>
      </c>
      <c r="AU441" s="208" t="s">
        <v>169</v>
      </c>
      <c r="AY441" s="14" t="s">
        <v>162</v>
      </c>
      <c r="BE441" s="209">
        <f>IF(O441="základná",K441,0)</f>
        <v>0</v>
      </c>
      <c r="BF441" s="209">
        <f>IF(O441="znížená",K441,0)</f>
        <v>0</v>
      </c>
      <c r="BG441" s="209">
        <f>IF(O441="zákl. prenesená",K441,0)</f>
        <v>0</v>
      </c>
      <c r="BH441" s="209">
        <f>IF(O441="zníž. prenesená",K441,0)</f>
        <v>0</v>
      </c>
      <c r="BI441" s="209">
        <f>IF(O441="nulová",K441,0)</f>
        <v>0</v>
      </c>
      <c r="BJ441" s="14" t="s">
        <v>169</v>
      </c>
      <c r="BK441" s="209">
        <f>ROUND(P441*H441,2)</f>
        <v>0</v>
      </c>
      <c r="BL441" s="14" t="s">
        <v>193</v>
      </c>
      <c r="BM441" s="208" t="s">
        <v>691</v>
      </c>
    </row>
    <row r="442" spans="1:65" s="2" customFormat="1">
      <c r="A442" s="31"/>
      <c r="B442" s="32"/>
      <c r="C442" s="33"/>
      <c r="D442" s="210" t="s">
        <v>170</v>
      </c>
      <c r="E442" s="33"/>
      <c r="F442" s="211" t="s">
        <v>690</v>
      </c>
      <c r="G442" s="33"/>
      <c r="H442" s="33"/>
      <c r="I442" s="212"/>
      <c r="J442" s="212"/>
      <c r="K442" s="33"/>
      <c r="L442" s="33"/>
      <c r="M442" s="36"/>
      <c r="N442" s="213"/>
      <c r="O442" s="214"/>
      <c r="P442" s="72"/>
      <c r="Q442" s="72"/>
      <c r="R442" s="72"/>
      <c r="S442" s="72"/>
      <c r="T442" s="72"/>
      <c r="U442" s="72"/>
      <c r="V442" s="72"/>
      <c r="W442" s="72"/>
      <c r="X442" s="73"/>
      <c r="Y442" s="31"/>
      <c r="Z442" s="31"/>
      <c r="AA442" s="31"/>
      <c r="AB442" s="31"/>
      <c r="AC442" s="31"/>
      <c r="AD442" s="31"/>
      <c r="AE442" s="31"/>
      <c r="AT442" s="14" t="s">
        <v>170</v>
      </c>
      <c r="AU442" s="14" t="s">
        <v>169</v>
      </c>
    </row>
    <row r="443" spans="1:65" s="2" customFormat="1" ht="16.5" customHeight="1">
      <c r="A443" s="31"/>
      <c r="B443" s="32"/>
      <c r="C443" s="215" t="s">
        <v>692</v>
      </c>
      <c r="D443" s="215" t="s">
        <v>195</v>
      </c>
      <c r="E443" s="216" t="s">
        <v>693</v>
      </c>
      <c r="F443" s="217" t="s">
        <v>694</v>
      </c>
      <c r="G443" s="218" t="s">
        <v>167</v>
      </c>
      <c r="H443" s="219">
        <v>195.7</v>
      </c>
      <c r="I443" s="220"/>
      <c r="J443" s="221"/>
      <c r="K443" s="222">
        <f>ROUND(P443*H443,2)</f>
        <v>0</v>
      </c>
      <c r="L443" s="221"/>
      <c r="M443" s="223"/>
      <c r="N443" s="224" t="s">
        <v>1</v>
      </c>
      <c r="O443" s="204" t="s">
        <v>37</v>
      </c>
      <c r="P443" s="205">
        <f>I443+J443</f>
        <v>0</v>
      </c>
      <c r="Q443" s="205">
        <f>ROUND(I443*H443,2)</f>
        <v>0</v>
      </c>
      <c r="R443" s="205">
        <f>ROUND(J443*H443,2)</f>
        <v>0</v>
      </c>
      <c r="S443" s="72"/>
      <c r="T443" s="206">
        <f>S443*H443</f>
        <v>0</v>
      </c>
      <c r="U443" s="206">
        <v>0</v>
      </c>
      <c r="V443" s="206">
        <f>U443*H443</f>
        <v>0</v>
      </c>
      <c r="W443" s="206">
        <v>0</v>
      </c>
      <c r="X443" s="207">
        <f>W443*H443</f>
        <v>0</v>
      </c>
      <c r="Y443" s="31"/>
      <c r="Z443" s="31"/>
      <c r="AA443" s="31"/>
      <c r="AB443" s="31"/>
      <c r="AC443" s="31"/>
      <c r="AD443" s="31"/>
      <c r="AE443" s="31"/>
      <c r="AR443" s="208" t="s">
        <v>241</v>
      </c>
      <c r="AT443" s="208" t="s">
        <v>195</v>
      </c>
      <c r="AU443" s="208" t="s">
        <v>169</v>
      </c>
      <c r="AY443" s="14" t="s">
        <v>162</v>
      </c>
      <c r="BE443" s="209">
        <f>IF(O443="základná",K443,0)</f>
        <v>0</v>
      </c>
      <c r="BF443" s="209">
        <f>IF(O443="znížená",K443,0)</f>
        <v>0</v>
      </c>
      <c r="BG443" s="209">
        <f>IF(O443="zákl. prenesená",K443,0)</f>
        <v>0</v>
      </c>
      <c r="BH443" s="209">
        <f>IF(O443="zníž. prenesená",K443,0)</f>
        <v>0</v>
      </c>
      <c r="BI443" s="209">
        <f>IF(O443="nulová",K443,0)</f>
        <v>0</v>
      </c>
      <c r="BJ443" s="14" t="s">
        <v>169</v>
      </c>
      <c r="BK443" s="209">
        <f>ROUND(P443*H443,2)</f>
        <v>0</v>
      </c>
      <c r="BL443" s="14" t="s">
        <v>193</v>
      </c>
      <c r="BM443" s="208" t="s">
        <v>695</v>
      </c>
    </row>
    <row r="444" spans="1:65" s="2" customFormat="1">
      <c r="A444" s="31"/>
      <c r="B444" s="32"/>
      <c r="C444" s="33"/>
      <c r="D444" s="210" t="s">
        <v>170</v>
      </c>
      <c r="E444" s="33"/>
      <c r="F444" s="211" t="s">
        <v>694</v>
      </c>
      <c r="G444" s="33"/>
      <c r="H444" s="33"/>
      <c r="I444" s="212"/>
      <c r="J444" s="212"/>
      <c r="K444" s="33"/>
      <c r="L444" s="33"/>
      <c r="M444" s="36"/>
      <c r="N444" s="213"/>
      <c r="O444" s="214"/>
      <c r="P444" s="72"/>
      <c r="Q444" s="72"/>
      <c r="R444" s="72"/>
      <c r="S444" s="72"/>
      <c r="T444" s="72"/>
      <c r="U444" s="72"/>
      <c r="V444" s="72"/>
      <c r="W444" s="72"/>
      <c r="X444" s="73"/>
      <c r="Y444" s="31"/>
      <c r="Z444" s="31"/>
      <c r="AA444" s="31"/>
      <c r="AB444" s="31"/>
      <c r="AC444" s="31"/>
      <c r="AD444" s="31"/>
      <c r="AE444" s="31"/>
      <c r="AT444" s="14" t="s">
        <v>170</v>
      </c>
      <c r="AU444" s="14" t="s">
        <v>169</v>
      </c>
    </row>
    <row r="445" spans="1:65" s="2" customFormat="1" ht="16.5" customHeight="1">
      <c r="A445" s="31"/>
      <c r="B445" s="32"/>
      <c r="C445" s="195" t="s">
        <v>422</v>
      </c>
      <c r="D445" s="195" t="s">
        <v>164</v>
      </c>
      <c r="E445" s="196" t="s">
        <v>696</v>
      </c>
      <c r="F445" s="197" t="s">
        <v>697</v>
      </c>
      <c r="G445" s="198" t="s">
        <v>167</v>
      </c>
      <c r="H445" s="199">
        <v>104.67</v>
      </c>
      <c r="I445" s="200"/>
      <c r="J445" s="200"/>
      <c r="K445" s="201">
        <f>ROUND(P445*H445,2)</f>
        <v>0</v>
      </c>
      <c r="L445" s="202"/>
      <c r="M445" s="36"/>
      <c r="N445" s="203" t="s">
        <v>1</v>
      </c>
      <c r="O445" s="204" t="s">
        <v>37</v>
      </c>
      <c r="P445" s="205">
        <f>I445+J445</f>
        <v>0</v>
      </c>
      <c r="Q445" s="205">
        <f>ROUND(I445*H445,2)</f>
        <v>0</v>
      </c>
      <c r="R445" s="205">
        <f>ROUND(J445*H445,2)</f>
        <v>0</v>
      </c>
      <c r="S445" s="72"/>
      <c r="T445" s="206">
        <f>S445*H445</f>
        <v>0</v>
      </c>
      <c r="U445" s="206">
        <v>3.0000000000000001E-5</v>
      </c>
      <c r="V445" s="206">
        <f>U445*H445</f>
        <v>3.1401000000000003E-3</v>
      </c>
      <c r="W445" s="206">
        <v>0</v>
      </c>
      <c r="X445" s="207">
        <f>W445*H445</f>
        <v>0</v>
      </c>
      <c r="Y445" s="31"/>
      <c r="Z445" s="31"/>
      <c r="AA445" s="31"/>
      <c r="AB445" s="31"/>
      <c r="AC445" s="31"/>
      <c r="AD445" s="31"/>
      <c r="AE445" s="31"/>
      <c r="AR445" s="208" t="s">
        <v>193</v>
      </c>
      <c r="AT445" s="208" t="s">
        <v>164</v>
      </c>
      <c r="AU445" s="208" t="s">
        <v>169</v>
      </c>
      <c r="AY445" s="14" t="s">
        <v>162</v>
      </c>
      <c r="BE445" s="209">
        <f>IF(O445="základná",K445,0)</f>
        <v>0</v>
      </c>
      <c r="BF445" s="209">
        <f>IF(O445="znížená",K445,0)</f>
        <v>0</v>
      </c>
      <c r="BG445" s="209">
        <f>IF(O445="zákl. prenesená",K445,0)</f>
        <v>0</v>
      </c>
      <c r="BH445" s="209">
        <f>IF(O445="zníž. prenesená",K445,0)</f>
        <v>0</v>
      </c>
      <c r="BI445" s="209">
        <f>IF(O445="nulová",K445,0)</f>
        <v>0</v>
      </c>
      <c r="BJ445" s="14" t="s">
        <v>169</v>
      </c>
      <c r="BK445" s="209">
        <f>ROUND(P445*H445,2)</f>
        <v>0</v>
      </c>
      <c r="BL445" s="14" t="s">
        <v>193</v>
      </c>
      <c r="BM445" s="208" t="s">
        <v>698</v>
      </c>
    </row>
    <row r="446" spans="1:65" s="2" customFormat="1">
      <c r="A446" s="31"/>
      <c r="B446" s="32"/>
      <c r="C446" s="33"/>
      <c r="D446" s="210" t="s">
        <v>170</v>
      </c>
      <c r="E446" s="33"/>
      <c r="F446" s="211" t="s">
        <v>697</v>
      </c>
      <c r="G446" s="33"/>
      <c r="H446" s="33"/>
      <c r="I446" s="212"/>
      <c r="J446" s="212"/>
      <c r="K446" s="33"/>
      <c r="L446" s="33"/>
      <c r="M446" s="36"/>
      <c r="N446" s="213"/>
      <c r="O446" s="214"/>
      <c r="P446" s="72"/>
      <c r="Q446" s="72"/>
      <c r="R446" s="72"/>
      <c r="S446" s="72"/>
      <c r="T446" s="72"/>
      <c r="U446" s="72"/>
      <c r="V446" s="72"/>
      <c r="W446" s="72"/>
      <c r="X446" s="73"/>
      <c r="Y446" s="31"/>
      <c r="Z446" s="31"/>
      <c r="AA446" s="31"/>
      <c r="AB446" s="31"/>
      <c r="AC446" s="31"/>
      <c r="AD446" s="31"/>
      <c r="AE446" s="31"/>
      <c r="AT446" s="14" t="s">
        <v>170</v>
      </c>
      <c r="AU446" s="14" t="s">
        <v>169</v>
      </c>
    </row>
    <row r="447" spans="1:65" s="2" customFormat="1" ht="16.5" customHeight="1">
      <c r="A447" s="31"/>
      <c r="B447" s="32"/>
      <c r="C447" s="215" t="s">
        <v>699</v>
      </c>
      <c r="D447" s="215" t="s">
        <v>195</v>
      </c>
      <c r="E447" s="216" t="s">
        <v>700</v>
      </c>
      <c r="F447" s="217" t="s">
        <v>701</v>
      </c>
      <c r="G447" s="218" t="s">
        <v>173</v>
      </c>
      <c r="H447" s="219">
        <v>18.684000000000001</v>
      </c>
      <c r="I447" s="220"/>
      <c r="J447" s="221"/>
      <c r="K447" s="222">
        <f>ROUND(P447*H447,2)</f>
        <v>0</v>
      </c>
      <c r="L447" s="221"/>
      <c r="M447" s="223"/>
      <c r="N447" s="224" t="s">
        <v>1</v>
      </c>
      <c r="O447" s="204" t="s">
        <v>37</v>
      </c>
      <c r="P447" s="205">
        <f>I447+J447</f>
        <v>0</v>
      </c>
      <c r="Q447" s="205">
        <f>ROUND(I447*H447,2)</f>
        <v>0</v>
      </c>
      <c r="R447" s="205">
        <f>ROUND(J447*H447,2)</f>
        <v>0</v>
      </c>
      <c r="S447" s="72"/>
      <c r="T447" s="206">
        <f>S447*H447</f>
        <v>0</v>
      </c>
      <c r="U447" s="206">
        <v>0</v>
      </c>
      <c r="V447" s="206">
        <f>U447*H447</f>
        <v>0</v>
      </c>
      <c r="W447" s="206">
        <v>0</v>
      </c>
      <c r="X447" s="207">
        <f>W447*H447</f>
        <v>0</v>
      </c>
      <c r="Y447" s="31"/>
      <c r="Z447" s="31"/>
      <c r="AA447" s="31"/>
      <c r="AB447" s="31"/>
      <c r="AC447" s="31"/>
      <c r="AD447" s="31"/>
      <c r="AE447" s="31"/>
      <c r="AR447" s="208" t="s">
        <v>241</v>
      </c>
      <c r="AT447" s="208" t="s">
        <v>195</v>
      </c>
      <c r="AU447" s="208" t="s">
        <v>169</v>
      </c>
      <c r="AY447" s="14" t="s">
        <v>162</v>
      </c>
      <c r="BE447" s="209">
        <f>IF(O447="základná",K447,0)</f>
        <v>0</v>
      </c>
      <c r="BF447" s="209">
        <f>IF(O447="znížená",K447,0)</f>
        <v>0</v>
      </c>
      <c r="BG447" s="209">
        <f>IF(O447="zákl. prenesená",K447,0)</f>
        <v>0</v>
      </c>
      <c r="BH447" s="209">
        <f>IF(O447="zníž. prenesená",K447,0)</f>
        <v>0</v>
      </c>
      <c r="BI447" s="209">
        <f>IF(O447="nulová",K447,0)</f>
        <v>0</v>
      </c>
      <c r="BJ447" s="14" t="s">
        <v>169</v>
      </c>
      <c r="BK447" s="209">
        <f>ROUND(P447*H447,2)</f>
        <v>0</v>
      </c>
      <c r="BL447" s="14" t="s">
        <v>193</v>
      </c>
      <c r="BM447" s="208" t="s">
        <v>702</v>
      </c>
    </row>
    <row r="448" spans="1:65" s="2" customFormat="1">
      <c r="A448" s="31"/>
      <c r="B448" s="32"/>
      <c r="C448" s="33"/>
      <c r="D448" s="210" t="s">
        <v>170</v>
      </c>
      <c r="E448" s="33"/>
      <c r="F448" s="211" t="s">
        <v>701</v>
      </c>
      <c r="G448" s="33"/>
      <c r="H448" s="33"/>
      <c r="I448" s="212"/>
      <c r="J448" s="212"/>
      <c r="K448" s="33"/>
      <c r="L448" s="33"/>
      <c r="M448" s="36"/>
      <c r="N448" s="213"/>
      <c r="O448" s="214"/>
      <c r="P448" s="72"/>
      <c r="Q448" s="72"/>
      <c r="R448" s="72"/>
      <c r="S448" s="72"/>
      <c r="T448" s="72"/>
      <c r="U448" s="72"/>
      <c r="V448" s="72"/>
      <c r="W448" s="72"/>
      <c r="X448" s="73"/>
      <c r="Y448" s="31"/>
      <c r="Z448" s="31"/>
      <c r="AA448" s="31"/>
      <c r="AB448" s="31"/>
      <c r="AC448" s="31"/>
      <c r="AD448" s="31"/>
      <c r="AE448" s="31"/>
      <c r="AT448" s="14" t="s">
        <v>170</v>
      </c>
      <c r="AU448" s="14" t="s">
        <v>169</v>
      </c>
    </row>
    <row r="449" spans="1:65" s="2" customFormat="1" ht="24.2" customHeight="1">
      <c r="A449" s="31"/>
      <c r="B449" s="32"/>
      <c r="C449" s="195" t="s">
        <v>425</v>
      </c>
      <c r="D449" s="195" t="s">
        <v>164</v>
      </c>
      <c r="E449" s="196" t="s">
        <v>703</v>
      </c>
      <c r="F449" s="197" t="s">
        <v>704</v>
      </c>
      <c r="G449" s="198" t="s">
        <v>167</v>
      </c>
      <c r="H449" s="199">
        <v>201.9</v>
      </c>
      <c r="I449" s="200"/>
      <c r="J449" s="200"/>
      <c r="K449" s="201">
        <f>ROUND(P449*H449,2)</f>
        <v>0</v>
      </c>
      <c r="L449" s="202"/>
      <c r="M449" s="36"/>
      <c r="N449" s="203" t="s">
        <v>1</v>
      </c>
      <c r="O449" s="204" t="s">
        <v>37</v>
      </c>
      <c r="P449" s="205">
        <f>I449+J449</f>
        <v>0</v>
      </c>
      <c r="Q449" s="205">
        <f>ROUND(I449*H449,2)</f>
        <v>0</v>
      </c>
      <c r="R449" s="205">
        <f>ROUND(J449*H449,2)</f>
        <v>0</v>
      </c>
      <c r="S449" s="72"/>
      <c r="T449" s="206">
        <f>S449*H449</f>
        <v>0</v>
      </c>
      <c r="U449" s="206">
        <v>9.8300000000000002E-3</v>
      </c>
      <c r="V449" s="206">
        <f>U449*H449</f>
        <v>1.984677</v>
      </c>
      <c r="W449" s="206">
        <v>0</v>
      </c>
      <c r="X449" s="207">
        <f>W449*H449</f>
        <v>0</v>
      </c>
      <c r="Y449" s="31"/>
      <c r="Z449" s="31"/>
      <c r="AA449" s="31"/>
      <c r="AB449" s="31"/>
      <c r="AC449" s="31"/>
      <c r="AD449" s="31"/>
      <c r="AE449" s="31"/>
      <c r="AR449" s="208" t="s">
        <v>193</v>
      </c>
      <c r="AT449" s="208" t="s">
        <v>164</v>
      </c>
      <c r="AU449" s="208" t="s">
        <v>169</v>
      </c>
      <c r="AY449" s="14" t="s">
        <v>162</v>
      </c>
      <c r="BE449" s="209">
        <f>IF(O449="základná",K449,0)</f>
        <v>0</v>
      </c>
      <c r="BF449" s="209">
        <f>IF(O449="znížená",K449,0)</f>
        <v>0</v>
      </c>
      <c r="BG449" s="209">
        <f>IF(O449="zákl. prenesená",K449,0)</f>
        <v>0</v>
      </c>
      <c r="BH449" s="209">
        <f>IF(O449="zníž. prenesená",K449,0)</f>
        <v>0</v>
      </c>
      <c r="BI449" s="209">
        <f>IF(O449="nulová",K449,0)</f>
        <v>0</v>
      </c>
      <c r="BJ449" s="14" t="s">
        <v>169</v>
      </c>
      <c r="BK449" s="209">
        <f>ROUND(P449*H449,2)</f>
        <v>0</v>
      </c>
      <c r="BL449" s="14" t="s">
        <v>193</v>
      </c>
      <c r="BM449" s="208" t="s">
        <v>518</v>
      </c>
    </row>
    <row r="450" spans="1:65" s="2" customFormat="1" ht="19.5">
      <c r="A450" s="31"/>
      <c r="B450" s="32"/>
      <c r="C450" s="33"/>
      <c r="D450" s="210" t="s">
        <v>170</v>
      </c>
      <c r="E450" s="33"/>
      <c r="F450" s="211" t="s">
        <v>704</v>
      </c>
      <c r="G450" s="33"/>
      <c r="H450" s="33"/>
      <c r="I450" s="212"/>
      <c r="J450" s="212"/>
      <c r="K450" s="33"/>
      <c r="L450" s="33"/>
      <c r="M450" s="36"/>
      <c r="N450" s="213"/>
      <c r="O450" s="214"/>
      <c r="P450" s="72"/>
      <c r="Q450" s="72"/>
      <c r="R450" s="72"/>
      <c r="S450" s="72"/>
      <c r="T450" s="72"/>
      <c r="U450" s="72"/>
      <c r="V450" s="72"/>
      <c r="W450" s="72"/>
      <c r="X450" s="73"/>
      <c r="Y450" s="31"/>
      <c r="Z450" s="31"/>
      <c r="AA450" s="31"/>
      <c r="AB450" s="31"/>
      <c r="AC450" s="31"/>
      <c r="AD450" s="31"/>
      <c r="AE450" s="31"/>
      <c r="AT450" s="14" t="s">
        <v>170</v>
      </c>
      <c r="AU450" s="14" t="s">
        <v>169</v>
      </c>
    </row>
    <row r="451" spans="1:65" s="2" customFormat="1" ht="21.75" customHeight="1">
      <c r="A451" s="31"/>
      <c r="B451" s="32"/>
      <c r="C451" s="215" t="s">
        <v>705</v>
      </c>
      <c r="D451" s="215" t="s">
        <v>195</v>
      </c>
      <c r="E451" s="216" t="s">
        <v>706</v>
      </c>
      <c r="F451" s="217" t="s">
        <v>707</v>
      </c>
      <c r="G451" s="218" t="s">
        <v>167</v>
      </c>
      <c r="H451" s="219">
        <v>211.995</v>
      </c>
      <c r="I451" s="220"/>
      <c r="J451" s="221"/>
      <c r="K451" s="222">
        <f>ROUND(P451*H451,2)</f>
        <v>0</v>
      </c>
      <c r="L451" s="221"/>
      <c r="M451" s="223"/>
      <c r="N451" s="224" t="s">
        <v>1</v>
      </c>
      <c r="O451" s="204" t="s">
        <v>37</v>
      </c>
      <c r="P451" s="205">
        <f>I451+J451</f>
        <v>0</v>
      </c>
      <c r="Q451" s="205">
        <f>ROUND(I451*H451,2)</f>
        <v>0</v>
      </c>
      <c r="R451" s="205">
        <f>ROUND(J451*H451,2)</f>
        <v>0</v>
      </c>
      <c r="S451" s="72"/>
      <c r="T451" s="206">
        <f>S451*H451</f>
        <v>0</v>
      </c>
      <c r="U451" s="206">
        <v>0</v>
      </c>
      <c r="V451" s="206">
        <f>U451*H451</f>
        <v>0</v>
      </c>
      <c r="W451" s="206">
        <v>0</v>
      </c>
      <c r="X451" s="207">
        <f>W451*H451</f>
        <v>0</v>
      </c>
      <c r="Y451" s="31"/>
      <c r="Z451" s="31"/>
      <c r="AA451" s="31"/>
      <c r="AB451" s="31"/>
      <c r="AC451" s="31"/>
      <c r="AD451" s="31"/>
      <c r="AE451" s="31"/>
      <c r="AR451" s="208" t="s">
        <v>241</v>
      </c>
      <c r="AT451" s="208" t="s">
        <v>195</v>
      </c>
      <c r="AU451" s="208" t="s">
        <v>169</v>
      </c>
      <c r="AY451" s="14" t="s">
        <v>162</v>
      </c>
      <c r="BE451" s="209">
        <f>IF(O451="základná",K451,0)</f>
        <v>0</v>
      </c>
      <c r="BF451" s="209">
        <f>IF(O451="znížená",K451,0)</f>
        <v>0</v>
      </c>
      <c r="BG451" s="209">
        <f>IF(O451="zákl. prenesená",K451,0)</f>
        <v>0</v>
      </c>
      <c r="BH451" s="209">
        <f>IF(O451="zníž. prenesená",K451,0)</f>
        <v>0</v>
      </c>
      <c r="BI451" s="209">
        <f>IF(O451="nulová",K451,0)</f>
        <v>0</v>
      </c>
      <c r="BJ451" s="14" t="s">
        <v>169</v>
      </c>
      <c r="BK451" s="209">
        <f>ROUND(P451*H451,2)</f>
        <v>0</v>
      </c>
      <c r="BL451" s="14" t="s">
        <v>193</v>
      </c>
      <c r="BM451" s="208" t="s">
        <v>509</v>
      </c>
    </row>
    <row r="452" spans="1:65" s="2" customFormat="1">
      <c r="A452" s="31"/>
      <c r="B452" s="32"/>
      <c r="C452" s="33"/>
      <c r="D452" s="210" t="s">
        <v>170</v>
      </c>
      <c r="E452" s="33"/>
      <c r="F452" s="211" t="s">
        <v>707</v>
      </c>
      <c r="G452" s="33"/>
      <c r="H452" s="33"/>
      <c r="I452" s="212"/>
      <c r="J452" s="212"/>
      <c r="K452" s="33"/>
      <c r="L452" s="33"/>
      <c r="M452" s="36"/>
      <c r="N452" s="213"/>
      <c r="O452" s="214"/>
      <c r="P452" s="72"/>
      <c r="Q452" s="72"/>
      <c r="R452" s="72"/>
      <c r="S452" s="72"/>
      <c r="T452" s="72"/>
      <c r="U452" s="72"/>
      <c r="V452" s="72"/>
      <c r="W452" s="72"/>
      <c r="X452" s="73"/>
      <c r="Y452" s="31"/>
      <c r="Z452" s="31"/>
      <c r="AA452" s="31"/>
      <c r="AB452" s="31"/>
      <c r="AC452" s="31"/>
      <c r="AD452" s="31"/>
      <c r="AE452" s="31"/>
      <c r="AT452" s="14" t="s">
        <v>170</v>
      </c>
      <c r="AU452" s="14" t="s">
        <v>169</v>
      </c>
    </row>
    <row r="453" spans="1:65" s="2" customFormat="1" ht="33" customHeight="1">
      <c r="A453" s="31"/>
      <c r="B453" s="32"/>
      <c r="C453" s="195" t="s">
        <v>430</v>
      </c>
      <c r="D453" s="195" t="s">
        <v>164</v>
      </c>
      <c r="E453" s="196" t="s">
        <v>708</v>
      </c>
      <c r="F453" s="197" t="s">
        <v>709</v>
      </c>
      <c r="G453" s="198" t="s">
        <v>167</v>
      </c>
      <c r="H453" s="199">
        <v>290</v>
      </c>
      <c r="I453" s="200"/>
      <c r="J453" s="200"/>
      <c r="K453" s="201">
        <f>ROUND(P453*H453,2)</f>
        <v>0</v>
      </c>
      <c r="L453" s="202"/>
      <c r="M453" s="36"/>
      <c r="N453" s="203" t="s">
        <v>1</v>
      </c>
      <c r="O453" s="204" t="s">
        <v>37</v>
      </c>
      <c r="P453" s="205">
        <f>I453+J453</f>
        <v>0</v>
      </c>
      <c r="Q453" s="205">
        <f>ROUND(I453*H453,2)</f>
        <v>0</v>
      </c>
      <c r="R453" s="205">
        <f>ROUND(J453*H453,2)</f>
        <v>0</v>
      </c>
      <c r="S453" s="72"/>
      <c r="T453" s="206">
        <f>S453*H453</f>
        <v>0</v>
      </c>
      <c r="U453" s="206">
        <v>0</v>
      </c>
      <c r="V453" s="206">
        <f>U453*H453</f>
        <v>0</v>
      </c>
      <c r="W453" s="206">
        <v>0</v>
      </c>
      <c r="X453" s="207">
        <f>W453*H453</f>
        <v>0</v>
      </c>
      <c r="Y453" s="31"/>
      <c r="Z453" s="31"/>
      <c r="AA453" s="31"/>
      <c r="AB453" s="31"/>
      <c r="AC453" s="31"/>
      <c r="AD453" s="31"/>
      <c r="AE453" s="31"/>
      <c r="AR453" s="208" t="s">
        <v>193</v>
      </c>
      <c r="AT453" s="208" t="s">
        <v>164</v>
      </c>
      <c r="AU453" s="208" t="s">
        <v>169</v>
      </c>
      <c r="AY453" s="14" t="s">
        <v>162</v>
      </c>
      <c r="BE453" s="209">
        <f>IF(O453="základná",K453,0)</f>
        <v>0</v>
      </c>
      <c r="BF453" s="209">
        <f>IF(O453="znížená",K453,0)</f>
        <v>0</v>
      </c>
      <c r="BG453" s="209">
        <f>IF(O453="zákl. prenesená",K453,0)</f>
        <v>0</v>
      </c>
      <c r="BH453" s="209">
        <f>IF(O453="zníž. prenesená",K453,0)</f>
        <v>0</v>
      </c>
      <c r="BI453" s="209">
        <f>IF(O453="nulová",K453,0)</f>
        <v>0</v>
      </c>
      <c r="BJ453" s="14" t="s">
        <v>169</v>
      </c>
      <c r="BK453" s="209">
        <f>ROUND(P453*H453,2)</f>
        <v>0</v>
      </c>
      <c r="BL453" s="14" t="s">
        <v>193</v>
      </c>
      <c r="BM453" s="208" t="s">
        <v>710</v>
      </c>
    </row>
    <row r="454" spans="1:65" s="2" customFormat="1" ht="19.5">
      <c r="A454" s="31"/>
      <c r="B454" s="32"/>
      <c r="C454" s="33"/>
      <c r="D454" s="210" t="s">
        <v>170</v>
      </c>
      <c r="E454" s="33"/>
      <c r="F454" s="211" t="s">
        <v>709</v>
      </c>
      <c r="G454" s="33"/>
      <c r="H454" s="33"/>
      <c r="I454" s="212"/>
      <c r="J454" s="212"/>
      <c r="K454" s="33"/>
      <c r="L454" s="33"/>
      <c r="M454" s="36"/>
      <c r="N454" s="213"/>
      <c r="O454" s="214"/>
      <c r="P454" s="72"/>
      <c r="Q454" s="72"/>
      <c r="R454" s="72"/>
      <c r="S454" s="72"/>
      <c r="T454" s="72"/>
      <c r="U454" s="72"/>
      <c r="V454" s="72"/>
      <c r="W454" s="72"/>
      <c r="X454" s="73"/>
      <c r="Y454" s="31"/>
      <c r="Z454" s="31"/>
      <c r="AA454" s="31"/>
      <c r="AB454" s="31"/>
      <c r="AC454" s="31"/>
      <c r="AD454" s="31"/>
      <c r="AE454" s="31"/>
      <c r="AT454" s="14" t="s">
        <v>170</v>
      </c>
      <c r="AU454" s="14" t="s">
        <v>169</v>
      </c>
    </row>
    <row r="455" spans="1:65" s="2" customFormat="1" ht="16.5" customHeight="1">
      <c r="A455" s="31"/>
      <c r="B455" s="32"/>
      <c r="C455" s="215" t="s">
        <v>711</v>
      </c>
      <c r="D455" s="215" t="s">
        <v>195</v>
      </c>
      <c r="E455" s="216" t="s">
        <v>712</v>
      </c>
      <c r="F455" s="217" t="s">
        <v>713</v>
      </c>
      <c r="G455" s="218" t="s">
        <v>167</v>
      </c>
      <c r="H455" s="219">
        <v>298.7</v>
      </c>
      <c r="I455" s="220"/>
      <c r="J455" s="221"/>
      <c r="K455" s="222">
        <f>ROUND(P455*H455,2)</f>
        <v>0</v>
      </c>
      <c r="L455" s="221"/>
      <c r="M455" s="223"/>
      <c r="N455" s="224" t="s">
        <v>1</v>
      </c>
      <c r="O455" s="204" t="s">
        <v>37</v>
      </c>
      <c r="P455" s="205">
        <f>I455+J455</f>
        <v>0</v>
      </c>
      <c r="Q455" s="205">
        <f>ROUND(I455*H455,2)</f>
        <v>0</v>
      </c>
      <c r="R455" s="205">
        <f>ROUND(J455*H455,2)</f>
        <v>0</v>
      </c>
      <c r="S455" s="72"/>
      <c r="T455" s="206">
        <f>S455*H455</f>
        <v>0</v>
      </c>
      <c r="U455" s="206">
        <v>0</v>
      </c>
      <c r="V455" s="206">
        <f>U455*H455</f>
        <v>0</v>
      </c>
      <c r="W455" s="206">
        <v>0</v>
      </c>
      <c r="X455" s="207">
        <f>W455*H455</f>
        <v>0</v>
      </c>
      <c r="Y455" s="31"/>
      <c r="Z455" s="31"/>
      <c r="AA455" s="31"/>
      <c r="AB455" s="31"/>
      <c r="AC455" s="31"/>
      <c r="AD455" s="31"/>
      <c r="AE455" s="31"/>
      <c r="AR455" s="208" t="s">
        <v>241</v>
      </c>
      <c r="AT455" s="208" t="s">
        <v>195</v>
      </c>
      <c r="AU455" s="208" t="s">
        <v>169</v>
      </c>
      <c r="AY455" s="14" t="s">
        <v>162</v>
      </c>
      <c r="BE455" s="209">
        <f>IF(O455="základná",K455,0)</f>
        <v>0</v>
      </c>
      <c r="BF455" s="209">
        <f>IF(O455="znížená",K455,0)</f>
        <v>0</v>
      </c>
      <c r="BG455" s="209">
        <f>IF(O455="zákl. prenesená",K455,0)</f>
        <v>0</v>
      </c>
      <c r="BH455" s="209">
        <f>IF(O455="zníž. prenesená",K455,0)</f>
        <v>0</v>
      </c>
      <c r="BI455" s="209">
        <f>IF(O455="nulová",K455,0)</f>
        <v>0</v>
      </c>
      <c r="BJ455" s="14" t="s">
        <v>169</v>
      </c>
      <c r="BK455" s="209">
        <f>ROUND(P455*H455,2)</f>
        <v>0</v>
      </c>
      <c r="BL455" s="14" t="s">
        <v>193</v>
      </c>
      <c r="BM455" s="208" t="s">
        <v>714</v>
      </c>
    </row>
    <row r="456" spans="1:65" s="2" customFormat="1">
      <c r="A456" s="31"/>
      <c r="B456" s="32"/>
      <c r="C456" s="33"/>
      <c r="D456" s="210" t="s">
        <v>170</v>
      </c>
      <c r="E456" s="33"/>
      <c r="F456" s="211" t="s">
        <v>713</v>
      </c>
      <c r="G456" s="33"/>
      <c r="H456" s="33"/>
      <c r="I456" s="212"/>
      <c r="J456" s="212"/>
      <c r="K456" s="33"/>
      <c r="L456" s="33"/>
      <c r="M456" s="36"/>
      <c r="N456" s="213"/>
      <c r="O456" s="214"/>
      <c r="P456" s="72"/>
      <c r="Q456" s="72"/>
      <c r="R456" s="72"/>
      <c r="S456" s="72"/>
      <c r="T456" s="72"/>
      <c r="U456" s="72"/>
      <c r="V456" s="72"/>
      <c r="W456" s="72"/>
      <c r="X456" s="73"/>
      <c r="Y456" s="31"/>
      <c r="Z456" s="31"/>
      <c r="AA456" s="31"/>
      <c r="AB456" s="31"/>
      <c r="AC456" s="31"/>
      <c r="AD456" s="31"/>
      <c r="AE456" s="31"/>
      <c r="AT456" s="14" t="s">
        <v>170</v>
      </c>
      <c r="AU456" s="14" t="s">
        <v>169</v>
      </c>
    </row>
    <row r="457" spans="1:65" s="2" customFormat="1" ht="21.75" customHeight="1">
      <c r="A457" s="31"/>
      <c r="B457" s="32"/>
      <c r="C457" s="195" t="s">
        <v>437</v>
      </c>
      <c r="D457" s="195" t="s">
        <v>164</v>
      </c>
      <c r="E457" s="196" t="s">
        <v>715</v>
      </c>
      <c r="F457" s="197" t="s">
        <v>716</v>
      </c>
      <c r="G457" s="198" t="s">
        <v>167</v>
      </c>
      <c r="H457" s="199">
        <v>290</v>
      </c>
      <c r="I457" s="200"/>
      <c r="J457" s="200"/>
      <c r="K457" s="201">
        <f>ROUND(P457*H457,2)</f>
        <v>0</v>
      </c>
      <c r="L457" s="202"/>
      <c r="M457" s="36"/>
      <c r="N457" s="203" t="s">
        <v>1</v>
      </c>
      <c r="O457" s="204" t="s">
        <v>37</v>
      </c>
      <c r="P457" s="205">
        <f>I457+J457</f>
        <v>0</v>
      </c>
      <c r="Q457" s="205">
        <f>ROUND(I457*H457,2)</f>
        <v>0</v>
      </c>
      <c r="R457" s="205">
        <f>ROUND(J457*H457,2)</f>
        <v>0</v>
      </c>
      <c r="S457" s="72"/>
      <c r="T457" s="206">
        <f>S457*H457</f>
        <v>0</v>
      </c>
      <c r="U457" s="206">
        <v>4.0999999999999999E-4</v>
      </c>
      <c r="V457" s="206">
        <f>U457*H457</f>
        <v>0.11889999999999999</v>
      </c>
      <c r="W457" s="206">
        <v>0</v>
      </c>
      <c r="X457" s="207">
        <f>W457*H457</f>
        <v>0</v>
      </c>
      <c r="Y457" s="31"/>
      <c r="Z457" s="31"/>
      <c r="AA457" s="31"/>
      <c r="AB457" s="31"/>
      <c r="AC457" s="31"/>
      <c r="AD457" s="31"/>
      <c r="AE457" s="31"/>
      <c r="AR457" s="208" t="s">
        <v>193</v>
      </c>
      <c r="AT457" s="208" t="s">
        <v>164</v>
      </c>
      <c r="AU457" s="208" t="s">
        <v>169</v>
      </c>
      <c r="AY457" s="14" t="s">
        <v>162</v>
      </c>
      <c r="BE457" s="209">
        <f>IF(O457="základná",K457,0)</f>
        <v>0</v>
      </c>
      <c r="BF457" s="209">
        <f>IF(O457="znížená",K457,0)</f>
        <v>0</v>
      </c>
      <c r="BG457" s="209">
        <f>IF(O457="zákl. prenesená",K457,0)</f>
        <v>0</v>
      </c>
      <c r="BH457" s="209">
        <f>IF(O457="zníž. prenesená",K457,0)</f>
        <v>0</v>
      </c>
      <c r="BI457" s="209">
        <f>IF(O457="nulová",K457,0)</f>
        <v>0</v>
      </c>
      <c r="BJ457" s="14" t="s">
        <v>169</v>
      </c>
      <c r="BK457" s="209">
        <f>ROUND(P457*H457,2)</f>
        <v>0</v>
      </c>
      <c r="BL457" s="14" t="s">
        <v>193</v>
      </c>
      <c r="BM457" s="208" t="s">
        <v>431</v>
      </c>
    </row>
    <row r="458" spans="1:65" s="2" customFormat="1">
      <c r="A458" s="31"/>
      <c r="B458" s="32"/>
      <c r="C458" s="33"/>
      <c r="D458" s="210" t="s">
        <v>170</v>
      </c>
      <c r="E458" s="33"/>
      <c r="F458" s="211" t="s">
        <v>716</v>
      </c>
      <c r="G458" s="33"/>
      <c r="H458" s="33"/>
      <c r="I458" s="212"/>
      <c r="J458" s="212"/>
      <c r="K458" s="33"/>
      <c r="L458" s="33"/>
      <c r="M458" s="36"/>
      <c r="N458" s="213"/>
      <c r="O458" s="214"/>
      <c r="P458" s="72"/>
      <c r="Q458" s="72"/>
      <c r="R458" s="72"/>
      <c r="S458" s="72"/>
      <c r="T458" s="72"/>
      <c r="U458" s="72"/>
      <c r="V458" s="72"/>
      <c r="W458" s="72"/>
      <c r="X458" s="73"/>
      <c r="Y458" s="31"/>
      <c r="Z458" s="31"/>
      <c r="AA458" s="31"/>
      <c r="AB458" s="31"/>
      <c r="AC458" s="31"/>
      <c r="AD458" s="31"/>
      <c r="AE458" s="31"/>
      <c r="AT458" s="14" t="s">
        <v>170</v>
      </c>
      <c r="AU458" s="14" t="s">
        <v>169</v>
      </c>
    </row>
    <row r="459" spans="1:65" s="2" customFormat="1" ht="16.5" customHeight="1">
      <c r="A459" s="31"/>
      <c r="B459" s="32"/>
      <c r="C459" s="215" t="s">
        <v>717</v>
      </c>
      <c r="D459" s="215" t="s">
        <v>195</v>
      </c>
      <c r="E459" s="216" t="s">
        <v>718</v>
      </c>
      <c r="F459" s="217" t="s">
        <v>719</v>
      </c>
      <c r="G459" s="218" t="s">
        <v>167</v>
      </c>
      <c r="H459" s="219">
        <v>333.5</v>
      </c>
      <c r="I459" s="220"/>
      <c r="J459" s="221"/>
      <c r="K459" s="222">
        <f>ROUND(P459*H459,2)</f>
        <v>0</v>
      </c>
      <c r="L459" s="221"/>
      <c r="M459" s="223"/>
      <c r="N459" s="224" t="s">
        <v>1</v>
      </c>
      <c r="O459" s="204" t="s">
        <v>37</v>
      </c>
      <c r="P459" s="205">
        <f>I459+J459</f>
        <v>0</v>
      </c>
      <c r="Q459" s="205">
        <f>ROUND(I459*H459,2)</f>
        <v>0</v>
      </c>
      <c r="R459" s="205">
        <f>ROUND(J459*H459,2)</f>
        <v>0</v>
      </c>
      <c r="S459" s="72"/>
      <c r="T459" s="206">
        <f>S459*H459</f>
        <v>0</v>
      </c>
      <c r="U459" s="206">
        <v>0</v>
      </c>
      <c r="V459" s="206">
        <f>U459*H459</f>
        <v>0</v>
      </c>
      <c r="W459" s="206">
        <v>0</v>
      </c>
      <c r="X459" s="207">
        <f>W459*H459</f>
        <v>0</v>
      </c>
      <c r="Y459" s="31"/>
      <c r="Z459" s="31"/>
      <c r="AA459" s="31"/>
      <c r="AB459" s="31"/>
      <c r="AC459" s="31"/>
      <c r="AD459" s="31"/>
      <c r="AE459" s="31"/>
      <c r="AR459" s="208" t="s">
        <v>241</v>
      </c>
      <c r="AT459" s="208" t="s">
        <v>195</v>
      </c>
      <c r="AU459" s="208" t="s">
        <v>169</v>
      </c>
      <c r="AY459" s="14" t="s">
        <v>162</v>
      </c>
      <c r="BE459" s="209">
        <f>IF(O459="základná",K459,0)</f>
        <v>0</v>
      </c>
      <c r="BF459" s="209">
        <f>IF(O459="znížená",K459,0)</f>
        <v>0</v>
      </c>
      <c r="BG459" s="209">
        <f>IF(O459="zákl. prenesená",K459,0)</f>
        <v>0</v>
      </c>
      <c r="BH459" s="209">
        <f>IF(O459="zníž. prenesená",K459,0)</f>
        <v>0</v>
      </c>
      <c r="BI459" s="209">
        <f>IF(O459="nulová",K459,0)</f>
        <v>0</v>
      </c>
      <c r="BJ459" s="14" t="s">
        <v>169</v>
      </c>
      <c r="BK459" s="209">
        <f>ROUND(P459*H459,2)</f>
        <v>0</v>
      </c>
      <c r="BL459" s="14" t="s">
        <v>193</v>
      </c>
      <c r="BM459" s="208" t="s">
        <v>220</v>
      </c>
    </row>
    <row r="460" spans="1:65" s="2" customFormat="1">
      <c r="A460" s="31"/>
      <c r="B460" s="32"/>
      <c r="C460" s="33"/>
      <c r="D460" s="210" t="s">
        <v>170</v>
      </c>
      <c r="E460" s="33"/>
      <c r="F460" s="211" t="s">
        <v>719</v>
      </c>
      <c r="G460" s="33"/>
      <c r="H460" s="33"/>
      <c r="I460" s="212"/>
      <c r="J460" s="212"/>
      <c r="K460" s="33"/>
      <c r="L460" s="33"/>
      <c r="M460" s="36"/>
      <c r="N460" s="213"/>
      <c r="O460" s="214"/>
      <c r="P460" s="72"/>
      <c r="Q460" s="72"/>
      <c r="R460" s="72"/>
      <c r="S460" s="72"/>
      <c r="T460" s="72"/>
      <c r="U460" s="72"/>
      <c r="V460" s="72"/>
      <c r="W460" s="72"/>
      <c r="X460" s="73"/>
      <c r="Y460" s="31"/>
      <c r="Z460" s="31"/>
      <c r="AA460" s="31"/>
      <c r="AB460" s="31"/>
      <c r="AC460" s="31"/>
      <c r="AD460" s="31"/>
      <c r="AE460" s="31"/>
      <c r="AT460" s="14" t="s">
        <v>170</v>
      </c>
      <c r="AU460" s="14" t="s">
        <v>169</v>
      </c>
    </row>
    <row r="461" spans="1:65" s="2" customFormat="1" ht="21.75" customHeight="1">
      <c r="A461" s="31"/>
      <c r="B461" s="32"/>
      <c r="C461" s="195" t="s">
        <v>441</v>
      </c>
      <c r="D461" s="195" t="s">
        <v>164</v>
      </c>
      <c r="E461" s="196" t="s">
        <v>720</v>
      </c>
      <c r="F461" s="197" t="s">
        <v>721</v>
      </c>
      <c r="G461" s="198" t="s">
        <v>167</v>
      </c>
      <c r="H461" s="199">
        <v>331.32</v>
      </c>
      <c r="I461" s="200"/>
      <c r="J461" s="200"/>
      <c r="K461" s="201">
        <f>ROUND(P461*H461,2)</f>
        <v>0</v>
      </c>
      <c r="L461" s="202"/>
      <c r="M461" s="36"/>
      <c r="N461" s="203" t="s">
        <v>1</v>
      </c>
      <c r="O461" s="204" t="s">
        <v>37</v>
      </c>
      <c r="P461" s="205">
        <f>I461+J461</f>
        <v>0</v>
      </c>
      <c r="Q461" s="205">
        <f>ROUND(I461*H461,2)</f>
        <v>0</v>
      </c>
      <c r="R461" s="205">
        <f>ROUND(J461*H461,2)</f>
        <v>0</v>
      </c>
      <c r="S461" s="72"/>
      <c r="T461" s="206">
        <f>S461*H461</f>
        <v>0</v>
      </c>
      <c r="U461" s="206">
        <v>6.9999999999999994E-5</v>
      </c>
      <c r="V461" s="206">
        <f>U461*H461</f>
        <v>2.3192399999999998E-2</v>
      </c>
      <c r="W461" s="206">
        <v>0</v>
      </c>
      <c r="X461" s="207">
        <f>W461*H461</f>
        <v>0</v>
      </c>
      <c r="Y461" s="31"/>
      <c r="Z461" s="31"/>
      <c r="AA461" s="31"/>
      <c r="AB461" s="31"/>
      <c r="AC461" s="31"/>
      <c r="AD461" s="31"/>
      <c r="AE461" s="31"/>
      <c r="AR461" s="208" t="s">
        <v>193</v>
      </c>
      <c r="AT461" s="208" t="s">
        <v>164</v>
      </c>
      <c r="AU461" s="208" t="s">
        <v>169</v>
      </c>
      <c r="AY461" s="14" t="s">
        <v>162</v>
      </c>
      <c r="BE461" s="209">
        <f>IF(O461="základná",K461,0)</f>
        <v>0</v>
      </c>
      <c r="BF461" s="209">
        <f>IF(O461="znížená",K461,0)</f>
        <v>0</v>
      </c>
      <c r="BG461" s="209">
        <f>IF(O461="zákl. prenesená",K461,0)</f>
        <v>0</v>
      </c>
      <c r="BH461" s="209">
        <f>IF(O461="zníž. prenesená",K461,0)</f>
        <v>0</v>
      </c>
      <c r="BI461" s="209">
        <f>IF(O461="nulová",K461,0)</f>
        <v>0</v>
      </c>
      <c r="BJ461" s="14" t="s">
        <v>169</v>
      </c>
      <c r="BK461" s="209">
        <f>ROUND(P461*H461,2)</f>
        <v>0</v>
      </c>
      <c r="BL461" s="14" t="s">
        <v>193</v>
      </c>
      <c r="BM461" s="208" t="s">
        <v>578</v>
      </c>
    </row>
    <row r="462" spans="1:65" s="2" customFormat="1">
      <c r="A462" s="31"/>
      <c r="B462" s="32"/>
      <c r="C462" s="33"/>
      <c r="D462" s="210" t="s">
        <v>170</v>
      </c>
      <c r="E462" s="33"/>
      <c r="F462" s="211" t="s">
        <v>721</v>
      </c>
      <c r="G462" s="33"/>
      <c r="H462" s="33"/>
      <c r="I462" s="212"/>
      <c r="J462" s="212"/>
      <c r="K462" s="33"/>
      <c r="L462" s="33"/>
      <c r="M462" s="36"/>
      <c r="N462" s="213"/>
      <c r="O462" s="214"/>
      <c r="P462" s="72"/>
      <c r="Q462" s="72"/>
      <c r="R462" s="72"/>
      <c r="S462" s="72"/>
      <c r="T462" s="72"/>
      <c r="U462" s="72"/>
      <c r="V462" s="72"/>
      <c r="W462" s="72"/>
      <c r="X462" s="73"/>
      <c r="Y462" s="31"/>
      <c r="Z462" s="31"/>
      <c r="AA462" s="31"/>
      <c r="AB462" s="31"/>
      <c r="AC462" s="31"/>
      <c r="AD462" s="31"/>
      <c r="AE462" s="31"/>
      <c r="AT462" s="14" t="s">
        <v>170</v>
      </c>
      <c r="AU462" s="14" t="s">
        <v>169</v>
      </c>
    </row>
    <row r="463" spans="1:65" s="2" customFormat="1" ht="16.5" customHeight="1">
      <c r="A463" s="31"/>
      <c r="B463" s="32"/>
      <c r="C463" s="215" t="s">
        <v>722</v>
      </c>
      <c r="D463" s="215" t="s">
        <v>195</v>
      </c>
      <c r="E463" s="216" t="s">
        <v>723</v>
      </c>
      <c r="F463" s="217" t="s">
        <v>724</v>
      </c>
      <c r="G463" s="218" t="s">
        <v>167</v>
      </c>
      <c r="H463" s="219">
        <v>381.01799999999997</v>
      </c>
      <c r="I463" s="220"/>
      <c r="J463" s="221"/>
      <c r="K463" s="222">
        <f>ROUND(P463*H463,2)</f>
        <v>0</v>
      </c>
      <c r="L463" s="221"/>
      <c r="M463" s="223"/>
      <c r="N463" s="224" t="s">
        <v>1</v>
      </c>
      <c r="O463" s="204" t="s">
        <v>37</v>
      </c>
      <c r="P463" s="205">
        <f>I463+J463</f>
        <v>0</v>
      </c>
      <c r="Q463" s="205">
        <f>ROUND(I463*H463,2)</f>
        <v>0</v>
      </c>
      <c r="R463" s="205">
        <f>ROUND(J463*H463,2)</f>
        <v>0</v>
      </c>
      <c r="S463" s="72"/>
      <c r="T463" s="206">
        <f>S463*H463</f>
        <v>0</v>
      </c>
      <c r="U463" s="206">
        <v>0</v>
      </c>
      <c r="V463" s="206">
        <f>U463*H463</f>
        <v>0</v>
      </c>
      <c r="W463" s="206">
        <v>0</v>
      </c>
      <c r="X463" s="207">
        <f>W463*H463</f>
        <v>0</v>
      </c>
      <c r="Y463" s="31"/>
      <c r="Z463" s="31"/>
      <c r="AA463" s="31"/>
      <c r="AB463" s="31"/>
      <c r="AC463" s="31"/>
      <c r="AD463" s="31"/>
      <c r="AE463" s="31"/>
      <c r="AR463" s="208" t="s">
        <v>241</v>
      </c>
      <c r="AT463" s="208" t="s">
        <v>195</v>
      </c>
      <c r="AU463" s="208" t="s">
        <v>169</v>
      </c>
      <c r="AY463" s="14" t="s">
        <v>162</v>
      </c>
      <c r="BE463" s="209">
        <f>IF(O463="základná",K463,0)</f>
        <v>0</v>
      </c>
      <c r="BF463" s="209">
        <f>IF(O463="znížená",K463,0)</f>
        <v>0</v>
      </c>
      <c r="BG463" s="209">
        <f>IF(O463="zákl. prenesená",K463,0)</f>
        <v>0</v>
      </c>
      <c r="BH463" s="209">
        <f>IF(O463="zníž. prenesená",K463,0)</f>
        <v>0</v>
      </c>
      <c r="BI463" s="209">
        <f>IF(O463="nulová",K463,0)</f>
        <v>0</v>
      </c>
      <c r="BJ463" s="14" t="s">
        <v>169</v>
      </c>
      <c r="BK463" s="209">
        <f>ROUND(P463*H463,2)</f>
        <v>0</v>
      </c>
      <c r="BL463" s="14" t="s">
        <v>193</v>
      </c>
      <c r="BM463" s="208" t="s">
        <v>725</v>
      </c>
    </row>
    <row r="464" spans="1:65" s="2" customFormat="1">
      <c r="A464" s="31"/>
      <c r="B464" s="32"/>
      <c r="C464" s="33"/>
      <c r="D464" s="210" t="s">
        <v>170</v>
      </c>
      <c r="E464" s="33"/>
      <c r="F464" s="211" t="s">
        <v>724</v>
      </c>
      <c r="G464" s="33"/>
      <c r="H464" s="33"/>
      <c r="I464" s="212"/>
      <c r="J464" s="212"/>
      <c r="K464" s="33"/>
      <c r="L464" s="33"/>
      <c r="M464" s="36"/>
      <c r="N464" s="213"/>
      <c r="O464" s="214"/>
      <c r="P464" s="72"/>
      <c r="Q464" s="72"/>
      <c r="R464" s="72"/>
      <c r="S464" s="72"/>
      <c r="T464" s="72"/>
      <c r="U464" s="72"/>
      <c r="V464" s="72"/>
      <c r="W464" s="72"/>
      <c r="X464" s="73"/>
      <c r="Y464" s="31"/>
      <c r="Z464" s="31"/>
      <c r="AA464" s="31"/>
      <c r="AB464" s="31"/>
      <c r="AC464" s="31"/>
      <c r="AD464" s="31"/>
      <c r="AE464" s="31"/>
      <c r="AT464" s="14" t="s">
        <v>170</v>
      </c>
      <c r="AU464" s="14" t="s">
        <v>169</v>
      </c>
    </row>
    <row r="465" spans="1:65" s="2" customFormat="1" ht="24.2" customHeight="1">
      <c r="A465" s="31"/>
      <c r="B465" s="32"/>
      <c r="C465" s="195" t="s">
        <v>444</v>
      </c>
      <c r="D465" s="195" t="s">
        <v>164</v>
      </c>
      <c r="E465" s="196" t="s">
        <v>726</v>
      </c>
      <c r="F465" s="197" t="s">
        <v>727</v>
      </c>
      <c r="G465" s="198" t="s">
        <v>685</v>
      </c>
      <c r="H465" s="225"/>
      <c r="I465" s="200"/>
      <c r="J465" s="200"/>
      <c r="K465" s="201">
        <f>ROUND(P465*H465,2)</f>
        <v>0</v>
      </c>
      <c r="L465" s="202"/>
      <c r="M465" s="36"/>
      <c r="N465" s="203" t="s">
        <v>1</v>
      </c>
      <c r="O465" s="204" t="s">
        <v>37</v>
      </c>
      <c r="P465" s="205">
        <f>I465+J465</f>
        <v>0</v>
      </c>
      <c r="Q465" s="205">
        <f>ROUND(I465*H465,2)</f>
        <v>0</v>
      </c>
      <c r="R465" s="205">
        <f>ROUND(J465*H465,2)</f>
        <v>0</v>
      </c>
      <c r="S465" s="72"/>
      <c r="T465" s="206">
        <f>S465*H465</f>
        <v>0</v>
      </c>
      <c r="U465" s="206">
        <v>0</v>
      </c>
      <c r="V465" s="206">
        <f>U465*H465</f>
        <v>0</v>
      </c>
      <c r="W465" s="206">
        <v>0</v>
      </c>
      <c r="X465" s="207">
        <f>W465*H465</f>
        <v>0</v>
      </c>
      <c r="Y465" s="31"/>
      <c r="Z465" s="31"/>
      <c r="AA465" s="31"/>
      <c r="AB465" s="31"/>
      <c r="AC465" s="31"/>
      <c r="AD465" s="31"/>
      <c r="AE465" s="31"/>
      <c r="AR465" s="208" t="s">
        <v>193</v>
      </c>
      <c r="AT465" s="208" t="s">
        <v>164</v>
      </c>
      <c r="AU465" s="208" t="s">
        <v>169</v>
      </c>
      <c r="AY465" s="14" t="s">
        <v>162</v>
      </c>
      <c r="BE465" s="209">
        <f>IF(O465="základná",K465,0)</f>
        <v>0</v>
      </c>
      <c r="BF465" s="209">
        <f>IF(O465="znížená",K465,0)</f>
        <v>0</v>
      </c>
      <c r="BG465" s="209">
        <f>IF(O465="zákl. prenesená",K465,0)</f>
        <v>0</v>
      </c>
      <c r="BH465" s="209">
        <f>IF(O465="zníž. prenesená",K465,0)</f>
        <v>0</v>
      </c>
      <c r="BI465" s="209">
        <f>IF(O465="nulová",K465,0)</f>
        <v>0</v>
      </c>
      <c r="BJ465" s="14" t="s">
        <v>169</v>
      </c>
      <c r="BK465" s="209">
        <f>ROUND(P465*H465,2)</f>
        <v>0</v>
      </c>
      <c r="BL465" s="14" t="s">
        <v>193</v>
      </c>
      <c r="BM465" s="208" t="s">
        <v>728</v>
      </c>
    </row>
    <row r="466" spans="1:65" s="2" customFormat="1">
      <c r="A466" s="31"/>
      <c r="B466" s="32"/>
      <c r="C466" s="33"/>
      <c r="D466" s="210" t="s">
        <v>170</v>
      </c>
      <c r="E466" s="33"/>
      <c r="F466" s="211" t="s">
        <v>727</v>
      </c>
      <c r="G466" s="33"/>
      <c r="H466" s="33"/>
      <c r="I466" s="212"/>
      <c r="J466" s="212"/>
      <c r="K466" s="33"/>
      <c r="L466" s="33"/>
      <c r="M466" s="36"/>
      <c r="N466" s="213"/>
      <c r="O466" s="214"/>
      <c r="P466" s="72"/>
      <c r="Q466" s="72"/>
      <c r="R466" s="72"/>
      <c r="S466" s="72"/>
      <c r="T466" s="72"/>
      <c r="U466" s="72"/>
      <c r="V466" s="72"/>
      <c r="W466" s="72"/>
      <c r="X466" s="73"/>
      <c r="Y466" s="31"/>
      <c r="Z466" s="31"/>
      <c r="AA466" s="31"/>
      <c r="AB466" s="31"/>
      <c r="AC466" s="31"/>
      <c r="AD466" s="31"/>
      <c r="AE466" s="31"/>
      <c r="AT466" s="14" t="s">
        <v>170</v>
      </c>
      <c r="AU466" s="14" t="s">
        <v>169</v>
      </c>
    </row>
    <row r="467" spans="1:65" s="12" customFormat="1" ht="22.9" customHeight="1">
      <c r="B467" s="178"/>
      <c r="C467" s="179"/>
      <c r="D467" s="180" t="s">
        <v>72</v>
      </c>
      <c r="E467" s="193" t="s">
        <v>729</v>
      </c>
      <c r="F467" s="193" t="s">
        <v>730</v>
      </c>
      <c r="G467" s="179"/>
      <c r="H467" s="179"/>
      <c r="I467" s="182"/>
      <c r="J467" s="182"/>
      <c r="K467" s="194">
        <f>BK467</f>
        <v>0</v>
      </c>
      <c r="L467" s="179"/>
      <c r="M467" s="184"/>
      <c r="N467" s="185"/>
      <c r="O467" s="186"/>
      <c r="P467" s="186"/>
      <c r="Q467" s="187">
        <f>SUM(Q468:Q473)</f>
        <v>0</v>
      </c>
      <c r="R467" s="187">
        <f>SUM(R468:R473)</f>
        <v>0</v>
      </c>
      <c r="S467" s="186"/>
      <c r="T467" s="188">
        <f>SUM(T468:T473)</f>
        <v>0</v>
      </c>
      <c r="U467" s="186"/>
      <c r="V467" s="188">
        <f>SUM(V468:V473)</f>
        <v>0.1008</v>
      </c>
      <c r="W467" s="186"/>
      <c r="X467" s="189">
        <f>SUM(X468:X473)</f>
        <v>0</v>
      </c>
      <c r="AR467" s="190" t="s">
        <v>169</v>
      </c>
      <c r="AT467" s="191" t="s">
        <v>72</v>
      </c>
      <c r="AU467" s="191" t="s">
        <v>81</v>
      </c>
      <c r="AY467" s="190" t="s">
        <v>162</v>
      </c>
      <c r="BK467" s="192">
        <f>SUM(BK468:BK473)</f>
        <v>0</v>
      </c>
    </row>
    <row r="468" spans="1:65" s="2" customFormat="1" ht="24.2" customHeight="1">
      <c r="A468" s="31"/>
      <c r="B468" s="32"/>
      <c r="C468" s="195" t="s">
        <v>731</v>
      </c>
      <c r="D468" s="195" t="s">
        <v>164</v>
      </c>
      <c r="E468" s="196" t="s">
        <v>732</v>
      </c>
      <c r="F468" s="197" t="s">
        <v>733</v>
      </c>
      <c r="G468" s="198" t="s">
        <v>734</v>
      </c>
      <c r="H468" s="199">
        <v>1</v>
      </c>
      <c r="I468" s="200"/>
      <c r="J468" s="200"/>
      <c r="K468" s="201">
        <f>ROUND(P468*H468,2)</f>
        <v>0</v>
      </c>
      <c r="L468" s="202"/>
      <c r="M468" s="36"/>
      <c r="N468" s="203" t="s">
        <v>1</v>
      </c>
      <c r="O468" s="204" t="s">
        <v>37</v>
      </c>
      <c r="P468" s="205">
        <f>I468+J468</f>
        <v>0</v>
      </c>
      <c r="Q468" s="205">
        <f>ROUND(I468*H468,2)</f>
        <v>0</v>
      </c>
      <c r="R468" s="205">
        <f>ROUND(J468*H468,2)</f>
        <v>0</v>
      </c>
      <c r="S468" s="72"/>
      <c r="T468" s="206">
        <f>S468*H468</f>
        <v>0</v>
      </c>
      <c r="U468" s="206">
        <v>0</v>
      </c>
      <c r="V468" s="206">
        <f>U468*H468</f>
        <v>0</v>
      </c>
      <c r="W468" s="206">
        <v>0</v>
      </c>
      <c r="X468" s="207">
        <f>W468*H468</f>
        <v>0</v>
      </c>
      <c r="Y468" s="31"/>
      <c r="Z468" s="31"/>
      <c r="AA468" s="31"/>
      <c r="AB468" s="31"/>
      <c r="AC468" s="31"/>
      <c r="AD468" s="31"/>
      <c r="AE468" s="31"/>
      <c r="AR468" s="208" t="s">
        <v>193</v>
      </c>
      <c r="AT468" s="208" t="s">
        <v>164</v>
      </c>
      <c r="AU468" s="208" t="s">
        <v>169</v>
      </c>
      <c r="AY468" s="14" t="s">
        <v>162</v>
      </c>
      <c r="BE468" s="209">
        <f>IF(O468="základná",K468,0)</f>
        <v>0</v>
      </c>
      <c r="BF468" s="209">
        <f>IF(O468="znížená",K468,0)</f>
        <v>0</v>
      </c>
      <c r="BG468" s="209">
        <f>IF(O468="zákl. prenesená",K468,0)</f>
        <v>0</v>
      </c>
      <c r="BH468" s="209">
        <f>IF(O468="zníž. prenesená",K468,0)</f>
        <v>0</v>
      </c>
      <c r="BI468" s="209">
        <f>IF(O468="nulová",K468,0)</f>
        <v>0</v>
      </c>
      <c r="BJ468" s="14" t="s">
        <v>169</v>
      </c>
      <c r="BK468" s="209">
        <f>ROUND(P468*H468,2)</f>
        <v>0</v>
      </c>
      <c r="BL468" s="14" t="s">
        <v>193</v>
      </c>
      <c r="BM468" s="208" t="s">
        <v>735</v>
      </c>
    </row>
    <row r="469" spans="1:65" s="2" customFormat="1">
      <c r="A469" s="31"/>
      <c r="B469" s="32"/>
      <c r="C469" s="33"/>
      <c r="D469" s="210" t="s">
        <v>170</v>
      </c>
      <c r="E469" s="33"/>
      <c r="F469" s="211" t="s">
        <v>733</v>
      </c>
      <c r="G469" s="33"/>
      <c r="H469" s="33"/>
      <c r="I469" s="212"/>
      <c r="J469" s="212"/>
      <c r="K469" s="33"/>
      <c r="L469" s="33"/>
      <c r="M469" s="36"/>
      <c r="N469" s="213"/>
      <c r="O469" s="214"/>
      <c r="P469" s="72"/>
      <c r="Q469" s="72"/>
      <c r="R469" s="72"/>
      <c r="S469" s="72"/>
      <c r="T469" s="72"/>
      <c r="U469" s="72"/>
      <c r="V469" s="72"/>
      <c r="W469" s="72"/>
      <c r="X469" s="73"/>
      <c r="Y469" s="31"/>
      <c r="Z469" s="31"/>
      <c r="AA469" s="31"/>
      <c r="AB469" s="31"/>
      <c r="AC469" s="31"/>
      <c r="AD469" s="31"/>
      <c r="AE469" s="31"/>
      <c r="AT469" s="14" t="s">
        <v>170</v>
      </c>
      <c r="AU469" s="14" t="s">
        <v>169</v>
      </c>
    </row>
    <row r="470" spans="1:65" s="2" customFormat="1" ht="16.5" customHeight="1">
      <c r="A470" s="31"/>
      <c r="B470" s="32"/>
      <c r="C470" s="195" t="s">
        <v>448</v>
      </c>
      <c r="D470" s="195" t="s">
        <v>164</v>
      </c>
      <c r="E470" s="196" t="s">
        <v>736</v>
      </c>
      <c r="F470" s="197" t="s">
        <v>737</v>
      </c>
      <c r="G470" s="198" t="s">
        <v>240</v>
      </c>
      <c r="H470" s="199">
        <v>4</v>
      </c>
      <c r="I470" s="200"/>
      <c r="J470" s="200"/>
      <c r="K470" s="201">
        <f>ROUND(P470*H470,2)</f>
        <v>0</v>
      </c>
      <c r="L470" s="202"/>
      <c r="M470" s="36"/>
      <c r="N470" s="203" t="s">
        <v>1</v>
      </c>
      <c r="O470" s="204" t="s">
        <v>37</v>
      </c>
      <c r="P470" s="205">
        <f>I470+J470</f>
        <v>0</v>
      </c>
      <c r="Q470" s="205">
        <f>ROUND(I470*H470,2)</f>
        <v>0</v>
      </c>
      <c r="R470" s="205">
        <f>ROUND(J470*H470,2)</f>
        <v>0</v>
      </c>
      <c r="S470" s="72"/>
      <c r="T470" s="206">
        <f>S470*H470</f>
        <v>0</v>
      </c>
      <c r="U470" s="206">
        <v>2.52E-2</v>
      </c>
      <c r="V470" s="206">
        <f>U470*H470</f>
        <v>0.1008</v>
      </c>
      <c r="W470" s="206">
        <v>0</v>
      </c>
      <c r="X470" s="207">
        <f>W470*H470</f>
        <v>0</v>
      </c>
      <c r="Y470" s="31"/>
      <c r="Z470" s="31"/>
      <c r="AA470" s="31"/>
      <c r="AB470" s="31"/>
      <c r="AC470" s="31"/>
      <c r="AD470" s="31"/>
      <c r="AE470" s="31"/>
      <c r="AR470" s="208" t="s">
        <v>193</v>
      </c>
      <c r="AT470" s="208" t="s">
        <v>164</v>
      </c>
      <c r="AU470" s="208" t="s">
        <v>169</v>
      </c>
      <c r="AY470" s="14" t="s">
        <v>162</v>
      </c>
      <c r="BE470" s="209">
        <f>IF(O470="základná",K470,0)</f>
        <v>0</v>
      </c>
      <c r="BF470" s="209">
        <f>IF(O470="znížená",K470,0)</f>
        <v>0</v>
      </c>
      <c r="BG470" s="209">
        <f>IF(O470="zákl. prenesená",K470,0)</f>
        <v>0</v>
      </c>
      <c r="BH470" s="209">
        <f>IF(O470="zníž. prenesená",K470,0)</f>
        <v>0</v>
      </c>
      <c r="BI470" s="209">
        <f>IF(O470="nulová",K470,0)</f>
        <v>0</v>
      </c>
      <c r="BJ470" s="14" t="s">
        <v>169</v>
      </c>
      <c r="BK470" s="209">
        <f>ROUND(P470*H470,2)</f>
        <v>0</v>
      </c>
      <c r="BL470" s="14" t="s">
        <v>193</v>
      </c>
      <c r="BM470" s="208" t="s">
        <v>738</v>
      </c>
    </row>
    <row r="471" spans="1:65" s="2" customFormat="1">
      <c r="A471" s="31"/>
      <c r="B471" s="32"/>
      <c r="C471" s="33"/>
      <c r="D471" s="210" t="s">
        <v>170</v>
      </c>
      <c r="E471" s="33"/>
      <c r="F471" s="211" t="s">
        <v>737</v>
      </c>
      <c r="G471" s="33"/>
      <c r="H471" s="33"/>
      <c r="I471" s="212"/>
      <c r="J471" s="212"/>
      <c r="K471" s="33"/>
      <c r="L471" s="33"/>
      <c r="M471" s="36"/>
      <c r="N471" s="213"/>
      <c r="O471" s="214"/>
      <c r="P471" s="72"/>
      <c r="Q471" s="72"/>
      <c r="R471" s="72"/>
      <c r="S471" s="72"/>
      <c r="T471" s="72"/>
      <c r="U471" s="72"/>
      <c r="V471" s="72"/>
      <c r="W471" s="72"/>
      <c r="X471" s="73"/>
      <c r="Y471" s="31"/>
      <c r="Z471" s="31"/>
      <c r="AA471" s="31"/>
      <c r="AB471" s="31"/>
      <c r="AC471" s="31"/>
      <c r="AD471" s="31"/>
      <c r="AE471" s="31"/>
      <c r="AT471" s="14" t="s">
        <v>170</v>
      </c>
      <c r="AU471" s="14" t="s">
        <v>169</v>
      </c>
    </row>
    <row r="472" spans="1:65" s="2" customFormat="1" ht="24.2" customHeight="1">
      <c r="A472" s="31"/>
      <c r="B472" s="32"/>
      <c r="C472" s="195" t="s">
        <v>739</v>
      </c>
      <c r="D472" s="195" t="s">
        <v>164</v>
      </c>
      <c r="E472" s="196" t="s">
        <v>740</v>
      </c>
      <c r="F472" s="197" t="s">
        <v>741</v>
      </c>
      <c r="G472" s="198" t="s">
        <v>685</v>
      </c>
      <c r="H472" s="225"/>
      <c r="I472" s="200"/>
      <c r="J472" s="200"/>
      <c r="K472" s="201">
        <f>ROUND(P472*H472,2)</f>
        <v>0</v>
      </c>
      <c r="L472" s="202"/>
      <c r="M472" s="36"/>
      <c r="N472" s="203" t="s">
        <v>1</v>
      </c>
      <c r="O472" s="204" t="s">
        <v>37</v>
      </c>
      <c r="P472" s="205">
        <f>I472+J472</f>
        <v>0</v>
      </c>
      <c r="Q472" s="205">
        <f>ROUND(I472*H472,2)</f>
        <v>0</v>
      </c>
      <c r="R472" s="205">
        <f>ROUND(J472*H472,2)</f>
        <v>0</v>
      </c>
      <c r="S472" s="72"/>
      <c r="T472" s="206">
        <f>S472*H472</f>
        <v>0</v>
      </c>
      <c r="U472" s="206">
        <v>0</v>
      </c>
      <c r="V472" s="206">
        <f>U472*H472</f>
        <v>0</v>
      </c>
      <c r="W472" s="206">
        <v>0</v>
      </c>
      <c r="X472" s="207">
        <f>W472*H472</f>
        <v>0</v>
      </c>
      <c r="Y472" s="31"/>
      <c r="Z472" s="31"/>
      <c r="AA472" s="31"/>
      <c r="AB472" s="31"/>
      <c r="AC472" s="31"/>
      <c r="AD472" s="31"/>
      <c r="AE472" s="31"/>
      <c r="AR472" s="208" t="s">
        <v>193</v>
      </c>
      <c r="AT472" s="208" t="s">
        <v>164</v>
      </c>
      <c r="AU472" s="208" t="s">
        <v>169</v>
      </c>
      <c r="AY472" s="14" t="s">
        <v>162</v>
      </c>
      <c r="BE472" s="209">
        <f>IF(O472="základná",K472,0)</f>
        <v>0</v>
      </c>
      <c r="BF472" s="209">
        <f>IF(O472="znížená",K472,0)</f>
        <v>0</v>
      </c>
      <c r="BG472" s="209">
        <f>IF(O472="zákl. prenesená",K472,0)</f>
        <v>0</v>
      </c>
      <c r="BH472" s="209">
        <f>IF(O472="zníž. prenesená",K472,0)</f>
        <v>0</v>
      </c>
      <c r="BI472" s="209">
        <f>IF(O472="nulová",K472,0)</f>
        <v>0</v>
      </c>
      <c r="BJ472" s="14" t="s">
        <v>169</v>
      </c>
      <c r="BK472" s="209">
        <f>ROUND(P472*H472,2)</f>
        <v>0</v>
      </c>
      <c r="BL472" s="14" t="s">
        <v>193</v>
      </c>
      <c r="BM472" s="208" t="s">
        <v>742</v>
      </c>
    </row>
    <row r="473" spans="1:65" s="2" customFormat="1">
      <c r="A473" s="31"/>
      <c r="B473" s="32"/>
      <c r="C473" s="33"/>
      <c r="D473" s="210" t="s">
        <v>170</v>
      </c>
      <c r="E473" s="33"/>
      <c r="F473" s="211" t="s">
        <v>741</v>
      </c>
      <c r="G473" s="33"/>
      <c r="H473" s="33"/>
      <c r="I473" s="212"/>
      <c r="J473" s="212"/>
      <c r="K473" s="33"/>
      <c r="L473" s="33"/>
      <c r="M473" s="36"/>
      <c r="N473" s="213"/>
      <c r="O473" s="214"/>
      <c r="P473" s="72"/>
      <c r="Q473" s="72"/>
      <c r="R473" s="72"/>
      <c r="S473" s="72"/>
      <c r="T473" s="72"/>
      <c r="U473" s="72"/>
      <c r="V473" s="72"/>
      <c r="W473" s="72"/>
      <c r="X473" s="73"/>
      <c r="Y473" s="31"/>
      <c r="Z473" s="31"/>
      <c r="AA473" s="31"/>
      <c r="AB473" s="31"/>
      <c r="AC473" s="31"/>
      <c r="AD473" s="31"/>
      <c r="AE473" s="31"/>
      <c r="AT473" s="14" t="s">
        <v>170</v>
      </c>
      <c r="AU473" s="14" t="s">
        <v>169</v>
      </c>
    </row>
    <row r="474" spans="1:65" s="12" customFormat="1" ht="22.9" customHeight="1">
      <c r="B474" s="178"/>
      <c r="C474" s="179"/>
      <c r="D474" s="180" t="s">
        <v>72</v>
      </c>
      <c r="E474" s="193" t="s">
        <v>743</v>
      </c>
      <c r="F474" s="193" t="s">
        <v>744</v>
      </c>
      <c r="G474" s="179"/>
      <c r="H474" s="179"/>
      <c r="I474" s="182"/>
      <c r="J474" s="182"/>
      <c r="K474" s="194">
        <f>BK474</f>
        <v>0</v>
      </c>
      <c r="L474" s="179"/>
      <c r="M474" s="184"/>
      <c r="N474" s="185"/>
      <c r="O474" s="186"/>
      <c r="P474" s="186"/>
      <c r="Q474" s="187">
        <f>SUM(Q475:Q484)</f>
        <v>0</v>
      </c>
      <c r="R474" s="187">
        <f>SUM(R475:R484)</f>
        <v>0</v>
      </c>
      <c r="S474" s="186"/>
      <c r="T474" s="188">
        <f>SUM(T475:T484)</f>
        <v>0</v>
      </c>
      <c r="U474" s="186"/>
      <c r="V474" s="188">
        <f>SUM(V475:V484)</f>
        <v>0.1341</v>
      </c>
      <c r="W474" s="186"/>
      <c r="X474" s="189">
        <f>SUM(X475:X484)</f>
        <v>0</v>
      </c>
      <c r="AR474" s="190" t="s">
        <v>169</v>
      </c>
      <c r="AT474" s="191" t="s">
        <v>72</v>
      </c>
      <c r="AU474" s="191" t="s">
        <v>81</v>
      </c>
      <c r="AY474" s="190" t="s">
        <v>162</v>
      </c>
      <c r="BK474" s="192">
        <f>SUM(BK475:BK484)</f>
        <v>0</v>
      </c>
    </row>
    <row r="475" spans="1:65" s="2" customFormat="1" ht="16.5" customHeight="1">
      <c r="A475" s="31"/>
      <c r="B475" s="32"/>
      <c r="C475" s="195" t="s">
        <v>451</v>
      </c>
      <c r="D475" s="195" t="s">
        <v>164</v>
      </c>
      <c r="E475" s="196" t="s">
        <v>745</v>
      </c>
      <c r="F475" s="197" t="s">
        <v>746</v>
      </c>
      <c r="G475" s="198" t="s">
        <v>232</v>
      </c>
      <c r="H475" s="199">
        <v>60</v>
      </c>
      <c r="I475" s="200"/>
      <c r="J475" s="200"/>
      <c r="K475" s="201">
        <f>ROUND(P475*H475,2)</f>
        <v>0</v>
      </c>
      <c r="L475" s="202"/>
      <c r="M475" s="36"/>
      <c r="N475" s="203" t="s">
        <v>1</v>
      </c>
      <c r="O475" s="204" t="s">
        <v>37</v>
      </c>
      <c r="P475" s="205">
        <f>I475+J475</f>
        <v>0</v>
      </c>
      <c r="Q475" s="205">
        <f>ROUND(I475*H475,2)</f>
        <v>0</v>
      </c>
      <c r="R475" s="205">
        <f>ROUND(J475*H475,2)</f>
        <v>0</v>
      </c>
      <c r="S475" s="72"/>
      <c r="T475" s="206">
        <f>S475*H475</f>
        <v>0</v>
      </c>
      <c r="U475" s="206">
        <v>2.2000000000000001E-4</v>
      </c>
      <c r="V475" s="206">
        <f>U475*H475</f>
        <v>1.32E-2</v>
      </c>
      <c r="W475" s="206">
        <v>0</v>
      </c>
      <c r="X475" s="207">
        <f>W475*H475</f>
        <v>0</v>
      </c>
      <c r="Y475" s="31"/>
      <c r="Z475" s="31"/>
      <c r="AA475" s="31"/>
      <c r="AB475" s="31"/>
      <c r="AC475" s="31"/>
      <c r="AD475" s="31"/>
      <c r="AE475" s="31"/>
      <c r="AR475" s="208" t="s">
        <v>193</v>
      </c>
      <c r="AT475" s="208" t="s">
        <v>164</v>
      </c>
      <c r="AU475" s="208" t="s">
        <v>169</v>
      </c>
      <c r="AY475" s="14" t="s">
        <v>162</v>
      </c>
      <c r="BE475" s="209">
        <f>IF(O475="základná",K475,0)</f>
        <v>0</v>
      </c>
      <c r="BF475" s="209">
        <f>IF(O475="znížená",K475,0)</f>
        <v>0</v>
      </c>
      <c r="BG475" s="209">
        <f>IF(O475="zákl. prenesená",K475,0)</f>
        <v>0</v>
      </c>
      <c r="BH475" s="209">
        <f>IF(O475="zníž. prenesená",K475,0)</f>
        <v>0</v>
      </c>
      <c r="BI475" s="209">
        <f>IF(O475="nulová",K475,0)</f>
        <v>0</v>
      </c>
      <c r="BJ475" s="14" t="s">
        <v>169</v>
      </c>
      <c r="BK475" s="209">
        <f>ROUND(P475*H475,2)</f>
        <v>0</v>
      </c>
      <c r="BL475" s="14" t="s">
        <v>193</v>
      </c>
      <c r="BM475" s="208" t="s">
        <v>747</v>
      </c>
    </row>
    <row r="476" spans="1:65" s="2" customFormat="1">
      <c r="A476" s="31"/>
      <c r="B476" s="32"/>
      <c r="C476" s="33"/>
      <c r="D476" s="210" t="s">
        <v>170</v>
      </c>
      <c r="E476" s="33"/>
      <c r="F476" s="211" t="s">
        <v>746</v>
      </c>
      <c r="G476" s="33"/>
      <c r="H476" s="33"/>
      <c r="I476" s="212"/>
      <c r="J476" s="212"/>
      <c r="K476" s="33"/>
      <c r="L476" s="33"/>
      <c r="M476" s="36"/>
      <c r="N476" s="213"/>
      <c r="O476" s="214"/>
      <c r="P476" s="72"/>
      <c r="Q476" s="72"/>
      <c r="R476" s="72"/>
      <c r="S476" s="72"/>
      <c r="T476" s="72"/>
      <c r="U476" s="72"/>
      <c r="V476" s="72"/>
      <c r="W476" s="72"/>
      <c r="X476" s="73"/>
      <c r="Y476" s="31"/>
      <c r="Z476" s="31"/>
      <c r="AA476" s="31"/>
      <c r="AB476" s="31"/>
      <c r="AC476" s="31"/>
      <c r="AD476" s="31"/>
      <c r="AE476" s="31"/>
      <c r="AT476" s="14" t="s">
        <v>170</v>
      </c>
      <c r="AU476" s="14" t="s">
        <v>169</v>
      </c>
    </row>
    <row r="477" spans="1:65" s="2" customFormat="1" ht="24.2" customHeight="1">
      <c r="A477" s="31"/>
      <c r="B477" s="32"/>
      <c r="C477" s="195" t="s">
        <v>748</v>
      </c>
      <c r="D477" s="195" t="s">
        <v>164</v>
      </c>
      <c r="E477" s="196" t="s">
        <v>749</v>
      </c>
      <c r="F477" s="197" t="s">
        <v>750</v>
      </c>
      <c r="G477" s="198" t="s">
        <v>751</v>
      </c>
      <c r="H477" s="199">
        <v>2</v>
      </c>
      <c r="I477" s="200"/>
      <c r="J477" s="200"/>
      <c r="K477" s="201">
        <f>ROUND(P477*H477,2)</f>
        <v>0</v>
      </c>
      <c r="L477" s="202"/>
      <c r="M477" s="36"/>
      <c r="N477" s="203" t="s">
        <v>1</v>
      </c>
      <c r="O477" s="204" t="s">
        <v>37</v>
      </c>
      <c r="P477" s="205">
        <f>I477+J477</f>
        <v>0</v>
      </c>
      <c r="Q477" s="205">
        <f>ROUND(I477*H477,2)</f>
        <v>0</v>
      </c>
      <c r="R477" s="205">
        <f>ROUND(J477*H477,2)</f>
        <v>0</v>
      </c>
      <c r="S477" s="72"/>
      <c r="T477" s="206">
        <f>S477*H477</f>
        <v>0</v>
      </c>
      <c r="U477" s="206">
        <v>5.8049999999999997E-2</v>
      </c>
      <c r="V477" s="206">
        <f>U477*H477</f>
        <v>0.11609999999999999</v>
      </c>
      <c r="W477" s="206">
        <v>0</v>
      </c>
      <c r="X477" s="207">
        <f>W477*H477</f>
        <v>0</v>
      </c>
      <c r="Y477" s="31"/>
      <c r="Z477" s="31"/>
      <c r="AA477" s="31"/>
      <c r="AB477" s="31"/>
      <c r="AC477" s="31"/>
      <c r="AD477" s="31"/>
      <c r="AE477" s="31"/>
      <c r="AR477" s="208" t="s">
        <v>193</v>
      </c>
      <c r="AT477" s="208" t="s">
        <v>164</v>
      </c>
      <c r="AU477" s="208" t="s">
        <v>169</v>
      </c>
      <c r="AY477" s="14" t="s">
        <v>162</v>
      </c>
      <c r="BE477" s="209">
        <f>IF(O477="základná",K477,0)</f>
        <v>0</v>
      </c>
      <c r="BF477" s="209">
        <f>IF(O477="znížená",K477,0)</f>
        <v>0</v>
      </c>
      <c r="BG477" s="209">
        <f>IF(O477="zákl. prenesená",K477,0)</f>
        <v>0</v>
      </c>
      <c r="BH477" s="209">
        <f>IF(O477="zníž. prenesená",K477,0)</f>
        <v>0</v>
      </c>
      <c r="BI477" s="209">
        <f>IF(O477="nulová",K477,0)</f>
        <v>0</v>
      </c>
      <c r="BJ477" s="14" t="s">
        <v>169</v>
      </c>
      <c r="BK477" s="209">
        <f>ROUND(P477*H477,2)</f>
        <v>0</v>
      </c>
      <c r="BL477" s="14" t="s">
        <v>193</v>
      </c>
      <c r="BM477" s="208" t="s">
        <v>752</v>
      </c>
    </row>
    <row r="478" spans="1:65" s="2" customFormat="1" ht="19.5">
      <c r="A478" s="31"/>
      <c r="B478" s="32"/>
      <c r="C478" s="33"/>
      <c r="D478" s="210" t="s">
        <v>170</v>
      </c>
      <c r="E478" s="33"/>
      <c r="F478" s="211" t="s">
        <v>750</v>
      </c>
      <c r="G478" s="33"/>
      <c r="H478" s="33"/>
      <c r="I478" s="212"/>
      <c r="J478" s="212"/>
      <c r="K478" s="33"/>
      <c r="L478" s="33"/>
      <c r="M478" s="36"/>
      <c r="N478" s="213"/>
      <c r="O478" s="214"/>
      <c r="P478" s="72"/>
      <c r="Q478" s="72"/>
      <c r="R478" s="72"/>
      <c r="S478" s="72"/>
      <c r="T478" s="72"/>
      <c r="U478" s="72"/>
      <c r="V478" s="72"/>
      <c r="W478" s="72"/>
      <c r="X478" s="73"/>
      <c r="Y478" s="31"/>
      <c r="Z478" s="31"/>
      <c r="AA478" s="31"/>
      <c r="AB478" s="31"/>
      <c r="AC478" s="31"/>
      <c r="AD478" s="31"/>
      <c r="AE478" s="31"/>
      <c r="AT478" s="14" t="s">
        <v>170</v>
      </c>
      <c r="AU478" s="14" t="s">
        <v>169</v>
      </c>
    </row>
    <row r="479" spans="1:65" s="2" customFormat="1" ht="24.2" customHeight="1">
      <c r="A479" s="31"/>
      <c r="B479" s="32"/>
      <c r="C479" s="195" t="s">
        <v>455</v>
      </c>
      <c r="D479" s="195" t="s">
        <v>164</v>
      </c>
      <c r="E479" s="196" t="s">
        <v>753</v>
      </c>
      <c r="F479" s="197" t="s">
        <v>754</v>
      </c>
      <c r="G479" s="198" t="s">
        <v>240</v>
      </c>
      <c r="H479" s="199">
        <v>1</v>
      </c>
      <c r="I479" s="200"/>
      <c r="J479" s="200"/>
      <c r="K479" s="201">
        <f>ROUND(P479*H479,2)</f>
        <v>0</v>
      </c>
      <c r="L479" s="202"/>
      <c r="M479" s="36"/>
      <c r="N479" s="203" t="s">
        <v>1</v>
      </c>
      <c r="O479" s="204" t="s">
        <v>37</v>
      </c>
      <c r="P479" s="205">
        <f>I479+J479</f>
        <v>0</v>
      </c>
      <c r="Q479" s="205">
        <f>ROUND(I479*H479,2)</f>
        <v>0</v>
      </c>
      <c r="R479" s="205">
        <f>ROUND(J479*H479,2)</f>
        <v>0</v>
      </c>
      <c r="S479" s="72"/>
      <c r="T479" s="206">
        <f>S479*H479</f>
        <v>0</v>
      </c>
      <c r="U479" s="206">
        <v>5.9999999999999995E-4</v>
      </c>
      <c r="V479" s="206">
        <f>U479*H479</f>
        <v>5.9999999999999995E-4</v>
      </c>
      <c r="W479" s="206">
        <v>0</v>
      </c>
      <c r="X479" s="207">
        <f>W479*H479</f>
        <v>0</v>
      </c>
      <c r="Y479" s="31"/>
      <c r="Z479" s="31"/>
      <c r="AA479" s="31"/>
      <c r="AB479" s="31"/>
      <c r="AC479" s="31"/>
      <c r="AD479" s="31"/>
      <c r="AE479" s="31"/>
      <c r="AR479" s="208" t="s">
        <v>193</v>
      </c>
      <c r="AT479" s="208" t="s">
        <v>164</v>
      </c>
      <c r="AU479" s="208" t="s">
        <v>169</v>
      </c>
      <c r="AY479" s="14" t="s">
        <v>162</v>
      </c>
      <c r="BE479" s="209">
        <f>IF(O479="základná",K479,0)</f>
        <v>0</v>
      </c>
      <c r="BF479" s="209">
        <f>IF(O479="znížená",K479,0)</f>
        <v>0</v>
      </c>
      <c r="BG479" s="209">
        <f>IF(O479="zákl. prenesená",K479,0)</f>
        <v>0</v>
      </c>
      <c r="BH479" s="209">
        <f>IF(O479="zníž. prenesená",K479,0)</f>
        <v>0</v>
      </c>
      <c r="BI479" s="209">
        <f>IF(O479="nulová",K479,0)</f>
        <v>0</v>
      </c>
      <c r="BJ479" s="14" t="s">
        <v>169</v>
      </c>
      <c r="BK479" s="209">
        <f>ROUND(P479*H479,2)</f>
        <v>0</v>
      </c>
      <c r="BL479" s="14" t="s">
        <v>193</v>
      </c>
      <c r="BM479" s="208" t="s">
        <v>755</v>
      </c>
    </row>
    <row r="480" spans="1:65" s="2" customFormat="1" ht="19.5">
      <c r="A480" s="31"/>
      <c r="B480" s="32"/>
      <c r="C480" s="33"/>
      <c r="D480" s="210" t="s">
        <v>170</v>
      </c>
      <c r="E480" s="33"/>
      <c r="F480" s="211" t="s">
        <v>754</v>
      </c>
      <c r="G480" s="33"/>
      <c r="H480" s="33"/>
      <c r="I480" s="212"/>
      <c r="J480" s="212"/>
      <c r="K480" s="33"/>
      <c r="L480" s="33"/>
      <c r="M480" s="36"/>
      <c r="N480" s="213"/>
      <c r="O480" s="214"/>
      <c r="P480" s="72"/>
      <c r="Q480" s="72"/>
      <c r="R480" s="72"/>
      <c r="S480" s="72"/>
      <c r="T480" s="72"/>
      <c r="U480" s="72"/>
      <c r="V480" s="72"/>
      <c r="W480" s="72"/>
      <c r="X480" s="73"/>
      <c r="Y480" s="31"/>
      <c r="Z480" s="31"/>
      <c r="AA480" s="31"/>
      <c r="AB480" s="31"/>
      <c r="AC480" s="31"/>
      <c r="AD480" s="31"/>
      <c r="AE480" s="31"/>
      <c r="AT480" s="14" t="s">
        <v>170</v>
      </c>
      <c r="AU480" s="14" t="s">
        <v>169</v>
      </c>
    </row>
    <row r="481" spans="1:65" s="2" customFormat="1" ht="24.2" customHeight="1">
      <c r="A481" s="31"/>
      <c r="B481" s="32"/>
      <c r="C481" s="195" t="s">
        <v>756</v>
      </c>
      <c r="D481" s="195" t="s">
        <v>164</v>
      </c>
      <c r="E481" s="196" t="s">
        <v>757</v>
      </c>
      <c r="F481" s="197" t="s">
        <v>758</v>
      </c>
      <c r="G481" s="198" t="s">
        <v>240</v>
      </c>
      <c r="H481" s="199">
        <v>7</v>
      </c>
      <c r="I481" s="200"/>
      <c r="J481" s="200"/>
      <c r="K481" s="201">
        <f>ROUND(P481*H481,2)</f>
        <v>0</v>
      </c>
      <c r="L481" s="202"/>
      <c r="M481" s="36"/>
      <c r="N481" s="203" t="s">
        <v>1</v>
      </c>
      <c r="O481" s="204" t="s">
        <v>37</v>
      </c>
      <c r="P481" s="205">
        <f>I481+J481</f>
        <v>0</v>
      </c>
      <c r="Q481" s="205">
        <f>ROUND(I481*H481,2)</f>
        <v>0</v>
      </c>
      <c r="R481" s="205">
        <f>ROUND(J481*H481,2)</f>
        <v>0</v>
      </c>
      <c r="S481" s="72"/>
      <c r="T481" s="206">
        <f>S481*H481</f>
        <v>0</v>
      </c>
      <c r="U481" s="206">
        <v>5.9999999999999995E-4</v>
      </c>
      <c r="V481" s="206">
        <f>U481*H481</f>
        <v>4.1999999999999997E-3</v>
      </c>
      <c r="W481" s="206">
        <v>0</v>
      </c>
      <c r="X481" s="207">
        <f>W481*H481</f>
        <v>0</v>
      </c>
      <c r="Y481" s="31"/>
      <c r="Z481" s="31"/>
      <c r="AA481" s="31"/>
      <c r="AB481" s="31"/>
      <c r="AC481" s="31"/>
      <c r="AD481" s="31"/>
      <c r="AE481" s="31"/>
      <c r="AR481" s="208" t="s">
        <v>193</v>
      </c>
      <c r="AT481" s="208" t="s">
        <v>164</v>
      </c>
      <c r="AU481" s="208" t="s">
        <v>169</v>
      </c>
      <c r="AY481" s="14" t="s">
        <v>162</v>
      </c>
      <c r="BE481" s="209">
        <f>IF(O481="základná",K481,0)</f>
        <v>0</v>
      </c>
      <c r="BF481" s="209">
        <f>IF(O481="znížená",K481,0)</f>
        <v>0</v>
      </c>
      <c r="BG481" s="209">
        <f>IF(O481="zákl. prenesená",K481,0)</f>
        <v>0</v>
      </c>
      <c r="BH481" s="209">
        <f>IF(O481="zníž. prenesená",K481,0)</f>
        <v>0</v>
      </c>
      <c r="BI481" s="209">
        <f>IF(O481="nulová",K481,0)</f>
        <v>0</v>
      </c>
      <c r="BJ481" s="14" t="s">
        <v>169</v>
      </c>
      <c r="BK481" s="209">
        <f>ROUND(P481*H481,2)</f>
        <v>0</v>
      </c>
      <c r="BL481" s="14" t="s">
        <v>193</v>
      </c>
      <c r="BM481" s="208" t="s">
        <v>759</v>
      </c>
    </row>
    <row r="482" spans="1:65" s="2" customFormat="1">
      <c r="A482" s="31"/>
      <c r="B482" s="32"/>
      <c r="C482" s="33"/>
      <c r="D482" s="210" t="s">
        <v>170</v>
      </c>
      <c r="E482" s="33"/>
      <c r="F482" s="211" t="s">
        <v>758</v>
      </c>
      <c r="G482" s="33"/>
      <c r="H482" s="33"/>
      <c r="I482" s="212"/>
      <c r="J482" s="212"/>
      <c r="K482" s="33"/>
      <c r="L482" s="33"/>
      <c r="M482" s="36"/>
      <c r="N482" s="213"/>
      <c r="O482" s="214"/>
      <c r="P482" s="72"/>
      <c r="Q482" s="72"/>
      <c r="R482" s="72"/>
      <c r="S482" s="72"/>
      <c r="T482" s="72"/>
      <c r="U482" s="72"/>
      <c r="V482" s="72"/>
      <c r="W482" s="72"/>
      <c r="X482" s="73"/>
      <c r="Y482" s="31"/>
      <c r="Z482" s="31"/>
      <c r="AA482" s="31"/>
      <c r="AB482" s="31"/>
      <c r="AC482" s="31"/>
      <c r="AD482" s="31"/>
      <c r="AE482" s="31"/>
      <c r="AT482" s="14" t="s">
        <v>170</v>
      </c>
      <c r="AU482" s="14" t="s">
        <v>169</v>
      </c>
    </row>
    <row r="483" spans="1:65" s="2" customFormat="1" ht="24.2" customHeight="1">
      <c r="A483" s="31"/>
      <c r="B483" s="32"/>
      <c r="C483" s="195" t="s">
        <v>458</v>
      </c>
      <c r="D483" s="195" t="s">
        <v>164</v>
      </c>
      <c r="E483" s="196" t="s">
        <v>760</v>
      </c>
      <c r="F483" s="197" t="s">
        <v>761</v>
      </c>
      <c r="G483" s="198" t="s">
        <v>685</v>
      </c>
      <c r="H483" s="225"/>
      <c r="I483" s="200"/>
      <c r="J483" s="200"/>
      <c r="K483" s="201">
        <f>ROUND(P483*H483,2)</f>
        <v>0</v>
      </c>
      <c r="L483" s="202"/>
      <c r="M483" s="36"/>
      <c r="N483" s="203" t="s">
        <v>1</v>
      </c>
      <c r="O483" s="204" t="s">
        <v>37</v>
      </c>
      <c r="P483" s="205">
        <f>I483+J483</f>
        <v>0</v>
      </c>
      <c r="Q483" s="205">
        <f>ROUND(I483*H483,2)</f>
        <v>0</v>
      </c>
      <c r="R483" s="205">
        <f>ROUND(J483*H483,2)</f>
        <v>0</v>
      </c>
      <c r="S483" s="72"/>
      <c r="T483" s="206">
        <f>S483*H483</f>
        <v>0</v>
      </c>
      <c r="U483" s="206">
        <v>0</v>
      </c>
      <c r="V483" s="206">
        <f>U483*H483</f>
        <v>0</v>
      </c>
      <c r="W483" s="206">
        <v>0</v>
      </c>
      <c r="X483" s="207">
        <f>W483*H483</f>
        <v>0</v>
      </c>
      <c r="Y483" s="31"/>
      <c r="Z483" s="31"/>
      <c r="AA483" s="31"/>
      <c r="AB483" s="31"/>
      <c r="AC483" s="31"/>
      <c r="AD483" s="31"/>
      <c r="AE483" s="31"/>
      <c r="AR483" s="208" t="s">
        <v>193</v>
      </c>
      <c r="AT483" s="208" t="s">
        <v>164</v>
      </c>
      <c r="AU483" s="208" t="s">
        <v>169</v>
      </c>
      <c r="AY483" s="14" t="s">
        <v>162</v>
      </c>
      <c r="BE483" s="209">
        <f>IF(O483="základná",K483,0)</f>
        <v>0</v>
      </c>
      <c r="BF483" s="209">
        <f>IF(O483="znížená",K483,0)</f>
        <v>0</v>
      </c>
      <c r="BG483" s="209">
        <f>IF(O483="zákl. prenesená",K483,0)</f>
        <v>0</v>
      </c>
      <c r="BH483" s="209">
        <f>IF(O483="zníž. prenesená",K483,0)</f>
        <v>0</v>
      </c>
      <c r="BI483" s="209">
        <f>IF(O483="nulová",K483,0)</f>
        <v>0</v>
      </c>
      <c r="BJ483" s="14" t="s">
        <v>169</v>
      </c>
      <c r="BK483" s="209">
        <f>ROUND(P483*H483,2)</f>
        <v>0</v>
      </c>
      <c r="BL483" s="14" t="s">
        <v>193</v>
      </c>
      <c r="BM483" s="208" t="s">
        <v>762</v>
      </c>
    </row>
    <row r="484" spans="1:65" s="2" customFormat="1">
      <c r="A484" s="31"/>
      <c r="B484" s="32"/>
      <c r="C484" s="33"/>
      <c r="D484" s="210" t="s">
        <v>170</v>
      </c>
      <c r="E484" s="33"/>
      <c r="F484" s="211" t="s">
        <v>761</v>
      </c>
      <c r="G484" s="33"/>
      <c r="H484" s="33"/>
      <c r="I484" s="212"/>
      <c r="J484" s="212"/>
      <c r="K484" s="33"/>
      <c r="L484" s="33"/>
      <c r="M484" s="36"/>
      <c r="N484" s="213"/>
      <c r="O484" s="214"/>
      <c r="P484" s="72"/>
      <c r="Q484" s="72"/>
      <c r="R484" s="72"/>
      <c r="S484" s="72"/>
      <c r="T484" s="72"/>
      <c r="U484" s="72"/>
      <c r="V484" s="72"/>
      <c r="W484" s="72"/>
      <c r="X484" s="73"/>
      <c r="Y484" s="31"/>
      <c r="Z484" s="31"/>
      <c r="AA484" s="31"/>
      <c r="AB484" s="31"/>
      <c r="AC484" s="31"/>
      <c r="AD484" s="31"/>
      <c r="AE484" s="31"/>
      <c r="AT484" s="14" t="s">
        <v>170</v>
      </c>
      <c r="AU484" s="14" t="s">
        <v>169</v>
      </c>
    </row>
    <row r="485" spans="1:65" s="12" customFormat="1" ht="22.9" customHeight="1">
      <c r="B485" s="178"/>
      <c r="C485" s="179"/>
      <c r="D485" s="180" t="s">
        <v>72</v>
      </c>
      <c r="E485" s="193" t="s">
        <v>763</v>
      </c>
      <c r="F485" s="193" t="s">
        <v>764</v>
      </c>
      <c r="G485" s="179"/>
      <c r="H485" s="179"/>
      <c r="I485" s="182"/>
      <c r="J485" s="182"/>
      <c r="K485" s="194">
        <f>BK485</f>
        <v>0</v>
      </c>
      <c r="L485" s="179"/>
      <c r="M485" s="184"/>
      <c r="N485" s="185"/>
      <c r="O485" s="186"/>
      <c r="P485" s="186"/>
      <c r="Q485" s="187">
        <f>SUM(Q486:Q487)</f>
        <v>0</v>
      </c>
      <c r="R485" s="187">
        <f>SUM(R486:R487)</f>
        <v>0</v>
      </c>
      <c r="S485" s="186"/>
      <c r="T485" s="188">
        <f>SUM(T486:T487)</f>
        <v>0</v>
      </c>
      <c r="U485" s="186"/>
      <c r="V485" s="188">
        <f>SUM(V486:V487)</f>
        <v>0</v>
      </c>
      <c r="W485" s="186"/>
      <c r="X485" s="189">
        <f>SUM(X486:X487)</f>
        <v>0</v>
      </c>
      <c r="AR485" s="190" t="s">
        <v>169</v>
      </c>
      <c r="AT485" s="191" t="s">
        <v>72</v>
      </c>
      <c r="AU485" s="191" t="s">
        <v>81</v>
      </c>
      <c r="AY485" s="190" t="s">
        <v>162</v>
      </c>
      <c r="BK485" s="192">
        <f>SUM(BK486:BK487)</f>
        <v>0</v>
      </c>
    </row>
    <row r="486" spans="1:65" s="2" customFormat="1" ht="21.75" customHeight="1">
      <c r="A486" s="31"/>
      <c r="B486" s="32"/>
      <c r="C486" s="195" t="s">
        <v>765</v>
      </c>
      <c r="D486" s="195" t="s">
        <v>164</v>
      </c>
      <c r="E486" s="196" t="s">
        <v>766</v>
      </c>
      <c r="F486" s="197" t="s">
        <v>767</v>
      </c>
      <c r="G486" s="198" t="s">
        <v>734</v>
      </c>
      <c r="H486" s="199">
        <v>1</v>
      </c>
      <c r="I486" s="200"/>
      <c r="J486" s="200"/>
      <c r="K486" s="201">
        <f>ROUND(P486*H486,2)</f>
        <v>0</v>
      </c>
      <c r="L486" s="202"/>
      <c r="M486" s="36"/>
      <c r="N486" s="203" t="s">
        <v>1</v>
      </c>
      <c r="O486" s="204" t="s">
        <v>37</v>
      </c>
      <c r="P486" s="205">
        <f>I486+J486</f>
        <v>0</v>
      </c>
      <c r="Q486" s="205">
        <f>ROUND(I486*H486,2)</f>
        <v>0</v>
      </c>
      <c r="R486" s="205">
        <f>ROUND(J486*H486,2)</f>
        <v>0</v>
      </c>
      <c r="S486" s="72"/>
      <c r="T486" s="206">
        <f>S486*H486</f>
        <v>0</v>
      </c>
      <c r="U486" s="206">
        <v>0</v>
      </c>
      <c r="V486" s="206">
        <f>U486*H486</f>
        <v>0</v>
      </c>
      <c r="W486" s="206">
        <v>0</v>
      </c>
      <c r="X486" s="207">
        <f>W486*H486</f>
        <v>0</v>
      </c>
      <c r="Y486" s="31"/>
      <c r="Z486" s="31"/>
      <c r="AA486" s="31"/>
      <c r="AB486" s="31"/>
      <c r="AC486" s="31"/>
      <c r="AD486" s="31"/>
      <c r="AE486" s="31"/>
      <c r="AR486" s="208" t="s">
        <v>193</v>
      </c>
      <c r="AT486" s="208" t="s">
        <v>164</v>
      </c>
      <c r="AU486" s="208" t="s">
        <v>169</v>
      </c>
      <c r="AY486" s="14" t="s">
        <v>162</v>
      </c>
      <c r="BE486" s="209">
        <f>IF(O486="základná",K486,0)</f>
        <v>0</v>
      </c>
      <c r="BF486" s="209">
        <f>IF(O486="znížená",K486,0)</f>
        <v>0</v>
      </c>
      <c r="BG486" s="209">
        <f>IF(O486="zákl. prenesená",K486,0)</f>
        <v>0</v>
      </c>
      <c r="BH486" s="209">
        <f>IF(O486="zníž. prenesená",K486,0)</f>
        <v>0</v>
      </c>
      <c r="BI486" s="209">
        <f>IF(O486="nulová",K486,0)</f>
        <v>0</v>
      </c>
      <c r="BJ486" s="14" t="s">
        <v>169</v>
      </c>
      <c r="BK486" s="209">
        <f>ROUND(P486*H486,2)</f>
        <v>0</v>
      </c>
      <c r="BL486" s="14" t="s">
        <v>193</v>
      </c>
      <c r="BM486" s="208" t="s">
        <v>768</v>
      </c>
    </row>
    <row r="487" spans="1:65" s="2" customFormat="1">
      <c r="A487" s="31"/>
      <c r="B487" s="32"/>
      <c r="C487" s="33"/>
      <c r="D487" s="210" t="s">
        <v>170</v>
      </c>
      <c r="E487" s="33"/>
      <c r="F487" s="211" t="s">
        <v>767</v>
      </c>
      <c r="G487" s="33"/>
      <c r="H487" s="33"/>
      <c r="I487" s="212"/>
      <c r="J487" s="212"/>
      <c r="K487" s="33"/>
      <c r="L487" s="33"/>
      <c r="M487" s="36"/>
      <c r="N487" s="213"/>
      <c r="O487" s="214"/>
      <c r="P487" s="72"/>
      <c r="Q487" s="72"/>
      <c r="R487" s="72"/>
      <c r="S487" s="72"/>
      <c r="T487" s="72"/>
      <c r="U487" s="72"/>
      <c r="V487" s="72"/>
      <c r="W487" s="72"/>
      <c r="X487" s="73"/>
      <c r="Y487" s="31"/>
      <c r="Z487" s="31"/>
      <c r="AA487" s="31"/>
      <c r="AB487" s="31"/>
      <c r="AC487" s="31"/>
      <c r="AD487" s="31"/>
      <c r="AE487" s="31"/>
      <c r="AT487" s="14" t="s">
        <v>170</v>
      </c>
      <c r="AU487" s="14" t="s">
        <v>169</v>
      </c>
    </row>
    <row r="488" spans="1:65" s="12" customFormat="1" ht="22.9" customHeight="1">
      <c r="B488" s="178"/>
      <c r="C488" s="179"/>
      <c r="D488" s="180" t="s">
        <v>72</v>
      </c>
      <c r="E488" s="193" t="s">
        <v>769</v>
      </c>
      <c r="F488" s="193" t="s">
        <v>770</v>
      </c>
      <c r="G488" s="179"/>
      <c r="H488" s="179"/>
      <c r="I488" s="182"/>
      <c r="J488" s="182"/>
      <c r="K488" s="194">
        <f>BK488</f>
        <v>0</v>
      </c>
      <c r="L488" s="179"/>
      <c r="M488" s="184"/>
      <c r="N488" s="185"/>
      <c r="O488" s="186"/>
      <c r="P488" s="186"/>
      <c r="Q488" s="187">
        <f>SUM(Q489:Q490)</f>
        <v>0</v>
      </c>
      <c r="R488" s="187">
        <f>SUM(R489:R490)</f>
        <v>0</v>
      </c>
      <c r="S488" s="186"/>
      <c r="T488" s="188">
        <f>SUM(T489:T490)</f>
        <v>0</v>
      </c>
      <c r="U488" s="186"/>
      <c r="V488" s="188">
        <f>SUM(V489:V490)</f>
        <v>0</v>
      </c>
      <c r="W488" s="186"/>
      <c r="X488" s="189">
        <f>SUM(X489:X490)</f>
        <v>0</v>
      </c>
      <c r="AR488" s="190" t="s">
        <v>169</v>
      </c>
      <c r="AT488" s="191" t="s">
        <v>72</v>
      </c>
      <c r="AU488" s="191" t="s">
        <v>81</v>
      </c>
      <c r="AY488" s="190" t="s">
        <v>162</v>
      </c>
      <c r="BK488" s="192">
        <f>SUM(BK489:BK490)</f>
        <v>0</v>
      </c>
    </row>
    <row r="489" spans="1:65" s="2" customFormat="1" ht="16.5" customHeight="1">
      <c r="A489" s="31"/>
      <c r="B489" s="32"/>
      <c r="C489" s="195" t="s">
        <v>462</v>
      </c>
      <c r="D489" s="195" t="s">
        <v>164</v>
      </c>
      <c r="E489" s="196" t="s">
        <v>771</v>
      </c>
      <c r="F489" s="197" t="s">
        <v>772</v>
      </c>
      <c r="G489" s="198" t="s">
        <v>734</v>
      </c>
      <c r="H489" s="199">
        <v>1</v>
      </c>
      <c r="I489" s="200"/>
      <c r="J489" s="200"/>
      <c r="K489" s="201">
        <f>ROUND(P489*H489,2)</f>
        <v>0</v>
      </c>
      <c r="L489" s="202"/>
      <c r="M489" s="36"/>
      <c r="N489" s="203" t="s">
        <v>1</v>
      </c>
      <c r="O489" s="204" t="s">
        <v>37</v>
      </c>
      <c r="P489" s="205">
        <f>I489+J489</f>
        <v>0</v>
      </c>
      <c r="Q489" s="205">
        <f>ROUND(I489*H489,2)</f>
        <v>0</v>
      </c>
      <c r="R489" s="205">
        <f>ROUND(J489*H489,2)</f>
        <v>0</v>
      </c>
      <c r="S489" s="72"/>
      <c r="T489" s="206">
        <f>S489*H489</f>
        <v>0</v>
      </c>
      <c r="U489" s="206">
        <v>0</v>
      </c>
      <c r="V489" s="206">
        <f>U489*H489</f>
        <v>0</v>
      </c>
      <c r="W489" s="206">
        <v>0</v>
      </c>
      <c r="X489" s="207">
        <f>W489*H489</f>
        <v>0</v>
      </c>
      <c r="Y489" s="31"/>
      <c r="Z489" s="31"/>
      <c r="AA489" s="31"/>
      <c r="AB489" s="31"/>
      <c r="AC489" s="31"/>
      <c r="AD489" s="31"/>
      <c r="AE489" s="31"/>
      <c r="AR489" s="208" t="s">
        <v>193</v>
      </c>
      <c r="AT489" s="208" t="s">
        <v>164</v>
      </c>
      <c r="AU489" s="208" t="s">
        <v>169</v>
      </c>
      <c r="AY489" s="14" t="s">
        <v>162</v>
      </c>
      <c r="BE489" s="209">
        <f>IF(O489="základná",K489,0)</f>
        <v>0</v>
      </c>
      <c r="BF489" s="209">
        <f>IF(O489="znížená",K489,0)</f>
        <v>0</v>
      </c>
      <c r="BG489" s="209">
        <f>IF(O489="zákl. prenesená",K489,0)</f>
        <v>0</v>
      </c>
      <c r="BH489" s="209">
        <f>IF(O489="zníž. prenesená",K489,0)</f>
        <v>0</v>
      </c>
      <c r="BI489" s="209">
        <f>IF(O489="nulová",K489,0)</f>
        <v>0</v>
      </c>
      <c r="BJ489" s="14" t="s">
        <v>169</v>
      </c>
      <c r="BK489" s="209">
        <f>ROUND(P489*H489,2)</f>
        <v>0</v>
      </c>
      <c r="BL489" s="14" t="s">
        <v>193</v>
      </c>
      <c r="BM489" s="208" t="s">
        <v>773</v>
      </c>
    </row>
    <row r="490" spans="1:65" s="2" customFormat="1">
      <c r="A490" s="31"/>
      <c r="B490" s="32"/>
      <c r="C490" s="33"/>
      <c r="D490" s="210" t="s">
        <v>170</v>
      </c>
      <c r="E490" s="33"/>
      <c r="F490" s="211" t="s">
        <v>772</v>
      </c>
      <c r="G490" s="33"/>
      <c r="H490" s="33"/>
      <c r="I490" s="212"/>
      <c r="J490" s="212"/>
      <c r="K490" s="33"/>
      <c r="L490" s="33"/>
      <c r="M490" s="36"/>
      <c r="N490" s="213"/>
      <c r="O490" s="214"/>
      <c r="P490" s="72"/>
      <c r="Q490" s="72"/>
      <c r="R490" s="72"/>
      <c r="S490" s="72"/>
      <c r="T490" s="72"/>
      <c r="U490" s="72"/>
      <c r="V490" s="72"/>
      <c r="W490" s="72"/>
      <c r="X490" s="73"/>
      <c r="Y490" s="31"/>
      <c r="Z490" s="31"/>
      <c r="AA490" s="31"/>
      <c r="AB490" s="31"/>
      <c r="AC490" s="31"/>
      <c r="AD490" s="31"/>
      <c r="AE490" s="31"/>
      <c r="AT490" s="14" t="s">
        <v>170</v>
      </c>
      <c r="AU490" s="14" t="s">
        <v>169</v>
      </c>
    </row>
    <row r="491" spans="1:65" s="12" customFormat="1" ht="22.9" customHeight="1">
      <c r="B491" s="178"/>
      <c r="C491" s="179"/>
      <c r="D491" s="180" t="s">
        <v>72</v>
      </c>
      <c r="E491" s="193" t="s">
        <v>774</v>
      </c>
      <c r="F491" s="193" t="s">
        <v>775</v>
      </c>
      <c r="G491" s="179"/>
      <c r="H491" s="179"/>
      <c r="I491" s="182"/>
      <c r="J491" s="182"/>
      <c r="K491" s="194">
        <f>BK491</f>
        <v>0</v>
      </c>
      <c r="L491" s="179"/>
      <c r="M491" s="184"/>
      <c r="N491" s="185"/>
      <c r="O491" s="186"/>
      <c r="P491" s="186"/>
      <c r="Q491" s="187">
        <f>SUM(Q492:Q529)</f>
        <v>0</v>
      </c>
      <c r="R491" s="187">
        <f>SUM(R492:R529)</f>
        <v>0</v>
      </c>
      <c r="S491" s="186"/>
      <c r="T491" s="188">
        <f>SUM(T492:T529)</f>
        <v>0</v>
      </c>
      <c r="U491" s="186"/>
      <c r="V491" s="188">
        <f>SUM(V492:V529)</f>
        <v>10.18579064</v>
      </c>
      <c r="W491" s="186"/>
      <c r="X491" s="189">
        <f>SUM(X492:X529)</f>
        <v>25.925242000000001</v>
      </c>
      <c r="AR491" s="190" t="s">
        <v>169</v>
      </c>
      <c r="AT491" s="191" t="s">
        <v>72</v>
      </c>
      <c r="AU491" s="191" t="s">
        <v>81</v>
      </c>
      <c r="AY491" s="190" t="s">
        <v>162</v>
      </c>
      <c r="BK491" s="192">
        <f>SUM(BK492:BK529)</f>
        <v>0</v>
      </c>
    </row>
    <row r="492" spans="1:65" s="2" customFormat="1" ht="24.2" customHeight="1">
      <c r="A492" s="31"/>
      <c r="B492" s="32"/>
      <c r="C492" s="195" t="s">
        <v>776</v>
      </c>
      <c r="D492" s="195" t="s">
        <v>164</v>
      </c>
      <c r="E492" s="196" t="s">
        <v>777</v>
      </c>
      <c r="F492" s="197" t="s">
        <v>778</v>
      </c>
      <c r="G492" s="198" t="s">
        <v>232</v>
      </c>
      <c r="H492" s="199">
        <v>70</v>
      </c>
      <c r="I492" s="200"/>
      <c r="J492" s="200"/>
      <c r="K492" s="201">
        <f>ROUND(P492*H492,2)</f>
        <v>0</v>
      </c>
      <c r="L492" s="202"/>
      <c r="M492" s="36"/>
      <c r="N492" s="203" t="s">
        <v>1</v>
      </c>
      <c r="O492" s="204" t="s">
        <v>37</v>
      </c>
      <c r="P492" s="205">
        <f>I492+J492</f>
        <v>0</v>
      </c>
      <c r="Q492" s="205">
        <f>ROUND(I492*H492,2)</f>
        <v>0</v>
      </c>
      <c r="R492" s="205">
        <f>ROUND(J492*H492,2)</f>
        <v>0</v>
      </c>
      <c r="S492" s="72"/>
      <c r="T492" s="206">
        <f>S492*H492</f>
        <v>0</v>
      </c>
      <c r="U492" s="206">
        <v>0</v>
      </c>
      <c r="V492" s="206">
        <f>U492*H492</f>
        <v>0</v>
      </c>
      <c r="W492" s="206">
        <v>8.0000000000000002E-3</v>
      </c>
      <c r="X492" s="207">
        <f>W492*H492</f>
        <v>0.56000000000000005</v>
      </c>
      <c r="Y492" s="31"/>
      <c r="Z492" s="31"/>
      <c r="AA492" s="31"/>
      <c r="AB492" s="31"/>
      <c r="AC492" s="31"/>
      <c r="AD492" s="31"/>
      <c r="AE492" s="31"/>
      <c r="AR492" s="208" t="s">
        <v>193</v>
      </c>
      <c r="AT492" s="208" t="s">
        <v>164</v>
      </c>
      <c r="AU492" s="208" t="s">
        <v>169</v>
      </c>
      <c r="AY492" s="14" t="s">
        <v>162</v>
      </c>
      <c r="BE492" s="209">
        <f>IF(O492="základná",K492,0)</f>
        <v>0</v>
      </c>
      <c r="BF492" s="209">
        <f>IF(O492="znížená",K492,0)</f>
        <v>0</v>
      </c>
      <c r="BG492" s="209">
        <f>IF(O492="zákl. prenesená",K492,0)</f>
        <v>0</v>
      </c>
      <c r="BH492" s="209">
        <f>IF(O492="zníž. prenesená",K492,0)</f>
        <v>0</v>
      </c>
      <c r="BI492" s="209">
        <f>IF(O492="nulová",K492,0)</f>
        <v>0</v>
      </c>
      <c r="BJ492" s="14" t="s">
        <v>169</v>
      </c>
      <c r="BK492" s="209">
        <f>ROUND(P492*H492,2)</f>
        <v>0</v>
      </c>
      <c r="BL492" s="14" t="s">
        <v>193</v>
      </c>
      <c r="BM492" s="208" t="s">
        <v>779</v>
      </c>
    </row>
    <row r="493" spans="1:65" s="2" customFormat="1">
      <c r="A493" s="31"/>
      <c r="B493" s="32"/>
      <c r="C493" s="33"/>
      <c r="D493" s="210" t="s">
        <v>170</v>
      </c>
      <c r="E493" s="33"/>
      <c r="F493" s="211" t="s">
        <v>778</v>
      </c>
      <c r="G493" s="33"/>
      <c r="H493" s="33"/>
      <c r="I493" s="212"/>
      <c r="J493" s="212"/>
      <c r="K493" s="33"/>
      <c r="L493" s="33"/>
      <c r="M493" s="36"/>
      <c r="N493" s="213"/>
      <c r="O493" s="214"/>
      <c r="P493" s="72"/>
      <c r="Q493" s="72"/>
      <c r="R493" s="72"/>
      <c r="S493" s="72"/>
      <c r="T493" s="72"/>
      <c r="U493" s="72"/>
      <c r="V493" s="72"/>
      <c r="W493" s="72"/>
      <c r="X493" s="73"/>
      <c r="Y493" s="31"/>
      <c r="Z493" s="31"/>
      <c r="AA493" s="31"/>
      <c r="AB493" s="31"/>
      <c r="AC493" s="31"/>
      <c r="AD493" s="31"/>
      <c r="AE493" s="31"/>
      <c r="AT493" s="14" t="s">
        <v>170</v>
      </c>
      <c r="AU493" s="14" t="s">
        <v>169</v>
      </c>
    </row>
    <row r="494" spans="1:65" s="2" customFormat="1" ht="24.2" customHeight="1">
      <c r="A494" s="31"/>
      <c r="B494" s="32"/>
      <c r="C494" s="195" t="s">
        <v>465</v>
      </c>
      <c r="D494" s="195" t="s">
        <v>164</v>
      </c>
      <c r="E494" s="196" t="s">
        <v>780</v>
      </c>
      <c r="F494" s="197" t="s">
        <v>781</v>
      </c>
      <c r="G494" s="198" t="s">
        <v>232</v>
      </c>
      <c r="H494" s="199">
        <v>349.3</v>
      </c>
      <c r="I494" s="200"/>
      <c r="J494" s="200"/>
      <c r="K494" s="201">
        <f>ROUND(P494*H494,2)</f>
        <v>0</v>
      </c>
      <c r="L494" s="202"/>
      <c r="M494" s="36"/>
      <c r="N494" s="203" t="s">
        <v>1</v>
      </c>
      <c r="O494" s="204" t="s">
        <v>37</v>
      </c>
      <c r="P494" s="205">
        <f>I494+J494</f>
        <v>0</v>
      </c>
      <c r="Q494" s="205">
        <f>ROUND(I494*H494,2)</f>
        <v>0</v>
      </c>
      <c r="R494" s="205">
        <f>ROUND(J494*H494,2)</f>
        <v>0</v>
      </c>
      <c r="S494" s="72"/>
      <c r="T494" s="206">
        <f>S494*H494</f>
        <v>0</v>
      </c>
      <c r="U494" s="206">
        <v>0</v>
      </c>
      <c r="V494" s="206">
        <f>U494*H494</f>
        <v>0</v>
      </c>
      <c r="W494" s="206">
        <v>1.4E-2</v>
      </c>
      <c r="X494" s="207">
        <f>W494*H494</f>
        <v>4.8902000000000001</v>
      </c>
      <c r="Y494" s="31"/>
      <c r="Z494" s="31"/>
      <c r="AA494" s="31"/>
      <c r="AB494" s="31"/>
      <c r="AC494" s="31"/>
      <c r="AD494" s="31"/>
      <c r="AE494" s="31"/>
      <c r="AR494" s="208" t="s">
        <v>193</v>
      </c>
      <c r="AT494" s="208" t="s">
        <v>164</v>
      </c>
      <c r="AU494" s="208" t="s">
        <v>169</v>
      </c>
      <c r="AY494" s="14" t="s">
        <v>162</v>
      </c>
      <c r="BE494" s="209">
        <f>IF(O494="základná",K494,0)</f>
        <v>0</v>
      </c>
      <c r="BF494" s="209">
        <f>IF(O494="znížená",K494,0)</f>
        <v>0</v>
      </c>
      <c r="BG494" s="209">
        <f>IF(O494="zákl. prenesená",K494,0)</f>
        <v>0</v>
      </c>
      <c r="BH494" s="209">
        <f>IF(O494="zníž. prenesená",K494,0)</f>
        <v>0</v>
      </c>
      <c r="BI494" s="209">
        <f>IF(O494="nulová",K494,0)</f>
        <v>0</v>
      </c>
      <c r="BJ494" s="14" t="s">
        <v>169</v>
      </c>
      <c r="BK494" s="209">
        <f>ROUND(P494*H494,2)</f>
        <v>0</v>
      </c>
      <c r="BL494" s="14" t="s">
        <v>193</v>
      </c>
      <c r="BM494" s="208" t="s">
        <v>782</v>
      </c>
    </row>
    <row r="495" spans="1:65" s="2" customFormat="1" ht="19.5">
      <c r="A495" s="31"/>
      <c r="B495" s="32"/>
      <c r="C495" s="33"/>
      <c r="D495" s="210" t="s">
        <v>170</v>
      </c>
      <c r="E495" s="33"/>
      <c r="F495" s="211" t="s">
        <v>781</v>
      </c>
      <c r="G495" s="33"/>
      <c r="H495" s="33"/>
      <c r="I495" s="212"/>
      <c r="J495" s="212"/>
      <c r="K495" s="33"/>
      <c r="L495" s="33"/>
      <c r="M495" s="36"/>
      <c r="N495" s="213"/>
      <c r="O495" s="214"/>
      <c r="P495" s="72"/>
      <c r="Q495" s="72"/>
      <c r="R495" s="72"/>
      <c r="S495" s="72"/>
      <c r="T495" s="72"/>
      <c r="U495" s="72"/>
      <c r="V495" s="72"/>
      <c r="W495" s="72"/>
      <c r="X495" s="73"/>
      <c r="Y495" s="31"/>
      <c r="Z495" s="31"/>
      <c r="AA495" s="31"/>
      <c r="AB495" s="31"/>
      <c r="AC495" s="31"/>
      <c r="AD495" s="31"/>
      <c r="AE495" s="31"/>
      <c r="AT495" s="14" t="s">
        <v>170</v>
      </c>
      <c r="AU495" s="14" t="s">
        <v>169</v>
      </c>
    </row>
    <row r="496" spans="1:65" s="2" customFormat="1" ht="24.2" customHeight="1">
      <c r="A496" s="31"/>
      <c r="B496" s="32"/>
      <c r="C496" s="195" t="s">
        <v>783</v>
      </c>
      <c r="D496" s="195" t="s">
        <v>164</v>
      </c>
      <c r="E496" s="196" t="s">
        <v>784</v>
      </c>
      <c r="F496" s="197" t="s">
        <v>785</v>
      </c>
      <c r="G496" s="198" t="s">
        <v>232</v>
      </c>
      <c r="H496" s="199">
        <v>171</v>
      </c>
      <c r="I496" s="200"/>
      <c r="J496" s="200"/>
      <c r="K496" s="201">
        <f>ROUND(P496*H496,2)</f>
        <v>0</v>
      </c>
      <c r="L496" s="202"/>
      <c r="M496" s="36"/>
      <c r="N496" s="203" t="s">
        <v>1</v>
      </c>
      <c r="O496" s="204" t="s">
        <v>37</v>
      </c>
      <c r="P496" s="205">
        <f>I496+J496</f>
        <v>0</v>
      </c>
      <c r="Q496" s="205">
        <f>ROUND(I496*H496,2)</f>
        <v>0</v>
      </c>
      <c r="R496" s="205">
        <f>ROUND(J496*H496,2)</f>
        <v>0</v>
      </c>
      <c r="S496" s="72"/>
      <c r="T496" s="206">
        <f>S496*H496</f>
        <v>0</v>
      </c>
      <c r="U496" s="206">
        <v>0</v>
      </c>
      <c r="V496" s="206">
        <f>U496*H496</f>
        <v>0</v>
      </c>
      <c r="W496" s="206">
        <v>2.4E-2</v>
      </c>
      <c r="X496" s="207">
        <f>W496*H496</f>
        <v>4.1040000000000001</v>
      </c>
      <c r="Y496" s="31"/>
      <c r="Z496" s="31"/>
      <c r="AA496" s="31"/>
      <c r="AB496" s="31"/>
      <c r="AC496" s="31"/>
      <c r="AD496" s="31"/>
      <c r="AE496" s="31"/>
      <c r="AR496" s="208" t="s">
        <v>193</v>
      </c>
      <c r="AT496" s="208" t="s">
        <v>164</v>
      </c>
      <c r="AU496" s="208" t="s">
        <v>169</v>
      </c>
      <c r="AY496" s="14" t="s">
        <v>162</v>
      </c>
      <c r="BE496" s="209">
        <f>IF(O496="základná",K496,0)</f>
        <v>0</v>
      </c>
      <c r="BF496" s="209">
        <f>IF(O496="znížená",K496,0)</f>
        <v>0</v>
      </c>
      <c r="BG496" s="209">
        <f>IF(O496="zákl. prenesená",K496,0)</f>
        <v>0</v>
      </c>
      <c r="BH496" s="209">
        <f>IF(O496="zníž. prenesená",K496,0)</f>
        <v>0</v>
      </c>
      <c r="BI496" s="209">
        <f>IF(O496="nulová",K496,0)</f>
        <v>0</v>
      </c>
      <c r="BJ496" s="14" t="s">
        <v>169</v>
      </c>
      <c r="BK496" s="209">
        <f>ROUND(P496*H496,2)</f>
        <v>0</v>
      </c>
      <c r="BL496" s="14" t="s">
        <v>193</v>
      </c>
      <c r="BM496" s="208" t="s">
        <v>786</v>
      </c>
    </row>
    <row r="497" spans="1:65" s="2" customFormat="1" ht="19.5">
      <c r="A497" s="31"/>
      <c r="B497" s="32"/>
      <c r="C497" s="33"/>
      <c r="D497" s="210" t="s">
        <v>170</v>
      </c>
      <c r="E497" s="33"/>
      <c r="F497" s="211" t="s">
        <v>785</v>
      </c>
      <c r="G497" s="33"/>
      <c r="H497" s="33"/>
      <c r="I497" s="212"/>
      <c r="J497" s="212"/>
      <c r="K497" s="33"/>
      <c r="L497" s="33"/>
      <c r="M497" s="36"/>
      <c r="N497" s="213"/>
      <c r="O497" s="214"/>
      <c r="P497" s="72"/>
      <c r="Q497" s="72"/>
      <c r="R497" s="72"/>
      <c r="S497" s="72"/>
      <c r="T497" s="72"/>
      <c r="U497" s="72"/>
      <c r="V497" s="72"/>
      <c r="W497" s="72"/>
      <c r="X497" s="73"/>
      <c r="Y497" s="31"/>
      <c r="Z497" s="31"/>
      <c r="AA497" s="31"/>
      <c r="AB497" s="31"/>
      <c r="AC497" s="31"/>
      <c r="AD497" s="31"/>
      <c r="AE497" s="31"/>
      <c r="AT497" s="14" t="s">
        <v>170</v>
      </c>
      <c r="AU497" s="14" t="s">
        <v>169</v>
      </c>
    </row>
    <row r="498" spans="1:65" s="2" customFormat="1" ht="21.75" customHeight="1">
      <c r="A498" s="31"/>
      <c r="B498" s="32"/>
      <c r="C498" s="195" t="s">
        <v>469</v>
      </c>
      <c r="D498" s="195" t="s">
        <v>164</v>
      </c>
      <c r="E498" s="196" t="s">
        <v>787</v>
      </c>
      <c r="F498" s="197" t="s">
        <v>788</v>
      </c>
      <c r="G498" s="198" t="s">
        <v>232</v>
      </c>
      <c r="H498" s="199">
        <v>133</v>
      </c>
      <c r="I498" s="200"/>
      <c r="J498" s="200"/>
      <c r="K498" s="201">
        <f>ROUND(P498*H498,2)</f>
        <v>0</v>
      </c>
      <c r="L498" s="202"/>
      <c r="M498" s="36"/>
      <c r="N498" s="203" t="s">
        <v>1</v>
      </c>
      <c r="O498" s="204" t="s">
        <v>37</v>
      </c>
      <c r="P498" s="205">
        <f>I498+J498</f>
        <v>0</v>
      </c>
      <c r="Q498" s="205">
        <f>ROUND(I498*H498,2)</f>
        <v>0</v>
      </c>
      <c r="R498" s="205">
        <f>ROUND(J498*H498,2)</f>
        <v>0</v>
      </c>
      <c r="S498" s="72"/>
      <c r="T498" s="206">
        <f>S498*H498</f>
        <v>0</v>
      </c>
      <c r="U498" s="206">
        <v>2.5999999999999998E-4</v>
      </c>
      <c r="V498" s="206">
        <f>U498*H498</f>
        <v>3.458E-2</v>
      </c>
      <c r="W498" s="206">
        <v>0</v>
      </c>
      <c r="X498" s="207">
        <f>W498*H498</f>
        <v>0</v>
      </c>
      <c r="Y498" s="31"/>
      <c r="Z498" s="31"/>
      <c r="AA498" s="31"/>
      <c r="AB498" s="31"/>
      <c r="AC498" s="31"/>
      <c r="AD498" s="31"/>
      <c r="AE498" s="31"/>
      <c r="AR498" s="208" t="s">
        <v>193</v>
      </c>
      <c r="AT498" s="208" t="s">
        <v>164</v>
      </c>
      <c r="AU498" s="208" t="s">
        <v>169</v>
      </c>
      <c r="AY498" s="14" t="s">
        <v>162</v>
      </c>
      <c r="BE498" s="209">
        <f>IF(O498="základná",K498,0)</f>
        <v>0</v>
      </c>
      <c r="BF498" s="209">
        <f>IF(O498="znížená",K498,0)</f>
        <v>0</v>
      </c>
      <c r="BG498" s="209">
        <f>IF(O498="zákl. prenesená",K498,0)</f>
        <v>0</v>
      </c>
      <c r="BH498" s="209">
        <f>IF(O498="zníž. prenesená",K498,0)</f>
        <v>0</v>
      </c>
      <c r="BI498" s="209">
        <f>IF(O498="nulová",K498,0)</f>
        <v>0</v>
      </c>
      <c r="BJ498" s="14" t="s">
        <v>169</v>
      </c>
      <c r="BK498" s="209">
        <f>ROUND(P498*H498,2)</f>
        <v>0</v>
      </c>
      <c r="BL498" s="14" t="s">
        <v>193</v>
      </c>
      <c r="BM498" s="208" t="s">
        <v>789</v>
      </c>
    </row>
    <row r="499" spans="1:65" s="2" customFormat="1">
      <c r="A499" s="31"/>
      <c r="B499" s="32"/>
      <c r="C499" s="33"/>
      <c r="D499" s="210" t="s">
        <v>170</v>
      </c>
      <c r="E499" s="33"/>
      <c r="F499" s="211" t="s">
        <v>788</v>
      </c>
      <c r="G499" s="33"/>
      <c r="H499" s="33"/>
      <c r="I499" s="212"/>
      <c r="J499" s="212"/>
      <c r="K499" s="33"/>
      <c r="L499" s="33"/>
      <c r="M499" s="36"/>
      <c r="N499" s="213"/>
      <c r="O499" s="214"/>
      <c r="P499" s="72"/>
      <c r="Q499" s="72"/>
      <c r="R499" s="72"/>
      <c r="S499" s="72"/>
      <c r="T499" s="72"/>
      <c r="U499" s="72"/>
      <c r="V499" s="72"/>
      <c r="W499" s="72"/>
      <c r="X499" s="73"/>
      <c r="Y499" s="31"/>
      <c r="Z499" s="31"/>
      <c r="AA499" s="31"/>
      <c r="AB499" s="31"/>
      <c r="AC499" s="31"/>
      <c r="AD499" s="31"/>
      <c r="AE499" s="31"/>
      <c r="AT499" s="14" t="s">
        <v>170</v>
      </c>
      <c r="AU499" s="14" t="s">
        <v>169</v>
      </c>
    </row>
    <row r="500" spans="1:65" s="2" customFormat="1" ht="24.2" customHeight="1">
      <c r="A500" s="31"/>
      <c r="B500" s="32"/>
      <c r="C500" s="195" t="s">
        <v>790</v>
      </c>
      <c r="D500" s="195" t="s">
        <v>164</v>
      </c>
      <c r="E500" s="196" t="s">
        <v>791</v>
      </c>
      <c r="F500" s="197" t="s">
        <v>792</v>
      </c>
      <c r="G500" s="198" t="s">
        <v>232</v>
      </c>
      <c r="H500" s="199">
        <v>213</v>
      </c>
      <c r="I500" s="200"/>
      <c r="J500" s="200"/>
      <c r="K500" s="201">
        <f>ROUND(P500*H500,2)</f>
        <v>0</v>
      </c>
      <c r="L500" s="202"/>
      <c r="M500" s="36"/>
      <c r="N500" s="203" t="s">
        <v>1</v>
      </c>
      <c r="O500" s="204" t="s">
        <v>37</v>
      </c>
      <c r="P500" s="205">
        <f>I500+J500</f>
        <v>0</v>
      </c>
      <c r="Q500" s="205">
        <f>ROUND(I500*H500,2)</f>
        <v>0</v>
      </c>
      <c r="R500" s="205">
        <f>ROUND(J500*H500,2)</f>
        <v>0</v>
      </c>
      <c r="S500" s="72"/>
      <c r="T500" s="206">
        <f>S500*H500</f>
        <v>0</v>
      </c>
      <c r="U500" s="206">
        <v>2.5999999999999998E-4</v>
      </c>
      <c r="V500" s="206">
        <f>U500*H500</f>
        <v>5.5379999999999992E-2</v>
      </c>
      <c r="W500" s="206">
        <v>0</v>
      </c>
      <c r="X500" s="207">
        <f>W500*H500</f>
        <v>0</v>
      </c>
      <c r="Y500" s="31"/>
      <c r="Z500" s="31"/>
      <c r="AA500" s="31"/>
      <c r="AB500" s="31"/>
      <c r="AC500" s="31"/>
      <c r="AD500" s="31"/>
      <c r="AE500" s="31"/>
      <c r="AR500" s="208" t="s">
        <v>193</v>
      </c>
      <c r="AT500" s="208" t="s">
        <v>164</v>
      </c>
      <c r="AU500" s="208" t="s">
        <v>169</v>
      </c>
      <c r="AY500" s="14" t="s">
        <v>162</v>
      </c>
      <c r="BE500" s="209">
        <f>IF(O500="základná",K500,0)</f>
        <v>0</v>
      </c>
      <c r="BF500" s="209">
        <f>IF(O500="znížená",K500,0)</f>
        <v>0</v>
      </c>
      <c r="BG500" s="209">
        <f>IF(O500="zákl. prenesená",K500,0)</f>
        <v>0</v>
      </c>
      <c r="BH500" s="209">
        <f>IF(O500="zníž. prenesená",K500,0)</f>
        <v>0</v>
      </c>
      <c r="BI500" s="209">
        <f>IF(O500="nulová",K500,0)</f>
        <v>0</v>
      </c>
      <c r="BJ500" s="14" t="s">
        <v>169</v>
      </c>
      <c r="BK500" s="209">
        <f>ROUND(P500*H500,2)</f>
        <v>0</v>
      </c>
      <c r="BL500" s="14" t="s">
        <v>193</v>
      </c>
      <c r="BM500" s="208" t="s">
        <v>793</v>
      </c>
    </row>
    <row r="501" spans="1:65" s="2" customFormat="1">
      <c r="A501" s="31"/>
      <c r="B501" s="32"/>
      <c r="C501" s="33"/>
      <c r="D501" s="210" t="s">
        <v>170</v>
      </c>
      <c r="E501" s="33"/>
      <c r="F501" s="211" t="s">
        <v>792</v>
      </c>
      <c r="G501" s="33"/>
      <c r="H501" s="33"/>
      <c r="I501" s="212"/>
      <c r="J501" s="212"/>
      <c r="K501" s="33"/>
      <c r="L501" s="33"/>
      <c r="M501" s="36"/>
      <c r="N501" s="213"/>
      <c r="O501" s="214"/>
      <c r="P501" s="72"/>
      <c r="Q501" s="72"/>
      <c r="R501" s="72"/>
      <c r="S501" s="72"/>
      <c r="T501" s="72"/>
      <c r="U501" s="72"/>
      <c r="V501" s="72"/>
      <c r="W501" s="72"/>
      <c r="X501" s="73"/>
      <c r="Y501" s="31"/>
      <c r="Z501" s="31"/>
      <c r="AA501" s="31"/>
      <c r="AB501" s="31"/>
      <c r="AC501" s="31"/>
      <c r="AD501" s="31"/>
      <c r="AE501" s="31"/>
      <c r="AT501" s="14" t="s">
        <v>170</v>
      </c>
      <c r="AU501" s="14" t="s">
        <v>169</v>
      </c>
    </row>
    <row r="502" spans="1:65" s="2" customFormat="1" ht="24.2" customHeight="1">
      <c r="A502" s="31"/>
      <c r="B502" s="32"/>
      <c r="C502" s="195" t="s">
        <v>472</v>
      </c>
      <c r="D502" s="195" t="s">
        <v>164</v>
      </c>
      <c r="E502" s="196" t="s">
        <v>794</v>
      </c>
      <c r="F502" s="197" t="s">
        <v>795</v>
      </c>
      <c r="G502" s="198" t="s">
        <v>232</v>
      </c>
      <c r="H502" s="199">
        <v>87.5</v>
      </c>
      <c r="I502" s="200"/>
      <c r="J502" s="200"/>
      <c r="K502" s="201">
        <f>ROUND(P502*H502,2)</f>
        <v>0</v>
      </c>
      <c r="L502" s="202"/>
      <c r="M502" s="36"/>
      <c r="N502" s="203" t="s">
        <v>1</v>
      </c>
      <c r="O502" s="204" t="s">
        <v>37</v>
      </c>
      <c r="P502" s="205">
        <f>I502+J502</f>
        <v>0</v>
      </c>
      <c r="Q502" s="205">
        <f>ROUND(I502*H502,2)</f>
        <v>0</v>
      </c>
      <c r="R502" s="205">
        <f>ROUND(J502*H502,2)</f>
        <v>0</v>
      </c>
      <c r="S502" s="72"/>
      <c r="T502" s="206">
        <f>S502*H502</f>
        <v>0</v>
      </c>
      <c r="U502" s="206">
        <v>2.5999999999999998E-4</v>
      </c>
      <c r="V502" s="206">
        <f>U502*H502</f>
        <v>2.2749999999999999E-2</v>
      </c>
      <c r="W502" s="206">
        <v>0</v>
      </c>
      <c r="X502" s="207">
        <f>W502*H502</f>
        <v>0</v>
      </c>
      <c r="Y502" s="31"/>
      <c r="Z502" s="31"/>
      <c r="AA502" s="31"/>
      <c r="AB502" s="31"/>
      <c r="AC502" s="31"/>
      <c r="AD502" s="31"/>
      <c r="AE502" s="31"/>
      <c r="AR502" s="208" t="s">
        <v>193</v>
      </c>
      <c r="AT502" s="208" t="s">
        <v>164</v>
      </c>
      <c r="AU502" s="208" t="s">
        <v>169</v>
      </c>
      <c r="AY502" s="14" t="s">
        <v>162</v>
      </c>
      <c r="BE502" s="209">
        <f>IF(O502="základná",K502,0)</f>
        <v>0</v>
      </c>
      <c r="BF502" s="209">
        <f>IF(O502="znížená",K502,0)</f>
        <v>0</v>
      </c>
      <c r="BG502" s="209">
        <f>IF(O502="zákl. prenesená",K502,0)</f>
        <v>0</v>
      </c>
      <c r="BH502" s="209">
        <f>IF(O502="zníž. prenesená",K502,0)</f>
        <v>0</v>
      </c>
      <c r="BI502" s="209">
        <f>IF(O502="nulová",K502,0)</f>
        <v>0</v>
      </c>
      <c r="BJ502" s="14" t="s">
        <v>169</v>
      </c>
      <c r="BK502" s="209">
        <f>ROUND(P502*H502,2)</f>
        <v>0</v>
      </c>
      <c r="BL502" s="14" t="s">
        <v>193</v>
      </c>
      <c r="BM502" s="208" t="s">
        <v>796</v>
      </c>
    </row>
    <row r="503" spans="1:65" s="2" customFormat="1">
      <c r="A503" s="31"/>
      <c r="B503" s="32"/>
      <c r="C503" s="33"/>
      <c r="D503" s="210" t="s">
        <v>170</v>
      </c>
      <c r="E503" s="33"/>
      <c r="F503" s="211" t="s">
        <v>795</v>
      </c>
      <c r="G503" s="33"/>
      <c r="H503" s="33"/>
      <c r="I503" s="212"/>
      <c r="J503" s="212"/>
      <c r="K503" s="33"/>
      <c r="L503" s="33"/>
      <c r="M503" s="36"/>
      <c r="N503" s="213"/>
      <c r="O503" s="214"/>
      <c r="P503" s="72"/>
      <c r="Q503" s="72"/>
      <c r="R503" s="72"/>
      <c r="S503" s="72"/>
      <c r="T503" s="72"/>
      <c r="U503" s="72"/>
      <c r="V503" s="72"/>
      <c r="W503" s="72"/>
      <c r="X503" s="73"/>
      <c r="Y503" s="31"/>
      <c r="Z503" s="31"/>
      <c r="AA503" s="31"/>
      <c r="AB503" s="31"/>
      <c r="AC503" s="31"/>
      <c r="AD503" s="31"/>
      <c r="AE503" s="31"/>
      <c r="AT503" s="14" t="s">
        <v>170</v>
      </c>
      <c r="AU503" s="14" t="s">
        <v>169</v>
      </c>
    </row>
    <row r="504" spans="1:65" s="2" customFormat="1" ht="24.2" customHeight="1">
      <c r="A504" s="31"/>
      <c r="B504" s="32"/>
      <c r="C504" s="195" t="s">
        <v>797</v>
      </c>
      <c r="D504" s="195" t="s">
        <v>164</v>
      </c>
      <c r="E504" s="196" t="s">
        <v>798</v>
      </c>
      <c r="F504" s="197" t="s">
        <v>799</v>
      </c>
      <c r="G504" s="198" t="s">
        <v>232</v>
      </c>
      <c r="H504" s="199">
        <v>182</v>
      </c>
      <c r="I504" s="200"/>
      <c r="J504" s="200"/>
      <c r="K504" s="201">
        <f>ROUND(P504*H504,2)</f>
        <v>0</v>
      </c>
      <c r="L504" s="202"/>
      <c r="M504" s="36"/>
      <c r="N504" s="203" t="s">
        <v>1</v>
      </c>
      <c r="O504" s="204" t="s">
        <v>37</v>
      </c>
      <c r="P504" s="205">
        <f>I504+J504</f>
        <v>0</v>
      </c>
      <c r="Q504" s="205">
        <f>ROUND(I504*H504,2)</f>
        <v>0</v>
      </c>
      <c r="R504" s="205">
        <f>ROUND(J504*H504,2)</f>
        <v>0</v>
      </c>
      <c r="S504" s="72"/>
      <c r="T504" s="206">
        <f>S504*H504</f>
        <v>0</v>
      </c>
      <c r="U504" s="206">
        <v>2.5999999999999998E-4</v>
      </c>
      <c r="V504" s="206">
        <f>U504*H504</f>
        <v>4.7319999999999994E-2</v>
      </c>
      <c r="W504" s="206">
        <v>0</v>
      </c>
      <c r="X504" s="207">
        <f>W504*H504</f>
        <v>0</v>
      </c>
      <c r="Y504" s="31"/>
      <c r="Z504" s="31"/>
      <c r="AA504" s="31"/>
      <c r="AB504" s="31"/>
      <c r="AC504" s="31"/>
      <c r="AD504" s="31"/>
      <c r="AE504" s="31"/>
      <c r="AR504" s="208" t="s">
        <v>193</v>
      </c>
      <c r="AT504" s="208" t="s">
        <v>164</v>
      </c>
      <c r="AU504" s="208" t="s">
        <v>169</v>
      </c>
      <c r="AY504" s="14" t="s">
        <v>162</v>
      </c>
      <c r="BE504" s="209">
        <f>IF(O504="základná",K504,0)</f>
        <v>0</v>
      </c>
      <c r="BF504" s="209">
        <f>IF(O504="znížená",K504,0)</f>
        <v>0</v>
      </c>
      <c r="BG504" s="209">
        <f>IF(O504="zákl. prenesená",K504,0)</f>
        <v>0</v>
      </c>
      <c r="BH504" s="209">
        <f>IF(O504="zníž. prenesená",K504,0)</f>
        <v>0</v>
      </c>
      <c r="BI504" s="209">
        <f>IF(O504="nulová",K504,0)</f>
        <v>0</v>
      </c>
      <c r="BJ504" s="14" t="s">
        <v>169</v>
      </c>
      <c r="BK504" s="209">
        <f>ROUND(P504*H504,2)</f>
        <v>0</v>
      </c>
      <c r="BL504" s="14" t="s">
        <v>193</v>
      </c>
      <c r="BM504" s="208" t="s">
        <v>800</v>
      </c>
    </row>
    <row r="505" spans="1:65" s="2" customFormat="1">
      <c r="A505" s="31"/>
      <c r="B505" s="32"/>
      <c r="C505" s="33"/>
      <c r="D505" s="210" t="s">
        <v>170</v>
      </c>
      <c r="E505" s="33"/>
      <c r="F505" s="211" t="s">
        <v>799</v>
      </c>
      <c r="G505" s="33"/>
      <c r="H505" s="33"/>
      <c r="I505" s="212"/>
      <c r="J505" s="212"/>
      <c r="K505" s="33"/>
      <c r="L505" s="33"/>
      <c r="M505" s="36"/>
      <c r="N505" s="213"/>
      <c r="O505" s="214"/>
      <c r="P505" s="72"/>
      <c r="Q505" s="72"/>
      <c r="R505" s="72"/>
      <c r="S505" s="72"/>
      <c r="T505" s="72"/>
      <c r="U505" s="72"/>
      <c r="V505" s="72"/>
      <c r="W505" s="72"/>
      <c r="X505" s="73"/>
      <c r="Y505" s="31"/>
      <c r="Z505" s="31"/>
      <c r="AA505" s="31"/>
      <c r="AB505" s="31"/>
      <c r="AC505" s="31"/>
      <c r="AD505" s="31"/>
      <c r="AE505" s="31"/>
      <c r="AT505" s="14" t="s">
        <v>170</v>
      </c>
      <c r="AU505" s="14" t="s">
        <v>169</v>
      </c>
    </row>
    <row r="506" spans="1:65" s="2" customFormat="1" ht="24.2" customHeight="1">
      <c r="A506" s="31"/>
      <c r="B506" s="32"/>
      <c r="C506" s="195" t="s">
        <v>476</v>
      </c>
      <c r="D506" s="195" t="s">
        <v>164</v>
      </c>
      <c r="E506" s="196" t="s">
        <v>801</v>
      </c>
      <c r="F506" s="197" t="s">
        <v>802</v>
      </c>
      <c r="G506" s="198" t="s">
        <v>232</v>
      </c>
      <c r="H506" s="199">
        <v>10.5</v>
      </c>
      <c r="I506" s="200"/>
      <c r="J506" s="200"/>
      <c r="K506" s="201">
        <f>ROUND(P506*H506,2)</f>
        <v>0</v>
      </c>
      <c r="L506" s="202"/>
      <c r="M506" s="36"/>
      <c r="N506" s="203" t="s">
        <v>1</v>
      </c>
      <c r="O506" s="204" t="s">
        <v>37</v>
      </c>
      <c r="P506" s="205">
        <f>I506+J506</f>
        <v>0</v>
      </c>
      <c r="Q506" s="205">
        <f>ROUND(I506*H506,2)</f>
        <v>0</v>
      </c>
      <c r="R506" s="205">
        <f>ROUND(J506*H506,2)</f>
        <v>0</v>
      </c>
      <c r="S506" s="72"/>
      <c r="T506" s="206">
        <f>S506*H506</f>
        <v>0</v>
      </c>
      <c r="U506" s="206">
        <v>2.5999999999999998E-4</v>
      </c>
      <c r="V506" s="206">
        <f>U506*H506</f>
        <v>2.7299999999999998E-3</v>
      </c>
      <c r="W506" s="206">
        <v>0</v>
      </c>
      <c r="X506" s="207">
        <f>W506*H506</f>
        <v>0</v>
      </c>
      <c r="Y506" s="31"/>
      <c r="Z506" s="31"/>
      <c r="AA506" s="31"/>
      <c r="AB506" s="31"/>
      <c r="AC506" s="31"/>
      <c r="AD506" s="31"/>
      <c r="AE506" s="31"/>
      <c r="AR506" s="208" t="s">
        <v>193</v>
      </c>
      <c r="AT506" s="208" t="s">
        <v>164</v>
      </c>
      <c r="AU506" s="208" t="s">
        <v>169</v>
      </c>
      <c r="AY506" s="14" t="s">
        <v>162</v>
      </c>
      <c r="BE506" s="209">
        <f>IF(O506="základná",K506,0)</f>
        <v>0</v>
      </c>
      <c r="BF506" s="209">
        <f>IF(O506="znížená",K506,0)</f>
        <v>0</v>
      </c>
      <c r="BG506" s="209">
        <f>IF(O506="zákl. prenesená",K506,0)</f>
        <v>0</v>
      </c>
      <c r="BH506" s="209">
        <f>IF(O506="zníž. prenesená",K506,0)</f>
        <v>0</v>
      </c>
      <c r="BI506" s="209">
        <f>IF(O506="nulová",K506,0)</f>
        <v>0</v>
      </c>
      <c r="BJ506" s="14" t="s">
        <v>169</v>
      </c>
      <c r="BK506" s="209">
        <f>ROUND(P506*H506,2)</f>
        <v>0</v>
      </c>
      <c r="BL506" s="14" t="s">
        <v>193</v>
      </c>
      <c r="BM506" s="208" t="s">
        <v>803</v>
      </c>
    </row>
    <row r="507" spans="1:65" s="2" customFormat="1">
      <c r="A507" s="31"/>
      <c r="B507" s="32"/>
      <c r="C507" s="33"/>
      <c r="D507" s="210" t="s">
        <v>170</v>
      </c>
      <c r="E507" s="33"/>
      <c r="F507" s="211" t="s">
        <v>802</v>
      </c>
      <c r="G507" s="33"/>
      <c r="H507" s="33"/>
      <c r="I507" s="212"/>
      <c r="J507" s="212"/>
      <c r="K507" s="33"/>
      <c r="L507" s="33"/>
      <c r="M507" s="36"/>
      <c r="N507" s="213"/>
      <c r="O507" s="214"/>
      <c r="P507" s="72"/>
      <c r="Q507" s="72"/>
      <c r="R507" s="72"/>
      <c r="S507" s="72"/>
      <c r="T507" s="72"/>
      <c r="U507" s="72"/>
      <c r="V507" s="72"/>
      <c r="W507" s="72"/>
      <c r="X507" s="73"/>
      <c r="Y507" s="31"/>
      <c r="Z507" s="31"/>
      <c r="AA507" s="31"/>
      <c r="AB507" s="31"/>
      <c r="AC507" s="31"/>
      <c r="AD507" s="31"/>
      <c r="AE507" s="31"/>
      <c r="AT507" s="14" t="s">
        <v>170</v>
      </c>
      <c r="AU507" s="14" t="s">
        <v>169</v>
      </c>
    </row>
    <row r="508" spans="1:65" s="2" customFormat="1" ht="24.2" customHeight="1">
      <c r="A508" s="31"/>
      <c r="B508" s="32"/>
      <c r="C508" s="215" t="s">
        <v>804</v>
      </c>
      <c r="D508" s="215" t="s">
        <v>195</v>
      </c>
      <c r="E508" s="216" t="s">
        <v>805</v>
      </c>
      <c r="F508" s="217" t="s">
        <v>806</v>
      </c>
      <c r="G508" s="218" t="s">
        <v>173</v>
      </c>
      <c r="H508" s="219">
        <v>14.6</v>
      </c>
      <c r="I508" s="220"/>
      <c r="J508" s="221"/>
      <c r="K508" s="222">
        <f>ROUND(P508*H508,2)</f>
        <v>0</v>
      </c>
      <c r="L508" s="221"/>
      <c r="M508" s="223"/>
      <c r="N508" s="224" t="s">
        <v>1</v>
      </c>
      <c r="O508" s="204" t="s">
        <v>37</v>
      </c>
      <c r="P508" s="205">
        <f>I508+J508</f>
        <v>0</v>
      </c>
      <c r="Q508" s="205">
        <f>ROUND(I508*H508,2)</f>
        <v>0</v>
      </c>
      <c r="R508" s="205">
        <f>ROUND(J508*H508,2)</f>
        <v>0</v>
      </c>
      <c r="S508" s="72"/>
      <c r="T508" s="206">
        <f>S508*H508</f>
        <v>0</v>
      </c>
      <c r="U508" s="206">
        <v>0.55000000000000004</v>
      </c>
      <c r="V508" s="206">
        <f>U508*H508</f>
        <v>8.0300000000000011</v>
      </c>
      <c r="W508" s="206">
        <v>0</v>
      </c>
      <c r="X508" s="207">
        <f>W508*H508</f>
        <v>0</v>
      </c>
      <c r="Y508" s="31"/>
      <c r="Z508" s="31"/>
      <c r="AA508" s="31"/>
      <c r="AB508" s="31"/>
      <c r="AC508" s="31"/>
      <c r="AD508" s="31"/>
      <c r="AE508" s="31"/>
      <c r="AR508" s="208" t="s">
        <v>241</v>
      </c>
      <c r="AT508" s="208" t="s">
        <v>195</v>
      </c>
      <c r="AU508" s="208" t="s">
        <v>169</v>
      </c>
      <c r="AY508" s="14" t="s">
        <v>162</v>
      </c>
      <c r="BE508" s="209">
        <f>IF(O508="základná",K508,0)</f>
        <v>0</v>
      </c>
      <c r="BF508" s="209">
        <f>IF(O508="znížená",K508,0)</f>
        <v>0</v>
      </c>
      <c r="BG508" s="209">
        <f>IF(O508="zákl. prenesená",K508,0)</f>
        <v>0</v>
      </c>
      <c r="BH508" s="209">
        <f>IF(O508="zníž. prenesená",K508,0)</f>
        <v>0</v>
      </c>
      <c r="BI508" s="209">
        <f>IF(O508="nulová",K508,0)</f>
        <v>0</v>
      </c>
      <c r="BJ508" s="14" t="s">
        <v>169</v>
      </c>
      <c r="BK508" s="209">
        <f>ROUND(P508*H508,2)</f>
        <v>0</v>
      </c>
      <c r="BL508" s="14" t="s">
        <v>193</v>
      </c>
      <c r="BM508" s="208" t="s">
        <v>807</v>
      </c>
    </row>
    <row r="509" spans="1:65" s="2" customFormat="1">
      <c r="A509" s="31"/>
      <c r="B509" s="32"/>
      <c r="C509" s="33"/>
      <c r="D509" s="210" t="s">
        <v>170</v>
      </c>
      <c r="E509" s="33"/>
      <c r="F509" s="211" t="s">
        <v>806</v>
      </c>
      <c r="G509" s="33"/>
      <c r="H509" s="33"/>
      <c r="I509" s="212"/>
      <c r="J509" s="212"/>
      <c r="K509" s="33"/>
      <c r="L509" s="33"/>
      <c r="M509" s="36"/>
      <c r="N509" s="213"/>
      <c r="O509" s="214"/>
      <c r="P509" s="72"/>
      <c r="Q509" s="72"/>
      <c r="R509" s="72"/>
      <c r="S509" s="72"/>
      <c r="T509" s="72"/>
      <c r="U509" s="72"/>
      <c r="V509" s="72"/>
      <c r="W509" s="72"/>
      <c r="X509" s="73"/>
      <c r="Y509" s="31"/>
      <c r="Z509" s="31"/>
      <c r="AA509" s="31"/>
      <c r="AB509" s="31"/>
      <c r="AC509" s="31"/>
      <c r="AD509" s="31"/>
      <c r="AE509" s="31"/>
      <c r="AT509" s="14" t="s">
        <v>170</v>
      </c>
      <c r="AU509" s="14" t="s">
        <v>169</v>
      </c>
    </row>
    <row r="510" spans="1:65" s="2" customFormat="1" ht="24.2" customHeight="1">
      <c r="A510" s="31"/>
      <c r="B510" s="32"/>
      <c r="C510" s="195" t="s">
        <v>479</v>
      </c>
      <c r="D510" s="195" t="s">
        <v>164</v>
      </c>
      <c r="E510" s="196" t="s">
        <v>808</v>
      </c>
      <c r="F510" s="197" t="s">
        <v>809</v>
      </c>
      <c r="G510" s="198" t="s">
        <v>167</v>
      </c>
      <c r="H510" s="199">
        <v>290</v>
      </c>
      <c r="I510" s="200"/>
      <c r="J510" s="200"/>
      <c r="K510" s="201">
        <f>ROUND(P510*H510,2)</f>
        <v>0</v>
      </c>
      <c r="L510" s="202"/>
      <c r="M510" s="36"/>
      <c r="N510" s="203" t="s">
        <v>1</v>
      </c>
      <c r="O510" s="204" t="s">
        <v>37</v>
      </c>
      <c r="P510" s="205">
        <f>I510+J510</f>
        <v>0</v>
      </c>
      <c r="Q510" s="205">
        <f>ROUND(I510*H510,2)</f>
        <v>0</v>
      </c>
      <c r="R510" s="205">
        <f>ROUND(J510*H510,2)</f>
        <v>0</v>
      </c>
      <c r="S510" s="72"/>
      <c r="T510" s="206">
        <f>S510*H510</f>
        <v>0</v>
      </c>
      <c r="U510" s="206">
        <v>0</v>
      </c>
      <c r="V510" s="206">
        <f>U510*H510</f>
        <v>0</v>
      </c>
      <c r="W510" s="206">
        <v>0</v>
      </c>
      <c r="X510" s="207">
        <f>W510*H510</f>
        <v>0</v>
      </c>
      <c r="Y510" s="31"/>
      <c r="Z510" s="31"/>
      <c r="AA510" s="31"/>
      <c r="AB510" s="31"/>
      <c r="AC510" s="31"/>
      <c r="AD510" s="31"/>
      <c r="AE510" s="31"/>
      <c r="AR510" s="208" t="s">
        <v>193</v>
      </c>
      <c r="AT510" s="208" t="s">
        <v>164</v>
      </c>
      <c r="AU510" s="208" t="s">
        <v>169</v>
      </c>
      <c r="AY510" s="14" t="s">
        <v>162</v>
      </c>
      <c r="BE510" s="209">
        <f>IF(O510="základná",K510,0)</f>
        <v>0</v>
      </c>
      <c r="BF510" s="209">
        <f>IF(O510="znížená",K510,0)</f>
        <v>0</v>
      </c>
      <c r="BG510" s="209">
        <f>IF(O510="zákl. prenesená",K510,0)</f>
        <v>0</v>
      </c>
      <c r="BH510" s="209">
        <f>IF(O510="zníž. prenesená",K510,0)</f>
        <v>0</v>
      </c>
      <c r="BI510" s="209">
        <f>IF(O510="nulová",K510,0)</f>
        <v>0</v>
      </c>
      <c r="BJ510" s="14" t="s">
        <v>169</v>
      </c>
      <c r="BK510" s="209">
        <f>ROUND(P510*H510,2)</f>
        <v>0</v>
      </c>
      <c r="BL510" s="14" t="s">
        <v>193</v>
      </c>
      <c r="BM510" s="208" t="s">
        <v>810</v>
      </c>
    </row>
    <row r="511" spans="1:65" s="2" customFormat="1" ht="19.5">
      <c r="A511" s="31"/>
      <c r="B511" s="32"/>
      <c r="C511" s="33"/>
      <c r="D511" s="210" t="s">
        <v>170</v>
      </c>
      <c r="E511" s="33"/>
      <c r="F511" s="211" t="s">
        <v>809</v>
      </c>
      <c r="G511" s="33"/>
      <c r="H511" s="33"/>
      <c r="I511" s="212"/>
      <c r="J511" s="212"/>
      <c r="K511" s="33"/>
      <c r="L511" s="33"/>
      <c r="M511" s="36"/>
      <c r="N511" s="213"/>
      <c r="O511" s="214"/>
      <c r="P511" s="72"/>
      <c r="Q511" s="72"/>
      <c r="R511" s="72"/>
      <c r="S511" s="72"/>
      <c r="T511" s="72"/>
      <c r="U511" s="72"/>
      <c r="V511" s="72"/>
      <c r="W511" s="72"/>
      <c r="X511" s="73"/>
      <c r="Y511" s="31"/>
      <c r="Z511" s="31"/>
      <c r="AA511" s="31"/>
      <c r="AB511" s="31"/>
      <c r="AC511" s="31"/>
      <c r="AD511" s="31"/>
      <c r="AE511" s="31"/>
      <c r="AT511" s="14" t="s">
        <v>170</v>
      </c>
      <c r="AU511" s="14" t="s">
        <v>169</v>
      </c>
    </row>
    <row r="512" spans="1:65" s="2" customFormat="1" ht="16.5" customHeight="1">
      <c r="A512" s="31"/>
      <c r="B512" s="32"/>
      <c r="C512" s="215" t="s">
        <v>811</v>
      </c>
      <c r="D512" s="215" t="s">
        <v>195</v>
      </c>
      <c r="E512" s="216" t="s">
        <v>812</v>
      </c>
      <c r="F512" s="217" t="s">
        <v>813</v>
      </c>
      <c r="G512" s="218" t="s">
        <v>232</v>
      </c>
      <c r="H512" s="219">
        <v>1160</v>
      </c>
      <c r="I512" s="220"/>
      <c r="J512" s="221"/>
      <c r="K512" s="222">
        <f>ROUND(P512*H512,2)</f>
        <v>0</v>
      </c>
      <c r="L512" s="221"/>
      <c r="M512" s="223"/>
      <c r="N512" s="224" t="s">
        <v>1</v>
      </c>
      <c r="O512" s="204" t="s">
        <v>37</v>
      </c>
      <c r="P512" s="205">
        <f>I512+J512</f>
        <v>0</v>
      </c>
      <c r="Q512" s="205">
        <f>ROUND(I512*H512,2)</f>
        <v>0</v>
      </c>
      <c r="R512" s="205">
        <f>ROUND(J512*H512,2)</f>
        <v>0</v>
      </c>
      <c r="S512" s="72"/>
      <c r="T512" s="206">
        <f>S512*H512</f>
        <v>0</v>
      </c>
      <c r="U512" s="206">
        <v>8.3000000000000001E-4</v>
      </c>
      <c r="V512" s="206">
        <f>U512*H512</f>
        <v>0.96279999999999999</v>
      </c>
      <c r="W512" s="206">
        <v>0</v>
      </c>
      <c r="X512" s="207">
        <f>W512*H512</f>
        <v>0</v>
      </c>
      <c r="Y512" s="31"/>
      <c r="Z512" s="31"/>
      <c r="AA512" s="31"/>
      <c r="AB512" s="31"/>
      <c r="AC512" s="31"/>
      <c r="AD512" s="31"/>
      <c r="AE512" s="31"/>
      <c r="AR512" s="208" t="s">
        <v>241</v>
      </c>
      <c r="AT512" s="208" t="s">
        <v>195</v>
      </c>
      <c r="AU512" s="208" t="s">
        <v>169</v>
      </c>
      <c r="AY512" s="14" t="s">
        <v>162</v>
      </c>
      <c r="BE512" s="209">
        <f>IF(O512="základná",K512,0)</f>
        <v>0</v>
      </c>
      <c r="BF512" s="209">
        <f>IF(O512="znížená",K512,0)</f>
        <v>0</v>
      </c>
      <c r="BG512" s="209">
        <f>IF(O512="zákl. prenesená",K512,0)</f>
        <v>0</v>
      </c>
      <c r="BH512" s="209">
        <f>IF(O512="zníž. prenesená",K512,0)</f>
        <v>0</v>
      </c>
      <c r="BI512" s="209">
        <f>IF(O512="nulová",K512,0)</f>
        <v>0</v>
      </c>
      <c r="BJ512" s="14" t="s">
        <v>169</v>
      </c>
      <c r="BK512" s="209">
        <f>ROUND(P512*H512,2)</f>
        <v>0</v>
      </c>
      <c r="BL512" s="14" t="s">
        <v>193</v>
      </c>
      <c r="BM512" s="208" t="s">
        <v>814</v>
      </c>
    </row>
    <row r="513" spans="1:65" s="2" customFormat="1">
      <c r="A513" s="31"/>
      <c r="B513" s="32"/>
      <c r="C513" s="33"/>
      <c r="D513" s="210" t="s">
        <v>170</v>
      </c>
      <c r="E513" s="33"/>
      <c r="F513" s="211" t="s">
        <v>813</v>
      </c>
      <c r="G513" s="33"/>
      <c r="H513" s="33"/>
      <c r="I513" s="212"/>
      <c r="J513" s="212"/>
      <c r="K513" s="33"/>
      <c r="L513" s="33"/>
      <c r="M513" s="36"/>
      <c r="N513" s="213"/>
      <c r="O513" s="214"/>
      <c r="P513" s="72"/>
      <c r="Q513" s="72"/>
      <c r="R513" s="72"/>
      <c r="S513" s="72"/>
      <c r="T513" s="72"/>
      <c r="U513" s="72"/>
      <c r="V513" s="72"/>
      <c r="W513" s="72"/>
      <c r="X513" s="73"/>
      <c r="Y513" s="31"/>
      <c r="Z513" s="31"/>
      <c r="AA513" s="31"/>
      <c r="AB513" s="31"/>
      <c r="AC513" s="31"/>
      <c r="AD513" s="31"/>
      <c r="AE513" s="31"/>
      <c r="AT513" s="14" t="s">
        <v>170</v>
      </c>
      <c r="AU513" s="14" t="s">
        <v>169</v>
      </c>
    </row>
    <row r="514" spans="1:65" s="2" customFormat="1" ht="16.5" customHeight="1">
      <c r="A514" s="31"/>
      <c r="B514" s="32"/>
      <c r="C514" s="195" t="s">
        <v>483</v>
      </c>
      <c r="D514" s="195" t="s">
        <v>164</v>
      </c>
      <c r="E514" s="196" t="s">
        <v>815</v>
      </c>
      <c r="F514" s="197" t="s">
        <v>816</v>
      </c>
      <c r="G514" s="198" t="s">
        <v>167</v>
      </c>
      <c r="H514" s="199">
        <v>145</v>
      </c>
      <c r="I514" s="200"/>
      <c r="J514" s="200"/>
      <c r="K514" s="201">
        <f>ROUND(P514*H514,2)</f>
        <v>0</v>
      </c>
      <c r="L514" s="202"/>
      <c r="M514" s="36"/>
      <c r="N514" s="203" t="s">
        <v>1</v>
      </c>
      <c r="O514" s="204" t="s">
        <v>37</v>
      </c>
      <c r="P514" s="205">
        <f>I514+J514</f>
        <v>0</v>
      </c>
      <c r="Q514" s="205">
        <f>ROUND(I514*H514,2)</f>
        <v>0</v>
      </c>
      <c r="R514" s="205">
        <f>ROUND(J514*H514,2)</f>
        <v>0</v>
      </c>
      <c r="S514" s="72"/>
      <c r="T514" s="206">
        <f>S514*H514</f>
        <v>0</v>
      </c>
      <c r="U514" s="206">
        <v>0</v>
      </c>
      <c r="V514" s="206">
        <f>U514*H514</f>
        <v>0</v>
      </c>
      <c r="W514" s="206">
        <v>0</v>
      </c>
      <c r="X514" s="207">
        <f>W514*H514</f>
        <v>0</v>
      </c>
      <c r="Y514" s="31"/>
      <c r="Z514" s="31"/>
      <c r="AA514" s="31"/>
      <c r="AB514" s="31"/>
      <c r="AC514" s="31"/>
      <c r="AD514" s="31"/>
      <c r="AE514" s="31"/>
      <c r="AR514" s="208" t="s">
        <v>193</v>
      </c>
      <c r="AT514" s="208" t="s">
        <v>164</v>
      </c>
      <c r="AU514" s="208" t="s">
        <v>169</v>
      </c>
      <c r="AY514" s="14" t="s">
        <v>162</v>
      </c>
      <c r="BE514" s="209">
        <f>IF(O514="základná",K514,0)</f>
        <v>0</v>
      </c>
      <c r="BF514" s="209">
        <f>IF(O514="znížená",K514,0)</f>
        <v>0</v>
      </c>
      <c r="BG514" s="209">
        <f>IF(O514="zákl. prenesená",K514,0)</f>
        <v>0</v>
      </c>
      <c r="BH514" s="209">
        <f>IF(O514="zníž. prenesená",K514,0)</f>
        <v>0</v>
      </c>
      <c r="BI514" s="209">
        <f>IF(O514="nulová",K514,0)</f>
        <v>0</v>
      </c>
      <c r="BJ514" s="14" t="s">
        <v>169</v>
      </c>
      <c r="BK514" s="209">
        <f>ROUND(P514*H514,2)</f>
        <v>0</v>
      </c>
      <c r="BL514" s="14" t="s">
        <v>193</v>
      </c>
      <c r="BM514" s="208" t="s">
        <v>817</v>
      </c>
    </row>
    <row r="515" spans="1:65" s="2" customFormat="1">
      <c r="A515" s="31"/>
      <c r="B515" s="32"/>
      <c r="C515" s="33"/>
      <c r="D515" s="210" t="s">
        <v>170</v>
      </c>
      <c r="E515" s="33"/>
      <c r="F515" s="211" t="s">
        <v>816</v>
      </c>
      <c r="G515" s="33"/>
      <c r="H515" s="33"/>
      <c r="I515" s="212"/>
      <c r="J515" s="212"/>
      <c r="K515" s="33"/>
      <c r="L515" s="33"/>
      <c r="M515" s="36"/>
      <c r="N515" s="213"/>
      <c r="O515" s="214"/>
      <c r="P515" s="72"/>
      <c r="Q515" s="72"/>
      <c r="R515" s="72"/>
      <c r="S515" s="72"/>
      <c r="T515" s="72"/>
      <c r="U515" s="72"/>
      <c r="V515" s="72"/>
      <c r="W515" s="72"/>
      <c r="X515" s="73"/>
      <c r="Y515" s="31"/>
      <c r="Z515" s="31"/>
      <c r="AA515" s="31"/>
      <c r="AB515" s="31"/>
      <c r="AC515" s="31"/>
      <c r="AD515" s="31"/>
      <c r="AE515" s="31"/>
      <c r="AT515" s="14" t="s">
        <v>170</v>
      </c>
      <c r="AU515" s="14" t="s">
        <v>169</v>
      </c>
    </row>
    <row r="516" spans="1:65" s="2" customFormat="1" ht="16.5" customHeight="1">
      <c r="A516" s="31"/>
      <c r="B516" s="32"/>
      <c r="C516" s="215" t="s">
        <v>818</v>
      </c>
      <c r="D516" s="215" t="s">
        <v>195</v>
      </c>
      <c r="E516" s="216" t="s">
        <v>819</v>
      </c>
      <c r="F516" s="217" t="s">
        <v>820</v>
      </c>
      <c r="G516" s="218" t="s">
        <v>232</v>
      </c>
      <c r="H516" s="219">
        <v>580</v>
      </c>
      <c r="I516" s="220"/>
      <c r="J516" s="221"/>
      <c r="K516" s="222">
        <f>ROUND(P516*H516,2)</f>
        <v>0</v>
      </c>
      <c r="L516" s="221"/>
      <c r="M516" s="223"/>
      <c r="N516" s="224" t="s">
        <v>1</v>
      </c>
      <c r="O516" s="204" t="s">
        <v>37</v>
      </c>
      <c r="P516" s="205">
        <f>I516+J516</f>
        <v>0</v>
      </c>
      <c r="Q516" s="205">
        <f>ROUND(I516*H516,2)</f>
        <v>0</v>
      </c>
      <c r="R516" s="205">
        <f>ROUND(J516*H516,2)</f>
        <v>0</v>
      </c>
      <c r="S516" s="72"/>
      <c r="T516" s="206">
        <f>S516*H516</f>
        <v>0</v>
      </c>
      <c r="U516" s="206">
        <v>1.1000000000000001E-3</v>
      </c>
      <c r="V516" s="206">
        <f>U516*H516</f>
        <v>0.63800000000000001</v>
      </c>
      <c r="W516" s="206">
        <v>0</v>
      </c>
      <c r="X516" s="207">
        <f>W516*H516</f>
        <v>0</v>
      </c>
      <c r="Y516" s="31"/>
      <c r="Z516" s="31"/>
      <c r="AA516" s="31"/>
      <c r="AB516" s="31"/>
      <c r="AC516" s="31"/>
      <c r="AD516" s="31"/>
      <c r="AE516" s="31"/>
      <c r="AR516" s="208" t="s">
        <v>241</v>
      </c>
      <c r="AT516" s="208" t="s">
        <v>195</v>
      </c>
      <c r="AU516" s="208" t="s">
        <v>169</v>
      </c>
      <c r="AY516" s="14" t="s">
        <v>162</v>
      </c>
      <c r="BE516" s="209">
        <f>IF(O516="základná",K516,0)</f>
        <v>0</v>
      </c>
      <c r="BF516" s="209">
        <f>IF(O516="znížená",K516,0)</f>
        <v>0</v>
      </c>
      <c r="BG516" s="209">
        <f>IF(O516="zákl. prenesená",K516,0)</f>
        <v>0</v>
      </c>
      <c r="BH516" s="209">
        <f>IF(O516="zníž. prenesená",K516,0)</f>
        <v>0</v>
      </c>
      <c r="BI516" s="209">
        <f>IF(O516="nulová",K516,0)</f>
        <v>0</v>
      </c>
      <c r="BJ516" s="14" t="s">
        <v>169</v>
      </c>
      <c r="BK516" s="209">
        <f>ROUND(P516*H516,2)</f>
        <v>0</v>
      </c>
      <c r="BL516" s="14" t="s">
        <v>193</v>
      </c>
      <c r="BM516" s="208" t="s">
        <v>821</v>
      </c>
    </row>
    <row r="517" spans="1:65" s="2" customFormat="1">
      <c r="A517" s="31"/>
      <c r="B517" s="32"/>
      <c r="C517" s="33"/>
      <c r="D517" s="210" t="s">
        <v>170</v>
      </c>
      <c r="E517" s="33"/>
      <c r="F517" s="211" t="s">
        <v>820</v>
      </c>
      <c r="G517" s="33"/>
      <c r="H517" s="33"/>
      <c r="I517" s="212"/>
      <c r="J517" s="212"/>
      <c r="K517" s="33"/>
      <c r="L517" s="33"/>
      <c r="M517" s="36"/>
      <c r="N517" s="213"/>
      <c r="O517" s="214"/>
      <c r="P517" s="72"/>
      <c r="Q517" s="72"/>
      <c r="R517" s="72"/>
      <c r="S517" s="72"/>
      <c r="T517" s="72"/>
      <c r="U517" s="72"/>
      <c r="V517" s="72"/>
      <c r="W517" s="72"/>
      <c r="X517" s="73"/>
      <c r="Y517" s="31"/>
      <c r="Z517" s="31"/>
      <c r="AA517" s="31"/>
      <c r="AB517" s="31"/>
      <c r="AC517" s="31"/>
      <c r="AD517" s="31"/>
      <c r="AE517" s="31"/>
      <c r="AT517" s="14" t="s">
        <v>170</v>
      </c>
      <c r="AU517" s="14" t="s">
        <v>169</v>
      </c>
    </row>
    <row r="518" spans="1:65" s="2" customFormat="1" ht="16.5" customHeight="1">
      <c r="A518" s="31"/>
      <c r="B518" s="32"/>
      <c r="C518" s="195" t="s">
        <v>486</v>
      </c>
      <c r="D518" s="195" t="s">
        <v>164</v>
      </c>
      <c r="E518" s="196" t="s">
        <v>822</v>
      </c>
      <c r="F518" s="197" t="s">
        <v>823</v>
      </c>
      <c r="G518" s="198" t="s">
        <v>167</v>
      </c>
      <c r="H518" s="199">
        <v>260</v>
      </c>
      <c r="I518" s="200"/>
      <c r="J518" s="200"/>
      <c r="K518" s="201">
        <f>ROUND(P518*H518,2)</f>
        <v>0</v>
      </c>
      <c r="L518" s="202"/>
      <c r="M518" s="36"/>
      <c r="N518" s="203" t="s">
        <v>1</v>
      </c>
      <c r="O518" s="204" t="s">
        <v>37</v>
      </c>
      <c r="P518" s="205">
        <f>I518+J518</f>
        <v>0</v>
      </c>
      <c r="Q518" s="205">
        <f>ROUND(I518*H518,2)</f>
        <v>0</v>
      </c>
      <c r="R518" s="205">
        <f>ROUND(J518*H518,2)</f>
        <v>0</v>
      </c>
      <c r="S518" s="72"/>
      <c r="T518" s="206">
        <f>S518*H518</f>
        <v>0</v>
      </c>
      <c r="U518" s="206">
        <v>0</v>
      </c>
      <c r="V518" s="206">
        <f>U518*H518</f>
        <v>0</v>
      </c>
      <c r="W518" s="206">
        <v>7.0000000000000001E-3</v>
      </c>
      <c r="X518" s="207">
        <f>W518*H518</f>
        <v>1.82</v>
      </c>
      <c r="Y518" s="31"/>
      <c r="Z518" s="31"/>
      <c r="AA518" s="31"/>
      <c r="AB518" s="31"/>
      <c r="AC518" s="31"/>
      <c r="AD518" s="31"/>
      <c r="AE518" s="31"/>
      <c r="AR518" s="208" t="s">
        <v>193</v>
      </c>
      <c r="AT518" s="208" t="s">
        <v>164</v>
      </c>
      <c r="AU518" s="208" t="s">
        <v>169</v>
      </c>
      <c r="AY518" s="14" t="s">
        <v>162</v>
      </c>
      <c r="BE518" s="209">
        <f>IF(O518="základná",K518,0)</f>
        <v>0</v>
      </c>
      <c r="BF518" s="209">
        <f>IF(O518="znížená",K518,0)</f>
        <v>0</v>
      </c>
      <c r="BG518" s="209">
        <f>IF(O518="zákl. prenesená",K518,0)</f>
        <v>0</v>
      </c>
      <c r="BH518" s="209">
        <f>IF(O518="zníž. prenesená",K518,0)</f>
        <v>0</v>
      </c>
      <c r="BI518" s="209">
        <f>IF(O518="nulová",K518,0)</f>
        <v>0</v>
      </c>
      <c r="BJ518" s="14" t="s">
        <v>169</v>
      </c>
      <c r="BK518" s="209">
        <f>ROUND(P518*H518,2)</f>
        <v>0</v>
      </c>
      <c r="BL518" s="14" t="s">
        <v>193</v>
      </c>
      <c r="BM518" s="208" t="s">
        <v>824</v>
      </c>
    </row>
    <row r="519" spans="1:65" s="2" customFormat="1">
      <c r="A519" s="31"/>
      <c r="B519" s="32"/>
      <c r="C519" s="33"/>
      <c r="D519" s="210" t="s">
        <v>170</v>
      </c>
      <c r="E519" s="33"/>
      <c r="F519" s="211" t="s">
        <v>823</v>
      </c>
      <c r="G519" s="33"/>
      <c r="H519" s="33"/>
      <c r="I519" s="212"/>
      <c r="J519" s="212"/>
      <c r="K519" s="33"/>
      <c r="L519" s="33"/>
      <c r="M519" s="36"/>
      <c r="N519" s="213"/>
      <c r="O519" s="214"/>
      <c r="P519" s="72"/>
      <c r="Q519" s="72"/>
      <c r="R519" s="72"/>
      <c r="S519" s="72"/>
      <c r="T519" s="72"/>
      <c r="U519" s="72"/>
      <c r="V519" s="72"/>
      <c r="W519" s="72"/>
      <c r="X519" s="73"/>
      <c r="Y519" s="31"/>
      <c r="Z519" s="31"/>
      <c r="AA519" s="31"/>
      <c r="AB519" s="31"/>
      <c r="AC519" s="31"/>
      <c r="AD519" s="31"/>
      <c r="AE519" s="31"/>
      <c r="AT519" s="14" t="s">
        <v>170</v>
      </c>
      <c r="AU519" s="14" t="s">
        <v>169</v>
      </c>
    </row>
    <row r="520" spans="1:65" s="2" customFormat="1" ht="21.75" customHeight="1">
      <c r="A520" s="31"/>
      <c r="B520" s="32"/>
      <c r="C520" s="195" t="s">
        <v>825</v>
      </c>
      <c r="D520" s="195" t="s">
        <v>164</v>
      </c>
      <c r="E520" s="196" t="s">
        <v>826</v>
      </c>
      <c r="F520" s="197" t="s">
        <v>827</v>
      </c>
      <c r="G520" s="198" t="s">
        <v>173</v>
      </c>
      <c r="H520" s="199">
        <v>18.776</v>
      </c>
      <c r="I520" s="200"/>
      <c r="J520" s="200"/>
      <c r="K520" s="201">
        <f>ROUND(P520*H520,2)</f>
        <v>0</v>
      </c>
      <c r="L520" s="202"/>
      <c r="M520" s="36"/>
      <c r="N520" s="203" t="s">
        <v>1</v>
      </c>
      <c r="O520" s="204" t="s">
        <v>37</v>
      </c>
      <c r="P520" s="205">
        <f>I520+J520</f>
        <v>0</v>
      </c>
      <c r="Q520" s="205">
        <f>ROUND(I520*H520,2)</f>
        <v>0</v>
      </c>
      <c r="R520" s="205">
        <f>ROUND(J520*H520,2)</f>
        <v>0</v>
      </c>
      <c r="S520" s="72"/>
      <c r="T520" s="206">
        <f>S520*H520</f>
        <v>0</v>
      </c>
      <c r="U520" s="206">
        <v>2.0889999999999999E-2</v>
      </c>
      <c r="V520" s="206">
        <f>U520*H520</f>
        <v>0.39223063999999996</v>
      </c>
      <c r="W520" s="206">
        <v>0</v>
      </c>
      <c r="X520" s="207">
        <f>W520*H520</f>
        <v>0</v>
      </c>
      <c r="Y520" s="31"/>
      <c r="Z520" s="31"/>
      <c r="AA520" s="31"/>
      <c r="AB520" s="31"/>
      <c r="AC520" s="31"/>
      <c r="AD520" s="31"/>
      <c r="AE520" s="31"/>
      <c r="AR520" s="208" t="s">
        <v>193</v>
      </c>
      <c r="AT520" s="208" t="s">
        <v>164</v>
      </c>
      <c r="AU520" s="208" t="s">
        <v>169</v>
      </c>
      <c r="AY520" s="14" t="s">
        <v>162</v>
      </c>
      <c r="BE520" s="209">
        <f>IF(O520="základná",K520,0)</f>
        <v>0</v>
      </c>
      <c r="BF520" s="209">
        <f>IF(O520="znížená",K520,0)</f>
        <v>0</v>
      </c>
      <c r="BG520" s="209">
        <f>IF(O520="zákl. prenesená",K520,0)</f>
        <v>0</v>
      </c>
      <c r="BH520" s="209">
        <f>IF(O520="zníž. prenesená",K520,0)</f>
        <v>0</v>
      </c>
      <c r="BI520" s="209">
        <f>IF(O520="nulová",K520,0)</f>
        <v>0</v>
      </c>
      <c r="BJ520" s="14" t="s">
        <v>169</v>
      </c>
      <c r="BK520" s="209">
        <f>ROUND(P520*H520,2)</f>
        <v>0</v>
      </c>
      <c r="BL520" s="14" t="s">
        <v>193</v>
      </c>
      <c r="BM520" s="208" t="s">
        <v>828</v>
      </c>
    </row>
    <row r="521" spans="1:65" s="2" customFormat="1">
      <c r="A521" s="31"/>
      <c r="B521" s="32"/>
      <c r="C521" s="33"/>
      <c r="D521" s="210" t="s">
        <v>170</v>
      </c>
      <c r="E521" s="33"/>
      <c r="F521" s="211" t="s">
        <v>827</v>
      </c>
      <c r="G521" s="33"/>
      <c r="H521" s="33"/>
      <c r="I521" s="212"/>
      <c r="J521" s="212"/>
      <c r="K521" s="33"/>
      <c r="L521" s="33"/>
      <c r="M521" s="36"/>
      <c r="N521" s="213"/>
      <c r="O521" s="214"/>
      <c r="P521" s="72"/>
      <c r="Q521" s="72"/>
      <c r="R521" s="72"/>
      <c r="S521" s="72"/>
      <c r="T521" s="72"/>
      <c r="U521" s="72"/>
      <c r="V521" s="72"/>
      <c r="W521" s="72"/>
      <c r="X521" s="73"/>
      <c r="Y521" s="31"/>
      <c r="Z521" s="31"/>
      <c r="AA521" s="31"/>
      <c r="AB521" s="31"/>
      <c r="AC521" s="31"/>
      <c r="AD521" s="31"/>
      <c r="AE521" s="31"/>
      <c r="AT521" s="14" t="s">
        <v>170</v>
      </c>
      <c r="AU521" s="14" t="s">
        <v>169</v>
      </c>
    </row>
    <row r="522" spans="1:65" s="2" customFormat="1" ht="21.75" customHeight="1">
      <c r="A522" s="31"/>
      <c r="B522" s="32"/>
      <c r="C522" s="195" t="s">
        <v>490</v>
      </c>
      <c r="D522" s="195" t="s">
        <v>164</v>
      </c>
      <c r="E522" s="196" t="s">
        <v>829</v>
      </c>
      <c r="F522" s="197" t="s">
        <v>830</v>
      </c>
      <c r="G522" s="198" t="s">
        <v>167</v>
      </c>
      <c r="H522" s="199">
        <v>224.00299999999999</v>
      </c>
      <c r="I522" s="200"/>
      <c r="J522" s="200"/>
      <c r="K522" s="201">
        <f>ROUND(P522*H522,2)</f>
        <v>0</v>
      </c>
      <c r="L522" s="202"/>
      <c r="M522" s="36"/>
      <c r="N522" s="203" t="s">
        <v>1</v>
      </c>
      <c r="O522" s="204" t="s">
        <v>37</v>
      </c>
      <c r="P522" s="205">
        <f>I522+J522</f>
        <v>0</v>
      </c>
      <c r="Q522" s="205">
        <f>ROUND(I522*H522,2)</f>
        <v>0</v>
      </c>
      <c r="R522" s="205">
        <f>ROUND(J522*H522,2)</f>
        <v>0</v>
      </c>
      <c r="S522" s="72"/>
      <c r="T522" s="206">
        <f>S522*H522</f>
        <v>0</v>
      </c>
      <c r="U522" s="206">
        <v>0</v>
      </c>
      <c r="V522" s="206">
        <f>U522*H522</f>
        <v>0</v>
      </c>
      <c r="W522" s="206">
        <v>1.4E-2</v>
      </c>
      <c r="X522" s="207">
        <f>W522*H522</f>
        <v>3.1360419999999998</v>
      </c>
      <c r="Y522" s="31"/>
      <c r="Z522" s="31"/>
      <c r="AA522" s="31"/>
      <c r="AB522" s="31"/>
      <c r="AC522" s="31"/>
      <c r="AD522" s="31"/>
      <c r="AE522" s="31"/>
      <c r="AR522" s="208" t="s">
        <v>193</v>
      </c>
      <c r="AT522" s="208" t="s">
        <v>164</v>
      </c>
      <c r="AU522" s="208" t="s">
        <v>169</v>
      </c>
      <c r="AY522" s="14" t="s">
        <v>162</v>
      </c>
      <c r="BE522" s="209">
        <f>IF(O522="základná",K522,0)</f>
        <v>0</v>
      </c>
      <c r="BF522" s="209">
        <f>IF(O522="znížená",K522,0)</f>
        <v>0</v>
      </c>
      <c r="BG522" s="209">
        <f>IF(O522="zákl. prenesená",K522,0)</f>
        <v>0</v>
      </c>
      <c r="BH522" s="209">
        <f>IF(O522="zníž. prenesená",K522,0)</f>
        <v>0</v>
      </c>
      <c r="BI522" s="209">
        <f>IF(O522="nulová",K522,0)</f>
        <v>0</v>
      </c>
      <c r="BJ522" s="14" t="s">
        <v>169</v>
      </c>
      <c r="BK522" s="209">
        <f>ROUND(P522*H522,2)</f>
        <v>0</v>
      </c>
      <c r="BL522" s="14" t="s">
        <v>193</v>
      </c>
      <c r="BM522" s="208" t="s">
        <v>831</v>
      </c>
    </row>
    <row r="523" spans="1:65" s="2" customFormat="1">
      <c r="A523" s="31"/>
      <c r="B523" s="32"/>
      <c r="C523" s="33"/>
      <c r="D523" s="210" t="s">
        <v>170</v>
      </c>
      <c r="E523" s="33"/>
      <c r="F523" s="211" t="s">
        <v>830</v>
      </c>
      <c r="G523" s="33"/>
      <c r="H523" s="33"/>
      <c r="I523" s="212"/>
      <c r="J523" s="212"/>
      <c r="K523" s="33"/>
      <c r="L523" s="33"/>
      <c r="M523" s="36"/>
      <c r="N523" s="213"/>
      <c r="O523" s="214"/>
      <c r="P523" s="72"/>
      <c r="Q523" s="72"/>
      <c r="R523" s="72"/>
      <c r="S523" s="72"/>
      <c r="T523" s="72"/>
      <c r="U523" s="72"/>
      <c r="V523" s="72"/>
      <c r="W523" s="72"/>
      <c r="X523" s="73"/>
      <c r="Y523" s="31"/>
      <c r="Z523" s="31"/>
      <c r="AA523" s="31"/>
      <c r="AB523" s="31"/>
      <c r="AC523" s="31"/>
      <c r="AD523" s="31"/>
      <c r="AE523" s="31"/>
      <c r="AT523" s="14" t="s">
        <v>170</v>
      </c>
      <c r="AU523" s="14" t="s">
        <v>169</v>
      </c>
    </row>
    <row r="524" spans="1:65" s="2" customFormat="1" ht="21.75" customHeight="1">
      <c r="A524" s="31"/>
      <c r="B524" s="32"/>
      <c r="C524" s="195" t="s">
        <v>832</v>
      </c>
      <c r="D524" s="195" t="s">
        <v>164</v>
      </c>
      <c r="E524" s="196" t="s">
        <v>833</v>
      </c>
      <c r="F524" s="197" t="s">
        <v>834</v>
      </c>
      <c r="G524" s="198" t="s">
        <v>232</v>
      </c>
      <c r="H524" s="199">
        <v>175</v>
      </c>
      <c r="I524" s="200"/>
      <c r="J524" s="200"/>
      <c r="K524" s="201">
        <f>ROUND(P524*H524,2)</f>
        <v>0</v>
      </c>
      <c r="L524" s="202"/>
      <c r="M524" s="36"/>
      <c r="N524" s="203" t="s">
        <v>1</v>
      </c>
      <c r="O524" s="204" t="s">
        <v>37</v>
      </c>
      <c r="P524" s="205">
        <f>I524+J524</f>
        <v>0</v>
      </c>
      <c r="Q524" s="205">
        <f>ROUND(I524*H524,2)</f>
        <v>0</v>
      </c>
      <c r="R524" s="205">
        <f>ROUND(J524*H524,2)</f>
        <v>0</v>
      </c>
      <c r="S524" s="72"/>
      <c r="T524" s="206">
        <f>S524*H524</f>
        <v>0</v>
      </c>
      <c r="U524" s="206">
        <v>0</v>
      </c>
      <c r="V524" s="206">
        <f>U524*H524</f>
        <v>0</v>
      </c>
      <c r="W524" s="206">
        <v>2.5000000000000001E-2</v>
      </c>
      <c r="X524" s="207">
        <f>W524*H524</f>
        <v>4.375</v>
      </c>
      <c r="Y524" s="31"/>
      <c r="Z524" s="31"/>
      <c r="AA524" s="31"/>
      <c r="AB524" s="31"/>
      <c r="AC524" s="31"/>
      <c r="AD524" s="31"/>
      <c r="AE524" s="31"/>
      <c r="AR524" s="208" t="s">
        <v>193</v>
      </c>
      <c r="AT524" s="208" t="s">
        <v>164</v>
      </c>
      <c r="AU524" s="208" t="s">
        <v>169</v>
      </c>
      <c r="AY524" s="14" t="s">
        <v>162</v>
      </c>
      <c r="BE524" s="209">
        <f>IF(O524="základná",K524,0)</f>
        <v>0</v>
      </c>
      <c r="BF524" s="209">
        <f>IF(O524="znížená",K524,0)</f>
        <v>0</v>
      </c>
      <c r="BG524" s="209">
        <f>IF(O524="zákl. prenesená",K524,0)</f>
        <v>0</v>
      </c>
      <c r="BH524" s="209">
        <f>IF(O524="zníž. prenesená",K524,0)</f>
        <v>0</v>
      </c>
      <c r="BI524" s="209">
        <f>IF(O524="nulová",K524,0)</f>
        <v>0</v>
      </c>
      <c r="BJ524" s="14" t="s">
        <v>169</v>
      </c>
      <c r="BK524" s="209">
        <f>ROUND(P524*H524,2)</f>
        <v>0</v>
      </c>
      <c r="BL524" s="14" t="s">
        <v>193</v>
      </c>
      <c r="BM524" s="208" t="s">
        <v>835</v>
      </c>
    </row>
    <row r="525" spans="1:65" s="2" customFormat="1">
      <c r="A525" s="31"/>
      <c r="B525" s="32"/>
      <c r="C525" s="33"/>
      <c r="D525" s="210" t="s">
        <v>170</v>
      </c>
      <c r="E525" s="33"/>
      <c r="F525" s="211" t="s">
        <v>834</v>
      </c>
      <c r="G525" s="33"/>
      <c r="H525" s="33"/>
      <c r="I525" s="212"/>
      <c r="J525" s="212"/>
      <c r="K525" s="33"/>
      <c r="L525" s="33"/>
      <c r="M525" s="36"/>
      <c r="N525" s="213"/>
      <c r="O525" s="214"/>
      <c r="P525" s="72"/>
      <c r="Q525" s="72"/>
      <c r="R525" s="72"/>
      <c r="S525" s="72"/>
      <c r="T525" s="72"/>
      <c r="U525" s="72"/>
      <c r="V525" s="72"/>
      <c r="W525" s="72"/>
      <c r="X525" s="73"/>
      <c r="Y525" s="31"/>
      <c r="Z525" s="31"/>
      <c r="AA525" s="31"/>
      <c r="AB525" s="31"/>
      <c r="AC525" s="31"/>
      <c r="AD525" s="31"/>
      <c r="AE525" s="31"/>
      <c r="AT525" s="14" t="s">
        <v>170</v>
      </c>
      <c r="AU525" s="14" t="s">
        <v>169</v>
      </c>
    </row>
    <row r="526" spans="1:65" s="2" customFormat="1" ht="21.75" customHeight="1">
      <c r="A526" s="31"/>
      <c r="B526" s="32"/>
      <c r="C526" s="195" t="s">
        <v>493</v>
      </c>
      <c r="D526" s="195" t="s">
        <v>164</v>
      </c>
      <c r="E526" s="196" t="s">
        <v>836</v>
      </c>
      <c r="F526" s="197" t="s">
        <v>837</v>
      </c>
      <c r="G526" s="198" t="s">
        <v>167</v>
      </c>
      <c r="H526" s="199">
        <v>176</v>
      </c>
      <c r="I526" s="200"/>
      <c r="J526" s="200"/>
      <c r="K526" s="201">
        <f>ROUND(P526*H526,2)</f>
        <v>0</v>
      </c>
      <c r="L526" s="202"/>
      <c r="M526" s="36"/>
      <c r="N526" s="203" t="s">
        <v>1</v>
      </c>
      <c r="O526" s="204" t="s">
        <v>37</v>
      </c>
      <c r="P526" s="205">
        <f>I526+J526</f>
        <v>0</v>
      </c>
      <c r="Q526" s="205">
        <f>ROUND(I526*H526,2)</f>
        <v>0</v>
      </c>
      <c r="R526" s="205">
        <f>ROUND(J526*H526,2)</f>
        <v>0</v>
      </c>
      <c r="S526" s="72"/>
      <c r="T526" s="206">
        <f>S526*H526</f>
        <v>0</v>
      </c>
      <c r="U526" s="206">
        <v>0</v>
      </c>
      <c r="V526" s="206">
        <f>U526*H526</f>
        <v>0</v>
      </c>
      <c r="W526" s="206">
        <v>0.04</v>
      </c>
      <c r="X526" s="207">
        <f>W526*H526</f>
        <v>7.04</v>
      </c>
      <c r="Y526" s="31"/>
      <c r="Z526" s="31"/>
      <c r="AA526" s="31"/>
      <c r="AB526" s="31"/>
      <c r="AC526" s="31"/>
      <c r="AD526" s="31"/>
      <c r="AE526" s="31"/>
      <c r="AR526" s="208" t="s">
        <v>193</v>
      </c>
      <c r="AT526" s="208" t="s">
        <v>164</v>
      </c>
      <c r="AU526" s="208" t="s">
        <v>169</v>
      </c>
      <c r="AY526" s="14" t="s">
        <v>162</v>
      </c>
      <c r="BE526" s="209">
        <f>IF(O526="základná",K526,0)</f>
        <v>0</v>
      </c>
      <c r="BF526" s="209">
        <f>IF(O526="znížená",K526,0)</f>
        <v>0</v>
      </c>
      <c r="BG526" s="209">
        <f>IF(O526="zákl. prenesená",K526,0)</f>
        <v>0</v>
      </c>
      <c r="BH526" s="209">
        <f>IF(O526="zníž. prenesená",K526,0)</f>
        <v>0</v>
      </c>
      <c r="BI526" s="209">
        <f>IF(O526="nulová",K526,0)</f>
        <v>0</v>
      </c>
      <c r="BJ526" s="14" t="s">
        <v>169</v>
      </c>
      <c r="BK526" s="209">
        <f>ROUND(P526*H526,2)</f>
        <v>0</v>
      </c>
      <c r="BL526" s="14" t="s">
        <v>193</v>
      </c>
      <c r="BM526" s="208" t="s">
        <v>838</v>
      </c>
    </row>
    <row r="527" spans="1:65" s="2" customFormat="1">
      <c r="A527" s="31"/>
      <c r="B527" s="32"/>
      <c r="C527" s="33"/>
      <c r="D527" s="210" t="s">
        <v>170</v>
      </c>
      <c r="E527" s="33"/>
      <c r="F527" s="211" t="s">
        <v>837</v>
      </c>
      <c r="G527" s="33"/>
      <c r="H527" s="33"/>
      <c r="I527" s="212"/>
      <c r="J527" s="212"/>
      <c r="K527" s="33"/>
      <c r="L527" s="33"/>
      <c r="M527" s="36"/>
      <c r="N527" s="213"/>
      <c r="O527" s="214"/>
      <c r="P527" s="72"/>
      <c r="Q527" s="72"/>
      <c r="R527" s="72"/>
      <c r="S527" s="72"/>
      <c r="T527" s="72"/>
      <c r="U527" s="72"/>
      <c r="V527" s="72"/>
      <c r="W527" s="72"/>
      <c r="X527" s="73"/>
      <c r="Y527" s="31"/>
      <c r="Z527" s="31"/>
      <c r="AA527" s="31"/>
      <c r="AB527" s="31"/>
      <c r="AC527" s="31"/>
      <c r="AD527" s="31"/>
      <c r="AE527" s="31"/>
      <c r="AT527" s="14" t="s">
        <v>170</v>
      </c>
      <c r="AU527" s="14" t="s">
        <v>169</v>
      </c>
    </row>
    <row r="528" spans="1:65" s="2" customFormat="1" ht="24.2" customHeight="1">
      <c r="A528" s="31"/>
      <c r="B528" s="32"/>
      <c r="C528" s="195" t="s">
        <v>839</v>
      </c>
      <c r="D528" s="195" t="s">
        <v>164</v>
      </c>
      <c r="E528" s="196" t="s">
        <v>840</v>
      </c>
      <c r="F528" s="197" t="s">
        <v>841</v>
      </c>
      <c r="G528" s="198" t="s">
        <v>685</v>
      </c>
      <c r="H528" s="225"/>
      <c r="I528" s="200"/>
      <c r="J528" s="200"/>
      <c r="K528" s="201">
        <f>ROUND(P528*H528,2)</f>
        <v>0</v>
      </c>
      <c r="L528" s="202"/>
      <c r="M528" s="36"/>
      <c r="N528" s="203" t="s">
        <v>1</v>
      </c>
      <c r="O528" s="204" t="s">
        <v>37</v>
      </c>
      <c r="P528" s="205">
        <f>I528+J528</f>
        <v>0</v>
      </c>
      <c r="Q528" s="205">
        <f>ROUND(I528*H528,2)</f>
        <v>0</v>
      </c>
      <c r="R528" s="205">
        <f>ROUND(J528*H528,2)</f>
        <v>0</v>
      </c>
      <c r="S528" s="72"/>
      <c r="T528" s="206">
        <f>S528*H528</f>
        <v>0</v>
      </c>
      <c r="U528" s="206">
        <v>0</v>
      </c>
      <c r="V528" s="206">
        <f>U528*H528</f>
        <v>0</v>
      </c>
      <c r="W528" s="206">
        <v>0</v>
      </c>
      <c r="X528" s="207">
        <f>W528*H528</f>
        <v>0</v>
      </c>
      <c r="Y528" s="31"/>
      <c r="Z528" s="31"/>
      <c r="AA528" s="31"/>
      <c r="AB528" s="31"/>
      <c r="AC528" s="31"/>
      <c r="AD528" s="31"/>
      <c r="AE528" s="31"/>
      <c r="AR528" s="208" t="s">
        <v>193</v>
      </c>
      <c r="AT528" s="208" t="s">
        <v>164</v>
      </c>
      <c r="AU528" s="208" t="s">
        <v>169</v>
      </c>
      <c r="AY528" s="14" t="s">
        <v>162</v>
      </c>
      <c r="BE528" s="209">
        <f>IF(O528="základná",K528,0)</f>
        <v>0</v>
      </c>
      <c r="BF528" s="209">
        <f>IF(O528="znížená",K528,0)</f>
        <v>0</v>
      </c>
      <c r="BG528" s="209">
        <f>IF(O528="zákl. prenesená",K528,0)</f>
        <v>0</v>
      </c>
      <c r="BH528" s="209">
        <f>IF(O528="zníž. prenesená",K528,0)</f>
        <v>0</v>
      </c>
      <c r="BI528" s="209">
        <f>IF(O528="nulová",K528,0)</f>
        <v>0</v>
      </c>
      <c r="BJ528" s="14" t="s">
        <v>169</v>
      </c>
      <c r="BK528" s="209">
        <f>ROUND(P528*H528,2)</f>
        <v>0</v>
      </c>
      <c r="BL528" s="14" t="s">
        <v>193</v>
      </c>
      <c r="BM528" s="208" t="s">
        <v>842</v>
      </c>
    </row>
    <row r="529" spans="1:65" s="2" customFormat="1">
      <c r="A529" s="31"/>
      <c r="B529" s="32"/>
      <c r="C529" s="33"/>
      <c r="D529" s="210" t="s">
        <v>170</v>
      </c>
      <c r="E529" s="33"/>
      <c r="F529" s="211" t="s">
        <v>841</v>
      </c>
      <c r="G529" s="33"/>
      <c r="H529" s="33"/>
      <c r="I529" s="212"/>
      <c r="J529" s="212"/>
      <c r="K529" s="33"/>
      <c r="L529" s="33"/>
      <c r="M529" s="36"/>
      <c r="N529" s="213"/>
      <c r="O529" s="214"/>
      <c r="P529" s="72"/>
      <c r="Q529" s="72"/>
      <c r="R529" s="72"/>
      <c r="S529" s="72"/>
      <c r="T529" s="72"/>
      <c r="U529" s="72"/>
      <c r="V529" s="72"/>
      <c r="W529" s="72"/>
      <c r="X529" s="73"/>
      <c r="Y529" s="31"/>
      <c r="Z529" s="31"/>
      <c r="AA529" s="31"/>
      <c r="AB529" s="31"/>
      <c r="AC529" s="31"/>
      <c r="AD529" s="31"/>
      <c r="AE529" s="31"/>
      <c r="AT529" s="14" t="s">
        <v>170</v>
      </c>
      <c r="AU529" s="14" t="s">
        <v>169</v>
      </c>
    </row>
    <row r="530" spans="1:65" s="12" customFormat="1" ht="22.9" customHeight="1">
      <c r="B530" s="178"/>
      <c r="C530" s="179"/>
      <c r="D530" s="180" t="s">
        <v>72</v>
      </c>
      <c r="E530" s="193" t="s">
        <v>843</v>
      </c>
      <c r="F530" s="193" t="s">
        <v>844</v>
      </c>
      <c r="G530" s="179"/>
      <c r="H530" s="179"/>
      <c r="I530" s="182"/>
      <c r="J530" s="182"/>
      <c r="K530" s="194">
        <f>BK530</f>
        <v>0</v>
      </c>
      <c r="L530" s="179"/>
      <c r="M530" s="184"/>
      <c r="N530" s="185"/>
      <c r="O530" s="186"/>
      <c r="P530" s="186"/>
      <c r="Q530" s="187">
        <f>SUM(Q531:Q538)</f>
        <v>0</v>
      </c>
      <c r="R530" s="187">
        <f>SUM(R531:R538)</f>
        <v>0</v>
      </c>
      <c r="S530" s="186"/>
      <c r="T530" s="188">
        <f>SUM(T531:T538)</f>
        <v>0</v>
      </c>
      <c r="U530" s="186"/>
      <c r="V530" s="188">
        <f>SUM(V531:V538)</f>
        <v>0.22475499999999998</v>
      </c>
      <c r="W530" s="186"/>
      <c r="X530" s="189">
        <f>SUM(X531:X538)</f>
        <v>0</v>
      </c>
      <c r="AR530" s="190" t="s">
        <v>169</v>
      </c>
      <c r="AT530" s="191" t="s">
        <v>72</v>
      </c>
      <c r="AU530" s="191" t="s">
        <v>81</v>
      </c>
      <c r="AY530" s="190" t="s">
        <v>162</v>
      </c>
      <c r="BK530" s="192">
        <f>SUM(BK531:BK538)</f>
        <v>0</v>
      </c>
    </row>
    <row r="531" spans="1:65" s="2" customFormat="1" ht="33" customHeight="1">
      <c r="A531" s="31"/>
      <c r="B531" s="32"/>
      <c r="C531" s="195" t="s">
        <v>497</v>
      </c>
      <c r="D531" s="195" t="s">
        <v>164</v>
      </c>
      <c r="E531" s="196" t="s">
        <v>845</v>
      </c>
      <c r="F531" s="197" t="s">
        <v>846</v>
      </c>
      <c r="G531" s="198" t="s">
        <v>167</v>
      </c>
      <c r="H531" s="199">
        <v>220.7</v>
      </c>
      <c r="I531" s="200"/>
      <c r="J531" s="200"/>
      <c r="K531" s="201">
        <f>ROUND(P531*H531,2)</f>
        <v>0</v>
      </c>
      <c r="L531" s="202"/>
      <c r="M531" s="36"/>
      <c r="N531" s="203" t="s">
        <v>1</v>
      </c>
      <c r="O531" s="204" t="s">
        <v>37</v>
      </c>
      <c r="P531" s="205">
        <f>I531+J531</f>
        <v>0</v>
      </c>
      <c r="Q531" s="205">
        <f>ROUND(I531*H531,2)</f>
        <v>0</v>
      </c>
      <c r="R531" s="205">
        <f>ROUND(J531*H531,2)</f>
        <v>0</v>
      </c>
      <c r="S531" s="72"/>
      <c r="T531" s="206">
        <f>S531*H531</f>
        <v>0</v>
      </c>
      <c r="U531" s="206">
        <v>7.9000000000000001E-4</v>
      </c>
      <c r="V531" s="206">
        <f>U531*H531</f>
        <v>0.17435299999999998</v>
      </c>
      <c r="W531" s="206">
        <v>0</v>
      </c>
      <c r="X531" s="207">
        <f>W531*H531</f>
        <v>0</v>
      </c>
      <c r="Y531" s="31"/>
      <c r="Z531" s="31"/>
      <c r="AA531" s="31"/>
      <c r="AB531" s="31"/>
      <c r="AC531" s="31"/>
      <c r="AD531" s="31"/>
      <c r="AE531" s="31"/>
      <c r="AR531" s="208" t="s">
        <v>193</v>
      </c>
      <c r="AT531" s="208" t="s">
        <v>164</v>
      </c>
      <c r="AU531" s="208" t="s">
        <v>169</v>
      </c>
      <c r="AY531" s="14" t="s">
        <v>162</v>
      </c>
      <c r="BE531" s="209">
        <f>IF(O531="základná",K531,0)</f>
        <v>0</v>
      </c>
      <c r="BF531" s="209">
        <f>IF(O531="znížená",K531,0)</f>
        <v>0</v>
      </c>
      <c r="BG531" s="209">
        <f>IF(O531="zákl. prenesená",K531,0)</f>
        <v>0</v>
      </c>
      <c r="BH531" s="209">
        <f>IF(O531="zníž. prenesená",K531,0)</f>
        <v>0</v>
      </c>
      <c r="BI531" s="209">
        <f>IF(O531="nulová",K531,0)</f>
        <v>0</v>
      </c>
      <c r="BJ531" s="14" t="s">
        <v>169</v>
      </c>
      <c r="BK531" s="209">
        <f>ROUND(P531*H531,2)</f>
        <v>0</v>
      </c>
      <c r="BL531" s="14" t="s">
        <v>193</v>
      </c>
      <c r="BM531" s="208" t="s">
        <v>847</v>
      </c>
    </row>
    <row r="532" spans="1:65" s="2" customFormat="1" ht="19.5">
      <c r="A532" s="31"/>
      <c r="B532" s="32"/>
      <c r="C532" s="33"/>
      <c r="D532" s="210" t="s">
        <v>170</v>
      </c>
      <c r="E532" s="33"/>
      <c r="F532" s="211" t="s">
        <v>846</v>
      </c>
      <c r="G532" s="33"/>
      <c r="H532" s="33"/>
      <c r="I532" s="212"/>
      <c r="J532" s="212"/>
      <c r="K532" s="33"/>
      <c r="L532" s="33"/>
      <c r="M532" s="36"/>
      <c r="N532" s="213"/>
      <c r="O532" s="214"/>
      <c r="P532" s="72"/>
      <c r="Q532" s="72"/>
      <c r="R532" s="72"/>
      <c r="S532" s="72"/>
      <c r="T532" s="72"/>
      <c r="U532" s="72"/>
      <c r="V532" s="72"/>
      <c r="W532" s="72"/>
      <c r="X532" s="73"/>
      <c r="Y532" s="31"/>
      <c r="Z532" s="31"/>
      <c r="AA532" s="31"/>
      <c r="AB532" s="31"/>
      <c r="AC532" s="31"/>
      <c r="AD532" s="31"/>
      <c r="AE532" s="31"/>
      <c r="AT532" s="14" t="s">
        <v>170</v>
      </c>
      <c r="AU532" s="14" t="s">
        <v>169</v>
      </c>
    </row>
    <row r="533" spans="1:65" s="2" customFormat="1" ht="33" customHeight="1">
      <c r="A533" s="31"/>
      <c r="B533" s="32"/>
      <c r="C533" s="195" t="s">
        <v>848</v>
      </c>
      <c r="D533" s="195" t="s">
        <v>164</v>
      </c>
      <c r="E533" s="196" t="s">
        <v>849</v>
      </c>
      <c r="F533" s="197" t="s">
        <v>850</v>
      </c>
      <c r="G533" s="198" t="s">
        <v>167</v>
      </c>
      <c r="H533" s="199">
        <v>31.8</v>
      </c>
      <c r="I533" s="200"/>
      <c r="J533" s="200"/>
      <c r="K533" s="201">
        <f>ROUND(P533*H533,2)</f>
        <v>0</v>
      </c>
      <c r="L533" s="202"/>
      <c r="M533" s="36"/>
      <c r="N533" s="203" t="s">
        <v>1</v>
      </c>
      <c r="O533" s="204" t="s">
        <v>37</v>
      </c>
      <c r="P533" s="205">
        <f>I533+J533</f>
        <v>0</v>
      </c>
      <c r="Q533" s="205">
        <f>ROUND(I533*H533,2)</f>
        <v>0</v>
      </c>
      <c r="R533" s="205">
        <f>ROUND(J533*H533,2)</f>
        <v>0</v>
      </c>
      <c r="S533" s="72"/>
      <c r="T533" s="206">
        <f>S533*H533</f>
        <v>0</v>
      </c>
      <c r="U533" s="206">
        <v>7.9000000000000001E-4</v>
      </c>
      <c r="V533" s="206">
        <f>U533*H533</f>
        <v>2.5122000000000002E-2</v>
      </c>
      <c r="W533" s="206">
        <v>0</v>
      </c>
      <c r="X533" s="207">
        <f>W533*H533</f>
        <v>0</v>
      </c>
      <c r="Y533" s="31"/>
      <c r="Z533" s="31"/>
      <c r="AA533" s="31"/>
      <c r="AB533" s="31"/>
      <c r="AC533" s="31"/>
      <c r="AD533" s="31"/>
      <c r="AE533" s="31"/>
      <c r="AR533" s="208" t="s">
        <v>193</v>
      </c>
      <c r="AT533" s="208" t="s">
        <v>164</v>
      </c>
      <c r="AU533" s="208" t="s">
        <v>169</v>
      </c>
      <c r="AY533" s="14" t="s">
        <v>162</v>
      </c>
      <c r="BE533" s="209">
        <f>IF(O533="základná",K533,0)</f>
        <v>0</v>
      </c>
      <c r="BF533" s="209">
        <f>IF(O533="znížená",K533,0)</f>
        <v>0</v>
      </c>
      <c r="BG533" s="209">
        <f>IF(O533="zákl. prenesená",K533,0)</f>
        <v>0</v>
      </c>
      <c r="BH533" s="209">
        <f>IF(O533="zníž. prenesená",K533,0)</f>
        <v>0</v>
      </c>
      <c r="BI533" s="209">
        <f>IF(O533="nulová",K533,0)</f>
        <v>0</v>
      </c>
      <c r="BJ533" s="14" t="s">
        <v>169</v>
      </c>
      <c r="BK533" s="209">
        <f>ROUND(P533*H533,2)</f>
        <v>0</v>
      </c>
      <c r="BL533" s="14" t="s">
        <v>193</v>
      </c>
      <c r="BM533" s="208" t="s">
        <v>851</v>
      </c>
    </row>
    <row r="534" spans="1:65" s="2" customFormat="1" ht="19.5">
      <c r="A534" s="31"/>
      <c r="B534" s="32"/>
      <c r="C534" s="33"/>
      <c r="D534" s="210" t="s">
        <v>170</v>
      </c>
      <c r="E534" s="33"/>
      <c r="F534" s="211" t="s">
        <v>850</v>
      </c>
      <c r="G534" s="33"/>
      <c r="H534" s="33"/>
      <c r="I534" s="212"/>
      <c r="J534" s="212"/>
      <c r="K534" s="33"/>
      <c r="L534" s="33"/>
      <c r="M534" s="36"/>
      <c r="N534" s="213"/>
      <c r="O534" s="214"/>
      <c r="P534" s="72"/>
      <c r="Q534" s="72"/>
      <c r="R534" s="72"/>
      <c r="S534" s="72"/>
      <c r="T534" s="72"/>
      <c r="U534" s="72"/>
      <c r="V534" s="72"/>
      <c r="W534" s="72"/>
      <c r="X534" s="73"/>
      <c r="Y534" s="31"/>
      <c r="Z534" s="31"/>
      <c r="AA534" s="31"/>
      <c r="AB534" s="31"/>
      <c r="AC534" s="31"/>
      <c r="AD534" s="31"/>
      <c r="AE534" s="31"/>
      <c r="AT534" s="14" t="s">
        <v>170</v>
      </c>
      <c r="AU534" s="14" t="s">
        <v>169</v>
      </c>
    </row>
    <row r="535" spans="1:65" s="2" customFormat="1" ht="24.2" customHeight="1">
      <c r="A535" s="31"/>
      <c r="B535" s="32"/>
      <c r="C535" s="195" t="s">
        <v>500</v>
      </c>
      <c r="D535" s="195" t="s">
        <v>164</v>
      </c>
      <c r="E535" s="196" t="s">
        <v>852</v>
      </c>
      <c r="F535" s="197" t="s">
        <v>853</v>
      </c>
      <c r="G535" s="198" t="s">
        <v>167</v>
      </c>
      <c r="H535" s="199">
        <v>32</v>
      </c>
      <c r="I535" s="200"/>
      <c r="J535" s="200"/>
      <c r="K535" s="201">
        <f>ROUND(P535*H535,2)</f>
        <v>0</v>
      </c>
      <c r="L535" s="202"/>
      <c r="M535" s="36"/>
      <c r="N535" s="203" t="s">
        <v>1</v>
      </c>
      <c r="O535" s="204" t="s">
        <v>37</v>
      </c>
      <c r="P535" s="205">
        <f>I535+J535</f>
        <v>0</v>
      </c>
      <c r="Q535" s="205">
        <f>ROUND(I535*H535,2)</f>
        <v>0</v>
      </c>
      <c r="R535" s="205">
        <f>ROUND(J535*H535,2)</f>
        <v>0</v>
      </c>
      <c r="S535" s="72"/>
      <c r="T535" s="206">
        <f>S535*H535</f>
        <v>0</v>
      </c>
      <c r="U535" s="206">
        <v>7.9000000000000001E-4</v>
      </c>
      <c r="V535" s="206">
        <f>U535*H535</f>
        <v>2.528E-2</v>
      </c>
      <c r="W535" s="206">
        <v>0</v>
      </c>
      <c r="X535" s="207">
        <f>W535*H535</f>
        <v>0</v>
      </c>
      <c r="Y535" s="31"/>
      <c r="Z535" s="31"/>
      <c r="AA535" s="31"/>
      <c r="AB535" s="31"/>
      <c r="AC535" s="31"/>
      <c r="AD535" s="31"/>
      <c r="AE535" s="31"/>
      <c r="AR535" s="208" t="s">
        <v>193</v>
      </c>
      <c r="AT535" s="208" t="s">
        <v>164</v>
      </c>
      <c r="AU535" s="208" t="s">
        <v>169</v>
      </c>
      <c r="AY535" s="14" t="s">
        <v>162</v>
      </c>
      <c r="BE535" s="209">
        <f>IF(O535="základná",K535,0)</f>
        <v>0</v>
      </c>
      <c r="BF535" s="209">
        <f>IF(O535="znížená",K535,0)</f>
        <v>0</v>
      </c>
      <c r="BG535" s="209">
        <f>IF(O535="zákl. prenesená",K535,0)</f>
        <v>0</v>
      </c>
      <c r="BH535" s="209">
        <f>IF(O535="zníž. prenesená",K535,0)</f>
        <v>0</v>
      </c>
      <c r="BI535" s="209">
        <f>IF(O535="nulová",K535,0)</f>
        <v>0</v>
      </c>
      <c r="BJ535" s="14" t="s">
        <v>169</v>
      </c>
      <c r="BK535" s="209">
        <f>ROUND(P535*H535,2)</f>
        <v>0</v>
      </c>
      <c r="BL535" s="14" t="s">
        <v>193</v>
      </c>
      <c r="BM535" s="208" t="s">
        <v>854</v>
      </c>
    </row>
    <row r="536" spans="1:65" s="2" customFormat="1" ht="19.5">
      <c r="A536" s="31"/>
      <c r="B536" s="32"/>
      <c r="C536" s="33"/>
      <c r="D536" s="210" t="s">
        <v>170</v>
      </c>
      <c r="E536" s="33"/>
      <c r="F536" s="211" t="s">
        <v>853</v>
      </c>
      <c r="G536" s="33"/>
      <c r="H536" s="33"/>
      <c r="I536" s="212"/>
      <c r="J536" s="212"/>
      <c r="K536" s="33"/>
      <c r="L536" s="33"/>
      <c r="M536" s="36"/>
      <c r="N536" s="213"/>
      <c r="O536" s="214"/>
      <c r="P536" s="72"/>
      <c r="Q536" s="72"/>
      <c r="R536" s="72"/>
      <c r="S536" s="72"/>
      <c r="T536" s="72"/>
      <c r="U536" s="72"/>
      <c r="V536" s="72"/>
      <c r="W536" s="72"/>
      <c r="X536" s="73"/>
      <c r="Y536" s="31"/>
      <c r="Z536" s="31"/>
      <c r="AA536" s="31"/>
      <c r="AB536" s="31"/>
      <c r="AC536" s="31"/>
      <c r="AD536" s="31"/>
      <c r="AE536" s="31"/>
      <c r="AT536" s="14" t="s">
        <v>170</v>
      </c>
      <c r="AU536" s="14" t="s">
        <v>169</v>
      </c>
    </row>
    <row r="537" spans="1:65" s="2" customFormat="1" ht="21.75" customHeight="1">
      <c r="A537" s="31"/>
      <c r="B537" s="32"/>
      <c r="C537" s="195" t="s">
        <v>855</v>
      </c>
      <c r="D537" s="195" t="s">
        <v>164</v>
      </c>
      <c r="E537" s="196" t="s">
        <v>856</v>
      </c>
      <c r="F537" s="197" t="s">
        <v>857</v>
      </c>
      <c r="G537" s="198" t="s">
        <v>685</v>
      </c>
      <c r="H537" s="225"/>
      <c r="I537" s="200"/>
      <c r="J537" s="200"/>
      <c r="K537" s="201">
        <f>ROUND(P537*H537,2)</f>
        <v>0</v>
      </c>
      <c r="L537" s="202"/>
      <c r="M537" s="36"/>
      <c r="N537" s="203" t="s">
        <v>1</v>
      </c>
      <c r="O537" s="204" t="s">
        <v>37</v>
      </c>
      <c r="P537" s="205">
        <f>I537+J537</f>
        <v>0</v>
      </c>
      <c r="Q537" s="205">
        <f>ROUND(I537*H537,2)</f>
        <v>0</v>
      </c>
      <c r="R537" s="205">
        <f>ROUND(J537*H537,2)</f>
        <v>0</v>
      </c>
      <c r="S537" s="72"/>
      <c r="T537" s="206">
        <f>S537*H537</f>
        <v>0</v>
      </c>
      <c r="U537" s="206">
        <v>0</v>
      </c>
      <c r="V537" s="206">
        <f>U537*H537</f>
        <v>0</v>
      </c>
      <c r="W537" s="206">
        <v>0</v>
      </c>
      <c r="X537" s="207">
        <f>W537*H537</f>
        <v>0</v>
      </c>
      <c r="Y537" s="31"/>
      <c r="Z537" s="31"/>
      <c r="AA537" s="31"/>
      <c r="AB537" s="31"/>
      <c r="AC537" s="31"/>
      <c r="AD537" s="31"/>
      <c r="AE537" s="31"/>
      <c r="AR537" s="208" t="s">
        <v>193</v>
      </c>
      <c r="AT537" s="208" t="s">
        <v>164</v>
      </c>
      <c r="AU537" s="208" t="s">
        <v>169</v>
      </c>
      <c r="AY537" s="14" t="s">
        <v>162</v>
      </c>
      <c r="BE537" s="209">
        <f>IF(O537="základná",K537,0)</f>
        <v>0</v>
      </c>
      <c r="BF537" s="209">
        <f>IF(O537="znížená",K537,0)</f>
        <v>0</v>
      </c>
      <c r="BG537" s="209">
        <f>IF(O537="zákl. prenesená",K537,0)</f>
        <v>0</v>
      </c>
      <c r="BH537" s="209">
        <f>IF(O537="zníž. prenesená",K537,0)</f>
        <v>0</v>
      </c>
      <c r="BI537" s="209">
        <f>IF(O537="nulová",K537,0)</f>
        <v>0</v>
      </c>
      <c r="BJ537" s="14" t="s">
        <v>169</v>
      </c>
      <c r="BK537" s="209">
        <f>ROUND(P537*H537,2)</f>
        <v>0</v>
      </c>
      <c r="BL537" s="14" t="s">
        <v>193</v>
      </c>
      <c r="BM537" s="208" t="s">
        <v>858</v>
      </c>
    </row>
    <row r="538" spans="1:65" s="2" customFormat="1">
      <c r="A538" s="31"/>
      <c r="B538" s="32"/>
      <c r="C538" s="33"/>
      <c r="D538" s="210" t="s">
        <v>170</v>
      </c>
      <c r="E538" s="33"/>
      <c r="F538" s="211" t="s">
        <v>857</v>
      </c>
      <c r="G538" s="33"/>
      <c r="H538" s="33"/>
      <c r="I538" s="212"/>
      <c r="J538" s="212"/>
      <c r="K538" s="33"/>
      <c r="L538" s="33"/>
      <c r="M538" s="36"/>
      <c r="N538" s="213"/>
      <c r="O538" s="214"/>
      <c r="P538" s="72"/>
      <c r="Q538" s="72"/>
      <c r="R538" s="72"/>
      <c r="S538" s="72"/>
      <c r="T538" s="72"/>
      <c r="U538" s="72"/>
      <c r="V538" s="72"/>
      <c r="W538" s="72"/>
      <c r="X538" s="73"/>
      <c r="Y538" s="31"/>
      <c r="Z538" s="31"/>
      <c r="AA538" s="31"/>
      <c r="AB538" s="31"/>
      <c r="AC538" s="31"/>
      <c r="AD538" s="31"/>
      <c r="AE538" s="31"/>
      <c r="AT538" s="14" t="s">
        <v>170</v>
      </c>
      <c r="AU538" s="14" t="s">
        <v>169</v>
      </c>
    </row>
    <row r="539" spans="1:65" s="12" customFormat="1" ht="22.9" customHeight="1">
      <c r="B539" s="178"/>
      <c r="C539" s="179"/>
      <c r="D539" s="180" t="s">
        <v>72</v>
      </c>
      <c r="E539" s="193" t="s">
        <v>859</v>
      </c>
      <c r="F539" s="193" t="s">
        <v>860</v>
      </c>
      <c r="G539" s="179"/>
      <c r="H539" s="179"/>
      <c r="I539" s="182"/>
      <c r="J539" s="182"/>
      <c r="K539" s="194">
        <f>BK539</f>
        <v>0</v>
      </c>
      <c r="L539" s="179"/>
      <c r="M539" s="184"/>
      <c r="N539" s="185"/>
      <c r="O539" s="186"/>
      <c r="P539" s="186"/>
      <c r="Q539" s="187">
        <f>SUM(Q540:Q563)</f>
        <v>0</v>
      </c>
      <c r="R539" s="187">
        <f>SUM(R540:R563)</f>
        <v>0</v>
      </c>
      <c r="S539" s="186"/>
      <c r="T539" s="188">
        <f>SUM(T540:T563)</f>
        <v>0</v>
      </c>
      <c r="U539" s="186"/>
      <c r="V539" s="188">
        <f>SUM(V540:V563)</f>
        <v>0.54116515000000009</v>
      </c>
      <c r="W539" s="186"/>
      <c r="X539" s="189">
        <f>SUM(X540:X563)</f>
        <v>1.9341000000000001E-2</v>
      </c>
      <c r="AR539" s="190" t="s">
        <v>169</v>
      </c>
      <c r="AT539" s="191" t="s">
        <v>72</v>
      </c>
      <c r="AU539" s="191" t="s">
        <v>81</v>
      </c>
      <c r="AY539" s="190" t="s">
        <v>162</v>
      </c>
      <c r="BK539" s="192">
        <f>SUM(BK540:BK563)</f>
        <v>0</v>
      </c>
    </row>
    <row r="540" spans="1:65" s="2" customFormat="1" ht="16.5" customHeight="1">
      <c r="A540" s="31"/>
      <c r="B540" s="32"/>
      <c r="C540" s="195" t="s">
        <v>504</v>
      </c>
      <c r="D540" s="195" t="s">
        <v>164</v>
      </c>
      <c r="E540" s="196" t="s">
        <v>861</v>
      </c>
      <c r="F540" s="197" t="s">
        <v>862</v>
      </c>
      <c r="G540" s="198" t="s">
        <v>232</v>
      </c>
      <c r="H540" s="199">
        <v>49.35</v>
      </c>
      <c r="I540" s="200"/>
      <c r="J540" s="200"/>
      <c r="K540" s="201">
        <f>ROUND(P540*H540,2)</f>
        <v>0</v>
      </c>
      <c r="L540" s="202"/>
      <c r="M540" s="36"/>
      <c r="N540" s="203" t="s">
        <v>1</v>
      </c>
      <c r="O540" s="204" t="s">
        <v>37</v>
      </c>
      <c r="P540" s="205">
        <f>I540+J540</f>
        <v>0</v>
      </c>
      <c r="Q540" s="205">
        <f>ROUND(I540*H540,2)</f>
        <v>0</v>
      </c>
      <c r="R540" s="205">
        <f>ROUND(J540*H540,2)</f>
        <v>0</v>
      </c>
      <c r="S540" s="72"/>
      <c r="T540" s="206">
        <f>S540*H540</f>
        <v>0</v>
      </c>
      <c r="U540" s="206">
        <v>3.0300000000000001E-3</v>
      </c>
      <c r="V540" s="206">
        <f>U540*H540</f>
        <v>0.14953050000000001</v>
      </c>
      <c r="W540" s="206">
        <v>0</v>
      </c>
      <c r="X540" s="207">
        <f>W540*H540</f>
        <v>0</v>
      </c>
      <c r="Y540" s="31"/>
      <c r="Z540" s="31"/>
      <c r="AA540" s="31"/>
      <c r="AB540" s="31"/>
      <c r="AC540" s="31"/>
      <c r="AD540" s="31"/>
      <c r="AE540" s="31"/>
      <c r="AR540" s="208" t="s">
        <v>193</v>
      </c>
      <c r="AT540" s="208" t="s">
        <v>164</v>
      </c>
      <c r="AU540" s="208" t="s">
        <v>169</v>
      </c>
      <c r="AY540" s="14" t="s">
        <v>162</v>
      </c>
      <c r="BE540" s="209">
        <f>IF(O540="základná",K540,0)</f>
        <v>0</v>
      </c>
      <c r="BF540" s="209">
        <f>IF(O540="znížená",K540,0)</f>
        <v>0</v>
      </c>
      <c r="BG540" s="209">
        <f>IF(O540="zákl. prenesená",K540,0)</f>
        <v>0</v>
      </c>
      <c r="BH540" s="209">
        <f>IF(O540="zníž. prenesená",K540,0)</f>
        <v>0</v>
      </c>
      <c r="BI540" s="209">
        <f>IF(O540="nulová",K540,0)</f>
        <v>0</v>
      </c>
      <c r="BJ540" s="14" t="s">
        <v>169</v>
      </c>
      <c r="BK540" s="209">
        <f>ROUND(P540*H540,2)</f>
        <v>0</v>
      </c>
      <c r="BL540" s="14" t="s">
        <v>193</v>
      </c>
      <c r="BM540" s="208" t="s">
        <v>863</v>
      </c>
    </row>
    <row r="541" spans="1:65" s="2" customFormat="1">
      <c r="A541" s="31"/>
      <c r="B541" s="32"/>
      <c r="C541" s="33"/>
      <c r="D541" s="210" t="s">
        <v>170</v>
      </c>
      <c r="E541" s="33"/>
      <c r="F541" s="211" t="s">
        <v>862</v>
      </c>
      <c r="G541" s="33"/>
      <c r="H541" s="33"/>
      <c r="I541" s="212"/>
      <c r="J541" s="212"/>
      <c r="K541" s="33"/>
      <c r="L541" s="33"/>
      <c r="M541" s="36"/>
      <c r="N541" s="213"/>
      <c r="O541" s="214"/>
      <c r="P541" s="72"/>
      <c r="Q541" s="72"/>
      <c r="R541" s="72"/>
      <c r="S541" s="72"/>
      <c r="T541" s="72"/>
      <c r="U541" s="72"/>
      <c r="V541" s="72"/>
      <c r="W541" s="72"/>
      <c r="X541" s="73"/>
      <c r="Y541" s="31"/>
      <c r="Z541" s="31"/>
      <c r="AA541" s="31"/>
      <c r="AB541" s="31"/>
      <c r="AC541" s="31"/>
      <c r="AD541" s="31"/>
      <c r="AE541" s="31"/>
      <c r="AT541" s="14" t="s">
        <v>170</v>
      </c>
      <c r="AU541" s="14" t="s">
        <v>169</v>
      </c>
    </row>
    <row r="542" spans="1:65" s="2" customFormat="1" ht="16.5" customHeight="1">
      <c r="A542" s="31"/>
      <c r="B542" s="32"/>
      <c r="C542" s="195" t="s">
        <v>864</v>
      </c>
      <c r="D542" s="195" t="s">
        <v>164</v>
      </c>
      <c r="E542" s="196" t="s">
        <v>865</v>
      </c>
      <c r="F542" s="197" t="s">
        <v>866</v>
      </c>
      <c r="G542" s="198" t="s">
        <v>240</v>
      </c>
      <c r="H542" s="199">
        <v>3</v>
      </c>
      <c r="I542" s="200"/>
      <c r="J542" s="200"/>
      <c r="K542" s="201">
        <f>ROUND(P542*H542,2)</f>
        <v>0</v>
      </c>
      <c r="L542" s="202"/>
      <c r="M542" s="36"/>
      <c r="N542" s="203" t="s">
        <v>1</v>
      </c>
      <c r="O542" s="204" t="s">
        <v>37</v>
      </c>
      <c r="P542" s="205">
        <f>I542+J542</f>
        <v>0</v>
      </c>
      <c r="Q542" s="205">
        <f>ROUND(I542*H542,2)</f>
        <v>0</v>
      </c>
      <c r="R542" s="205">
        <f>ROUND(J542*H542,2)</f>
        <v>0</v>
      </c>
      <c r="S542" s="72"/>
      <c r="T542" s="206">
        <f>S542*H542</f>
        <v>0</v>
      </c>
      <c r="U542" s="206">
        <v>2.96E-3</v>
      </c>
      <c r="V542" s="206">
        <f>U542*H542</f>
        <v>8.879999999999999E-3</v>
      </c>
      <c r="W542" s="206">
        <v>0</v>
      </c>
      <c r="X542" s="207">
        <f>W542*H542</f>
        <v>0</v>
      </c>
      <c r="Y542" s="31"/>
      <c r="Z542" s="31"/>
      <c r="AA542" s="31"/>
      <c r="AB542" s="31"/>
      <c r="AC542" s="31"/>
      <c r="AD542" s="31"/>
      <c r="AE542" s="31"/>
      <c r="AR542" s="208" t="s">
        <v>193</v>
      </c>
      <c r="AT542" s="208" t="s">
        <v>164</v>
      </c>
      <c r="AU542" s="208" t="s">
        <v>169</v>
      </c>
      <c r="AY542" s="14" t="s">
        <v>162</v>
      </c>
      <c r="BE542" s="209">
        <f>IF(O542="základná",K542,0)</f>
        <v>0</v>
      </c>
      <c r="BF542" s="209">
        <f>IF(O542="znížená",K542,0)</f>
        <v>0</v>
      </c>
      <c r="BG542" s="209">
        <f>IF(O542="zákl. prenesená",K542,0)</f>
        <v>0</v>
      </c>
      <c r="BH542" s="209">
        <f>IF(O542="zníž. prenesená",K542,0)</f>
        <v>0</v>
      </c>
      <c r="BI542" s="209">
        <f>IF(O542="nulová",K542,0)</f>
        <v>0</v>
      </c>
      <c r="BJ542" s="14" t="s">
        <v>169</v>
      </c>
      <c r="BK542" s="209">
        <f>ROUND(P542*H542,2)</f>
        <v>0</v>
      </c>
      <c r="BL542" s="14" t="s">
        <v>193</v>
      </c>
      <c r="BM542" s="208" t="s">
        <v>867</v>
      </c>
    </row>
    <row r="543" spans="1:65" s="2" customFormat="1">
      <c r="A543" s="31"/>
      <c r="B543" s="32"/>
      <c r="C543" s="33"/>
      <c r="D543" s="210" t="s">
        <v>170</v>
      </c>
      <c r="E543" s="33"/>
      <c r="F543" s="211" t="s">
        <v>866</v>
      </c>
      <c r="G543" s="33"/>
      <c r="H543" s="33"/>
      <c r="I543" s="212"/>
      <c r="J543" s="212"/>
      <c r="K543" s="33"/>
      <c r="L543" s="33"/>
      <c r="M543" s="36"/>
      <c r="N543" s="213"/>
      <c r="O543" s="214"/>
      <c r="P543" s="72"/>
      <c r="Q543" s="72"/>
      <c r="R543" s="72"/>
      <c r="S543" s="72"/>
      <c r="T543" s="72"/>
      <c r="U543" s="72"/>
      <c r="V543" s="72"/>
      <c r="W543" s="72"/>
      <c r="X543" s="73"/>
      <c r="Y543" s="31"/>
      <c r="Z543" s="31"/>
      <c r="AA543" s="31"/>
      <c r="AB543" s="31"/>
      <c r="AC543" s="31"/>
      <c r="AD543" s="31"/>
      <c r="AE543" s="31"/>
      <c r="AT543" s="14" t="s">
        <v>170</v>
      </c>
      <c r="AU543" s="14" t="s">
        <v>169</v>
      </c>
    </row>
    <row r="544" spans="1:65" s="2" customFormat="1" ht="16.5" customHeight="1">
      <c r="A544" s="31"/>
      <c r="B544" s="32"/>
      <c r="C544" s="195" t="s">
        <v>530</v>
      </c>
      <c r="D544" s="195" t="s">
        <v>164</v>
      </c>
      <c r="E544" s="196" t="s">
        <v>868</v>
      </c>
      <c r="F544" s="197" t="s">
        <v>869</v>
      </c>
      <c r="G544" s="198" t="s">
        <v>232</v>
      </c>
      <c r="H544" s="199">
        <v>98.7</v>
      </c>
      <c r="I544" s="200"/>
      <c r="J544" s="200"/>
      <c r="K544" s="201">
        <f>ROUND(P544*H544,2)</f>
        <v>0</v>
      </c>
      <c r="L544" s="202"/>
      <c r="M544" s="36"/>
      <c r="N544" s="203" t="s">
        <v>1</v>
      </c>
      <c r="O544" s="204" t="s">
        <v>37</v>
      </c>
      <c r="P544" s="205">
        <f>I544+J544</f>
        <v>0</v>
      </c>
      <c r="Q544" s="205">
        <f>ROUND(I544*H544,2)</f>
        <v>0</v>
      </c>
      <c r="R544" s="205">
        <f>ROUND(J544*H544,2)</f>
        <v>0</v>
      </c>
      <c r="S544" s="72"/>
      <c r="T544" s="206">
        <f>S544*H544</f>
        <v>0</v>
      </c>
      <c r="U544" s="206">
        <v>1.8600000000000001E-3</v>
      </c>
      <c r="V544" s="206">
        <f>U544*H544</f>
        <v>0.18358200000000002</v>
      </c>
      <c r="W544" s="206">
        <v>0</v>
      </c>
      <c r="X544" s="207">
        <f>W544*H544</f>
        <v>0</v>
      </c>
      <c r="Y544" s="31"/>
      <c r="Z544" s="31"/>
      <c r="AA544" s="31"/>
      <c r="AB544" s="31"/>
      <c r="AC544" s="31"/>
      <c r="AD544" s="31"/>
      <c r="AE544" s="31"/>
      <c r="AR544" s="208" t="s">
        <v>193</v>
      </c>
      <c r="AT544" s="208" t="s">
        <v>164</v>
      </c>
      <c r="AU544" s="208" t="s">
        <v>169</v>
      </c>
      <c r="AY544" s="14" t="s">
        <v>162</v>
      </c>
      <c r="BE544" s="209">
        <f>IF(O544="základná",K544,0)</f>
        <v>0</v>
      </c>
      <c r="BF544" s="209">
        <f>IF(O544="znížená",K544,0)</f>
        <v>0</v>
      </c>
      <c r="BG544" s="209">
        <f>IF(O544="zákl. prenesená",K544,0)</f>
        <v>0</v>
      </c>
      <c r="BH544" s="209">
        <f>IF(O544="zníž. prenesená",K544,0)</f>
        <v>0</v>
      </c>
      <c r="BI544" s="209">
        <f>IF(O544="nulová",K544,0)</f>
        <v>0</v>
      </c>
      <c r="BJ544" s="14" t="s">
        <v>169</v>
      </c>
      <c r="BK544" s="209">
        <f>ROUND(P544*H544,2)</f>
        <v>0</v>
      </c>
      <c r="BL544" s="14" t="s">
        <v>193</v>
      </c>
      <c r="BM544" s="208" t="s">
        <v>870</v>
      </c>
    </row>
    <row r="545" spans="1:65" s="2" customFormat="1">
      <c r="A545" s="31"/>
      <c r="B545" s="32"/>
      <c r="C545" s="33"/>
      <c r="D545" s="210" t="s">
        <v>170</v>
      </c>
      <c r="E545" s="33"/>
      <c r="F545" s="211" t="s">
        <v>869</v>
      </c>
      <c r="G545" s="33"/>
      <c r="H545" s="33"/>
      <c r="I545" s="212"/>
      <c r="J545" s="212"/>
      <c r="K545" s="33"/>
      <c r="L545" s="33"/>
      <c r="M545" s="36"/>
      <c r="N545" s="213"/>
      <c r="O545" s="214"/>
      <c r="P545" s="72"/>
      <c r="Q545" s="72"/>
      <c r="R545" s="72"/>
      <c r="S545" s="72"/>
      <c r="T545" s="72"/>
      <c r="U545" s="72"/>
      <c r="V545" s="72"/>
      <c r="W545" s="72"/>
      <c r="X545" s="73"/>
      <c r="Y545" s="31"/>
      <c r="Z545" s="31"/>
      <c r="AA545" s="31"/>
      <c r="AB545" s="31"/>
      <c r="AC545" s="31"/>
      <c r="AD545" s="31"/>
      <c r="AE545" s="31"/>
      <c r="AT545" s="14" t="s">
        <v>170</v>
      </c>
      <c r="AU545" s="14" t="s">
        <v>169</v>
      </c>
    </row>
    <row r="546" spans="1:65" s="2" customFormat="1" ht="16.5" customHeight="1">
      <c r="A546" s="31"/>
      <c r="B546" s="32"/>
      <c r="C546" s="195" t="s">
        <v>871</v>
      </c>
      <c r="D546" s="195" t="s">
        <v>164</v>
      </c>
      <c r="E546" s="196" t="s">
        <v>872</v>
      </c>
      <c r="F546" s="197" t="s">
        <v>873</v>
      </c>
      <c r="G546" s="198" t="s">
        <v>232</v>
      </c>
      <c r="H546" s="199">
        <v>31</v>
      </c>
      <c r="I546" s="200"/>
      <c r="J546" s="200"/>
      <c r="K546" s="201">
        <f>ROUND(P546*H546,2)</f>
        <v>0</v>
      </c>
      <c r="L546" s="202"/>
      <c r="M546" s="36"/>
      <c r="N546" s="203" t="s">
        <v>1</v>
      </c>
      <c r="O546" s="204" t="s">
        <v>37</v>
      </c>
      <c r="P546" s="205">
        <f>I546+J546</f>
        <v>0</v>
      </c>
      <c r="Q546" s="205">
        <f>ROUND(I546*H546,2)</f>
        <v>0</v>
      </c>
      <c r="R546" s="205">
        <f>ROUND(J546*H546,2)</f>
        <v>0</v>
      </c>
      <c r="S546" s="72"/>
      <c r="T546" s="206">
        <f>S546*H546</f>
        <v>0</v>
      </c>
      <c r="U546" s="206">
        <v>2.2399999999999998E-3</v>
      </c>
      <c r="V546" s="206">
        <f>U546*H546</f>
        <v>6.9439999999999988E-2</v>
      </c>
      <c r="W546" s="206">
        <v>0</v>
      </c>
      <c r="X546" s="207">
        <f>W546*H546</f>
        <v>0</v>
      </c>
      <c r="Y546" s="31"/>
      <c r="Z546" s="31"/>
      <c r="AA546" s="31"/>
      <c r="AB546" s="31"/>
      <c r="AC546" s="31"/>
      <c r="AD546" s="31"/>
      <c r="AE546" s="31"/>
      <c r="AR546" s="208" t="s">
        <v>193</v>
      </c>
      <c r="AT546" s="208" t="s">
        <v>164</v>
      </c>
      <c r="AU546" s="208" t="s">
        <v>169</v>
      </c>
      <c r="AY546" s="14" t="s">
        <v>162</v>
      </c>
      <c r="BE546" s="209">
        <f>IF(O546="základná",K546,0)</f>
        <v>0</v>
      </c>
      <c r="BF546" s="209">
        <f>IF(O546="znížená",K546,0)</f>
        <v>0</v>
      </c>
      <c r="BG546" s="209">
        <f>IF(O546="zákl. prenesená",K546,0)</f>
        <v>0</v>
      </c>
      <c r="BH546" s="209">
        <f>IF(O546="zníž. prenesená",K546,0)</f>
        <v>0</v>
      </c>
      <c r="BI546" s="209">
        <f>IF(O546="nulová",K546,0)</f>
        <v>0</v>
      </c>
      <c r="BJ546" s="14" t="s">
        <v>169</v>
      </c>
      <c r="BK546" s="209">
        <f>ROUND(P546*H546,2)</f>
        <v>0</v>
      </c>
      <c r="BL546" s="14" t="s">
        <v>193</v>
      </c>
      <c r="BM546" s="208" t="s">
        <v>874</v>
      </c>
    </row>
    <row r="547" spans="1:65" s="2" customFormat="1">
      <c r="A547" s="31"/>
      <c r="B547" s="32"/>
      <c r="C547" s="33"/>
      <c r="D547" s="210" t="s">
        <v>170</v>
      </c>
      <c r="E547" s="33"/>
      <c r="F547" s="211" t="s">
        <v>873</v>
      </c>
      <c r="G547" s="33"/>
      <c r="H547" s="33"/>
      <c r="I547" s="212"/>
      <c r="J547" s="212"/>
      <c r="K547" s="33"/>
      <c r="L547" s="33"/>
      <c r="M547" s="36"/>
      <c r="N547" s="213"/>
      <c r="O547" s="214"/>
      <c r="P547" s="72"/>
      <c r="Q547" s="72"/>
      <c r="R547" s="72"/>
      <c r="S547" s="72"/>
      <c r="T547" s="72"/>
      <c r="U547" s="72"/>
      <c r="V547" s="72"/>
      <c r="W547" s="72"/>
      <c r="X547" s="73"/>
      <c r="Y547" s="31"/>
      <c r="Z547" s="31"/>
      <c r="AA547" s="31"/>
      <c r="AB547" s="31"/>
      <c r="AC547" s="31"/>
      <c r="AD547" s="31"/>
      <c r="AE547" s="31"/>
      <c r="AT547" s="14" t="s">
        <v>170</v>
      </c>
      <c r="AU547" s="14" t="s">
        <v>169</v>
      </c>
    </row>
    <row r="548" spans="1:65" s="2" customFormat="1" ht="21.75" customHeight="1">
      <c r="A548" s="31"/>
      <c r="B548" s="32"/>
      <c r="C548" s="195" t="s">
        <v>534</v>
      </c>
      <c r="D548" s="195" t="s">
        <v>164</v>
      </c>
      <c r="E548" s="196" t="s">
        <v>875</v>
      </c>
      <c r="F548" s="197" t="s">
        <v>876</v>
      </c>
      <c r="G548" s="198" t="s">
        <v>232</v>
      </c>
      <c r="H548" s="199">
        <v>19.341000000000001</v>
      </c>
      <c r="I548" s="200"/>
      <c r="J548" s="200"/>
      <c r="K548" s="201">
        <f>ROUND(P548*H548,2)</f>
        <v>0</v>
      </c>
      <c r="L548" s="202"/>
      <c r="M548" s="36"/>
      <c r="N548" s="203" t="s">
        <v>1</v>
      </c>
      <c r="O548" s="204" t="s">
        <v>37</v>
      </c>
      <c r="P548" s="205">
        <f>I548+J548</f>
        <v>0</v>
      </c>
      <c r="Q548" s="205">
        <f>ROUND(I548*H548,2)</f>
        <v>0</v>
      </c>
      <c r="R548" s="205">
        <f>ROUND(J548*H548,2)</f>
        <v>0</v>
      </c>
      <c r="S548" s="72"/>
      <c r="T548" s="206">
        <f>S548*H548</f>
        <v>0</v>
      </c>
      <c r="U548" s="206">
        <v>6.4999999999999997E-4</v>
      </c>
      <c r="V548" s="206">
        <f>U548*H548</f>
        <v>1.257165E-2</v>
      </c>
      <c r="W548" s="206">
        <v>0</v>
      </c>
      <c r="X548" s="207">
        <f>W548*H548</f>
        <v>0</v>
      </c>
      <c r="Y548" s="31"/>
      <c r="Z548" s="31"/>
      <c r="AA548" s="31"/>
      <c r="AB548" s="31"/>
      <c r="AC548" s="31"/>
      <c r="AD548" s="31"/>
      <c r="AE548" s="31"/>
      <c r="AR548" s="208" t="s">
        <v>193</v>
      </c>
      <c r="AT548" s="208" t="s">
        <v>164</v>
      </c>
      <c r="AU548" s="208" t="s">
        <v>169</v>
      </c>
      <c r="AY548" s="14" t="s">
        <v>162</v>
      </c>
      <c r="BE548" s="209">
        <f>IF(O548="základná",K548,0)</f>
        <v>0</v>
      </c>
      <c r="BF548" s="209">
        <f>IF(O548="znížená",K548,0)</f>
        <v>0</v>
      </c>
      <c r="BG548" s="209">
        <f>IF(O548="zákl. prenesená",K548,0)</f>
        <v>0</v>
      </c>
      <c r="BH548" s="209">
        <f>IF(O548="zníž. prenesená",K548,0)</f>
        <v>0</v>
      </c>
      <c r="BI548" s="209">
        <f>IF(O548="nulová",K548,0)</f>
        <v>0</v>
      </c>
      <c r="BJ548" s="14" t="s">
        <v>169</v>
      </c>
      <c r="BK548" s="209">
        <f>ROUND(P548*H548,2)</f>
        <v>0</v>
      </c>
      <c r="BL548" s="14" t="s">
        <v>193</v>
      </c>
      <c r="BM548" s="208" t="s">
        <v>877</v>
      </c>
    </row>
    <row r="549" spans="1:65" s="2" customFormat="1">
      <c r="A549" s="31"/>
      <c r="B549" s="32"/>
      <c r="C549" s="33"/>
      <c r="D549" s="210" t="s">
        <v>170</v>
      </c>
      <c r="E549" s="33"/>
      <c r="F549" s="211" t="s">
        <v>876</v>
      </c>
      <c r="G549" s="33"/>
      <c r="H549" s="33"/>
      <c r="I549" s="212"/>
      <c r="J549" s="212"/>
      <c r="K549" s="33"/>
      <c r="L549" s="33"/>
      <c r="M549" s="36"/>
      <c r="N549" s="213"/>
      <c r="O549" s="214"/>
      <c r="P549" s="72"/>
      <c r="Q549" s="72"/>
      <c r="R549" s="72"/>
      <c r="S549" s="72"/>
      <c r="T549" s="72"/>
      <c r="U549" s="72"/>
      <c r="V549" s="72"/>
      <c r="W549" s="72"/>
      <c r="X549" s="73"/>
      <c r="Y549" s="31"/>
      <c r="Z549" s="31"/>
      <c r="AA549" s="31"/>
      <c r="AB549" s="31"/>
      <c r="AC549" s="31"/>
      <c r="AD549" s="31"/>
      <c r="AE549" s="31"/>
      <c r="AT549" s="14" t="s">
        <v>170</v>
      </c>
      <c r="AU549" s="14" t="s">
        <v>169</v>
      </c>
    </row>
    <row r="550" spans="1:65" s="2" customFormat="1" ht="16.5" customHeight="1">
      <c r="A550" s="31"/>
      <c r="B550" s="32"/>
      <c r="C550" s="195" t="s">
        <v>878</v>
      </c>
      <c r="D550" s="195" t="s">
        <v>164</v>
      </c>
      <c r="E550" s="196" t="s">
        <v>879</v>
      </c>
      <c r="F550" s="197" t="s">
        <v>880</v>
      </c>
      <c r="G550" s="198" t="s">
        <v>232</v>
      </c>
      <c r="H550" s="199">
        <v>19.341000000000001</v>
      </c>
      <c r="I550" s="200"/>
      <c r="J550" s="200"/>
      <c r="K550" s="201">
        <f>ROUND(P550*H550,2)</f>
        <v>0</v>
      </c>
      <c r="L550" s="202"/>
      <c r="M550" s="36"/>
      <c r="N550" s="203" t="s">
        <v>1</v>
      </c>
      <c r="O550" s="204" t="s">
        <v>37</v>
      </c>
      <c r="P550" s="205">
        <f>I550+J550</f>
        <v>0</v>
      </c>
      <c r="Q550" s="205">
        <f>ROUND(I550*H550,2)</f>
        <v>0</v>
      </c>
      <c r="R550" s="205">
        <f>ROUND(J550*H550,2)</f>
        <v>0</v>
      </c>
      <c r="S550" s="72"/>
      <c r="T550" s="206">
        <f>S550*H550</f>
        <v>0</v>
      </c>
      <c r="U550" s="206">
        <v>0</v>
      </c>
      <c r="V550" s="206">
        <f>U550*H550</f>
        <v>0</v>
      </c>
      <c r="W550" s="206">
        <v>1E-3</v>
      </c>
      <c r="X550" s="207">
        <f>W550*H550</f>
        <v>1.9341000000000001E-2</v>
      </c>
      <c r="Y550" s="31"/>
      <c r="Z550" s="31"/>
      <c r="AA550" s="31"/>
      <c r="AB550" s="31"/>
      <c r="AC550" s="31"/>
      <c r="AD550" s="31"/>
      <c r="AE550" s="31"/>
      <c r="AR550" s="208" t="s">
        <v>193</v>
      </c>
      <c r="AT550" s="208" t="s">
        <v>164</v>
      </c>
      <c r="AU550" s="208" t="s">
        <v>169</v>
      </c>
      <c r="AY550" s="14" t="s">
        <v>162</v>
      </c>
      <c r="BE550" s="209">
        <f>IF(O550="základná",K550,0)</f>
        <v>0</v>
      </c>
      <c r="BF550" s="209">
        <f>IF(O550="znížená",K550,0)</f>
        <v>0</v>
      </c>
      <c r="BG550" s="209">
        <f>IF(O550="zákl. prenesená",K550,0)</f>
        <v>0</v>
      </c>
      <c r="BH550" s="209">
        <f>IF(O550="zníž. prenesená",K550,0)</f>
        <v>0</v>
      </c>
      <c r="BI550" s="209">
        <f>IF(O550="nulová",K550,0)</f>
        <v>0</v>
      </c>
      <c r="BJ550" s="14" t="s">
        <v>169</v>
      </c>
      <c r="BK550" s="209">
        <f>ROUND(P550*H550,2)</f>
        <v>0</v>
      </c>
      <c r="BL550" s="14" t="s">
        <v>193</v>
      </c>
      <c r="BM550" s="208" t="s">
        <v>881</v>
      </c>
    </row>
    <row r="551" spans="1:65" s="2" customFormat="1">
      <c r="A551" s="31"/>
      <c r="B551" s="32"/>
      <c r="C551" s="33"/>
      <c r="D551" s="210" t="s">
        <v>170</v>
      </c>
      <c r="E551" s="33"/>
      <c r="F551" s="211" t="s">
        <v>880</v>
      </c>
      <c r="G551" s="33"/>
      <c r="H551" s="33"/>
      <c r="I551" s="212"/>
      <c r="J551" s="212"/>
      <c r="K551" s="33"/>
      <c r="L551" s="33"/>
      <c r="M551" s="36"/>
      <c r="N551" s="213"/>
      <c r="O551" s="214"/>
      <c r="P551" s="72"/>
      <c r="Q551" s="72"/>
      <c r="R551" s="72"/>
      <c r="S551" s="72"/>
      <c r="T551" s="72"/>
      <c r="U551" s="72"/>
      <c r="V551" s="72"/>
      <c r="W551" s="72"/>
      <c r="X551" s="73"/>
      <c r="Y551" s="31"/>
      <c r="Z551" s="31"/>
      <c r="AA551" s="31"/>
      <c r="AB551" s="31"/>
      <c r="AC551" s="31"/>
      <c r="AD551" s="31"/>
      <c r="AE551" s="31"/>
      <c r="AT551" s="14" t="s">
        <v>170</v>
      </c>
      <c r="AU551" s="14" t="s">
        <v>169</v>
      </c>
    </row>
    <row r="552" spans="1:65" s="2" customFormat="1" ht="16.5" customHeight="1">
      <c r="A552" s="31"/>
      <c r="B552" s="32"/>
      <c r="C552" s="195" t="s">
        <v>537</v>
      </c>
      <c r="D552" s="195" t="s">
        <v>164</v>
      </c>
      <c r="E552" s="196" t="s">
        <v>882</v>
      </c>
      <c r="F552" s="197" t="s">
        <v>883</v>
      </c>
      <c r="G552" s="198" t="s">
        <v>232</v>
      </c>
      <c r="H552" s="199">
        <v>12</v>
      </c>
      <c r="I552" s="200"/>
      <c r="J552" s="200"/>
      <c r="K552" s="201">
        <f>ROUND(P552*H552,2)</f>
        <v>0</v>
      </c>
      <c r="L552" s="202"/>
      <c r="M552" s="36"/>
      <c r="N552" s="203" t="s">
        <v>1</v>
      </c>
      <c r="O552" s="204" t="s">
        <v>37</v>
      </c>
      <c r="P552" s="205">
        <f>I552+J552</f>
        <v>0</v>
      </c>
      <c r="Q552" s="205">
        <f>ROUND(I552*H552,2)</f>
        <v>0</v>
      </c>
      <c r="R552" s="205">
        <f>ROUND(J552*H552,2)</f>
        <v>0</v>
      </c>
      <c r="S552" s="72"/>
      <c r="T552" s="206">
        <f>S552*H552</f>
        <v>0</v>
      </c>
      <c r="U552" s="206">
        <v>4.3099999999999996E-3</v>
      </c>
      <c r="V552" s="206">
        <f>U552*H552</f>
        <v>5.1719999999999995E-2</v>
      </c>
      <c r="W552" s="206">
        <v>0</v>
      </c>
      <c r="X552" s="207">
        <f>W552*H552</f>
        <v>0</v>
      </c>
      <c r="Y552" s="31"/>
      <c r="Z552" s="31"/>
      <c r="AA552" s="31"/>
      <c r="AB552" s="31"/>
      <c r="AC552" s="31"/>
      <c r="AD552" s="31"/>
      <c r="AE552" s="31"/>
      <c r="AR552" s="208" t="s">
        <v>193</v>
      </c>
      <c r="AT552" s="208" t="s">
        <v>164</v>
      </c>
      <c r="AU552" s="208" t="s">
        <v>169</v>
      </c>
      <c r="AY552" s="14" t="s">
        <v>162</v>
      </c>
      <c r="BE552" s="209">
        <f>IF(O552="základná",K552,0)</f>
        <v>0</v>
      </c>
      <c r="BF552" s="209">
        <f>IF(O552="znížená",K552,0)</f>
        <v>0</v>
      </c>
      <c r="BG552" s="209">
        <f>IF(O552="zákl. prenesená",K552,0)</f>
        <v>0</v>
      </c>
      <c r="BH552" s="209">
        <f>IF(O552="zníž. prenesená",K552,0)</f>
        <v>0</v>
      </c>
      <c r="BI552" s="209">
        <f>IF(O552="nulová",K552,0)</f>
        <v>0</v>
      </c>
      <c r="BJ552" s="14" t="s">
        <v>169</v>
      </c>
      <c r="BK552" s="209">
        <f>ROUND(P552*H552,2)</f>
        <v>0</v>
      </c>
      <c r="BL552" s="14" t="s">
        <v>193</v>
      </c>
      <c r="BM552" s="208" t="s">
        <v>884</v>
      </c>
    </row>
    <row r="553" spans="1:65" s="2" customFormat="1">
      <c r="A553" s="31"/>
      <c r="B553" s="32"/>
      <c r="C553" s="33"/>
      <c r="D553" s="210" t="s">
        <v>170</v>
      </c>
      <c r="E553" s="33"/>
      <c r="F553" s="211" t="s">
        <v>883</v>
      </c>
      <c r="G553" s="33"/>
      <c r="H553" s="33"/>
      <c r="I553" s="212"/>
      <c r="J553" s="212"/>
      <c r="K553" s="33"/>
      <c r="L553" s="33"/>
      <c r="M553" s="36"/>
      <c r="N553" s="213"/>
      <c r="O553" s="214"/>
      <c r="P553" s="72"/>
      <c r="Q553" s="72"/>
      <c r="R553" s="72"/>
      <c r="S553" s="72"/>
      <c r="T553" s="72"/>
      <c r="U553" s="72"/>
      <c r="V553" s="72"/>
      <c r="W553" s="72"/>
      <c r="X553" s="73"/>
      <c r="Y553" s="31"/>
      <c r="Z553" s="31"/>
      <c r="AA553" s="31"/>
      <c r="AB553" s="31"/>
      <c r="AC553" s="31"/>
      <c r="AD553" s="31"/>
      <c r="AE553" s="31"/>
      <c r="AT553" s="14" t="s">
        <v>170</v>
      </c>
      <c r="AU553" s="14" t="s">
        <v>169</v>
      </c>
    </row>
    <row r="554" spans="1:65" s="2" customFormat="1" ht="16.5" customHeight="1">
      <c r="A554" s="31"/>
      <c r="B554" s="32"/>
      <c r="C554" s="195" t="s">
        <v>885</v>
      </c>
      <c r="D554" s="195" t="s">
        <v>164</v>
      </c>
      <c r="E554" s="196" t="s">
        <v>886</v>
      </c>
      <c r="F554" s="197" t="s">
        <v>887</v>
      </c>
      <c r="G554" s="198" t="s">
        <v>232</v>
      </c>
      <c r="H554" s="199">
        <v>20.475000000000001</v>
      </c>
      <c r="I554" s="200"/>
      <c r="J554" s="200"/>
      <c r="K554" s="201">
        <f>ROUND(P554*H554,2)</f>
        <v>0</v>
      </c>
      <c r="L554" s="202"/>
      <c r="M554" s="36"/>
      <c r="N554" s="203" t="s">
        <v>1</v>
      </c>
      <c r="O554" s="204" t="s">
        <v>37</v>
      </c>
      <c r="P554" s="205">
        <f>I554+J554</f>
        <v>0</v>
      </c>
      <c r="Q554" s="205">
        <f>ROUND(I554*H554,2)</f>
        <v>0</v>
      </c>
      <c r="R554" s="205">
        <f>ROUND(J554*H554,2)</f>
        <v>0</v>
      </c>
      <c r="S554" s="72"/>
      <c r="T554" s="206">
        <f>S554*H554</f>
        <v>0</v>
      </c>
      <c r="U554" s="206">
        <v>2.7599999999999999E-3</v>
      </c>
      <c r="V554" s="206">
        <f>U554*H554</f>
        <v>5.6510999999999999E-2</v>
      </c>
      <c r="W554" s="206">
        <v>0</v>
      </c>
      <c r="X554" s="207">
        <f>W554*H554</f>
        <v>0</v>
      </c>
      <c r="Y554" s="31"/>
      <c r="Z554" s="31"/>
      <c r="AA554" s="31"/>
      <c r="AB554" s="31"/>
      <c r="AC554" s="31"/>
      <c r="AD554" s="31"/>
      <c r="AE554" s="31"/>
      <c r="AR554" s="208" t="s">
        <v>193</v>
      </c>
      <c r="AT554" s="208" t="s">
        <v>164</v>
      </c>
      <c r="AU554" s="208" t="s">
        <v>169</v>
      </c>
      <c r="AY554" s="14" t="s">
        <v>162</v>
      </c>
      <c r="BE554" s="209">
        <f>IF(O554="základná",K554,0)</f>
        <v>0</v>
      </c>
      <c r="BF554" s="209">
        <f>IF(O554="znížená",K554,0)</f>
        <v>0</v>
      </c>
      <c r="BG554" s="209">
        <f>IF(O554="zákl. prenesená",K554,0)</f>
        <v>0</v>
      </c>
      <c r="BH554" s="209">
        <f>IF(O554="zníž. prenesená",K554,0)</f>
        <v>0</v>
      </c>
      <c r="BI554" s="209">
        <f>IF(O554="nulová",K554,0)</f>
        <v>0</v>
      </c>
      <c r="BJ554" s="14" t="s">
        <v>169</v>
      </c>
      <c r="BK554" s="209">
        <f>ROUND(P554*H554,2)</f>
        <v>0</v>
      </c>
      <c r="BL554" s="14" t="s">
        <v>193</v>
      </c>
      <c r="BM554" s="208" t="s">
        <v>888</v>
      </c>
    </row>
    <row r="555" spans="1:65" s="2" customFormat="1">
      <c r="A555" s="31"/>
      <c r="B555" s="32"/>
      <c r="C555" s="33"/>
      <c r="D555" s="210" t="s">
        <v>170</v>
      </c>
      <c r="E555" s="33"/>
      <c r="F555" s="211" t="s">
        <v>887</v>
      </c>
      <c r="G555" s="33"/>
      <c r="H555" s="33"/>
      <c r="I555" s="212"/>
      <c r="J555" s="212"/>
      <c r="K555" s="33"/>
      <c r="L555" s="33"/>
      <c r="M555" s="36"/>
      <c r="N555" s="213"/>
      <c r="O555" s="214"/>
      <c r="P555" s="72"/>
      <c r="Q555" s="72"/>
      <c r="R555" s="72"/>
      <c r="S555" s="72"/>
      <c r="T555" s="72"/>
      <c r="U555" s="72"/>
      <c r="V555" s="72"/>
      <c r="W555" s="72"/>
      <c r="X555" s="73"/>
      <c r="Y555" s="31"/>
      <c r="Z555" s="31"/>
      <c r="AA555" s="31"/>
      <c r="AB555" s="31"/>
      <c r="AC555" s="31"/>
      <c r="AD555" s="31"/>
      <c r="AE555" s="31"/>
      <c r="AT555" s="14" t="s">
        <v>170</v>
      </c>
      <c r="AU555" s="14" t="s">
        <v>169</v>
      </c>
    </row>
    <row r="556" spans="1:65" s="2" customFormat="1" ht="16.5" customHeight="1">
      <c r="A556" s="31"/>
      <c r="B556" s="32"/>
      <c r="C556" s="195" t="s">
        <v>541</v>
      </c>
      <c r="D556" s="195" t="s">
        <v>164</v>
      </c>
      <c r="E556" s="196" t="s">
        <v>889</v>
      </c>
      <c r="F556" s="197" t="s">
        <v>890</v>
      </c>
      <c r="G556" s="198" t="s">
        <v>240</v>
      </c>
      <c r="H556" s="199">
        <v>3</v>
      </c>
      <c r="I556" s="200"/>
      <c r="J556" s="200"/>
      <c r="K556" s="201">
        <f>ROUND(P556*H556,2)</f>
        <v>0</v>
      </c>
      <c r="L556" s="202"/>
      <c r="M556" s="36"/>
      <c r="N556" s="203" t="s">
        <v>1</v>
      </c>
      <c r="O556" s="204" t="s">
        <v>37</v>
      </c>
      <c r="P556" s="205">
        <f>I556+J556</f>
        <v>0</v>
      </c>
      <c r="Q556" s="205">
        <f>ROUND(I556*H556,2)</f>
        <v>0</v>
      </c>
      <c r="R556" s="205">
        <f>ROUND(J556*H556,2)</f>
        <v>0</v>
      </c>
      <c r="S556" s="72"/>
      <c r="T556" s="206">
        <f>S556*H556</f>
        <v>0</v>
      </c>
      <c r="U556" s="206">
        <v>0</v>
      </c>
      <c r="V556" s="206">
        <f>U556*H556</f>
        <v>0</v>
      </c>
      <c r="W556" s="206">
        <v>0</v>
      </c>
      <c r="X556" s="207">
        <f>W556*H556</f>
        <v>0</v>
      </c>
      <c r="Y556" s="31"/>
      <c r="Z556" s="31"/>
      <c r="AA556" s="31"/>
      <c r="AB556" s="31"/>
      <c r="AC556" s="31"/>
      <c r="AD556" s="31"/>
      <c r="AE556" s="31"/>
      <c r="AR556" s="208" t="s">
        <v>193</v>
      </c>
      <c r="AT556" s="208" t="s">
        <v>164</v>
      </c>
      <c r="AU556" s="208" t="s">
        <v>169</v>
      </c>
      <c r="AY556" s="14" t="s">
        <v>162</v>
      </c>
      <c r="BE556" s="209">
        <f>IF(O556="základná",K556,0)</f>
        <v>0</v>
      </c>
      <c r="BF556" s="209">
        <f>IF(O556="znížená",K556,0)</f>
        <v>0</v>
      </c>
      <c r="BG556" s="209">
        <f>IF(O556="zákl. prenesená",K556,0)</f>
        <v>0</v>
      </c>
      <c r="BH556" s="209">
        <f>IF(O556="zníž. prenesená",K556,0)</f>
        <v>0</v>
      </c>
      <c r="BI556" s="209">
        <f>IF(O556="nulová",K556,0)</f>
        <v>0</v>
      </c>
      <c r="BJ556" s="14" t="s">
        <v>169</v>
      </c>
      <c r="BK556" s="209">
        <f>ROUND(P556*H556,2)</f>
        <v>0</v>
      </c>
      <c r="BL556" s="14" t="s">
        <v>193</v>
      </c>
      <c r="BM556" s="208" t="s">
        <v>891</v>
      </c>
    </row>
    <row r="557" spans="1:65" s="2" customFormat="1">
      <c r="A557" s="31"/>
      <c r="B557" s="32"/>
      <c r="C557" s="33"/>
      <c r="D557" s="210" t="s">
        <v>170</v>
      </c>
      <c r="E557" s="33"/>
      <c r="F557" s="211" t="s">
        <v>890</v>
      </c>
      <c r="G557" s="33"/>
      <c r="H557" s="33"/>
      <c r="I557" s="212"/>
      <c r="J557" s="212"/>
      <c r="K557" s="33"/>
      <c r="L557" s="33"/>
      <c r="M557" s="36"/>
      <c r="N557" s="213"/>
      <c r="O557" s="214"/>
      <c r="P557" s="72"/>
      <c r="Q557" s="72"/>
      <c r="R557" s="72"/>
      <c r="S557" s="72"/>
      <c r="T557" s="72"/>
      <c r="U557" s="72"/>
      <c r="V557" s="72"/>
      <c r="W557" s="72"/>
      <c r="X557" s="73"/>
      <c r="Y557" s="31"/>
      <c r="Z557" s="31"/>
      <c r="AA557" s="31"/>
      <c r="AB557" s="31"/>
      <c r="AC557" s="31"/>
      <c r="AD557" s="31"/>
      <c r="AE557" s="31"/>
      <c r="AT557" s="14" t="s">
        <v>170</v>
      </c>
      <c r="AU557" s="14" t="s">
        <v>169</v>
      </c>
    </row>
    <row r="558" spans="1:65" s="2" customFormat="1" ht="16.5" customHeight="1">
      <c r="A558" s="31"/>
      <c r="B558" s="32"/>
      <c r="C558" s="215" t="s">
        <v>892</v>
      </c>
      <c r="D558" s="215" t="s">
        <v>195</v>
      </c>
      <c r="E558" s="216" t="s">
        <v>893</v>
      </c>
      <c r="F558" s="217" t="s">
        <v>894</v>
      </c>
      <c r="G558" s="218" t="s">
        <v>240</v>
      </c>
      <c r="H558" s="219">
        <v>3</v>
      </c>
      <c r="I558" s="220"/>
      <c r="J558" s="221"/>
      <c r="K558" s="222">
        <f>ROUND(P558*H558,2)</f>
        <v>0</v>
      </c>
      <c r="L558" s="221"/>
      <c r="M558" s="223"/>
      <c r="N558" s="224" t="s">
        <v>1</v>
      </c>
      <c r="O558" s="204" t="s">
        <v>37</v>
      </c>
      <c r="P558" s="205">
        <f>I558+J558</f>
        <v>0</v>
      </c>
      <c r="Q558" s="205">
        <f>ROUND(I558*H558,2)</f>
        <v>0</v>
      </c>
      <c r="R558" s="205">
        <f>ROUND(J558*H558,2)</f>
        <v>0</v>
      </c>
      <c r="S558" s="72"/>
      <c r="T558" s="206">
        <f>S558*H558</f>
        <v>0</v>
      </c>
      <c r="U558" s="206">
        <v>1.1100000000000001E-3</v>
      </c>
      <c r="V558" s="206">
        <f>U558*H558</f>
        <v>3.3300000000000005E-3</v>
      </c>
      <c r="W558" s="206">
        <v>0</v>
      </c>
      <c r="X558" s="207">
        <f>W558*H558</f>
        <v>0</v>
      </c>
      <c r="Y558" s="31"/>
      <c r="Z558" s="31"/>
      <c r="AA558" s="31"/>
      <c r="AB558" s="31"/>
      <c r="AC558" s="31"/>
      <c r="AD558" s="31"/>
      <c r="AE558" s="31"/>
      <c r="AR558" s="208" t="s">
        <v>241</v>
      </c>
      <c r="AT558" s="208" t="s">
        <v>195</v>
      </c>
      <c r="AU558" s="208" t="s">
        <v>169</v>
      </c>
      <c r="AY558" s="14" t="s">
        <v>162</v>
      </c>
      <c r="BE558" s="209">
        <f>IF(O558="základná",K558,0)</f>
        <v>0</v>
      </c>
      <c r="BF558" s="209">
        <f>IF(O558="znížená",K558,0)</f>
        <v>0</v>
      </c>
      <c r="BG558" s="209">
        <f>IF(O558="zákl. prenesená",K558,0)</f>
        <v>0</v>
      </c>
      <c r="BH558" s="209">
        <f>IF(O558="zníž. prenesená",K558,0)</f>
        <v>0</v>
      </c>
      <c r="BI558" s="209">
        <f>IF(O558="nulová",K558,0)</f>
        <v>0</v>
      </c>
      <c r="BJ558" s="14" t="s">
        <v>169</v>
      </c>
      <c r="BK558" s="209">
        <f>ROUND(P558*H558,2)</f>
        <v>0</v>
      </c>
      <c r="BL558" s="14" t="s">
        <v>193</v>
      </c>
      <c r="BM558" s="208" t="s">
        <v>895</v>
      </c>
    </row>
    <row r="559" spans="1:65" s="2" customFormat="1">
      <c r="A559" s="31"/>
      <c r="B559" s="32"/>
      <c r="C559" s="33"/>
      <c r="D559" s="210" t="s">
        <v>170</v>
      </c>
      <c r="E559" s="33"/>
      <c r="F559" s="211" t="s">
        <v>894</v>
      </c>
      <c r="G559" s="33"/>
      <c r="H559" s="33"/>
      <c r="I559" s="212"/>
      <c r="J559" s="212"/>
      <c r="K559" s="33"/>
      <c r="L559" s="33"/>
      <c r="M559" s="36"/>
      <c r="N559" s="213"/>
      <c r="O559" s="214"/>
      <c r="P559" s="72"/>
      <c r="Q559" s="72"/>
      <c r="R559" s="72"/>
      <c r="S559" s="72"/>
      <c r="T559" s="72"/>
      <c r="U559" s="72"/>
      <c r="V559" s="72"/>
      <c r="W559" s="72"/>
      <c r="X559" s="73"/>
      <c r="Y559" s="31"/>
      <c r="Z559" s="31"/>
      <c r="AA559" s="31"/>
      <c r="AB559" s="31"/>
      <c r="AC559" s="31"/>
      <c r="AD559" s="31"/>
      <c r="AE559" s="31"/>
      <c r="AT559" s="14" t="s">
        <v>170</v>
      </c>
      <c r="AU559" s="14" t="s">
        <v>169</v>
      </c>
    </row>
    <row r="560" spans="1:65" s="2" customFormat="1" ht="16.5" customHeight="1">
      <c r="A560" s="31"/>
      <c r="B560" s="32"/>
      <c r="C560" s="215" t="s">
        <v>544</v>
      </c>
      <c r="D560" s="215" t="s">
        <v>195</v>
      </c>
      <c r="E560" s="216" t="s">
        <v>896</v>
      </c>
      <c r="F560" s="217" t="s">
        <v>897</v>
      </c>
      <c r="G560" s="218" t="s">
        <v>240</v>
      </c>
      <c r="H560" s="219">
        <v>14</v>
      </c>
      <c r="I560" s="220"/>
      <c r="J560" s="221"/>
      <c r="K560" s="222">
        <f>ROUND(P560*H560,2)</f>
        <v>0</v>
      </c>
      <c r="L560" s="221"/>
      <c r="M560" s="223"/>
      <c r="N560" s="224" t="s">
        <v>1</v>
      </c>
      <c r="O560" s="204" t="s">
        <v>37</v>
      </c>
      <c r="P560" s="205">
        <f>I560+J560</f>
        <v>0</v>
      </c>
      <c r="Q560" s="205">
        <f>ROUND(I560*H560,2)</f>
        <v>0</v>
      </c>
      <c r="R560" s="205">
        <f>ROUND(J560*H560,2)</f>
        <v>0</v>
      </c>
      <c r="S560" s="72"/>
      <c r="T560" s="206">
        <f>S560*H560</f>
        <v>0</v>
      </c>
      <c r="U560" s="206">
        <v>4.0000000000000002E-4</v>
      </c>
      <c r="V560" s="206">
        <f>U560*H560</f>
        <v>5.5999999999999999E-3</v>
      </c>
      <c r="W560" s="206">
        <v>0</v>
      </c>
      <c r="X560" s="207">
        <f>W560*H560</f>
        <v>0</v>
      </c>
      <c r="Y560" s="31"/>
      <c r="Z560" s="31"/>
      <c r="AA560" s="31"/>
      <c r="AB560" s="31"/>
      <c r="AC560" s="31"/>
      <c r="AD560" s="31"/>
      <c r="AE560" s="31"/>
      <c r="AR560" s="208" t="s">
        <v>241</v>
      </c>
      <c r="AT560" s="208" t="s">
        <v>195</v>
      </c>
      <c r="AU560" s="208" t="s">
        <v>169</v>
      </c>
      <c r="AY560" s="14" t="s">
        <v>162</v>
      </c>
      <c r="BE560" s="209">
        <f>IF(O560="základná",K560,0)</f>
        <v>0</v>
      </c>
      <c r="BF560" s="209">
        <f>IF(O560="znížená",K560,0)</f>
        <v>0</v>
      </c>
      <c r="BG560" s="209">
        <f>IF(O560="zákl. prenesená",K560,0)</f>
        <v>0</v>
      </c>
      <c r="BH560" s="209">
        <f>IF(O560="zníž. prenesená",K560,0)</f>
        <v>0</v>
      </c>
      <c r="BI560" s="209">
        <f>IF(O560="nulová",K560,0)</f>
        <v>0</v>
      </c>
      <c r="BJ560" s="14" t="s">
        <v>169</v>
      </c>
      <c r="BK560" s="209">
        <f>ROUND(P560*H560,2)</f>
        <v>0</v>
      </c>
      <c r="BL560" s="14" t="s">
        <v>193</v>
      </c>
      <c r="BM560" s="208" t="s">
        <v>898</v>
      </c>
    </row>
    <row r="561" spans="1:65" s="2" customFormat="1">
      <c r="A561" s="31"/>
      <c r="B561" s="32"/>
      <c r="C561" s="33"/>
      <c r="D561" s="210" t="s">
        <v>170</v>
      </c>
      <c r="E561" s="33"/>
      <c r="F561" s="211" t="s">
        <v>897</v>
      </c>
      <c r="G561" s="33"/>
      <c r="H561" s="33"/>
      <c r="I561" s="212"/>
      <c r="J561" s="212"/>
      <c r="K561" s="33"/>
      <c r="L561" s="33"/>
      <c r="M561" s="36"/>
      <c r="N561" s="213"/>
      <c r="O561" s="214"/>
      <c r="P561" s="72"/>
      <c r="Q561" s="72"/>
      <c r="R561" s="72"/>
      <c r="S561" s="72"/>
      <c r="T561" s="72"/>
      <c r="U561" s="72"/>
      <c r="V561" s="72"/>
      <c r="W561" s="72"/>
      <c r="X561" s="73"/>
      <c r="Y561" s="31"/>
      <c r="Z561" s="31"/>
      <c r="AA561" s="31"/>
      <c r="AB561" s="31"/>
      <c r="AC561" s="31"/>
      <c r="AD561" s="31"/>
      <c r="AE561" s="31"/>
      <c r="AT561" s="14" t="s">
        <v>170</v>
      </c>
      <c r="AU561" s="14" t="s">
        <v>169</v>
      </c>
    </row>
    <row r="562" spans="1:65" s="2" customFormat="1" ht="24.2" customHeight="1">
      <c r="A562" s="31"/>
      <c r="B562" s="32"/>
      <c r="C562" s="195" t="s">
        <v>899</v>
      </c>
      <c r="D562" s="195" t="s">
        <v>164</v>
      </c>
      <c r="E562" s="196" t="s">
        <v>900</v>
      </c>
      <c r="F562" s="197" t="s">
        <v>901</v>
      </c>
      <c r="G562" s="198" t="s">
        <v>685</v>
      </c>
      <c r="H562" s="225"/>
      <c r="I562" s="200"/>
      <c r="J562" s="200"/>
      <c r="K562" s="201">
        <f>ROUND(P562*H562,2)</f>
        <v>0</v>
      </c>
      <c r="L562" s="202"/>
      <c r="M562" s="36"/>
      <c r="N562" s="203" t="s">
        <v>1</v>
      </c>
      <c r="O562" s="204" t="s">
        <v>37</v>
      </c>
      <c r="P562" s="205">
        <f>I562+J562</f>
        <v>0</v>
      </c>
      <c r="Q562" s="205">
        <f>ROUND(I562*H562,2)</f>
        <v>0</v>
      </c>
      <c r="R562" s="205">
        <f>ROUND(J562*H562,2)</f>
        <v>0</v>
      </c>
      <c r="S562" s="72"/>
      <c r="T562" s="206">
        <f>S562*H562</f>
        <v>0</v>
      </c>
      <c r="U562" s="206">
        <v>0</v>
      </c>
      <c r="V562" s="206">
        <f>U562*H562</f>
        <v>0</v>
      </c>
      <c r="W562" s="206">
        <v>0</v>
      </c>
      <c r="X562" s="207">
        <f>W562*H562</f>
        <v>0</v>
      </c>
      <c r="Y562" s="31"/>
      <c r="Z562" s="31"/>
      <c r="AA562" s="31"/>
      <c r="AB562" s="31"/>
      <c r="AC562" s="31"/>
      <c r="AD562" s="31"/>
      <c r="AE562" s="31"/>
      <c r="AR562" s="208" t="s">
        <v>193</v>
      </c>
      <c r="AT562" s="208" t="s">
        <v>164</v>
      </c>
      <c r="AU562" s="208" t="s">
        <v>169</v>
      </c>
      <c r="AY562" s="14" t="s">
        <v>162</v>
      </c>
      <c r="BE562" s="209">
        <f>IF(O562="základná",K562,0)</f>
        <v>0</v>
      </c>
      <c r="BF562" s="209">
        <f>IF(O562="znížená",K562,0)</f>
        <v>0</v>
      </c>
      <c r="BG562" s="209">
        <f>IF(O562="zákl. prenesená",K562,0)</f>
        <v>0</v>
      </c>
      <c r="BH562" s="209">
        <f>IF(O562="zníž. prenesená",K562,0)</f>
        <v>0</v>
      </c>
      <c r="BI562" s="209">
        <f>IF(O562="nulová",K562,0)</f>
        <v>0</v>
      </c>
      <c r="BJ562" s="14" t="s">
        <v>169</v>
      </c>
      <c r="BK562" s="209">
        <f>ROUND(P562*H562,2)</f>
        <v>0</v>
      </c>
      <c r="BL562" s="14" t="s">
        <v>193</v>
      </c>
      <c r="BM562" s="208" t="s">
        <v>902</v>
      </c>
    </row>
    <row r="563" spans="1:65" s="2" customFormat="1">
      <c r="A563" s="31"/>
      <c r="B563" s="32"/>
      <c r="C563" s="33"/>
      <c r="D563" s="210" t="s">
        <v>170</v>
      </c>
      <c r="E563" s="33"/>
      <c r="F563" s="211" t="s">
        <v>901</v>
      </c>
      <c r="G563" s="33"/>
      <c r="H563" s="33"/>
      <c r="I563" s="212"/>
      <c r="J563" s="212"/>
      <c r="K563" s="33"/>
      <c r="L563" s="33"/>
      <c r="M563" s="36"/>
      <c r="N563" s="213"/>
      <c r="O563" s="214"/>
      <c r="P563" s="72"/>
      <c r="Q563" s="72"/>
      <c r="R563" s="72"/>
      <c r="S563" s="72"/>
      <c r="T563" s="72"/>
      <c r="U563" s="72"/>
      <c r="V563" s="72"/>
      <c r="W563" s="72"/>
      <c r="X563" s="73"/>
      <c r="Y563" s="31"/>
      <c r="Z563" s="31"/>
      <c r="AA563" s="31"/>
      <c r="AB563" s="31"/>
      <c r="AC563" s="31"/>
      <c r="AD563" s="31"/>
      <c r="AE563" s="31"/>
      <c r="AT563" s="14" t="s">
        <v>170</v>
      </c>
      <c r="AU563" s="14" t="s">
        <v>169</v>
      </c>
    </row>
    <row r="564" spans="1:65" s="12" customFormat="1" ht="22.9" customHeight="1">
      <c r="B564" s="178"/>
      <c r="C564" s="179"/>
      <c r="D564" s="180" t="s">
        <v>72</v>
      </c>
      <c r="E564" s="193" t="s">
        <v>903</v>
      </c>
      <c r="F564" s="193" t="s">
        <v>904</v>
      </c>
      <c r="G564" s="179"/>
      <c r="H564" s="179"/>
      <c r="I564" s="182"/>
      <c r="J564" s="182"/>
      <c r="K564" s="194">
        <f>BK564</f>
        <v>0</v>
      </c>
      <c r="L564" s="179"/>
      <c r="M564" s="184"/>
      <c r="N564" s="185"/>
      <c r="O564" s="186"/>
      <c r="P564" s="186"/>
      <c r="Q564" s="187">
        <f>SUM(Q565:Q578)</f>
        <v>0</v>
      </c>
      <c r="R564" s="187">
        <f>SUM(R565:R578)</f>
        <v>0</v>
      </c>
      <c r="S564" s="186"/>
      <c r="T564" s="188">
        <f>SUM(T565:T578)</f>
        <v>0</v>
      </c>
      <c r="U564" s="186"/>
      <c r="V564" s="188">
        <f>SUM(V565:V578)</f>
        <v>15.693428000000001</v>
      </c>
      <c r="W564" s="186"/>
      <c r="X564" s="189">
        <f>SUM(X565:X578)</f>
        <v>10.92</v>
      </c>
      <c r="AR564" s="190" t="s">
        <v>169</v>
      </c>
      <c r="AT564" s="191" t="s">
        <v>72</v>
      </c>
      <c r="AU564" s="191" t="s">
        <v>81</v>
      </c>
      <c r="AY564" s="190" t="s">
        <v>162</v>
      </c>
      <c r="BK564" s="192">
        <f>SUM(BK565:BK578)</f>
        <v>0</v>
      </c>
    </row>
    <row r="565" spans="1:65" s="2" customFormat="1" ht="16.5" customHeight="1">
      <c r="A565" s="31"/>
      <c r="B565" s="32"/>
      <c r="C565" s="195" t="s">
        <v>548</v>
      </c>
      <c r="D565" s="195" t="s">
        <v>164</v>
      </c>
      <c r="E565" s="196" t="s">
        <v>905</v>
      </c>
      <c r="F565" s="197" t="s">
        <v>906</v>
      </c>
      <c r="G565" s="198" t="s">
        <v>167</v>
      </c>
      <c r="H565" s="199">
        <v>260</v>
      </c>
      <c r="I565" s="200"/>
      <c r="J565" s="200"/>
      <c r="K565" s="201">
        <f>ROUND(P565*H565,2)</f>
        <v>0</v>
      </c>
      <c r="L565" s="202"/>
      <c r="M565" s="36"/>
      <c r="N565" s="203" t="s">
        <v>1</v>
      </c>
      <c r="O565" s="204" t="s">
        <v>37</v>
      </c>
      <c r="P565" s="205">
        <f>I565+J565</f>
        <v>0</v>
      </c>
      <c r="Q565" s="205">
        <f>ROUND(I565*H565,2)</f>
        <v>0</v>
      </c>
      <c r="R565" s="205">
        <f>ROUND(J565*H565,2)</f>
        <v>0</v>
      </c>
      <c r="S565" s="72"/>
      <c r="T565" s="206">
        <f>S565*H565</f>
        <v>0</v>
      </c>
      <c r="U565" s="206">
        <v>0</v>
      </c>
      <c r="V565" s="206">
        <f>U565*H565</f>
        <v>0</v>
      </c>
      <c r="W565" s="206">
        <v>4.2000000000000003E-2</v>
      </c>
      <c r="X565" s="207">
        <f>W565*H565</f>
        <v>10.92</v>
      </c>
      <c r="Y565" s="31"/>
      <c r="Z565" s="31"/>
      <c r="AA565" s="31"/>
      <c r="AB565" s="31"/>
      <c r="AC565" s="31"/>
      <c r="AD565" s="31"/>
      <c r="AE565" s="31"/>
      <c r="AR565" s="208" t="s">
        <v>193</v>
      </c>
      <c r="AT565" s="208" t="s">
        <v>164</v>
      </c>
      <c r="AU565" s="208" t="s">
        <v>169</v>
      </c>
      <c r="AY565" s="14" t="s">
        <v>162</v>
      </c>
      <c r="BE565" s="209">
        <f>IF(O565="základná",K565,0)</f>
        <v>0</v>
      </c>
      <c r="BF565" s="209">
        <f>IF(O565="znížená",K565,0)</f>
        <v>0</v>
      </c>
      <c r="BG565" s="209">
        <f>IF(O565="zákl. prenesená",K565,0)</f>
        <v>0</v>
      </c>
      <c r="BH565" s="209">
        <f>IF(O565="zníž. prenesená",K565,0)</f>
        <v>0</v>
      </c>
      <c r="BI565" s="209">
        <f>IF(O565="nulová",K565,0)</f>
        <v>0</v>
      </c>
      <c r="BJ565" s="14" t="s">
        <v>169</v>
      </c>
      <c r="BK565" s="209">
        <f>ROUND(P565*H565,2)</f>
        <v>0</v>
      </c>
      <c r="BL565" s="14" t="s">
        <v>193</v>
      </c>
      <c r="BM565" s="208" t="s">
        <v>907</v>
      </c>
    </row>
    <row r="566" spans="1:65" s="2" customFormat="1">
      <c r="A566" s="31"/>
      <c r="B566" s="32"/>
      <c r="C566" s="33"/>
      <c r="D566" s="210" t="s">
        <v>170</v>
      </c>
      <c r="E566" s="33"/>
      <c r="F566" s="211" t="s">
        <v>906</v>
      </c>
      <c r="G566" s="33"/>
      <c r="H566" s="33"/>
      <c r="I566" s="212"/>
      <c r="J566" s="212"/>
      <c r="K566" s="33"/>
      <c r="L566" s="33"/>
      <c r="M566" s="36"/>
      <c r="N566" s="213"/>
      <c r="O566" s="214"/>
      <c r="P566" s="72"/>
      <c r="Q566" s="72"/>
      <c r="R566" s="72"/>
      <c r="S566" s="72"/>
      <c r="T566" s="72"/>
      <c r="U566" s="72"/>
      <c r="V566" s="72"/>
      <c r="W566" s="72"/>
      <c r="X566" s="73"/>
      <c r="Y566" s="31"/>
      <c r="Z566" s="31"/>
      <c r="AA566" s="31"/>
      <c r="AB566" s="31"/>
      <c r="AC566" s="31"/>
      <c r="AD566" s="31"/>
      <c r="AE566" s="31"/>
      <c r="AT566" s="14" t="s">
        <v>170</v>
      </c>
      <c r="AU566" s="14" t="s">
        <v>169</v>
      </c>
    </row>
    <row r="567" spans="1:65" s="2" customFormat="1" ht="24.2" customHeight="1">
      <c r="A567" s="31"/>
      <c r="B567" s="32"/>
      <c r="C567" s="195" t="s">
        <v>908</v>
      </c>
      <c r="D567" s="195" t="s">
        <v>164</v>
      </c>
      <c r="E567" s="196" t="s">
        <v>909</v>
      </c>
      <c r="F567" s="197" t="s">
        <v>910</v>
      </c>
      <c r="G567" s="198" t="s">
        <v>167</v>
      </c>
      <c r="H567" s="199">
        <v>290</v>
      </c>
      <c r="I567" s="200"/>
      <c r="J567" s="200"/>
      <c r="K567" s="201">
        <f>ROUND(P567*H567,2)</f>
        <v>0</v>
      </c>
      <c r="L567" s="202"/>
      <c r="M567" s="36"/>
      <c r="N567" s="203" t="s">
        <v>1</v>
      </c>
      <c r="O567" s="204" t="s">
        <v>37</v>
      </c>
      <c r="P567" s="205">
        <f>I567+J567</f>
        <v>0</v>
      </c>
      <c r="Q567" s="205">
        <f>ROUND(I567*H567,2)</f>
        <v>0</v>
      </c>
      <c r="R567" s="205">
        <f>ROUND(J567*H567,2)</f>
        <v>0</v>
      </c>
      <c r="S567" s="72"/>
      <c r="T567" s="206">
        <f>S567*H567</f>
        <v>0</v>
      </c>
      <c r="U567" s="206">
        <v>5.2139999999999999E-2</v>
      </c>
      <c r="V567" s="206">
        <f>U567*H567</f>
        <v>15.1206</v>
      </c>
      <c r="W567" s="206">
        <v>0</v>
      </c>
      <c r="X567" s="207">
        <f>W567*H567</f>
        <v>0</v>
      </c>
      <c r="Y567" s="31"/>
      <c r="Z567" s="31"/>
      <c r="AA567" s="31"/>
      <c r="AB567" s="31"/>
      <c r="AC567" s="31"/>
      <c r="AD567" s="31"/>
      <c r="AE567" s="31"/>
      <c r="AR567" s="208" t="s">
        <v>193</v>
      </c>
      <c r="AT567" s="208" t="s">
        <v>164</v>
      </c>
      <c r="AU567" s="208" t="s">
        <v>169</v>
      </c>
      <c r="AY567" s="14" t="s">
        <v>162</v>
      </c>
      <c r="BE567" s="209">
        <f>IF(O567="základná",K567,0)</f>
        <v>0</v>
      </c>
      <c r="BF567" s="209">
        <f>IF(O567="znížená",K567,0)</f>
        <v>0</v>
      </c>
      <c r="BG567" s="209">
        <f>IF(O567="zákl. prenesená",K567,0)</f>
        <v>0</v>
      </c>
      <c r="BH567" s="209">
        <f>IF(O567="zníž. prenesená",K567,0)</f>
        <v>0</v>
      </c>
      <c r="BI567" s="209">
        <f>IF(O567="nulová",K567,0)</f>
        <v>0</v>
      </c>
      <c r="BJ567" s="14" t="s">
        <v>169</v>
      </c>
      <c r="BK567" s="209">
        <f>ROUND(P567*H567,2)</f>
        <v>0</v>
      </c>
      <c r="BL567" s="14" t="s">
        <v>193</v>
      </c>
      <c r="BM567" s="208" t="s">
        <v>911</v>
      </c>
    </row>
    <row r="568" spans="1:65" s="2" customFormat="1" ht="19.5">
      <c r="A568" s="31"/>
      <c r="B568" s="32"/>
      <c r="C568" s="33"/>
      <c r="D568" s="210" t="s">
        <v>170</v>
      </c>
      <c r="E568" s="33"/>
      <c r="F568" s="211" t="s">
        <v>910</v>
      </c>
      <c r="G568" s="33"/>
      <c r="H568" s="33"/>
      <c r="I568" s="212"/>
      <c r="J568" s="212"/>
      <c r="K568" s="33"/>
      <c r="L568" s="33"/>
      <c r="M568" s="36"/>
      <c r="N568" s="213"/>
      <c r="O568" s="214"/>
      <c r="P568" s="72"/>
      <c r="Q568" s="72"/>
      <c r="R568" s="72"/>
      <c r="S568" s="72"/>
      <c r="T568" s="72"/>
      <c r="U568" s="72"/>
      <c r="V568" s="72"/>
      <c r="W568" s="72"/>
      <c r="X568" s="73"/>
      <c r="Y568" s="31"/>
      <c r="Z568" s="31"/>
      <c r="AA568" s="31"/>
      <c r="AB568" s="31"/>
      <c r="AC568" s="31"/>
      <c r="AD568" s="31"/>
      <c r="AE568" s="31"/>
      <c r="AT568" s="14" t="s">
        <v>170</v>
      </c>
      <c r="AU568" s="14" t="s">
        <v>169</v>
      </c>
    </row>
    <row r="569" spans="1:65" s="2" customFormat="1" ht="24.2" customHeight="1">
      <c r="A569" s="31"/>
      <c r="B569" s="32"/>
      <c r="C569" s="195" t="s">
        <v>551</v>
      </c>
      <c r="D569" s="195" t="s">
        <v>164</v>
      </c>
      <c r="E569" s="196" t="s">
        <v>912</v>
      </c>
      <c r="F569" s="197" t="s">
        <v>913</v>
      </c>
      <c r="G569" s="198" t="s">
        <v>232</v>
      </c>
      <c r="H569" s="199">
        <v>12</v>
      </c>
      <c r="I569" s="200"/>
      <c r="J569" s="200"/>
      <c r="K569" s="201">
        <f>ROUND(P569*H569,2)</f>
        <v>0</v>
      </c>
      <c r="L569" s="202"/>
      <c r="M569" s="36"/>
      <c r="N569" s="203" t="s">
        <v>1</v>
      </c>
      <c r="O569" s="204" t="s">
        <v>37</v>
      </c>
      <c r="P569" s="205">
        <f>I569+J569</f>
        <v>0</v>
      </c>
      <c r="Q569" s="205">
        <f>ROUND(I569*H569,2)</f>
        <v>0</v>
      </c>
      <c r="R569" s="205">
        <f>ROUND(J569*H569,2)</f>
        <v>0</v>
      </c>
      <c r="S569" s="72"/>
      <c r="T569" s="206">
        <f>S569*H569</f>
        <v>0</v>
      </c>
      <c r="U569" s="206">
        <v>1.4619999999999999E-2</v>
      </c>
      <c r="V569" s="206">
        <f>U569*H569</f>
        <v>0.17543999999999998</v>
      </c>
      <c r="W569" s="206">
        <v>0</v>
      </c>
      <c r="X569" s="207">
        <f>W569*H569</f>
        <v>0</v>
      </c>
      <c r="Y569" s="31"/>
      <c r="Z569" s="31"/>
      <c r="AA569" s="31"/>
      <c r="AB569" s="31"/>
      <c r="AC569" s="31"/>
      <c r="AD569" s="31"/>
      <c r="AE569" s="31"/>
      <c r="AR569" s="208" t="s">
        <v>193</v>
      </c>
      <c r="AT569" s="208" t="s">
        <v>164</v>
      </c>
      <c r="AU569" s="208" t="s">
        <v>169</v>
      </c>
      <c r="AY569" s="14" t="s">
        <v>162</v>
      </c>
      <c r="BE569" s="209">
        <f>IF(O569="základná",K569,0)</f>
        <v>0</v>
      </c>
      <c r="BF569" s="209">
        <f>IF(O569="znížená",K569,0)</f>
        <v>0</v>
      </c>
      <c r="BG569" s="209">
        <f>IF(O569="zákl. prenesená",K569,0)</f>
        <v>0</v>
      </c>
      <c r="BH569" s="209">
        <f>IF(O569="zníž. prenesená",K569,0)</f>
        <v>0</v>
      </c>
      <c r="BI569" s="209">
        <f>IF(O569="nulová",K569,0)</f>
        <v>0</v>
      </c>
      <c r="BJ569" s="14" t="s">
        <v>169</v>
      </c>
      <c r="BK569" s="209">
        <f>ROUND(P569*H569,2)</f>
        <v>0</v>
      </c>
      <c r="BL569" s="14" t="s">
        <v>193</v>
      </c>
      <c r="BM569" s="208" t="s">
        <v>914</v>
      </c>
    </row>
    <row r="570" spans="1:65" s="2" customFormat="1">
      <c r="A570" s="31"/>
      <c r="B570" s="32"/>
      <c r="C570" s="33"/>
      <c r="D570" s="210" t="s">
        <v>170</v>
      </c>
      <c r="E570" s="33"/>
      <c r="F570" s="211" t="s">
        <v>913</v>
      </c>
      <c r="G570" s="33"/>
      <c r="H570" s="33"/>
      <c r="I570" s="212"/>
      <c r="J570" s="212"/>
      <c r="K570" s="33"/>
      <c r="L570" s="33"/>
      <c r="M570" s="36"/>
      <c r="N570" s="213"/>
      <c r="O570" s="214"/>
      <c r="P570" s="72"/>
      <c r="Q570" s="72"/>
      <c r="R570" s="72"/>
      <c r="S570" s="72"/>
      <c r="T570" s="72"/>
      <c r="U570" s="72"/>
      <c r="V570" s="72"/>
      <c r="W570" s="72"/>
      <c r="X570" s="73"/>
      <c r="Y570" s="31"/>
      <c r="Z570" s="31"/>
      <c r="AA570" s="31"/>
      <c r="AB570" s="31"/>
      <c r="AC570" s="31"/>
      <c r="AD570" s="31"/>
      <c r="AE570" s="31"/>
      <c r="AT570" s="14" t="s">
        <v>170</v>
      </c>
      <c r="AU570" s="14" t="s">
        <v>169</v>
      </c>
    </row>
    <row r="571" spans="1:65" s="2" customFormat="1" ht="21.75" customHeight="1">
      <c r="A571" s="31"/>
      <c r="B571" s="32"/>
      <c r="C571" s="195" t="s">
        <v>915</v>
      </c>
      <c r="D571" s="195" t="s">
        <v>164</v>
      </c>
      <c r="E571" s="196" t="s">
        <v>916</v>
      </c>
      <c r="F571" s="197" t="s">
        <v>917</v>
      </c>
      <c r="G571" s="198" t="s">
        <v>232</v>
      </c>
      <c r="H571" s="199">
        <v>14.2</v>
      </c>
      <c r="I571" s="200"/>
      <c r="J571" s="200"/>
      <c r="K571" s="201">
        <f>ROUND(P571*H571,2)</f>
        <v>0</v>
      </c>
      <c r="L571" s="202"/>
      <c r="M571" s="36"/>
      <c r="N571" s="203" t="s">
        <v>1</v>
      </c>
      <c r="O571" s="204" t="s">
        <v>37</v>
      </c>
      <c r="P571" s="205">
        <f>I571+J571</f>
        <v>0</v>
      </c>
      <c r="Q571" s="205">
        <f>ROUND(I571*H571,2)</f>
        <v>0</v>
      </c>
      <c r="R571" s="205">
        <f>ROUND(J571*H571,2)</f>
        <v>0</v>
      </c>
      <c r="S571" s="72"/>
      <c r="T571" s="206">
        <f>S571*H571</f>
        <v>0</v>
      </c>
      <c r="U571" s="206">
        <v>2.351E-2</v>
      </c>
      <c r="V571" s="206">
        <f>U571*H571</f>
        <v>0.33384199999999997</v>
      </c>
      <c r="W571" s="206">
        <v>0</v>
      </c>
      <c r="X571" s="207">
        <f>W571*H571</f>
        <v>0</v>
      </c>
      <c r="Y571" s="31"/>
      <c r="Z571" s="31"/>
      <c r="AA571" s="31"/>
      <c r="AB571" s="31"/>
      <c r="AC571" s="31"/>
      <c r="AD571" s="31"/>
      <c r="AE571" s="31"/>
      <c r="AR571" s="208" t="s">
        <v>193</v>
      </c>
      <c r="AT571" s="208" t="s">
        <v>164</v>
      </c>
      <c r="AU571" s="208" t="s">
        <v>169</v>
      </c>
      <c r="AY571" s="14" t="s">
        <v>162</v>
      </c>
      <c r="BE571" s="209">
        <f>IF(O571="základná",K571,0)</f>
        <v>0</v>
      </c>
      <c r="BF571" s="209">
        <f>IF(O571="znížená",K571,0)</f>
        <v>0</v>
      </c>
      <c r="BG571" s="209">
        <f>IF(O571="zákl. prenesená",K571,0)</f>
        <v>0</v>
      </c>
      <c r="BH571" s="209">
        <f>IF(O571="zníž. prenesená",K571,0)</f>
        <v>0</v>
      </c>
      <c r="BI571" s="209">
        <f>IF(O571="nulová",K571,0)</f>
        <v>0</v>
      </c>
      <c r="BJ571" s="14" t="s">
        <v>169</v>
      </c>
      <c r="BK571" s="209">
        <f>ROUND(P571*H571,2)</f>
        <v>0</v>
      </c>
      <c r="BL571" s="14" t="s">
        <v>193</v>
      </c>
      <c r="BM571" s="208" t="s">
        <v>918</v>
      </c>
    </row>
    <row r="572" spans="1:65" s="2" customFormat="1">
      <c r="A572" s="31"/>
      <c r="B572" s="32"/>
      <c r="C572" s="33"/>
      <c r="D572" s="210" t="s">
        <v>170</v>
      </c>
      <c r="E572" s="33"/>
      <c r="F572" s="211" t="s">
        <v>917</v>
      </c>
      <c r="G572" s="33"/>
      <c r="H572" s="33"/>
      <c r="I572" s="212"/>
      <c r="J572" s="212"/>
      <c r="K572" s="33"/>
      <c r="L572" s="33"/>
      <c r="M572" s="36"/>
      <c r="N572" s="213"/>
      <c r="O572" s="214"/>
      <c r="P572" s="72"/>
      <c r="Q572" s="72"/>
      <c r="R572" s="72"/>
      <c r="S572" s="72"/>
      <c r="T572" s="72"/>
      <c r="U572" s="72"/>
      <c r="V572" s="72"/>
      <c r="W572" s="72"/>
      <c r="X572" s="73"/>
      <c r="Y572" s="31"/>
      <c r="Z572" s="31"/>
      <c r="AA572" s="31"/>
      <c r="AB572" s="31"/>
      <c r="AC572" s="31"/>
      <c r="AD572" s="31"/>
      <c r="AE572" s="31"/>
      <c r="AT572" s="14" t="s">
        <v>170</v>
      </c>
      <c r="AU572" s="14" t="s">
        <v>169</v>
      </c>
    </row>
    <row r="573" spans="1:65" s="2" customFormat="1" ht="24.2" customHeight="1">
      <c r="A573" s="31"/>
      <c r="B573" s="32"/>
      <c r="C573" s="195" t="s">
        <v>555</v>
      </c>
      <c r="D573" s="195" t="s">
        <v>164</v>
      </c>
      <c r="E573" s="196" t="s">
        <v>919</v>
      </c>
      <c r="F573" s="197" t="s">
        <v>920</v>
      </c>
      <c r="G573" s="198" t="s">
        <v>232</v>
      </c>
      <c r="H573" s="199">
        <v>8.6</v>
      </c>
      <c r="I573" s="200"/>
      <c r="J573" s="200"/>
      <c r="K573" s="201">
        <f>ROUND(P573*H573,2)</f>
        <v>0</v>
      </c>
      <c r="L573" s="202"/>
      <c r="M573" s="36"/>
      <c r="N573" s="203" t="s">
        <v>1</v>
      </c>
      <c r="O573" s="204" t="s">
        <v>37</v>
      </c>
      <c r="P573" s="205">
        <f>I573+J573</f>
        <v>0</v>
      </c>
      <c r="Q573" s="205">
        <f>ROUND(I573*H573,2)</f>
        <v>0</v>
      </c>
      <c r="R573" s="205">
        <f>ROUND(J573*H573,2)</f>
        <v>0</v>
      </c>
      <c r="S573" s="72"/>
      <c r="T573" s="206">
        <f>S573*H573</f>
        <v>0</v>
      </c>
      <c r="U573" s="206">
        <v>1.9599999999999999E-3</v>
      </c>
      <c r="V573" s="206">
        <f>U573*H573</f>
        <v>1.6855999999999999E-2</v>
      </c>
      <c r="W573" s="206">
        <v>0</v>
      </c>
      <c r="X573" s="207">
        <f>W573*H573</f>
        <v>0</v>
      </c>
      <c r="Y573" s="31"/>
      <c r="Z573" s="31"/>
      <c r="AA573" s="31"/>
      <c r="AB573" s="31"/>
      <c r="AC573" s="31"/>
      <c r="AD573" s="31"/>
      <c r="AE573" s="31"/>
      <c r="AR573" s="208" t="s">
        <v>193</v>
      </c>
      <c r="AT573" s="208" t="s">
        <v>164</v>
      </c>
      <c r="AU573" s="208" t="s">
        <v>169</v>
      </c>
      <c r="AY573" s="14" t="s">
        <v>162</v>
      </c>
      <c r="BE573" s="209">
        <f>IF(O573="základná",K573,0)</f>
        <v>0</v>
      </c>
      <c r="BF573" s="209">
        <f>IF(O573="znížená",K573,0)</f>
        <v>0</v>
      </c>
      <c r="BG573" s="209">
        <f>IF(O573="zákl. prenesená",K573,0)</f>
        <v>0</v>
      </c>
      <c r="BH573" s="209">
        <f>IF(O573="zníž. prenesená",K573,0)</f>
        <v>0</v>
      </c>
      <c r="BI573" s="209">
        <f>IF(O573="nulová",K573,0)</f>
        <v>0</v>
      </c>
      <c r="BJ573" s="14" t="s">
        <v>169</v>
      </c>
      <c r="BK573" s="209">
        <f>ROUND(P573*H573,2)</f>
        <v>0</v>
      </c>
      <c r="BL573" s="14" t="s">
        <v>193</v>
      </c>
      <c r="BM573" s="208" t="s">
        <v>921</v>
      </c>
    </row>
    <row r="574" spans="1:65" s="2" customFormat="1">
      <c r="A574" s="31"/>
      <c r="B574" s="32"/>
      <c r="C574" s="33"/>
      <c r="D574" s="210" t="s">
        <v>170</v>
      </c>
      <c r="E574" s="33"/>
      <c r="F574" s="211" t="s">
        <v>920</v>
      </c>
      <c r="G574" s="33"/>
      <c r="H574" s="33"/>
      <c r="I574" s="212"/>
      <c r="J574" s="212"/>
      <c r="K574" s="33"/>
      <c r="L574" s="33"/>
      <c r="M574" s="36"/>
      <c r="N574" s="213"/>
      <c r="O574" s="214"/>
      <c r="P574" s="72"/>
      <c r="Q574" s="72"/>
      <c r="R574" s="72"/>
      <c r="S574" s="72"/>
      <c r="T574" s="72"/>
      <c r="U574" s="72"/>
      <c r="V574" s="72"/>
      <c r="W574" s="72"/>
      <c r="X574" s="73"/>
      <c r="Y574" s="31"/>
      <c r="Z574" s="31"/>
      <c r="AA574" s="31"/>
      <c r="AB574" s="31"/>
      <c r="AC574" s="31"/>
      <c r="AD574" s="31"/>
      <c r="AE574" s="31"/>
      <c r="AT574" s="14" t="s">
        <v>170</v>
      </c>
      <c r="AU574" s="14" t="s">
        <v>169</v>
      </c>
    </row>
    <row r="575" spans="1:65" s="2" customFormat="1" ht="24.2" customHeight="1">
      <c r="A575" s="31"/>
      <c r="B575" s="32"/>
      <c r="C575" s="195" t="s">
        <v>922</v>
      </c>
      <c r="D575" s="195" t="s">
        <v>164</v>
      </c>
      <c r="E575" s="196" t="s">
        <v>923</v>
      </c>
      <c r="F575" s="197" t="s">
        <v>924</v>
      </c>
      <c r="G575" s="198" t="s">
        <v>167</v>
      </c>
      <c r="H575" s="199">
        <v>333.5</v>
      </c>
      <c r="I575" s="200"/>
      <c r="J575" s="200"/>
      <c r="K575" s="201">
        <f>ROUND(P575*H575,2)</f>
        <v>0</v>
      </c>
      <c r="L575" s="202"/>
      <c r="M575" s="36"/>
      <c r="N575" s="203" t="s">
        <v>1</v>
      </c>
      <c r="O575" s="204" t="s">
        <v>37</v>
      </c>
      <c r="P575" s="205">
        <f>I575+J575</f>
        <v>0</v>
      </c>
      <c r="Q575" s="205">
        <f>ROUND(I575*H575,2)</f>
        <v>0</v>
      </c>
      <c r="R575" s="205">
        <f>ROUND(J575*H575,2)</f>
        <v>0</v>
      </c>
      <c r="S575" s="72"/>
      <c r="T575" s="206">
        <f>S575*H575</f>
        <v>0</v>
      </c>
      <c r="U575" s="206">
        <v>1.3999999999999999E-4</v>
      </c>
      <c r="V575" s="206">
        <f>U575*H575</f>
        <v>4.6689999999999995E-2</v>
      </c>
      <c r="W575" s="206">
        <v>0</v>
      </c>
      <c r="X575" s="207">
        <f>W575*H575</f>
        <v>0</v>
      </c>
      <c r="Y575" s="31"/>
      <c r="Z575" s="31"/>
      <c r="AA575" s="31"/>
      <c r="AB575" s="31"/>
      <c r="AC575" s="31"/>
      <c r="AD575" s="31"/>
      <c r="AE575" s="31"/>
      <c r="AR575" s="208" t="s">
        <v>193</v>
      </c>
      <c r="AT575" s="208" t="s">
        <v>164</v>
      </c>
      <c r="AU575" s="208" t="s">
        <v>169</v>
      </c>
      <c r="AY575" s="14" t="s">
        <v>162</v>
      </c>
      <c r="BE575" s="209">
        <f>IF(O575="základná",K575,0)</f>
        <v>0</v>
      </c>
      <c r="BF575" s="209">
        <f>IF(O575="znížená",K575,0)</f>
        <v>0</v>
      </c>
      <c r="BG575" s="209">
        <f>IF(O575="zákl. prenesená",K575,0)</f>
        <v>0</v>
      </c>
      <c r="BH575" s="209">
        <f>IF(O575="zníž. prenesená",K575,0)</f>
        <v>0</v>
      </c>
      <c r="BI575" s="209">
        <f>IF(O575="nulová",K575,0)</f>
        <v>0</v>
      </c>
      <c r="BJ575" s="14" t="s">
        <v>169</v>
      </c>
      <c r="BK575" s="209">
        <f>ROUND(P575*H575,2)</f>
        <v>0</v>
      </c>
      <c r="BL575" s="14" t="s">
        <v>193</v>
      </c>
      <c r="BM575" s="208" t="s">
        <v>925</v>
      </c>
    </row>
    <row r="576" spans="1:65" s="2" customFormat="1">
      <c r="A576" s="31"/>
      <c r="B576" s="32"/>
      <c r="C576" s="33"/>
      <c r="D576" s="210" t="s">
        <v>170</v>
      </c>
      <c r="E576" s="33"/>
      <c r="F576" s="211" t="s">
        <v>924</v>
      </c>
      <c r="G576" s="33"/>
      <c r="H576" s="33"/>
      <c r="I576" s="212"/>
      <c r="J576" s="212"/>
      <c r="K576" s="33"/>
      <c r="L576" s="33"/>
      <c r="M576" s="36"/>
      <c r="N576" s="213"/>
      <c r="O576" s="214"/>
      <c r="P576" s="72"/>
      <c r="Q576" s="72"/>
      <c r="R576" s="72"/>
      <c r="S576" s="72"/>
      <c r="T576" s="72"/>
      <c r="U576" s="72"/>
      <c r="V576" s="72"/>
      <c r="W576" s="72"/>
      <c r="X576" s="73"/>
      <c r="Y576" s="31"/>
      <c r="Z576" s="31"/>
      <c r="AA576" s="31"/>
      <c r="AB576" s="31"/>
      <c r="AC576" s="31"/>
      <c r="AD576" s="31"/>
      <c r="AE576" s="31"/>
      <c r="AT576" s="14" t="s">
        <v>170</v>
      </c>
      <c r="AU576" s="14" t="s">
        <v>169</v>
      </c>
    </row>
    <row r="577" spans="1:65" s="2" customFormat="1" ht="24.2" customHeight="1">
      <c r="A577" s="31"/>
      <c r="B577" s="32"/>
      <c r="C577" s="195" t="s">
        <v>558</v>
      </c>
      <c r="D577" s="195" t="s">
        <v>164</v>
      </c>
      <c r="E577" s="196" t="s">
        <v>926</v>
      </c>
      <c r="F577" s="197" t="s">
        <v>927</v>
      </c>
      <c r="G577" s="198" t="s">
        <v>685</v>
      </c>
      <c r="H577" s="225"/>
      <c r="I577" s="200"/>
      <c r="J577" s="200"/>
      <c r="K577" s="201">
        <f>ROUND(P577*H577,2)</f>
        <v>0</v>
      </c>
      <c r="L577" s="202"/>
      <c r="M577" s="36"/>
      <c r="N577" s="203" t="s">
        <v>1</v>
      </c>
      <c r="O577" s="204" t="s">
        <v>37</v>
      </c>
      <c r="P577" s="205">
        <f>I577+J577</f>
        <v>0</v>
      </c>
      <c r="Q577" s="205">
        <f>ROUND(I577*H577,2)</f>
        <v>0</v>
      </c>
      <c r="R577" s="205">
        <f>ROUND(J577*H577,2)</f>
        <v>0</v>
      </c>
      <c r="S577" s="72"/>
      <c r="T577" s="206">
        <f>S577*H577</f>
        <v>0</v>
      </c>
      <c r="U577" s="206">
        <v>0</v>
      </c>
      <c r="V577" s="206">
        <f>U577*H577</f>
        <v>0</v>
      </c>
      <c r="W577" s="206">
        <v>0</v>
      </c>
      <c r="X577" s="207">
        <f>W577*H577</f>
        <v>0</v>
      </c>
      <c r="Y577" s="31"/>
      <c r="Z577" s="31"/>
      <c r="AA577" s="31"/>
      <c r="AB577" s="31"/>
      <c r="AC577" s="31"/>
      <c r="AD577" s="31"/>
      <c r="AE577" s="31"/>
      <c r="AR577" s="208" t="s">
        <v>193</v>
      </c>
      <c r="AT577" s="208" t="s">
        <v>164</v>
      </c>
      <c r="AU577" s="208" t="s">
        <v>169</v>
      </c>
      <c r="AY577" s="14" t="s">
        <v>162</v>
      </c>
      <c r="BE577" s="209">
        <f>IF(O577="základná",K577,0)</f>
        <v>0</v>
      </c>
      <c r="BF577" s="209">
        <f>IF(O577="znížená",K577,0)</f>
        <v>0</v>
      </c>
      <c r="BG577" s="209">
        <f>IF(O577="zákl. prenesená",K577,0)</f>
        <v>0</v>
      </c>
      <c r="BH577" s="209">
        <f>IF(O577="zníž. prenesená",K577,0)</f>
        <v>0</v>
      </c>
      <c r="BI577" s="209">
        <f>IF(O577="nulová",K577,0)</f>
        <v>0</v>
      </c>
      <c r="BJ577" s="14" t="s">
        <v>169</v>
      </c>
      <c r="BK577" s="209">
        <f>ROUND(P577*H577,2)</f>
        <v>0</v>
      </c>
      <c r="BL577" s="14" t="s">
        <v>193</v>
      </c>
      <c r="BM577" s="208" t="s">
        <v>928</v>
      </c>
    </row>
    <row r="578" spans="1:65" s="2" customFormat="1">
      <c r="A578" s="31"/>
      <c r="B578" s="32"/>
      <c r="C578" s="33"/>
      <c r="D578" s="210" t="s">
        <v>170</v>
      </c>
      <c r="E578" s="33"/>
      <c r="F578" s="211" t="s">
        <v>927</v>
      </c>
      <c r="G578" s="33"/>
      <c r="H578" s="33"/>
      <c r="I578" s="212"/>
      <c r="J578" s="212"/>
      <c r="K578" s="33"/>
      <c r="L578" s="33"/>
      <c r="M578" s="36"/>
      <c r="N578" s="213"/>
      <c r="O578" s="214"/>
      <c r="P578" s="72"/>
      <c r="Q578" s="72"/>
      <c r="R578" s="72"/>
      <c r="S578" s="72"/>
      <c r="T578" s="72"/>
      <c r="U578" s="72"/>
      <c r="V578" s="72"/>
      <c r="W578" s="72"/>
      <c r="X578" s="73"/>
      <c r="Y578" s="31"/>
      <c r="Z578" s="31"/>
      <c r="AA578" s="31"/>
      <c r="AB578" s="31"/>
      <c r="AC578" s="31"/>
      <c r="AD578" s="31"/>
      <c r="AE578" s="31"/>
      <c r="AT578" s="14" t="s">
        <v>170</v>
      </c>
      <c r="AU578" s="14" t="s">
        <v>169</v>
      </c>
    </row>
    <row r="579" spans="1:65" s="12" customFormat="1" ht="22.9" customHeight="1">
      <c r="B579" s="178"/>
      <c r="C579" s="179"/>
      <c r="D579" s="180" t="s">
        <v>72</v>
      </c>
      <c r="E579" s="193" t="s">
        <v>929</v>
      </c>
      <c r="F579" s="193" t="s">
        <v>930</v>
      </c>
      <c r="G579" s="179"/>
      <c r="H579" s="179"/>
      <c r="I579" s="182"/>
      <c r="J579" s="182"/>
      <c r="K579" s="194">
        <f>BK579</f>
        <v>0</v>
      </c>
      <c r="L579" s="179"/>
      <c r="M579" s="184"/>
      <c r="N579" s="185"/>
      <c r="O579" s="186"/>
      <c r="P579" s="186"/>
      <c r="Q579" s="187">
        <f>SUM(Q580:Q609)</f>
        <v>0</v>
      </c>
      <c r="R579" s="187">
        <f>SUM(R580:R609)</f>
        <v>0</v>
      </c>
      <c r="S579" s="186"/>
      <c r="T579" s="188">
        <f>SUM(T580:T609)</f>
        <v>0</v>
      </c>
      <c r="U579" s="186"/>
      <c r="V579" s="188">
        <f>SUM(V580:V609)</f>
        <v>1.3544100000000001</v>
      </c>
      <c r="W579" s="186"/>
      <c r="X579" s="189">
        <f>SUM(X580:X609)</f>
        <v>0</v>
      </c>
      <c r="AR579" s="190" t="s">
        <v>169</v>
      </c>
      <c r="AT579" s="191" t="s">
        <v>72</v>
      </c>
      <c r="AU579" s="191" t="s">
        <v>81</v>
      </c>
      <c r="AY579" s="190" t="s">
        <v>162</v>
      </c>
      <c r="BK579" s="192">
        <f>SUM(BK580:BK609)</f>
        <v>0</v>
      </c>
    </row>
    <row r="580" spans="1:65" s="2" customFormat="1" ht="21.75" customHeight="1">
      <c r="A580" s="31"/>
      <c r="B580" s="32"/>
      <c r="C580" s="195" t="s">
        <v>931</v>
      </c>
      <c r="D580" s="195" t="s">
        <v>164</v>
      </c>
      <c r="E580" s="196" t="s">
        <v>932</v>
      </c>
      <c r="F580" s="197" t="s">
        <v>933</v>
      </c>
      <c r="G580" s="198" t="s">
        <v>240</v>
      </c>
      <c r="H580" s="199">
        <v>1</v>
      </c>
      <c r="I580" s="200"/>
      <c r="J580" s="200"/>
      <c r="K580" s="201">
        <f>ROUND(P580*H580,2)</f>
        <v>0</v>
      </c>
      <c r="L580" s="202"/>
      <c r="M580" s="36"/>
      <c r="N580" s="203" t="s">
        <v>1</v>
      </c>
      <c r="O580" s="204" t="s">
        <v>37</v>
      </c>
      <c r="P580" s="205">
        <f>I580+J580</f>
        <v>0</v>
      </c>
      <c r="Q580" s="205">
        <f>ROUND(I580*H580,2)</f>
        <v>0</v>
      </c>
      <c r="R580" s="205">
        <f>ROUND(J580*H580,2)</f>
        <v>0</v>
      </c>
      <c r="S580" s="72"/>
      <c r="T580" s="206">
        <f>S580*H580</f>
        <v>0</v>
      </c>
      <c r="U580" s="206">
        <v>0</v>
      </c>
      <c r="V580" s="206">
        <f>U580*H580</f>
        <v>0</v>
      </c>
      <c r="W580" s="206">
        <v>0</v>
      </c>
      <c r="X580" s="207">
        <f>W580*H580</f>
        <v>0</v>
      </c>
      <c r="Y580" s="31"/>
      <c r="Z580" s="31"/>
      <c r="AA580" s="31"/>
      <c r="AB580" s="31"/>
      <c r="AC580" s="31"/>
      <c r="AD580" s="31"/>
      <c r="AE580" s="31"/>
      <c r="AR580" s="208" t="s">
        <v>193</v>
      </c>
      <c r="AT580" s="208" t="s">
        <v>164</v>
      </c>
      <c r="AU580" s="208" t="s">
        <v>169</v>
      </c>
      <c r="AY580" s="14" t="s">
        <v>162</v>
      </c>
      <c r="BE580" s="209">
        <f>IF(O580="základná",K580,0)</f>
        <v>0</v>
      </c>
      <c r="BF580" s="209">
        <f>IF(O580="znížená",K580,0)</f>
        <v>0</v>
      </c>
      <c r="BG580" s="209">
        <f>IF(O580="zákl. prenesená",K580,0)</f>
        <v>0</v>
      </c>
      <c r="BH580" s="209">
        <f>IF(O580="zníž. prenesená",K580,0)</f>
        <v>0</v>
      </c>
      <c r="BI580" s="209">
        <f>IF(O580="nulová",K580,0)</f>
        <v>0</v>
      </c>
      <c r="BJ580" s="14" t="s">
        <v>169</v>
      </c>
      <c r="BK580" s="209">
        <f>ROUND(P580*H580,2)</f>
        <v>0</v>
      </c>
      <c r="BL580" s="14" t="s">
        <v>193</v>
      </c>
      <c r="BM580" s="208" t="s">
        <v>934</v>
      </c>
    </row>
    <row r="581" spans="1:65" s="2" customFormat="1">
      <c r="A581" s="31"/>
      <c r="B581" s="32"/>
      <c r="C581" s="33"/>
      <c r="D581" s="210" t="s">
        <v>170</v>
      </c>
      <c r="E581" s="33"/>
      <c r="F581" s="211" t="s">
        <v>933</v>
      </c>
      <c r="G581" s="33"/>
      <c r="H581" s="33"/>
      <c r="I581" s="212"/>
      <c r="J581" s="212"/>
      <c r="K581" s="33"/>
      <c r="L581" s="33"/>
      <c r="M581" s="36"/>
      <c r="N581" s="213"/>
      <c r="O581" s="214"/>
      <c r="P581" s="72"/>
      <c r="Q581" s="72"/>
      <c r="R581" s="72"/>
      <c r="S581" s="72"/>
      <c r="T581" s="72"/>
      <c r="U581" s="72"/>
      <c r="V581" s="72"/>
      <c r="W581" s="72"/>
      <c r="X581" s="73"/>
      <c r="Y581" s="31"/>
      <c r="Z581" s="31"/>
      <c r="AA581" s="31"/>
      <c r="AB581" s="31"/>
      <c r="AC581" s="31"/>
      <c r="AD581" s="31"/>
      <c r="AE581" s="31"/>
      <c r="AT581" s="14" t="s">
        <v>170</v>
      </c>
      <c r="AU581" s="14" t="s">
        <v>169</v>
      </c>
    </row>
    <row r="582" spans="1:65" s="2" customFormat="1" ht="24.2" customHeight="1">
      <c r="A582" s="31"/>
      <c r="B582" s="32"/>
      <c r="C582" s="215" t="s">
        <v>562</v>
      </c>
      <c r="D582" s="215" t="s">
        <v>195</v>
      </c>
      <c r="E582" s="216" t="s">
        <v>935</v>
      </c>
      <c r="F582" s="217" t="s">
        <v>936</v>
      </c>
      <c r="G582" s="218" t="s">
        <v>240</v>
      </c>
      <c r="H582" s="219">
        <v>9</v>
      </c>
      <c r="I582" s="220"/>
      <c r="J582" s="221"/>
      <c r="K582" s="222">
        <f>ROUND(P582*H582,2)</f>
        <v>0</v>
      </c>
      <c r="L582" s="221"/>
      <c r="M582" s="223"/>
      <c r="N582" s="224" t="s">
        <v>1</v>
      </c>
      <c r="O582" s="204" t="s">
        <v>37</v>
      </c>
      <c r="P582" s="205">
        <f>I582+J582</f>
        <v>0</v>
      </c>
      <c r="Q582" s="205">
        <f>ROUND(I582*H582,2)</f>
        <v>0</v>
      </c>
      <c r="R582" s="205">
        <f>ROUND(J582*H582,2)</f>
        <v>0</v>
      </c>
      <c r="S582" s="72"/>
      <c r="T582" s="206">
        <f>S582*H582</f>
        <v>0</v>
      </c>
      <c r="U582" s="206">
        <v>1.6E-2</v>
      </c>
      <c r="V582" s="206">
        <f>U582*H582</f>
        <v>0.14400000000000002</v>
      </c>
      <c r="W582" s="206">
        <v>0</v>
      </c>
      <c r="X582" s="207">
        <f>W582*H582</f>
        <v>0</v>
      </c>
      <c r="Y582" s="31"/>
      <c r="Z582" s="31"/>
      <c r="AA582" s="31"/>
      <c r="AB582" s="31"/>
      <c r="AC582" s="31"/>
      <c r="AD582" s="31"/>
      <c r="AE582" s="31"/>
      <c r="AR582" s="208" t="s">
        <v>241</v>
      </c>
      <c r="AT582" s="208" t="s">
        <v>195</v>
      </c>
      <c r="AU582" s="208" t="s">
        <v>169</v>
      </c>
      <c r="AY582" s="14" t="s">
        <v>162</v>
      </c>
      <c r="BE582" s="209">
        <f>IF(O582="základná",K582,0)</f>
        <v>0</v>
      </c>
      <c r="BF582" s="209">
        <f>IF(O582="znížená",K582,0)</f>
        <v>0</v>
      </c>
      <c r="BG582" s="209">
        <f>IF(O582="zákl. prenesená",K582,0)</f>
        <v>0</v>
      </c>
      <c r="BH582" s="209">
        <f>IF(O582="zníž. prenesená",K582,0)</f>
        <v>0</v>
      </c>
      <c r="BI582" s="209">
        <f>IF(O582="nulová",K582,0)</f>
        <v>0</v>
      </c>
      <c r="BJ582" s="14" t="s">
        <v>169</v>
      </c>
      <c r="BK582" s="209">
        <f>ROUND(P582*H582,2)</f>
        <v>0</v>
      </c>
      <c r="BL582" s="14" t="s">
        <v>193</v>
      </c>
      <c r="BM582" s="208" t="s">
        <v>937</v>
      </c>
    </row>
    <row r="583" spans="1:65" s="2" customFormat="1">
      <c r="A583" s="31"/>
      <c r="B583" s="32"/>
      <c r="C583" s="33"/>
      <c r="D583" s="210" t="s">
        <v>170</v>
      </c>
      <c r="E583" s="33"/>
      <c r="F583" s="211" t="s">
        <v>936</v>
      </c>
      <c r="G583" s="33"/>
      <c r="H583" s="33"/>
      <c r="I583" s="212"/>
      <c r="J583" s="212"/>
      <c r="K583" s="33"/>
      <c r="L583" s="33"/>
      <c r="M583" s="36"/>
      <c r="N583" s="213"/>
      <c r="O583" s="214"/>
      <c r="P583" s="72"/>
      <c r="Q583" s="72"/>
      <c r="R583" s="72"/>
      <c r="S583" s="72"/>
      <c r="T583" s="72"/>
      <c r="U583" s="72"/>
      <c r="V583" s="72"/>
      <c r="W583" s="72"/>
      <c r="X583" s="73"/>
      <c r="Y583" s="31"/>
      <c r="Z583" s="31"/>
      <c r="AA583" s="31"/>
      <c r="AB583" s="31"/>
      <c r="AC583" s="31"/>
      <c r="AD583" s="31"/>
      <c r="AE583" s="31"/>
      <c r="AT583" s="14" t="s">
        <v>170</v>
      </c>
      <c r="AU583" s="14" t="s">
        <v>169</v>
      </c>
    </row>
    <row r="584" spans="1:65" s="2" customFormat="1" ht="24.2" customHeight="1">
      <c r="A584" s="31"/>
      <c r="B584" s="32"/>
      <c r="C584" s="215" t="s">
        <v>938</v>
      </c>
      <c r="D584" s="215" t="s">
        <v>195</v>
      </c>
      <c r="E584" s="216" t="s">
        <v>939</v>
      </c>
      <c r="F584" s="217" t="s">
        <v>940</v>
      </c>
      <c r="G584" s="218" t="s">
        <v>240</v>
      </c>
      <c r="H584" s="219">
        <v>10</v>
      </c>
      <c r="I584" s="220"/>
      <c r="J584" s="221"/>
      <c r="K584" s="222">
        <f>ROUND(P584*H584,2)</f>
        <v>0</v>
      </c>
      <c r="L584" s="221"/>
      <c r="M584" s="223"/>
      <c r="N584" s="224" t="s">
        <v>1</v>
      </c>
      <c r="O584" s="204" t="s">
        <v>37</v>
      </c>
      <c r="P584" s="205">
        <f>I584+J584</f>
        <v>0</v>
      </c>
      <c r="Q584" s="205">
        <f>ROUND(I584*H584,2)</f>
        <v>0</v>
      </c>
      <c r="R584" s="205">
        <f>ROUND(J584*H584,2)</f>
        <v>0</v>
      </c>
      <c r="S584" s="72"/>
      <c r="T584" s="206">
        <f>S584*H584</f>
        <v>0</v>
      </c>
      <c r="U584" s="206">
        <v>0.02</v>
      </c>
      <c r="V584" s="206">
        <f>U584*H584</f>
        <v>0.2</v>
      </c>
      <c r="W584" s="206">
        <v>0</v>
      </c>
      <c r="X584" s="207">
        <f>W584*H584</f>
        <v>0</v>
      </c>
      <c r="Y584" s="31"/>
      <c r="Z584" s="31"/>
      <c r="AA584" s="31"/>
      <c r="AB584" s="31"/>
      <c r="AC584" s="31"/>
      <c r="AD584" s="31"/>
      <c r="AE584" s="31"/>
      <c r="AR584" s="208" t="s">
        <v>241</v>
      </c>
      <c r="AT584" s="208" t="s">
        <v>195</v>
      </c>
      <c r="AU584" s="208" t="s">
        <v>169</v>
      </c>
      <c r="AY584" s="14" t="s">
        <v>162</v>
      </c>
      <c r="BE584" s="209">
        <f>IF(O584="základná",K584,0)</f>
        <v>0</v>
      </c>
      <c r="BF584" s="209">
        <f>IF(O584="znížená",K584,0)</f>
        <v>0</v>
      </c>
      <c r="BG584" s="209">
        <f>IF(O584="zákl. prenesená",K584,0)</f>
        <v>0</v>
      </c>
      <c r="BH584" s="209">
        <f>IF(O584="zníž. prenesená",K584,0)</f>
        <v>0</v>
      </c>
      <c r="BI584" s="209">
        <f>IF(O584="nulová",K584,0)</f>
        <v>0</v>
      </c>
      <c r="BJ584" s="14" t="s">
        <v>169</v>
      </c>
      <c r="BK584" s="209">
        <f>ROUND(P584*H584,2)</f>
        <v>0</v>
      </c>
      <c r="BL584" s="14" t="s">
        <v>193</v>
      </c>
      <c r="BM584" s="208" t="s">
        <v>941</v>
      </c>
    </row>
    <row r="585" spans="1:65" s="2" customFormat="1">
      <c r="A585" s="31"/>
      <c r="B585" s="32"/>
      <c r="C585" s="33"/>
      <c r="D585" s="210" t="s">
        <v>170</v>
      </c>
      <c r="E585" s="33"/>
      <c r="F585" s="211" t="s">
        <v>940</v>
      </c>
      <c r="G585" s="33"/>
      <c r="H585" s="33"/>
      <c r="I585" s="212"/>
      <c r="J585" s="212"/>
      <c r="K585" s="33"/>
      <c r="L585" s="33"/>
      <c r="M585" s="36"/>
      <c r="N585" s="213"/>
      <c r="O585" s="214"/>
      <c r="P585" s="72"/>
      <c r="Q585" s="72"/>
      <c r="R585" s="72"/>
      <c r="S585" s="72"/>
      <c r="T585" s="72"/>
      <c r="U585" s="72"/>
      <c r="V585" s="72"/>
      <c r="W585" s="72"/>
      <c r="X585" s="73"/>
      <c r="Y585" s="31"/>
      <c r="Z585" s="31"/>
      <c r="AA585" s="31"/>
      <c r="AB585" s="31"/>
      <c r="AC585" s="31"/>
      <c r="AD585" s="31"/>
      <c r="AE585" s="31"/>
      <c r="AT585" s="14" t="s">
        <v>170</v>
      </c>
      <c r="AU585" s="14" t="s">
        <v>169</v>
      </c>
    </row>
    <row r="586" spans="1:65" s="2" customFormat="1" ht="21.75" customHeight="1">
      <c r="A586" s="31"/>
      <c r="B586" s="32"/>
      <c r="C586" s="215" t="s">
        <v>565</v>
      </c>
      <c r="D586" s="215" t="s">
        <v>195</v>
      </c>
      <c r="E586" s="216" t="s">
        <v>942</v>
      </c>
      <c r="F586" s="217" t="s">
        <v>943</v>
      </c>
      <c r="G586" s="218" t="s">
        <v>240</v>
      </c>
      <c r="H586" s="219">
        <v>3</v>
      </c>
      <c r="I586" s="220"/>
      <c r="J586" s="221"/>
      <c r="K586" s="222">
        <f>ROUND(P586*H586,2)</f>
        <v>0</v>
      </c>
      <c r="L586" s="221"/>
      <c r="M586" s="223"/>
      <c r="N586" s="224" t="s">
        <v>1</v>
      </c>
      <c r="O586" s="204" t="s">
        <v>37</v>
      </c>
      <c r="P586" s="205">
        <f>I586+J586</f>
        <v>0</v>
      </c>
      <c r="Q586" s="205">
        <f>ROUND(I586*H586,2)</f>
        <v>0</v>
      </c>
      <c r="R586" s="205">
        <f>ROUND(J586*H586,2)</f>
        <v>0</v>
      </c>
      <c r="S586" s="72"/>
      <c r="T586" s="206">
        <f>S586*H586</f>
        <v>0</v>
      </c>
      <c r="U586" s="206">
        <v>2.1999999999999999E-2</v>
      </c>
      <c r="V586" s="206">
        <f>U586*H586</f>
        <v>6.6000000000000003E-2</v>
      </c>
      <c r="W586" s="206">
        <v>0</v>
      </c>
      <c r="X586" s="207">
        <f>W586*H586</f>
        <v>0</v>
      </c>
      <c r="Y586" s="31"/>
      <c r="Z586" s="31"/>
      <c r="AA586" s="31"/>
      <c r="AB586" s="31"/>
      <c r="AC586" s="31"/>
      <c r="AD586" s="31"/>
      <c r="AE586" s="31"/>
      <c r="AR586" s="208" t="s">
        <v>241</v>
      </c>
      <c r="AT586" s="208" t="s">
        <v>195</v>
      </c>
      <c r="AU586" s="208" t="s">
        <v>169</v>
      </c>
      <c r="AY586" s="14" t="s">
        <v>162</v>
      </c>
      <c r="BE586" s="209">
        <f>IF(O586="základná",K586,0)</f>
        <v>0</v>
      </c>
      <c r="BF586" s="209">
        <f>IF(O586="znížená",K586,0)</f>
        <v>0</v>
      </c>
      <c r="BG586" s="209">
        <f>IF(O586="zákl. prenesená",K586,0)</f>
        <v>0</v>
      </c>
      <c r="BH586" s="209">
        <f>IF(O586="zníž. prenesená",K586,0)</f>
        <v>0</v>
      </c>
      <c r="BI586" s="209">
        <f>IF(O586="nulová",K586,0)</f>
        <v>0</v>
      </c>
      <c r="BJ586" s="14" t="s">
        <v>169</v>
      </c>
      <c r="BK586" s="209">
        <f>ROUND(P586*H586,2)</f>
        <v>0</v>
      </c>
      <c r="BL586" s="14" t="s">
        <v>193</v>
      </c>
      <c r="BM586" s="208" t="s">
        <v>944</v>
      </c>
    </row>
    <row r="587" spans="1:65" s="2" customFormat="1">
      <c r="A587" s="31"/>
      <c r="B587" s="32"/>
      <c r="C587" s="33"/>
      <c r="D587" s="210" t="s">
        <v>170</v>
      </c>
      <c r="E587" s="33"/>
      <c r="F587" s="211" t="s">
        <v>943</v>
      </c>
      <c r="G587" s="33"/>
      <c r="H587" s="33"/>
      <c r="I587" s="212"/>
      <c r="J587" s="212"/>
      <c r="K587" s="33"/>
      <c r="L587" s="33"/>
      <c r="M587" s="36"/>
      <c r="N587" s="213"/>
      <c r="O587" s="214"/>
      <c r="P587" s="72"/>
      <c r="Q587" s="72"/>
      <c r="R587" s="72"/>
      <c r="S587" s="72"/>
      <c r="T587" s="72"/>
      <c r="U587" s="72"/>
      <c r="V587" s="72"/>
      <c r="W587" s="72"/>
      <c r="X587" s="73"/>
      <c r="Y587" s="31"/>
      <c r="Z587" s="31"/>
      <c r="AA587" s="31"/>
      <c r="AB587" s="31"/>
      <c r="AC587" s="31"/>
      <c r="AD587" s="31"/>
      <c r="AE587" s="31"/>
      <c r="AT587" s="14" t="s">
        <v>170</v>
      </c>
      <c r="AU587" s="14" t="s">
        <v>169</v>
      </c>
    </row>
    <row r="588" spans="1:65" s="2" customFormat="1" ht="21.75" customHeight="1">
      <c r="A588" s="31"/>
      <c r="B588" s="32"/>
      <c r="C588" s="195" t="s">
        <v>945</v>
      </c>
      <c r="D588" s="195" t="s">
        <v>164</v>
      </c>
      <c r="E588" s="196" t="s">
        <v>946</v>
      </c>
      <c r="F588" s="197" t="s">
        <v>947</v>
      </c>
      <c r="G588" s="198" t="s">
        <v>240</v>
      </c>
      <c r="H588" s="199">
        <v>1</v>
      </c>
      <c r="I588" s="200"/>
      <c r="J588" s="200"/>
      <c r="K588" s="201">
        <f>ROUND(P588*H588,2)</f>
        <v>0</v>
      </c>
      <c r="L588" s="202"/>
      <c r="M588" s="36"/>
      <c r="N588" s="203" t="s">
        <v>1</v>
      </c>
      <c r="O588" s="204" t="s">
        <v>37</v>
      </c>
      <c r="P588" s="205">
        <f>I588+J588</f>
        <v>0</v>
      </c>
      <c r="Q588" s="205">
        <f>ROUND(I588*H588,2)</f>
        <v>0</v>
      </c>
      <c r="R588" s="205">
        <f>ROUND(J588*H588,2)</f>
        <v>0</v>
      </c>
      <c r="S588" s="72"/>
      <c r="T588" s="206">
        <f>S588*H588</f>
        <v>0</v>
      </c>
      <c r="U588" s="206">
        <v>0</v>
      </c>
      <c r="V588" s="206">
        <f>U588*H588</f>
        <v>0</v>
      </c>
      <c r="W588" s="206">
        <v>0</v>
      </c>
      <c r="X588" s="207">
        <f>W588*H588</f>
        <v>0</v>
      </c>
      <c r="Y588" s="31"/>
      <c r="Z588" s="31"/>
      <c r="AA588" s="31"/>
      <c r="AB588" s="31"/>
      <c r="AC588" s="31"/>
      <c r="AD588" s="31"/>
      <c r="AE588" s="31"/>
      <c r="AR588" s="208" t="s">
        <v>193</v>
      </c>
      <c r="AT588" s="208" t="s">
        <v>164</v>
      </c>
      <c r="AU588" s="208" t="s">
        <v>169</v>
      </c>
      <c r="AY588" s="14" t="s">
        <v>162</v>
      </c>
      <c r="BE588" s="209">
        <f>IF(O588="základná",K588,0)</f>
        <v>0</v>
      </c>
      <c r="BF588" s="209">
        <f>IF(O588="znížená",K588,0)</f>
        <v>0</v>
      </c>
      <c r="BG588" s="209">
        <f>IF(O588="zákl. prenesená",K588,0)</f>
        <v>0</v>
      </c>
      <c r="BH588" s="209">
        <f>IF(O588="zníž. prenesená",K588,0)</f>
        <v>0</v>
      </c>
      <c r="BI588" s="209">
        <f>IF(O588="nulová",K588,0)</f>
        <v>0</v>
      </c>
      <c r="BJ588" s="14" t="s">
        <v>169</v>
      </c>
      <c r="BK588" s="209">
        <f>ROUND(P588*H588,2)</f>
        <v>0</v>
      </c>
      <c r="BL588" s="14" t="s">
        <v>193</v>
      </c>
      <c r="BM588" s="208" t="s">
        <v>948</v>
      </c>
    </row>
    <row r="589" spans="1:65" s="2" customFormat="1">
      <c r="A589" s="31"/>
      <c r="B589" s="32"/>
      <c r="C589" s="33"/>
      <c r="D589" s="210" t="s">
        <v>170</v>
      </c>
      <c r="E589" s="33"/>
      <c r="F589" s="211" t="s">
        <v>947</v>
      </c>
      <c r="G589" s="33"/>
      <c r="H589" s="33"/>
      <c r="I589" s="212"/>
      <c r="J589" s="212"/>
      <c r="K589" s="33"/>
      <c r="L589" s="33"/>
      <c r="M589" s="36"/>
      <c r="N589" s="213"/>
      <c r="O589" s="214"/>
      <c r="P589" s="72"/>
      <c r="Q589" s="72"/>
      <c r="R589" s="72"/>
      <c r="S589" s="72"/>
      <c r="T589" s="72"/>
      <c r="U589" s="72"/>
      <c r="V589" s="72"/>
      <c r="W589" s="72"/>
      <c r="X589" s="73"/>
      <c r="Y589" s="31"/>
      <c r="Z589" s="31"/>
      <c r="AA589" s="31"/>
      <c r="AB589" s="31"/>
      <c r="AC589" s="31"/>
      <c r="AD589" s="31"/>
      <c r="AE589" s="31"/>
      <c r="AT589" s="14" t="s">
        <v>170</v>
      </c>
      <c r="AU589" s="14" t="s">
        <v>169</v>
      </c>
    </row>
    <row r="590" spans="1:65" s="2" customFormat="1" ht="24.2" customHeight="1">
      <c r="A590" s="31"/>
      <c r="B590" s="32"/>
      <c r="C590" s="215" t="s">
        <v>570</v>
      </c>
      <c r="D590" s="215" t="s">
        <v>195</v>
      </c>
      <c r="E590" s="216" t="s">
        <v>949</v>
      </c>
      <c r="F590" s="217" t="s">
        <v>950</v>
      </c>
      <c r="G590" s="218" t="s">
        <v>240</v>
      </c>
      <c r="H590" s="219">
        <v>2</v>
      </c>
      <c r="I590" s="220"/>
      <c r="J590" s="221"/>
      <c r="K590" s="222">
        <f>ROUND(P590*H590,2)</f>
        <v>0</v>
      </c>
      <c r="L590" s="221"/>
      <c r="M590" s="223"/>
      <c r="N590" s="224" t="s">
        <v>1</v>
      </c>
      <c r="O590" s="204" t="s">
        <v>37</v>
      </c>
      <c r="P590" s="205">
        <f>I590+J590</f>
        <v>0</v>
      </c>
      <c r="Q590" s="205">
        <f>ROUND(I590*H590,2)</f>
        <v>0</v>
      </c>
      <c r="R590" s="205">
        <f>ROUND(J590*H590,2)</f>
        <v>0</v>
      </c>
      <c r="S590" s="72"/>
      <c r="T590" s="206">
        <f>S590*H590</f>
        <v>0</v>
      </c>
      <c r="U590" s="206">
        <v>2.9000000000000001E-2</v>
      </c>
      <c r="V590" s="206">
        <f>U590*H590</f>
        <v>5.8000000000000003E-2</v>
      </c>
      <c r="W590" s="206">
        <v>0</v>
      </c>
      <c r="X590" s="207">
        <f>W590*H590</f>
        <v>0</v>
      </c>
      <c r="Y590" s="31"/>
      <c r="Z590" s="31"/>
      <c r="AA590" s="31"/>
      <c r="AB590" s="31"/>
      <c r="AC590" s="31"/>
      <c r="AD590" s="31"/>
      <c r="AE590" s="31"/>
      <c r="AR590" s="208" t="s">
        <v>241</v>
      </c>
      <c r="AT590" s="208" t="s">
        <v>195</v>
      </c>
      <c r="AU590" s="208" t="s">
        <v>169</v>
      </c>
      <c r="AY590" s="14" t="s">
        <v>162</v>
      </c>
      <c r="BE590" s="209">
        <f>IF(O590="základná",K590,0)</f>
        <v>0</v>
      </c>
      <c r="BF590" s="209">
        <f>IF(O590="znížená",K590,0)</f>
        <v>0</v>
      </c>
      <c r="BG590" s="209">
        <f>IF(O590="zákl. prenesená",K590,0)</f>
        <v>0</v>
      </c>
      <c r="BH590" s="209">
        <f>IF(O590="zníž. prenesená",K590,0)</f>
        <v>0</v>
      </c>
      <c r="BI590" s="209">
        <f>IF(O590="nulová",K590,0)</f>
        <v>0</v>
      </c>
      <c r="BJ590" s="14" t="s">
        <v>169</v>
      </c>
      <c r="BK590" s="209">
        <f>ROUND(P590*H590,2)</f>
        <v>0</v>
      </c>
      <c r="BL590" s="14" t="s">
        <v>193</v>
      </c>
      <c r="BM590" s="208" t="s">
        <v>951</v>
      </c>
    </row>
    <row r="591" spans="1:65" s="2" customFormat="1" ht="19.5">
      <c r="A591" s="31"/>
      <c r="B591" s="32"/>
      <c r="C591" s="33"/>
      <c r="D591" s="210" t="s">
        <v>170</v>
      </c>
      <c r="E591" s="33"/>
      <c r="F591" s="211" t="s">
        <v>950</v>
      </c>
      <c r="G591" s="33"/>
      <c r="H591" s="33"/>
      <c r="I591" s="212"/>
      <c r="J591" s="212"/>
      <c r="K591" s="33"/>
      <c r="L591" s="33"/>
      <c r="M591" s="36"/>
      <c r="N591" s="213"/>
      <c r="O591" s="214"/>
      <c r="P591" s="72"/>
      <c r="Q591" s="72"/>
      <c r="R591" s="72"/>
      <c r="S591" s="72"/>
      <c r="T591" s="72"/>
      <c r="U591" s="72"/>
      <c r="V591" s="72"/>
      <c r="W591" s="72"/>
      <c r="X591" s="73"/>
      <c r="Y591" s="31"/>
      <c r="Z591" s="31"/>
      <c r="AA591" s="31"/>
      <c r="AB591" s="31"/>
      <c r="AC591" s="31"/>
      <c r="AD591" s="31"/>
      <c r="AE591" s="31"/>
      <c r="AT591" s="14" t="s">
        <v>170</v>
      </c>
      <c r="AU591" s="14" t="s">
        <v>169</v>
      </c>
    </row>
    <row r="592" spans="1:65" s="2" customFormat="1" ht="24.2" customHeight="1">
      <c r="A592" s="31"/>
      <c r="B592" s="32"/>
      <c r="C592" s="215" t="s">
        <v>952</v>
      </c>
      <c r="D592" s="215" t="s">
        <v>195</v>
      </c>
      <c r="E592" s="216" t="s">
        <v>953</v>
      </c>
      <c r="F592" s="217" t="s">
        <v>954</v>
      </c>
      <c r="G592" s="218" t="s">
        <v>240</v>
      </c>
      <c r="H592" s="219">
        <v>1</v>
      </c>
      <c r="I592" s="220"/>
      <c r="J592" s="221"/>
      <c r="K592" s="222">
        <f>ROUND(P592*H592,2)</f>
        <v>0</v>
      </c>
      <c r="L592" s="221"/>
      <c r="M592" s="223"/>
      <c r="N592" s="224" t="s">
        <v>1</v>
      </c>
      <c r="O592" s="204" t="s">
        <v>37</v>
      </c>
      <c r="P592" s="205">
        <f>I592+J592</f>
        <v>0</v>
      </c>
      <c r="Q592" s="205">
        <f>ROUND(I592*H592,2)</f>
        <v>0</v>
      </c>
      <c r="R592" s="205">
        <f>ROUND(J592*H592,2)</f>
        <v>0</v>
      </c>
      <c r="S592" s="72"/>
      <c r="T592" s="206">
        <f>S592*H592</f>
        <v>0</v>
      </c>
      <c r="U592" s="206">
        <v>3.7999999999999999E-2</v>
      </c>
      <c r="V592" s="206">
        <f>U592*H592</f>
        <v>3.7999999999999999E-2</v>
      </c>
      <c r="W592" s="206">
        <v>0</v>
      </c>
      <c r="X592" s="207">
        <f>W592*H592</f>
        <v>0</v>
      </c>
      <c r="Y592" s="31"/>
      <c r="Z592" s="31"/>
      <c r="AA592" s="31"/>
      <c r="AB592" s="31"/>
      <c r="AC592" s="31"/>
      <c r="AD592" s="31"/>
      <c r="AE592" s="31"/>
      <c r="AR592" s="208" t="s">
        <v>241</v>
      </c>
      <c r="AT592" s="208" t="s">
        <v>195</v>
      </c>
      <c r="AU592" s="208" t="s">
        <v>169</v>
      </c>
      <c r="AY592" s="14" t="s">
        <v>162</v>
      </c>
      <c r="BE592" s="209">
        <f>IF(O592="základná",K592,0)</f>
        <v>0</v>
      </c>
      <c r="BF592" s="209">
        <f>IF(O592="znížená",K592,0)</f>
        <v>0</v>
      </c>
      <c r="BG592" s="209">
        <f>IF(O592="zákl. prenesená",K592,0)</f>
        <v>0</v>
      </c>
      <c r="BH592" s="209">
        <f>IF(O592="zníž. prenesená",K592,0)</f>
        <v>0</v>
      </c>
      <c r="BI592" s="209">
        <f>IF(O592="nulová",K592,0)</f>
        <v>0</v>
      </c>
      <c r="BJ592" s="14" t="s">
        <v>169</v>
      </c>
      <c r="BK592" s="209">
        <f>ROUND(P592*H592,2)</f>
        <v>0</v>
      </c>
      <c r="BL592" s="14" t="s">
        <v>193</v>
      </c>
      <c r="BM592" s="208" t="s">
        <v>955</v>
      </c>
    </row>
    <row r="593" spans="1:65" s="2" customFormat="1" ht="19.5">
      <c r="A593" s="31"/>
      <c r="B593" s="32"/>
      <c r="C593" s="33"/>
      <c r="D593" s="210" t="s">
        <v>170</v>
      </c>
      <c r="E593" s="33"/>
      <c r="F593" s="211" t="s">
        <v>954</v>
      </c>
      <c r="G593" s="33"/>
      <c r="H593" s="33"/>
      <c r="I593" s="212"/>
      <c r="J593" s="212"/>
      <c r="K593" s="33"/>
      <c r="L593" s="33"/>
      <c r="M593" s="36"/>
      <c r="N593" s="213"/>
      <c r="O593" s="214"/>
      <c r="P593" s="72"/>
      <c r="Q593" s="72"/>
      <c r="R593" s="72"/>
      <c r="S593" s="72"/>
      <c r="T593" s="72"/>
      <c r="U593" s="72"/>
      <c r="V593" s="72"/>
      <c r="W593" s="72"/>
      <c r="X593" s="73"/>
      <c r="Y593" s="31"/>
      <c r="Z593" s="31"/>
      <c r="AA593" s="31"/>
      <c r="AB593" s="31"/>
      <c r="AC593" s="31"/>
      <c r="AD593" s="31"/>
      <c r="AE593" s="31"/>
      <c r="AT593" s="14" t="s">
        <v>170</v>
      </c>
      <c r="AU593" s="14" t="s">
        <v>169</v>
      </c>
    </row>
    <row r="594" spans="1:65" s="2" customFormat="1" ht="21.75" customHeight="1">
      <c r="A594" s="31"/>
      <c r="B594" s="32"/>
      <c r="C594" s="195" t="s">
        <v>573</v>
      </c>
      <c r="D594" s="195" t="s">
        <v>164</v>
      </c>
      <c r="E594" s="196" t="s">
        <v>956</v>
      </c>
      <c r="F594" s="197" t="s">
        <v>957</v>
      </c>
      <c r="G594" s="198" t="s">
        <v>240</v>
      </c>
      <c r="H594" s="199">
        <v>8</v>
      </c>
      <c r="I594" s="200"/>
      <c r="J594" s="200"/>
      <c r="K594" s="201">
        <f>ROUND(P594*H594,2)</f>
        <v>0</v>
      </c>
      <c r="L594" s="202"/>
      <c r="M594" s="36"/>
      <c r="N594" s="203" t="s">
        <v>1</v>
      </c>
      <c r="O594" s="204" t="s">
        <v>37</v>
      </c>
      <c r="P594" s="205">
        <f>I594+J594</f>
        <v>0</v>
      </c>
      <c r="Q594" s="205">
        <f>ROUND(I594*H594,2)</f>
        <v>0</v>
      </c>
      <c r="R594" s="205">
        <f>ROUND(J594*H594,2)</f>
        <v>0</v>
      </c>
      <c r="S594" s="72"/>
      <c r="T594" s="206">
        <f>S594*H594</f>
        <v>0</v>
      </c>
      <c r="U594" s="206">
        <v>0</v>
      </c>
      <c r="V594" s="206">
        <f>U594*H594</f>
        <v>0</v>
      </c>
      <c r="W594" s="206">
        <v>0</v>
      </c>
      <c r="X594" s="207">
        <f>W594*H594</f>
        <v>0</v>
      </c>
      <c r="Y594" s="31"/>
      <c r="Z594" s="31"/>
      <c r="AA594" s="31"/>
      <c r="AB594" s="31"/>
      <c r="AC594" s="31"/>
      <c r="AD594" s="31"/>
      <c r="AE594" s="31"/>
      <c r="AR594" s="208" t="s">
        <v>193</v>
      </c>
      <c r="AT594" s="208" t="s">
        <v>164</v>
      </c>
      <c r="AU594" s="208" t="s">
        <v>169</v>
      </c>
      <c r="AY594" s="14" t="s">
        <v>162</v>
      </c>
      <c r="BE594" s="209">
        <f>IF(O594="základná",K594,0)</f>
        <v>0</v>
      </c>
      <c r="BF594" s="209">
        <f>IF(O594="znížená",K594,0)</f>
        <v>0</v>
      </c>
      <c r="BG594" s="209">
        <f>IF(O594="zákl. prenesená",K594,0)</f>
        <v>0</v>
      </c>
      <c r="BH594" s="209">
        <f>IF(O594="zníž. prenesená",K594,0)</f>
        <v>0</v>
      </c>
      <c r="BI594" s="209">
        <f>IF(O594="nulová",K594,0)</f>
        <v>0</v>
      </c>
      <c r="BJ594" s="14" t="s">
        <v>169</v>
      </c>
      <c r="BK594" s="209">
        <f>ROUND(P594*H594,2)</f>
        <v>0</v>
      </c>
      <c r="BL594" s="14" t="s">
        <v>193</v>
      </c>
      <c r="BM594" s="208" t="s">
        <v>958</v>
      </c>
    </row>
    <row r="595" spans="1:65" s="2" customFormat="1">
      <c r="A595" s="31"/>
      <c r="B595" s="32"/>
      <c r="C595" s="33"/>
      <c r="D595" s="210" t="s">
        <v>170</v>
      </c>
      <c r="E595" s="33"/>
      <c r="F595" s="211" t="s">
        <v>957</v>
      </c>
      <c r="G595" s="33"/>
      <c r="H595" s="33"/>
      <c r="I595" s="212"/>
      <c r="J595" s="212"/>
      <c r="K595" s="33"/>
      <c r="L595" s="33"/>
      <c r="M595" s="36"/>
      <c r="N595" s="213"/>
      <c r="O595" s="214"/>
      <c r="P595" s="72"/>
      <c r="Q595" s="72"/>
      <c r="R595" s="72"/>
      <c r="S595" s="72"/>
      <c r="T595" s="72"/>
      <c r="U595" s="72"/>
      <c r="V595" s="72"/>
      <c r="W595" s="72"/>
      <c r="X595" s="73"/>
      <c r="Y595" s="31"/>
      <c r="Z595" s="31"/>
      <c r="AA595" s="31"/>
      <c r="AB595" s="31"/>
      <c r="AC595" s="31"/>
      <c r="AD595" s="31"/>
      <c r="AE595" s="31"/>
      <c r="AT595" s="14" t="s">
        <v>170</v>
      </c>
      <c r="AU595" s="14" t="s">
        <v>169</v>
      </c>
    </row>
    <row r="596" spans="1:65" s="2" customFormat="1" ht="24.2" customHeight="1">
      <c r="A596" s="31"/>
      <c r="B596" s="32"/>
      <c r="C596" s="215" t="s">
        <v>959</v>
      </c>
      <c r="D596" s="215" t="s">
        <v>195</v>
      </c>
      <c r="E596" s="216" t="s">
        <v>960</v>
      </c>
      <c r="F596" s="217" t="s">
        <v>961</v>
      </c>
      <c r="G596" s="218" t="s">
        <v>240</v>
      </c>
      <c r="H596" s="219">
        <v>5</v>
      </c>
      <c r="I596" s="220"/>
      <c r="J596" s="221"/>
      <c r="K596" s="222">
        <f>ROUND(P596*H596,2)</f>
        <v>0</v>
      </c>
      <c r="L596" s="221"/>
      <c r="M596" s="223"/>
      <c r="N596" s="224" t="s">
        <v>1</v>
      </c>
      <c r="O596" s="204" t="s">
        <v>37</v>
      </c>
      <c r="P596" s="205">
        <f>I596+J596</f>
        <v>0</v>
      </c>
      <c r="Q596" s="205">
        <f>ROUND(I596*H596,2)</f>
        <v>0</v>
      </c>
      <c r="R596" s="205">
        <f>ROUND(J596*H596,2)</f>
        <v>0</v>
      </c>
      <c r="S596" s="72"/>
      <c r="T596" s="206">
        <f>S596*H596</f>
        <v>0</v>
      </c>
      <c r="U596" s="206">
        <v>4.2999999999999997E-2</v>
      </c>
      <c r="V596" s="206">
        <f>U596*H596</f>
        <v>0.21499999999999997</v>
      </c>
      <c r="W596" s="206">
        <v>0</v>
      </c>
      <c r="X596" s="207">
        <f>W596*H596</f>
        <v>0</v>
      </c>
      <c r="Y596" s="31"/>
      <c r="Z596" s="31"/>
      <c r="AA596" s="31"/>
      <c r="AB596" s="31"/>
      <c r="AC596" s="31"/>
      <c r="AD596" s="31"/>
      <c r="AE596" s="31"/>
      <c r="AR596" s="208" t="s">
        <v>241</v>
      </c>
      <c r="AT596" s="208" t="s">
        <v>195</v>
      </c>
      <c r="AU596" s="208" t="s">
        <v>169</v>
      </c>
      <c r="AY596" s="14" t="s">
        <v>162</v>
      </c>
      <c r="BE596" s="209">
        <f>IF(O596="základná",K596,0)</f>
        <v>0</v>
      </c>
      <c r="BF596" s="209">
        <f>IF(O596="znížená",K596,0)</f>
        <v>0</v>
      </c>
      <c r="BG596" s="209">
        <f>IF(O596="zákl. prenesená",K596,0)</f>
        <v>0</v>
      </c>
      <c r="BH596" s="209">
        <f>IF(O596="zníž. prenesená",K596,0)</f>
        <v>0</v>
      </c>
      <c r="BI596" s="209">
        <f>IF(O596="nulová",K596,0)</f>
        <v>0</v>
      </c>
      <c r="BJ596" s="14" t="s">
        <v>169</v>
      </c>
      <c r="BK596" s="209">
        <f>ROUND(P596*H596,2)</f>
        <v>0</v>
      </c>
      <c r="BL596" s="14" t="s">
        <v>193</v>
      </c>
      <c r="BM596" s="208" t="s">
        <v>962</v>
      </c>
    </row>
    <row r="597" spans="1:65" s="2" customFormat="1" ht="19.5">
      <c r="A597" s="31"/>
      <c r="B597" s="32"/>
      <c r="C597" s="33"/>
      <c r="D597" s="210" t="s">
        <v>170</v>
      </c>
      <c r="E597" s="33"/>
      <c r="F597" s="211" t="s">
        <v>961</v>
      </c>
      <c r="G597" s="33"/>
      <c r="H597" s="33"/>
      <c r="I597" s="212"/>
      <c r="J597" s="212"/>
      <c r="K597" s="33"/>
      <c r="L597" s="33"/>
      <c r="M597" s="36"/>
      <c r="N597" s="213"/>
      <c r="O597" s="214"/>
      <c r="P597" s="72"/>
      <c r="Q597" s="72"/>
      <c r="R597" s="72"/>
      <c r="S597" s="72"/>
      <c r="T597" s="72"/>
      <c r="U597" s="72"/>
      <c r="V597" s="72"/>
      <c r="W597" s="72"/>
      <c r="X597" s="73"/>
      <c r="Y597" s="31"/>
      <c r="Z597" s="31"/>
      <c r="AA597" s="31"/>
      <c r="AB597" s="31"/>
      <c r="AC597" s="31"/>
      <c r="AD597" s="31"/>
      <c r="AE597" s="31"/>
      <c r="AT597" s="14" t="s">
        <v>170</v>
      </c>
      <c r="AU597" s="14" t="s">
        <v>169</v>
      </c>
    </row>
    <row r="598" spans="1:65" s="2" customFormat="1" ht="24.2" customHeight="1">
      <c r="A598" s="31"/>
      <c r="B598" s="32"/>
      <c r="C598" s="215" t="s">
        <v>577</v>
      </c>
      <c r="D598" s="215" t="s">
        <v>195</v>
      </c>
      <c r="E598" s="216" t="s">
        <v>963</v>
      </c>
      <c r="F598" s="217" t="s">
        <v>964</v>
      </c>
      <c r="G598" s="218" t="s">
        <v>240</v>
      </c>
      <c r="H598" s="219">
        <v>1</v>
      </c>
      <c r="I598" s="220"/>
      <c r="J598" s="221"/>
      <c r="K598" s="222">
        <f>ROUND(P598*H598,2)</f>
        <v>0</v>
      </c>
      <c r="L598" s="221"/>
      <c r="M598" s="223"/>
      <c r="N598" s="224" t="s">
        <v>1</v>
      </c>
      <c r="O598" s="204" t="s">
        <v>37</v>
      </c>
      <c r="P598" s="205">
        <f>I598+J598</f>
        <v>0</v>
      </c>
      <c r="Q598" s="205">
        <f>ROUND(I598*H598,2)</f>
        <v>0</v>
      </c>
      <c r="R598" s="205">
        <f>ROUND(J598*H598,2)</f>
        <v>0</v>
      </c>
      <c r="S598" s="72"/>
      <c r="T598" s="206">
        <f>S598*H598</f>
        <v>0</v>
      </c>
      <c r="U598" s="206">
        <v>4.2999999999999997E-2</v>
      </c>
      <c r="V598" s="206">
        <f>U598*H598</f>
        <v>4.2999999999999997E-2</v>
      </c>
      <c r="W598" s="206">
        <v>0</v>
      </c>
      <c r="X598" s="207">
        <f>W598*H598</f>
        <v>0</v>
      </c>
      <c r="Y598" s="31"/>
      <c r="Z598" s="31"/>
      <c r="AA598" s="31"/>
      <c r="AB598" s="31"/>
      <c r="AC598" s="31"/>
      <c r="AD598" s="31"/>
      <c r="AE598" s="31"/>
      <c r="AR598" s="208" t="s">
        <v>241</v>
      </c>
      <c r="AT598" s="208" t="s">
        <v>195</v>
      </c>
      <c r="AU598" s="208" t="s">
        <v>169</v>
      </c>
      <c r="AY598" s="14" t="s">
        <v>162</v>
      </c>
      <c r="BE598" s="209">
        <f>IF(O598="základná",K598,0)</f>
        <v>0</v>
      </c>
      <c r="BF598" s="209">
        <f>IF(O598="znížená",K598,0)</f>
        <v>0</v>
      </c>
      <c r="BG598" s="209">
        <f>IF(O598="zákl. prenesená",K598,0)</f>
        <v>0</v>
      </c>
      <c r="BH598" s="209">
        <f>IF(O598="zníž. prenesená",K598,0)</f>
        <v>0</v>
      </c>
      <c r="BI598" s="209">
        <f>IF(O598="nulová",K598,0)</f>
        <v>0</v>
      </c>
      <c r="BJ598" s="14" t="s">
        <v>169</v>
      </c>
      <c r="BK598" s="209">
        <f>ROUND(P598*H598,2)</f>
        <v>0</v>
      </c>
      <c r="BL598" s="14" t="s">
        <v>193</v>
      </c>
      <c r="BM598" s="208" t="s">
        <v>965</v>
      </c>
    </row>
    <row r="599" spans="1:65" s="2" customFormat="1" ht="19.5">
      <c r="A599" s="31"/>
      <c r="B599" s="32"/>
      <c r="C599" s="33"/>
      <c r="D599" s="210" t="s">
        <v>170</v>
      </c>
      <c r="E599" s="33"/>
      <c r="F599" s="211" t="s">
        <v>964</v>
      </c>
      <c r="G599" s="33"/>
      <c r="H599" s="33"/>
      <c r="I599" s="212"/>
      <c r="J599" s="212"/>
      <c r="K599" s="33"/>
      <c r="L599" s="33"/>
      <c r="M599" s="36"/>
      <c r="N599" s="213"/>
      <c r="O599" s="214"/>
      <c r="P599" s="72"/>
      <c r="Q599" s="72"/>
      <c r="R599" s="72"/>
      <c r="S599" s="72"/>
      <c r="T599" s="72"/>
      <c r="U599" s="72"/>
      <c r="V599" s="72"/>
      <c r="W599" s="72"/>
      <c r="X599" s="73"/>
      <c r="Y599" s="31"/>
      <c r="Z599" s="31"/>
      <c r="AA599" s="31"/>
      <c r="AB599" s="31"/>
      <c r="AC599" s="31"/>
      <c r="AD599" s="31"/>
      <c r="AE599" s="31"/>
      <c r="AT599" s="14" t="s">
        <v>170</v>
      </c>
      <c r="AU599" s="14" t="s">
        <v>169</v>
      </c>
    </row>
    <row r="600" spans="1:65" s="2" customFormat="1" ht="24.2" customHeight="1">
      <c r="A600" s="31"/>
      <c r="B600" s="32"/>
      <c r="C600" s="215" t="s">
        <v>966</v>
      </c>
      <c r="D600" s="215" t="s">
        <v>195</v>
      </c>
      <c r="E600" s="216" t="s">
        <v>967</v>
      </c>
      <c r="F600" s="217" t="s">
        <v>968</v>
      </c>
      <c r="G600" s="218" t="s">
        <v>240</v>
      </c>
      <c r="H600" s="219">
        <v>1</v>
      </c>
      <c r="I600" s="220"/>
      <c r="J600" s="221"/>
      <c r="K600" s="222">
        <f>ROUND(P600*H600,2)</f>
        <v>0</v>
      </c>
      <c r="L600" s="221"/>
      <c r="M600" s="223"/>
      <c r="N600" s="224" t="s">
        <v>1</v>
      </c>
      <c r="O600" s="204" t="s">
        <v>37</v>
      </c>
      <c r="P600" s="205">
        <f>I600+J600</f>
        <v>0</v>
      </c>
      <c r="Q600" s="205">
        <f>ROUND(I600*H600,2)</f>
        <v>0</v>
      </c>
      <c r="R600" s="205">
        <f>ROUND(J600*H600,2)</f>
        <v>0</v>
      </c>
      <c r="S600" s="72"/>
      <c r="T600" s="206">
        <f>S600*H600</f>
        <v>0</v>
      </c>
      <c r="U600" s="206">
        <v>4.2999999999999997E-2</v>
      </c>
      <c r="V600" s="206">
        <f>U600*H600</f>
        <v>4.2999999999999997E-2</v>
      </c>
      <c r="W600" s="206">
        <v>0</v>
      </c>
      <c r="X600" s="207">
        <f>W600*H600</f>
        <v>0</v>
      </c>
      <c r="Y600" s="31"/>
      <c r="Z600" s="31"/>
      <c r="AA600" s="31"/>
      <c r="AB600" s="31"/>
      <c r="AC600" s="31"/>
      <c r="AD600" s="31"/>
      <c r="AE600" s="31"/>
      <c r="AR600" s="208" t="s">
        <v>241</v>
      </c>
      <c r="AT600" s="208" t="s">
        <v>195</v>
      </c>
      <c r="AU600" s="208" t="s">
        <v>169</v>
      </c>
      <c r="AY600" s="14" t="s">
        <v>162</v>
      </c>
      <c r="BE600" s="209">
        <f>IF(O600="základná",K600,0)</f>
        <v>0</v>
      </c>
      <c r="BF600" s="209">
        <f>IF(O600="znížená",K600,0)</f>
        <v>0</v>
      </c>
      <c r="BG600" s="209">
        <f>IF(O600="zákl. prenesená",K600,0)</f>
        <v>0</v>
      </c>
      <c r="BH600" s="209">
        <f>IF(O600="zníž. prenesená",K600,0)</f>
        <v>0</v>
      </c>
      <c r="BI600" s="209">
        <f>IF(O600="nulová",K600,0)</f>
        <v>0</v>
      </c>
      <c r="BJ600" s="14" t="s">
        <v>169</v>
      </c>
      <c r="BK600" s="209">
        <f>ROUND(P600*H600,2)</f>
        <v>0</v>
      </c>
      <c r="BL600" s="14" t="s">
        <v>193</v>
      </c>
      <c r="BM600" s="208" t="s">
        <v>969</v>
      </c>
    </row>
    <row r="601" spans="1:65" s="2" customFormat="1" ht="19.5">
      <c r="A601" s="31"/>
      <c r="B601" s="32"/>
      <c r="C601" s="33"/>
      <c r="D601" s="210" t="s">
        <v>170</v>
      </c>
      <c r="E601" s="33"/>
      <c r="F601" s="211" t="s">
        <v>968</v>
      </c>
      <c r="G601" s="33"/>
      <c r="H601" s="33"/>
      <c r="I601" s="212"/>
      <c r="J601" s="212"/>
      <c r="K601" s="33"/>
      <c r="L601" s="33"/>
      <c r="M601" s="36"/>
      <c r="N601" s="213"/>
      <c r="O601" s="214"/>
      <c r="P601" s="72"/>
      <c r="Q601" s="72"/>
      <c r="R601" s="72"/>
      <c r="S601" s="72"/>
      <c r="T601" s="72"/>
      <c r="U601" s="72"/>
      <c r="V601" s="72"/>
      <c r="W601" s="72"/>
      <c r="X601" s="73"/>
      <c r="Y601" s="31"/>
      <c r="Z601" s="31"/>
      <c r="AA601" s="31"/>
      <c r="AB601" s="31"/>
      <c r="AC601" s="31"/>
      <c r="AD601" s="31"/>
      <c r="AE601" s="31"/>
      <c r="AT601" s="14" t="s">
        <v>170</v>
      </c>
      <c r="AU601" s="14" t="s">
        <v>169</v>
      </c>
    </row>
    <row r="602" spans="1:65" s="2" customFormat="1" ht="24.2" customHeight="1">
      <c r="A602" s="31"/>
      <c r="B602" s="32"/>
      <c r="C602" s="215" t="s">
        <v>585</v>
      </c>
      <c r="D602" s="215" t="s">
        <v>195</v>
      </c>
      <c r="E602" s="216" t="s">
        <v>970</v>
      </c>
      <c r="F602" s="217" t="s">
        <v>971</v>
      </c>
      <c r="G602" s="218" t="s">
        <v>240</v>
      </c>
      <c r="H602" s="219">
        <v>1</v>
      </c>
      <c r="I602" s="220"/>
      <c r="J602" s="221"/>
      <c r="K602" s="222">
        <f>ROUND(P602*H602,2)</f>
        <v>0</v>
      </c>
      <c r="L602" s="221"/>
      <c r="M602" s="223"/>
      <c r="N602" s="224" t="s">
        <v>1</v>
      </c>
      <c r="O602" s="204" t="s">
        <v>37</v>
      </c>
      <c r="P602" s="205">
        <f>I602+J602</f>
        <v>0</v>
      </c>
      <c r="Q602" s="205">
        <f>ROUND(I602*H602,2)</f>
        <v>0</v>
      </c>
      <c r="R602" s="205">
        <f>ROUND(J602*H602,2)</f>
        <v>0</v>
      </c>
      <c r="S602" s="72"/>
      <c r="T602" s="206">
        <f>S602*H602</f>
        <v>0</v>
      </c>
      <c r="U602" s="206">
        <v>4.2999999999999997E-2</v>
      </c>
      <c r="V602" s="206">
        <f>U602*H602</f>
        <v>4.2999999999999997E-2</v>
      </c>
      <c r="W602" s="206">
        <v>0</v>
      </c>
      <c r="X602" s="207">
        <f>W602*H602</f>
        <v>0</v>
      </c>
      <c r="Y602" s="31"/>
      <c r="Z602" s="31"/>
      <c r="AA602" s="31"/>
      <c r="AB602" s="31"/>
      <c r="AC602" s="31"/>
      <c r="AD602" s="31"/>
      <c r="AE602" s="31"/>
      <c r="AR602" s="208" t="s">
        <v>241</v>
      </c>
      <c r="AT602" s="208" t="s">
        <v>195</v>
      </c>
      <c r="AU602" s="208" t="s">
        <v>169</v>
      </c>
      <c r="AY602" s="14" t="s">
        <v>162</v>
      </c>
      <c r="BE602" s="209">
        <f>IF(O602="základná",K602,0)</f>
        <v>0</v>
      </c>
      <c r="BF602" s="209">
        <f>IF(O602="znížená",K602,0)</f>
        <v>0</v>
      </c>
      <c r="BG602" s="209">
        <f>IF(O602="zákl. prenesená",K602,0)</f>
        <v>0</v>
      </c>
      <c r="BH602" s="209">
        <f>IF(O602="zníž. prenesená",K602,0)</f>
        <v>0</v>
      </c>
      <c r="BI602" s="209">
        <f>IF(O602="nulová",K602,0)</f>
        <v>0</v>
      </c>
      <c r="BJ602" s="14" t="s">
        <v>169</v>
      </c>
      <c r="BK602" s="209">
        <f>ROUND(P602*H602,2)</f>
        <v>0</v>
      </c>
      <c r="BL602" s="14" t="s">
        <v>193</v>
      </c>
      <c r="BM602" s="208" t="s">
        <v>972</v>
      </c>
    </row>
    <row r="603" spans="1:65" s="2" customFormat="1" ht="19.5">
      <c r="A603" s="31"/>
      <c r="B603" s="32"/>
      <c r="C603" s="33"/>
      <c r="D603" s="210" t="s">
        <v>170</v>
      </c>
      <c r="E603" s="33"/>
      <c r="F603" s="211" t="s">
        <v>971</v>
      </c>
      <c r="G603" s="33"/>
      <c r="H603" s="33"/>
      <c r="I603" s="212"/>
      <c r="J603" s="212"/>
      <c r="K603" s="33"/>
      <c r="L603" s="33"/>
      <c r="M603" s="36"/>
      <c r="N603" s="213"/>
      <c r="O603" s="214"/>
      <c r="P603" s="72"/>
      <c r="Q603" s="72"/>
      <c r="R603" s="72"/>
      <c r="S603" s="72"/>
      <c r="T603" s="72"/>
      <c r="U603" s="72"/>
      <c r="V603" s="72"/>
      <c r="W603" s="72"/>
      <c r="X603" s="73"/>
      <c r="Y603" s="31"/>
      <c r="Z603" s="31"/>
      <c r="AA603" s="31"/>
      <c r="AB603" s="31"/>
      <c r="AC603" s="31"/>
      <c r="AD603" s="31"/>
      <c r="AE603" s="31"/>
      <c r="AT603" s="14" t="s">
        <v>170</v>
      </c>
      <c r="AU603" s="14" t="s">
        <v>169</v>
      </c>
    </row>
    <row r="604" spans="1:65" s="2" customFormat="1" ht="16.5" customHeight="1">
      <c r="A604" s="31"/>
      <c r="B604" s="32"/>
      <c r="C604" s="195" t="s">
        <v>973</v>
      </c>
      <c r="D604" s="195" t="s">
        <v>164</v>
      </c>
      <c r="E604" s="196" t="s">
        <v>974</v>
      </c>
      <c r="F604" s="197" t="s">
        <v>975</v>
      </c>
      <c r="G604" s="198" t="s">
        <v>240</v>
      </c>
      <c r="H604" s="199">
        <v>2</v>
      </c>
      <c r="I604" s="200"/>
      <c r="J604" s="200"/>
      <c r="K604" s="201">
        <f>ROUND(P604*H604,2)</f>
        <v>0</v>
      </c>
      <c r="L604" s="202"/>
      <c r="M604" s="36"/>
      <c r="N604" s="203" t="s">
        <v>1</v>
      </c>
      <c r="O604" s="204" t="s">
        <v>37</v>
      </c>
      <c r="P604" s="205">
        <f>I604+J604</f>
        <v>0</v>
      </c>
      <c r="Q604" s="205">
        <f>ROUND(I604*H604,2)</f>
        <v>0</v>
      </c>
      <c r="R604" s="205">
        <f>ROUND(J604*H604,2)</f>
        <v>0</v>
      </c>
      <c r="S604" s="72"/>
      <c r="T604" s="206">
        <f>S604*H604</f>
        <v>0</v>
      </c>
      <c r="U604" s="206">
        <v>4.165E-2</v>
      </c>
      <c r="V604" s="206">
        <f>U604*H604</f>
        <v>8.3299999999999999E-2</v>
      </c>
      <c r="W604" s="206">
        <v>0</v>
      </c>
      <c r="X604" s="207">
        <f>W604*H604</f>
        <v>0</v>
      </c>
      <c r="Y604" s="31"/>
      <c r="Z604" s="31"/>
      <c r="AA604" s="31"/>
      <c r="AB604" s="31"/>
      <c r="AC604" s="31"/>
      <c r="AD604" s="31"/>
      <c r="AE604" s="31"/>
      <c r="AR604" s="208" t="s">
        <v>193</v>
      </c>
      <c r="AT604" s="208" t="s">
        <v>164</v>
      </c>
      <c r="AU604" s="208" t="s">
        <v>169</v>
      </c>
      <c r="AY604" s="14" t="s">
        <v>162</v>
      </c>
      <c r="BE604" s="209">
        <f>IF(O604="základná",K604,0)</f>
        <v>0</v>
      </c>
      <c r="BF604" s="209">
        <f>IF(O604="znížená",K604,0)</f>
        <v>0</v>
      </c>
      <c r="BG604" s="209">
        <f>IF(O604="zákl. prenesená",K604,0)</f>
        <v>0</v>
      </c>
      <c r="BH604" s="209">
        <f>IF(O604="zníž. prenesená",K604,0)</f>
        <v>0</v>
      </c>
      <c r="BI604" s="209">
        <f>IF(O604="nulová",K604,0)</f>
        <v>0</v>
      </c>
      <c r="BJ604" s="14" t="s">
        <v>169</v>
      </c>
      <c r="BK604" s="209">
        <f>ROUND(P604*H604,2)</f>
        <v>0</v>
      </c>
      <c r="BL604" s="14" t="s">
        <v>193</v>
      </c>
      <c r="BM604" s="208" t="s">
        <v>976</v>
      </c>
    </row>
    <row r="605" spans="1:65" s="2" customFormat="1">
      <c r="A605" s="31"/>
      <c r="B605" s="32"/>
      <c r="C605" s="33"/>
      <c r="D605" s="210" t="s">
        <v>170</v>
      </c>
      <c r="E605" s="33"/>
      <c r="F605" s="211" t="s">
        <v>975</v>
      </c>
      <c r="G605" s="33"/>
      <c r="H605" s="33"/>
      <c r="I605" s="212"/>
      <c r="J605" s="212"/>
      <c r="K605" s="33"/>
      <c r="L605" s="33"/>
      <c r="M605" s="36"/>
      <c r="N605" s="213"/>
      <c r="O605" s="214"/>
      <c r="P605" s="72"/>
      <c r="Q605" s="72"/>
      <c r="R605" s="72"/>
      <c r="S605" s="72"/>
      <c r="T605" s="72"/>
      <c r="U605" s="72"/>
      <c r="V605" s="72"/>
      <c r="W605" s="72"/>
      <c r="X605" s="73"/>
      <c r="Y605" s="31"/>
      <c r="Z605" s="31"/>
      <c r="AA605" s="31"/>
      <c r="AB605" s="31"/>
      <c r="AC605" s="31"/>
      <c r="AD605" s="31"/>
      <c r="AE605" s="31"/>
      <c r="AT605" s="14" t="s">
        <v>170</v>
      </c>
      <c r="AU605" s="14" t="s">
        <v>169</v>
      </c>
    </row>
    <row r="606" spans="1:65" s="2" customFormat="1" ht="16.5" customHeight="1">
      <c r="A606" s="31"/>
      <c r="B606" s="32"/>
      <c r="C606" s="195" t="s">
        <v>589</v>
      </c>
      <c r="D606" s="195" t="s">
        <v>164</v>
      </c>
      <c r="E606" s="196" t="s">
        <v>977</v>
      </c>
      <c r="F606" s="197" t="s">
        <v>978</v>
      </c>
      <c r="G606" s="198" t="s">
        <v>240</v>
      </c>
      <c r="H606" s="199">
        <v>9</v>
      </c>
      <c r="I606" s="200"/>
      <c r="J606" s="200"/>
      <c r="K606" s="201">
        <f>ROUND(P606*H606,2)</f>
        <v>0</v>
      </c>
      <c r="L606" s="202"/>
      <c r="M606" s="36"/>
      <c r="N606" s="203" t="s">
        <v>1</v>
      </c>
      <c r="O606" s="204" t="s">
        <v>37</v>
      </c>
      <c r="P606" s="205">
        <f>I606+J606</f>
        <v>0</v>
      </c>
      <c r="Q606" s="205">
        <f>ROUND(I606*H606,2)</f>
        <v>0</v>
      </c>
      <c r="R606" s="205">
        <f>ROUND(J606*H606,2)</f>
        <v>0</v>
      </c>
      <c r="S606" s="72"/>
      <c r="T606" s="206">
        <f>S606*H606</f>
        <v>0</v>
      </c>
      <c r="U606" s="206">
        <v>4.6789999999999998E-2</v>
      </c>
      <c r="V606" s="206">
        <f>U606*H606</f>
        <v>0.42110999999999998</v>
      </c>
      <c r="W606" s="206">
        <v>0</v>
      </c>
      <c r="X606" s="207">
        <f>W606*H606</f>
        <v>0</v>
      </c>
      <c r="Y606" s="31"/>
      <c r="Z606" s="31"/>
      <c r="AA606" s="31"/>
      <c r="AB606" s="31"/>
      <c r="AC606" s="31"/>
      <c r="AD606" s="31"/>
      <c r="AE606" s="31"/>
      <c r="AR606" s="208" t="s">
        <v>193</v>
      </c>
      <c r="AT606" s="208" t="s">
        <v>164</v>
      </c>
      <c r="AU606" s="208" t="s">
        <v>169</v>
      </c>
      <c r="AY606" s="14" t="s">
        <v>162</v>
      </c>
      <c r="BE606" s="209">
        <f>IF(O606="základná",K606,0)</f>
        <v>0</v>
      </c>
      <c r="BF606" s="209">
        <f>IF(O606="znížená",K606,0)</f>
        <v>0</v>
      </c>
      <c r="BG606" s="209">
        <f>IF(O606="zákl. prenesená",K606,0)</f>
        <v>0</v>
      </c>
      <c r="BH606" s="209">
        <f>IF(O606="zníž. prenesená",K606,0)</f>
        <v>0</v>
      </c>
      <c r="BI606" s="209">
        <f>IF(O606="nulová",K606,0)</f>
        <v>0</v>
      </c>
      <c r="BJ606" s="14" t="s">
        <v>169</v>
      </c>
      <c r="BK606" s="209">
        <f>ROUND(P606*H606,2)</f>
        <v>0</v>
      </c>
      <c r="BL606" s="14" t="s">
        <v>193</v>
      </c>
      <c r="BM606" s="208" t="s">
        <v>979</v>
      </c>
    </row>
    <row r="607" spans="1:65" s="2" customFormat="1">
      <c r="A607" s="31"/>
      <c r="B607" s="32"/>
      <c r="C607" s="33"/>
      <c r="D607" s="210" t="s">
        <v>170</v>
      </c>
      <c r="E607" s="33"/>
      <c r="F607" s="211" t="s">
        <v>978</v>
      </c>
      <c r="G607" s="33"/>
      <c r="H607" s="33"/>
      <c r="I607" s="212"/>
      <c r="J607" s="212"/>
      <c r="K607" s="33"/>
      <c r="L607" s="33"/>
      <c r="M607" s="36"/>
      <c r="N607" s="213"/>
      <c r="O607" s="214"/>
      <c r="P607" s="72"/>
      <c r="Q607" s="72"/>
      <c r="R607" s="72"/>
      <c r="S607" s="72"/>
      <c r="T607" s="72"/>
      <c r="U607" s="72"/>
      <c r="V607" s="72"/>
      <c r="W607" s="72"/>
      <c r="X607" s="73"/>
      <c r="Y607" s="31"/>
      <c r="Z607" s="31"/>
      <c r="AA607" s="31"/>
      <c r="AB607" s="31"/>
      <c r="AC607" s="31"/>
      <c r="AD607" s="31"/>
      <c r="AE607" s="31"/>
      <c r="AT607" s="14" t="s">
        <v>170</v>
      </c>
      <c r="AU607" s="14" t="s">
        <v>169</v>
      </c>
    </row>
    <row r="608" spans="1:65" s="2" customFormat="1" ht="24.2" customHeight="1">
      <c r="A608" s="31"/>
      <c r="B608" s="32"/>
      <c r="C608" s="195" t="s">
        <v>980</v>
      </c>
      <c r="D608" s="195" t="s">
        <v>164</v>
      </c>
      <c r="E608" s="196" t="s">
        <v>981</v>
      </c>
      <c r="F608" s="197" t="s">
        <v>982</v>
      </c>
      <c r="G608" s="198" t="s">
        <v>685</v>
      </c>
      <c r="H608" s="225"/>
      <c r="I608" s="200"/>
      <c r="J608" s="200"/>
      <c r="K608" s="201">
        <f>ROUND(P608*H608,2)</f>
        <v>0</v>
      </c>
      <c r="L608" s="202"/>
      <c r="M608" s="36"/>
      <c r="N608" s="203" t="s">
        <v>1</v>
      </c>
      <c r="O608" s="204" t="s">
        <v>37</v>
      </c>
      <c r="P608" s="205">
        <f>I608+J608</f>
        <v>0</v>
      </c>
      <c r="Q608" s="205">
        <f>ROUND(I608*H608,2)</f>
        <v>0</v>
      </c>
      <c r="R608" s="205">
        <f>ROUND(J608*H608,2)</f>
        <v>0</v>
      </c>
      <c r="S608" s="72"/>
      <c r="T608" s="206">
        <f>S608*H608</f>
        <v>0</v>
      </c>
      <c r="U608" s="206">
        <v>0</v>
      </c>
      <c r="V608" s="206">
        <f>U608*H608</f>
        <v>0</v>
      </c>
      <c r="W608" s="206">
        <v>0</v>
      </c>
      <c r="X608" s="207">
        <f>W608*H608</f>
        <v>0</v>
      </c>
      <c r="Y608" s="31"/>
      <c r="Z608" s="31"/>
      <c r="AA608" s="31"/>
      <c r="AB608" s="31"/>
      <c r="AC608" s="31"/>
      <c r="AD608" s="31"/>
      <c r="AE608" s="31"/>
      <c r="AR608" s="208" t="s">
        <v>193</v>
      </c>
      <c r="AT608" s="208" t="s">
        <v>164</v>
      </c>
      <c r="AU608" s="208" t="s">
        <v>169</v>
      </c>
      <c r="AY608" s="14" t="s">
        <v>162</v>
      </c>
      <c r="BE608" s="209">
        <f>IF(O608="základná",K608,0)</f>
        <v>0</v>
      </c>
      <c r="BF608" s="209">
        <f>IF(O608="znížená",K608,0)</f>
        <v>0</v>
      </c>
      <c r="BG608" s="209">
        <f>IF(O608="zákl. prenesená",K608,0)</f>
        <v>0</v>
      </c>
      <c r="BH608" s="209">
        <f>IF(O608="zníž. prenesená",K608,0)</f>
        <v>0</v>
      </c>
      <c r="BI608" s="209">
        <f>IF(O608="nulová",K608,0)</f>
        <v>0</v>
      </c>
      <c r="BJ608" s="14" t="s">
        <v>169</v>
      </c>
      <c r="BK608" s="209">
        <f>ROUND(P608*H608,2)</f>
        <v>0</v>
      </c>
      <c r="BL608" s="14" t="s">
        <v>193</v>
      </c>
      <c r="BM608" s="208" t="s">
        <v>983</v>
      </c>
    </row>
    <row r="609" spans="1:65" s="2" customFormat="1">
      <c r="A609" s="31"/>
      <c r="B609" s="32"/>
      <c r="C609" s="33"/>
      <c r="D609" s="210" t="s">
        <v>170</v>
      </c>
      <c r="E609" s="33"/>
      <c r="F609" s="211" t="s">
        <v>982</v>
      </c>
      <c r="G609" s="33"/>
      <c r="H609" s="33"/>
      <c r="I609" s="212"/>
      <c r="J609" s="212"/>
      <c r="K609" s="33"/>
      <c r="L609" s="33"/>
      <c r="M609" s="36"/>
      <c r="N609" s="213"/>
      <c r="O609" s="214"/>
      <c r="P609" s="72"/>
      <c r="Q609" s="72"/>
      <c r="R609" s="72"/>
      <c r="S609" s="72"/>
      <c r="T609" s="72"/>
      <c r="U609" s="72"/>
      <c r="V609" s="72"/>
      <c r="W609" s="72"/>
      <c r="X609" s="73"/>
      <c r="Y609" s="31"/>
      <c r="Z609" s="31"/>
      <c r="AA609" s="31"/>
      <c r="AB609" s="31"/>
      <c r="AC609" s="31"/>
      <c r="AD609" s="31"/>
      <c r="AE609" s="31"/>
      <c r="AT609" s="14" t="s">
        <v>170</v>
      </c>
      <c r="AU609" s="14" t="s">
        <v>169</v>
      </c>
    </row>
    <row r="610" spans="1:65" s="12" customFormat="1" ht="22.9" customHeight="1">
      <c r="B610" s="178"/>
      <c r="C610" s="179"/>
      <c r="D610" s="180" t="s">
        <v>72</v>
      </c>
      <c r="E610" s="193" t="s">
        <v>984</v>
      </c>
      <c r="F610" s="193" t="s">
        <v>985</v>
      </c>
      <c r="G610" s="179"/>
      <c r="H610" s="179"/>
      <c r="I610" s="182"/>
      <c r="J610" s="182"/>
      <c r="K610" s="194">
        <f>BK610</f>
        <v>0</v>
      </c>
      <c r="L610" s="179"/>
      <c r="M610" s="184"/>
      <c r="N610" s="185"/>
      <c r="O610" s="186"/>
      <c r="P610" s="186"/>
      <c r="Q610" s="187">
        <f>SUM(Q611:Q660)</f>
        <v>0</v>
      </c>
      <c r="R610" s="187">
        <f>SUM(R611:R660)</f>
        <v>0</v>
      </c>
      <c r="S610" s="186"/>
      <c r="T610" s="188">
        <f>SUM(T611:T660)</f>
        <v>0</v>
      </c>
      <c r="U610" s="186"/>
      <c r="V610" s="188">
        <f>SUM(V611:V660)</f>
        <v>0.89955005000000021</v>
      </c>
      <c r="W610" s="186"/>
      <c r="X610" s="189">
        <f>SUM(X611:X660)</f>
        <v>0</v>
      </c>
      <c r="AR610" s="190" t="s">
        <v>169</v>
      </c>
      <c r="AT610" s="191" t="s">
        <v>72</v>
      </c>
      <c r="AU610" s="191" t="s">
        <v>81</v>
      </c>
      <c r="AY610" s="190" t="s">
        <v>162</v>
      </c>
      <c r="BK610" s="192">
        <f>SUM(BK611:BK660)</f>
        <v>0</v>
      </c>
    </row>
    <row r="611" spans="1:65" s="2" customFormat="1" ht="24.2" customHeight="1">
      <c r="A611" s="31"/>
      <c r="B611" s="32"/>
      <c r="C611" s="195" t="s">
        <v>592</v>
      </c>
      <c r="D611" s="195" t="s">
        <v>164</v>
      </c>
      <c r="E611" s="196" t="s">
        <v>986</v>
      </c>
      <c r="F611" s="197" t="s">
        <v>987</v>
      </c>
      <c r="G611" s="198" t="s">
        <v>232</v>
      </c>
      <c r="H611" s="199">
        <v>446.36599999999999</v>
      </c>
      <c r="I611" s="200"/>
      <c r="J611" s="200"/>
      <c r="K611" s="201">
        <f>ROUND(P611*H611,2)</f>
        <v>0</v>
      </c>
      <c r="L611" s="202"/>
      <c r="M611" s="36"/>
      <c r="N611" s="203" t="s">
        <v>1</v>
      </c>
      <c r="O611" s="204" t="s">
        <v>37</v>
      </c>
      <c r="P611" s="205">
        <f>I611+J611</f>
        <v>0</v>
      </c>
      <c r="Q611" s="205">
        <f>ROUND(I611*H611,2)</f>
        <v>0</v>
      </c>
      <c r="R611" s="205">
        <f>ROUND(J611*H611,2)</f>
        <v>0</v>
      </c>
      <c r="S611" s="72"/>
      <c r="T611" s="206">
        <f>S611*H611</f>
        <v>0</v>
      </c>
      <c r="U611" s="206">
        <v>5.0000000000000002E-5</v>
      </c>
      <c r="V611" s="206">
        <f>U611*H611</f>
        <v>2.2318299999999999E-2</v>
      </c>
      <c r="W611" s="206">
        <v>0</v>
      </c>
      <c r="X611" s="207">
        <f>W611*H611</f>
        <v>0</v>
      </c>
      <c r="Y611" s="31"/>
      <c r="Z611" s="31"/>
      <c r="AA611" s="31"/>
      <c r="AB611" s="31"/>
      <c r="AC611" s="31"/>
      <c r="AD611" s="31"/>
      <c r="AE611" s="31"/>
      <c r="AR611" s="208" t="s">
        <v>193</v>
      </c>
      <c r="AT611" s="208" t="s">
        <v>164</v>
      </c>
      <c r="AU611" s="208" t="s">
        <v>169</v>
      </c>
      <c r="AY611" s="14" t="s">
        <v>162</v>
      </c>
      <c r="BE611" s="209">
        <f>IF(O611="základná",K611,0)</f>
        <v>0</v>
      </c>
      <c r="BF611" s="209">
        <f>IF(O611="znížená",K611,0)</f>
        <v>0</v>
      </c>
      <c r="BG611" s="209">
        <f>IF(O611="zákl. prenesená",K611,0)</f>
        <v>0</v>
      </c>
      <c r="BH611" s="209">
        <f>IF(O611="zníž. prenesená",K611,0)</f>
        <v>0</v>
      </c>
      <c r="BI611" s="209">
        <f>IF(O611="nulová",K611,0)</f>
        <v>0</v>
      </c>
      <c r="BJ611" s="14" t="s">
        <v>169</v>
      </c>
      <c r="BK611" s="209">
        <f>ROUND(P611*H611,2)</f>
        <v>0</v>
      </c>
      <c r="BL611" s="14" t="s">
        <v>193</v>
      </c>
      <c r="BM611" s="208" t="s">
        <v>988</v>
      </c>
    </row>
    <row r="612" spans="1:65" s="2" customFormat="1">
      <c r="A612" s="31"/>
      <c r="B612" s="32"/>
      <c r="C612" s="33"/>
      <c r="D612" s="210" t="s">
        <v>170</v>
      </c>
      <c r="E612" s="33"/>
      <c r="F612" s="211" t="s">
        <v>987</v>
      </c>
      <c r="G612" s="33"/>
      <c r="H612" s="33"/>
      <c r="I612" s="212"/>
      <c r="J612" s="212"/>
      <c r="K612" s="33"/>
      <c r="L612" s="33"/>
      <c r="M612" s="36"/>
      <c r="N612" s="213"/>
      <c r="O612" s="214"/>
      <c r="P612" s="72"/>
      <c r="Q612" s="72"/>
      <c r="R612" s="72"/>
      <c r="S612" s="72"/>
      <c r="T612" s="72"/>
      <c r="U612" s="72"/>
      <c r="V612" s="72"/>
      <c r="W612" s="72"/>
      <c r="X612" s="73"/>
      <c r="Y612" s="31"/>
      <c r="Z612" s="31"/>
      <c r="AA612" s="31"/>
      <c r="AB612" s="31"/>
      <c r="AC612" s="31"/>
      <c r="AD612" s="31"/>
      <c r="AE612" s="31"/>
      <c r="AT612" s="14" t="s">
        <v>170</v>
      </c>
      <c r="AU612" s="14" t="s">
        <v>169</v>
      </c>
    </row>
    <row r="613" spans="1:65" s="2" customFormat="1" ht="33" customHeight="1">
      <c r="A613" s="31"/>
      <c r="B613" s="32"/>
      <c r="C613" s="215" t="s">
        <v>989</v>
      </c>
      <c r="D613" s="215" t="s">
        <v>195</v>
      </c>
      <c r="E613" s="216" t="s">
        <v>990</v>
      </c>
      <c r="F613" s="217" t="s">
        <v>991</v>
      </c>
      <c r="G613" s="218" t="s">
        <v>521</v>
      </c>
      <c r="H613" s="219">
        <v>446.36599999999999</v>
      </c>
      <c r="I613" s="220"/>
      <c r="J613" s="221"/>
      <c r="K613" s="222">
        <f>ROUND(P613*H613,2)</f>
        <v>0</v>
      </c>
      <c r="L613" s="221"/>
      <c r="M613" s="223"/>
      <c r="N613" s="224" t="s">
        <v>1</v>
      </c>
      <c r="O613" s="204" t="s">
        <v>37</v>
      </c>
      <c r="P613" s="205">
        <f>I613+J613</f>
        <v>0</v>
      </c>
      <c r="Q613" s="205">
        <f>ROUND(I613*H613,2)</f>
        <v>0</v>
      </c>
      <c r="R613" s="205">
        <f>ROUND(J613*H613,2)</f>
        <v>0</v>
      </c>
      <c r="S613" s="72"/>
      <c r="T613" s="206">
        <f>S613*H613</f>
        <v>0</v>
      </c>
      <c r="U613" s="206">
        <v>1E-3</v>
      </c>
      <c r="V613" s="206">
        <f>U613*H613</f>
        <v>0.44636599999999999</v>
      </c>
      <c r="W613" s="206">
        <v>0</v>
      </c>
      <c r="X613" s="207">
        <f>W613*H613</f>
        <v>0</v>
      </c>
      <c r="Y613" s="31"/>
      <c r="Z613" s="31"/>
      <c r="AA613" s="31"/>
      <c r="AB613" s="31"/>
      <c r="AC613" s="31"/>
      <c r="AD613" s="31"/>
      <c r="AE613" s="31"/>
      <c r="AR613" s="208" t="s">
        <v>241</v>
      </c>
      <c r="AT613" s="208" t="s">
        <v>195</v>
      </c>
      <c r="AU613" s="208" t="s">
        <v>169</v>
      </c>
      <c r="AY613" s="14" t="s">
        <v>162</v>
      </c>
      <c r="BE613" s="209">
        <f>IF(O613="základná",K613,0)</f>
        <v>0</v>
      </c>
      <c r="BF613" s="209">
        <f>IF(O613="znížená",K613,0)</f>
        <v>0</v>
      </c>
      <c r="BG613" s="209">
        <f>IF(O613="zákl. prenesená",K613,0)</f>
        <v>0</v>
      </c>
      <c r="BH613" s="209">
        <f>IF(O613="zníž. prenesená",K613,0)</f>
        <v>0</v>
      </c>
      <c r="BI613" s="209">
        <f>IF(O613="nulová",K613,0)</f>
        <v>0</v>
      </c>
      <c r="BJ613" s="14" t="s">
        <v>169</v>
      </c>
      <c r="BK613" s="209">
        <f>ROUND(P613*H613,2)</f>
        <v>0</v>
      </c>
      <c r="BL613" s="14" t="s">
        <v>193</v>
      </c>
      <c r="BM613" s="208" t="s">
        <v>992</v>
      </c>
    </row>
    <row r="614" spans="1:65" s="2" customFormat="1" ht="19.5">
      <c r="A614" s="31"/>
      <c r="B614" s="32"/>
      <c r="C614" s="33"/>
      <c r="D614" s="210" t="s">
        <v>170</v>
      </c>
      <c r="E614" s="33"/>
      <c r="F614" s="211" t="s">
        <v>991</v>
      </c>
      <c r="G614" s="33"/>
      <c r="H614" s="33"/>
      <c r="I614" s="212"/>
      <c r="J614" s="212"/>
      <c r="K614" s="33"/>
      <c r="L614" s="33"/>
      <c r="M614" s="36"/>
      <c r="N614" s="213"/>
      <c r="O614" s="214"/>
      <c r="P614" s="72"/>
      <c r="Q614" s="72"/>
      <c r="R614" s="72"/>
      <c r="S614" s="72"/>
      <c r="T614" s="72"/>
      <c r="U614" s="72"/>
      <c r="V614" s="72"/>
      <c r="W614" s="72"/>
      <c r="X614" s="73"/>
      <c r="Y614" s="31"/>
      <c r="Z614" s="31"/>
      <c r="AA614" s="31"/>
      <c r="AB614" s="31"/>
      <c r="AC614" s="31"/>
      <c r="AD614" s="31"/>
      <c r="AE614" s="31"/>
      <c r="AT614" s="14" t="s">
        <v>170</v>
      </c>
      <c r="AU614" s="14" t="s">
        <v>169</v>
      </c>
    </row>
    <row r="615" spans="1:65" s="2" customFormat="1" ht="24.2" customHeight="1">
      <c r="A615" s="31"/>
      <c r="B615" s="32"/>
      <c r="C615" s="195" t="s">
        <v>596</v>
      </c>
      <c r="D615" s="195" t="s">
        <v>164</v>
      </c>
      <c r="E615" s="196" t="s">
        <v>993</v>
      </c>
      <c r="F615" s="197" t="s">
        <v>994</v>
      </c>
      <c r="G615" s="198" t="s">
        <v>232</v>
      </c>
      <c r="H615" s="199">
        <v>24.254999999999999</v>
      </c>
      <c r="I615" s="200"/>
      <c r="J615" s="200"/>
      <c r="K615" s="201">
        <f>ROUND(P615*H615,2)</f>
        <v>0</v>
      </c>
      <c r="L615" s="202"/>
      <c r="M615" s="36"/>
      <c r="N615" s="203" t="s">
        <v>1</v>
      </c>
      <c r="O615" s="204" t="s">
        <v>37</v>
      </c>
      <c r="P615" s="205">
        <f>I615+J615</f>
        <v>0</v>
      </c>
      <c r="Q615" s="205">
        <f>ROUND(I615*H615,2)</f>
        <v>0</v>
      </c>
      <c r="R615" s="205">
        <f>ROUND(J615*H615,2)</f>
        <v>0</v>
      </c>
      <c r="S615" s="72"/>
      <c r="T615" s="206">
        <f>S615*H615</f>
        <v>0</v>
      </c>
      <c r="U615" s="206">
        <v>5.0000000000000002E-5</v>
      </c>
      <c r="V615" s="206">
        <f>U615*H615</f>
        <v>1.2127500000000001E-3</v>
      </c>
      <c r="W615" s="206">
        <v>0</v>
      </c>
      <c r="X615" s="207">
        <f>W615*H615</f>
        <v>0</v>
      </c>
      <c r="Y615" s="31"/>
      <c r="Z615" s="31"/>
      <c r="AA615" s="31"/>
      <c r="AB615" s="31"/>
      <c r="AC615" s="31"/>
      <c r="AD615" s="31"/>
      <c r="AE615" s="31"/>
      <c r="AR615" s="208" t="s">
        <v>193</v>
      </c>
      <c r="AT615" s="208" t="s">
        <v>164</v>
      </c>
      <c r="AU615" s="208" t="s">
        <v>169</v>
      </c>
      <c r="AY615" s="14" t="s">
        <v>162</v>
      </c>
      <c r="BE615" s="209">
        <f>IF(O615="základná",K615,0)</f>
        <v>0</v>
      </c>
      <c r="BF615" s="209">
        <f>IF(O615="znížená",K615,0)</f>
        <v>0</v>
      </c>
      <c r="BG615" s="209">
        <f>IF(O615="zákl. prenesená",K615,0)</f>
        <v>0</v>
      </c>
      <c r="BH615" s="209">
        <f>IF(O615="zníž. prenesená",K615,0)</f>
        <v>0</v>
      </c>
      <c r="BI615" s="209">
        <f>IF(O615="nulová",K615,0)</f>
        <v>0</v>
      </c>
      <c r="BJ615" s="14" t="s">
        <v>169</v>
      </c>
      <c r="BK615" s="209">
        <f>ROUND(P615*H615,2)</f>
        <v>0</v>
      </c>
      <c r="BL615" s="14" t="s">
        <v>193</v>
      </c>
      <c r="BM615" s="208" t="s">
        <v>995</v>
      </c>
    </row>
    <row r="616" spans="1:65" s="2" customFormat="1">
      <c r="A616" s="31"/>
      <c r="B616" s="32"/>
      <c r="C616" s="33"/>
      <c r="D616" s="210" t="s">
        <v>170</v>
      </c>
      <c r="E616" s="33"/>
      <c r="F616" s="211" t="s">
        <v>994</v>
      </c>
      <c r="G616" s="33"/>
      <c r="H616" s="33"/>
      <c r="I616" s="212"/>
      <c r="J616" s="212"/>
      <c r="K616" s="33"/>
      <c r="L616" s="33"/>
      <c r="M616" s="36"/>
      <c r="N616" s="213"/>
      <c r="O616" s="214"/>
      <c r="P616" s="72"/>
      <c r="Q616" s="72"/>
      <c r="R616" s="72"/>
      <c r="S616" s="72"/>
      <c r="T616" s="72"/>
      <c r="U616" s="72"/>
      <c r="V616" s="72"/>
      <c r="W616" s="72"/>
      <c r="X616" s="73"/>
      <c r="Y616" s="31"/>
      <c r="Z616" s="31"/>
      <c r="AA616" s="31"/>
      <c r="AB616" s="31"/>
      <c r="AC616" s="31"/>
      <c r="AD616" s="31"/>
      <c r="AE616" s="31"/>
      <c r="AT616" s="14" t="s">
        <v>170</v>
      </c>
      <c r="AU616" s="14" t="s">
        <v>169</v>
      </c>
    </row>
    <row r="617" spans="1:65" s="2" customFormat="1" ht="37.9" customHeight="1">
      <c r="A617" s="31"/>
      <c r="B617" s="32"/>
      <c r="C617" s="215" t="s">
        <v>996</v>
      </c>
      <c r="D617" s="215" t="s">
        <v>195</v>
      </c>
      <c r="E617" s="216" t="s">
        <v>997</v>
      </c>
      <c r="F617" s="217" t="s">
        <v>998</v>
      </c>
      <c r="G617" s="218" t="s">
        <v>521</v>
      </c>
      <c r="H617" s="219">
        <v>253.435</v>
      </c>
      <c r="I617" s="220"/>
      <c r="J617" s="221"/>
      <c r="K617" s="222">
        <f>ROUND(P617*H617,2)</f>
        <v>0</v>
      </c>
      <c r="L617" s="221"/>
      <c r="M617" s="223"/>
      <c r="N617" s="224" t="s">
        <v>1</v>
      </c>
      <c r="O617" s="204" t="s">
        <v>37</v>
      </c>
      <c r="P617" s="205">
        <f>I617+J617</f>
        <v>0</v>
      </c>
      <c r="Q617" s="205">
        <f>ROUND(I617*H617,2)</f>
        <v>0</v>
      </c>
      <c r="R617" s="205">
        <f>ROUND(J617*H617,2)</f>
        <v>0</v>
      </c>
      <c r="S617" s="72"/>
      <c r="T617" s="206">
        <f>S617*H617</f>
        <v>0</v>
      </c>
      <c r="U617" s="206">
        <v>1E-3</v>
      </c>
      <c r="V617" s="206">
        <f>U617*H617</f>
        <v>0.25343500000000002</v>
      </c>
      <c r="W617" s="206">
        <v>0</v>
      </c>
      <c r="X617" s="207">
        <f>W617*H617</f>
        <v>0</v>
      </c>
      <c r="Y617" s="31"/>
      <c r="Z617" s="31"/>
      <c r="AA617" s="31"/>
      <c r="AB617" s="31"/>
      <c r="AC617" s="31"/>
      <c r="AD617" s="31"/>
      <c r="AE617" s="31"/>
      <c r="AR617" s="208" t="s">
        <v>241</v>
      </c>
      <c r="AT617" s="208" t="s">
        <v>195</v>
      </c>
      <c r="AU617" s="208" t="s">
        <v>169</v>
      </c>
      <c r="AY617" s="14" t="s">
        <v>162</v>
      </c>
      <c r="BE617" s="209">
        <f>IF(O617="základná",K617,0)</f>
        <v>0</v>
      </c>
      <c r="BF617" s="209">
        <f>IF(O617="znížená",K617,0)</f>
        <v>0</v>
      </c>
      <c r="BG617" s="209">
        <f>IF(O617="zákl. prenesená",K617,0)</f>
        <v>0</v>
      </c>
      <c r="BH617" s="209">
        <f>IF(O617="zníž. prenesená",K617,0)</f>
        <v>0</v>
      </c>
      <c r="BI617" s="209">
        <f>IF(O617="nulová",K617,0)</f>
        <v>0</v>
      </c>
      <c r="BJ617" s="14" t="s">
        <v>169</v>
      </c>
      <c r="BK617" s="209">
        <f>ROUND(P617*H617,2)</f>
        <v>0</v>
      </c>
      <c r="BL617" s="14" t="s">
        <v>193</v>
      </c>
      <c r="BM617" s="208" t="s">
        <v>999</v>
      </c>
    </row>
    <row r="618" spans="1:65" s="2" customFormat="1" ht="19.5">
      <c r="A618" s="31"/>
      <c r="B618" s="32"/>
      <c r="C618" s="33"/>
      <c r="D618" s="210" t="s">
        <v>170</v>
      </c>
      <c r="E618" s="33"/>
      <c r="F618" s="211" t="s">
        <v>998</v>
      </c>
      <c r="G618" s="33"/>
      <c r="H618" s="33"/>
      <c r="I618" s="212"/>
      <c r="J618" s="212"/>
      <c r="K618" s="33"/>
      <c r="L618" s="33"/>
      <c r="M618" s="36"/>
      <c r="N618" s="213"/>
      <c r="O618" s="214"/>
      <c r="P618" s="72"/>
      <c r="Q618" s="72"/>
      <c r="R618" s="72"/>
      <c r="S618" s="72"/>
      <c r="T618" s="72"/>
      <c r="U618" s="72"/>
      <c r="V618" s="72"/>
      <c r="W618" s="72"/>
      <c r="X618" s="73"/>
      <c r="Y618" s="31"/>
      <c r="Z618" s="31"/>
      <c r="AA618" s="31"/>
      <c r="AB618" s="31"/>
      <c r="AC618" s="31"/>
      <c r="AD618" s="31"/>
      <c r="AE618" s="31"/>
      <c r="AT618" s="14" t="s">
        <v>170</v>
      </c>
      <c r="AU618" s="14" t="s">
        <v>169</v>
      </c>
    </row>
    <row r="619" spans="1:65" s="2" customFormat="1" ht="24.2" customHeight="1">
      <c r="A619" s="31"/>
      <c r="B619" s="32"/>
      <c r="C619" s="195" t="s">
        <v>599</v>
      </c>
      <c r="D619" s="195" t="s">
        <v>164</v>
      </c>
      <c r="E619" s="196" t="s">
        <v>1000</v>
      </c>
      <c r="F619" s="197" t="s">
        <v>1001</v>
      </c>
      <c r="G619" s="198" t="s">
        <v>167</v>
      </c>
      <c r="H619" s="199">
        <v>26.2</v>
      </c>
      <c r="I619" s="200"/>
      <c r="J619" s="200"/>
      <c r="K619" s="201">
        <f>ROUND(P619*H619,2)</f>
        <v>0</v>
      </c>
      <c r="L619" s="202"/>
      <c r="M619" s="36"/>
      <c r="N619" s="203" t="s">
        <v>1</v>
      </c>
      <c r="O619" s="204" t="s">
        <v>37</v>
      </c>
      <c r="P619" s="205">
        <f>I619+J619</f>
        <v>0</v>
      </c>
      <c r="Q619" s="205">
        <f>ROUND(I619*H619,2)</f>
        <v>0</v>
      </c>
      <c r="R619" s="205">
        <f>ROUND(J619*H619,2)</f>
        <v>0</v>
      </c>
      <c r="S619" s="72"/>
      <c r="T619" s="206">
        <f>S619*H619</f>
        <v>0</v>
      </c>
      <c r="U619" s="206">
        <v>1.9000000000000001E-4</v>
      </c>
      <c r="V619" s="206">
        <f>U619*H619</f>
        <v>4.9779999999999998E-3</v>
      </c>
      <c r="W619" s="206">
        <v>0</v>
      </c>
      <c r="X619" s="207">
        <f>W619*H619</f>
        <v>0</v>
      </c>
      <c r="Y619" s="31"/>
      <c r="Z619" s="31"/>
      <c r="AA619" s="31"/>
      <c r="AB619" s="31"/>
      <c r="AC619" s="31"/>
      <c r="AD619" s="31"/>
      <c r="AE619" s="31"/>
      <c r="AR619" s="208" t="s">
        <v>193</v>
      </c>
      <c r="AT619" s="208" t="s">
        <v>164</v>
      </c>
      <c r="AU619" s="208" t="s">
        <v>169</v>
      </c>
      <c r="AY619" s="14" t="s">
        <v>162</v>
      </c>
      <c r="BE619" s="209">
        <f>IF(O619="základná",K619,0)</f>
        <v>0</v>
      </c>
      <c r="BF619" s="209">
        <f>IF(O619="znížená",K619,0)</f>
        <v>0</v>
      </c>
      <c r="BG619" s="209">
        <f>IF(O619="zákl. prenesená",K619,0)</f>
        <v>0</v>
      </c>
      <c r="BH619" s="209">
        <f>IF(O619="zníž. prenesená",K619,0)</f>
        <v>0</v>
      </c>
      <c r="BI619" s="209">
        <f>IF(O619="nulová",K619,0)</f>
        <v>0</v>
      </c>
      <c r="BJ619" s="14" t="s">
        <v>169</v>
      </c>
      <c r="BK619" s="209">
        <f>ROUND(P619*H619,2)</f>
        <v>0</v>
      </c>
      <c r="BL619" s="14" t="s">
        <v>193</v>
      </c>
      <c r="BM619" s="208" t="s">
        <v>1002</v>
      </c>
    </row>
    <row r="620" spans="1:65" s="2" customFormat="1" ht="19.5">
      <c r="A620" s="31"/>
      <c r="B620" s="32"/>
      <c r="C620" s="33"/>
      <c r="D620" s="210" t="s">
        <v>170</v>
      </c>
      <c r="E620" s="33"/>
      <c r="F620" s="211" t="s">
        <v>1001</v>
      </c>
      <c r="G620" s="33"/>
      <c r="H620" s="33"/>
      <c r="I620" s="212"/>
      <c r="J620" s="212"/>
      <c r="K620" s="33"/>
      <c r="L620" s="33"/>
      <c r="M620" s="36"/>
      <c r="N620" s="213"/>
      <c r="O620" s="214"/>
      <c r="P620" s="72"/>
      <c r="Q620" s="72"/>
      <c r="R620" s="72"/>
      <c r="S620" s="72"/>
      <c r="T620" s="72"/>
      <c r="U620" s="72"/>
      <c r="V620" s="72"/>
      <c r="W620" s="72"/>
      <c r="X620" s="73"/>
      <c r="Y620" s="31"/>
      <c r="Z620" s="31"/>
      <c r="AA620" s="31"/>
      <c r="AB620" s="31"/>
      <c r="AC620" s="31"/>
      <c r="AD620" s="31"/>
      <c r="AE620" s="31"/>
      <c r="AT620" s="14" t="s">
        <v>170</v>
      </c>
      <c r="AU620" s="14" t="s">
        <v>169</v>
      </c>
    </row>
    <row r="621" spans="1:65" s="2" customFormat="1" ht="24.2" customHeight="1">
      <c r="A621" s="31"/>
      <c r="B621" s="32"/>
      <c r="C621" s="215" t="s">
        <v>1003</v>
      </c>
      <c r="D621" s="215" t="s">
        <v>195</v>
      </c>
      <c r="E621" s="216" t="s">
        <v>1004</v>
      </c>
      <c r="F621" s="217" t="s">
        <v>1005</v>
      </c>
      <c r="G621" s="218" t="s">
        <v>167</v>
      </c>
      <c r="H621" s="219">
        <v>28.82</v>
      </c>
      <c r="I621" s="220"/>
      <c r="J621" s="221"/>
      <c r="K621" s="222">
        <f>ROUND(P621*H621,2)</f>
        <v>0</v>
      </c>
      <c r="L621" s="221"/>
      <c r="M621" s="223"/>
      <c r="N621" s="224" t="s">
        <v>1</v>
      </c>
      <c r="O621" s="204" t="s">
        <v>37</v>
      </c>
      <c r="P621" s="205">
        <f>I621+J621</f>
        <v>0</v>
      </c>
      <c r="Q621" s="205">
        <f>ROUND(I621*H621,2)</f>
        <v>0</v>
      </c>
      <c r="R621" s="205">
        <f>ROUND(J621*H621,2)</f>
        <v>0</v>
      </c>
      <c r="S621" s="72"/>
      <c r="T621" s="206">
        <f>S621*H621</f>
        <v>0</v>
      </c>
      <c r="U621" s="206">
        <v>0</v>
      </c>
      <c r="V621" s="206">
        <f>U621*H621</f>
        <v>0</v>
      </c>
      <c r="W621" s="206">
        <v>0</v>
      </c>
      <c r="X621" s="207">
        <f>W621*H621</f>
        <v>0</v>
      </c>
      <c r="Y621" s="31"/>
      <c r="Z621" s="31"/>
      <c r="AA621" s="31"/>
      <c r="AB621" s="31"/>
      <c r="AC621" s="31"/>
      <c r="AD621" s="31"/>
      <c r="AE621" s="31"/>
      <c r="AR621" s="208" t="s">
        <v>241</v>
      </c>
      <c r="AT621" s="208" t="s">
        <v>195</v>
      </c>
      <c r="AU621" s="208" t="s">
        <v>169</v>
      </c>
      <c r="AY621" s="14" t="s">
        <v>162</v>
      </c>
      <c r="BE621" s="209">
        <f>IF(O621="základná",K621,0)</f>
        <v>0</v>
      </c>
      <c r="BF621" s="209">
        <f>IF(O621="znížená",K621,0)</f>
        <v>0</v>
      </c>
      <c r="BG621" s="209">
        <f>IF(O621="zákl. prenesená",K621,0)</f>
        <v>0</v>
      </c>
      <c r="BH621" s="209">
        <f>IF(O621="zníž. prenesená",K621,0)</f>
        <v>0</v>
      </c>
      <c r="BI621" s="209">
        <f>IF(O621="nulová",K621,0)</f>
        <v>0</v>
      </c>
      <c r="BJ621" s="14" t="s">
        <v>169</v>
      </c>
      <c r="BK621" s="209">
        <f>ROUND(P621*H621,2)</f>
        <v>0</v>
      </c>
      <c r="BL621" s="14" t="s">
        <v>193</v>
      </c>
      <c r="BM621" s="208" t="s">
        <v>1006</v>
      </c>
    </row>
    <row r="622" spans="1:65" s="2" customFormat="1" ht="19.5">
      <c r="A622" s="31"/>
      <c r="B622" s="32"/>
      <c r="C622" s="33"/>
      <c r="D622" s="210" t="s">
        <v>170</v>
      </c>
      <c r="E622" s="33"/>
      <c r="F622" s="211" t="s">
        <v>1005</v>
      </c>
      <c r="G622" s="33"/>
      <c r="H622" s="33"/>
      <c r="I622" s="212"/>
      <c r="J622" s="212"/>
      <c r="K622" s="33"/>
      <c r="L622" s="33"/>
      <c r="M622" s="36"/>
      <c r="N622" s="213"/>
      <c r="O622" s="214"/>
      <c r="P622" s="72"/>
      <c r="Q622" s="72"/>
      <c r="R622" s="72"/>
      <c r="S622" s="72"/>
      <c r="T622" s="72"/>
      <c r="U622" s="72"/>
      <c r="V622" s="72"/>
      <c r="W622" s="72"/>
      <c r="X622" s="73"/>
      <c r="Y622" s="31"/>
      <c r="Z622" s="31"/>
      <c r="AA622" s="31"/>
      <c r="AB622" s="31"/>
      <c r="AC622" s="31"/>
      <c r="AD622" s="31"/>
      <c r="AE622" s="31"/>
      <c r="AT622" s="14" t="s">
        <v>170</v>
      </c>
      <c r="AU622" s="14" t="s">
        <v>169</v>
      </c>
    </row>
    <row r="623" spans="1:65" s="2" customFormat="1" ht="33" customHeight="1">
      <c r="A623" s="31"/>
      <c r="B623" s="32"/>
      <c r="C623" s="195" t="s">
        <v>603</v>
      </c>
      <c r="D623" s="195" t="s">
        <v>164</v>
      </c>
      <c r="E623" s="196" t="s">
        <v>1007</v>
      </c>
      <c r="F623" s="197" t="s">
        <v>1008</v>
      </c>
      <c r="G623" s="198" t="s">
        <v>167</v>
      </c>
      <c r="H623" s="199">
        <v>284.5</v>
      </c>
      <c r="I623" s="200"/>
      <c r="J623" s="200"/>
      <c r="K623" s="201">
        <f>ROUND(P623*H623,2)</f>
        <v>0</v>
      </c>
      <c r="L623" s="202"/>
      <c r="M623" s="36"/>
      <c r="N623" s="203" t="s">
        <v>1</v>
      </c>
      <c r="O623" s="204" t="s">
        <v>37</v>
      </c>
      <c r="P623" s="205">
        <f>I623+J623</f>
        <v>0</v>
      </c>
      <c r="Q623" s="205">
        <f>ROUND(I623*H623,2)</f>
        <v>0</v>
      </c>
      <c r="R623" s="205">
        <f>ROUND(J623*H623,2)</f>
        <v>0</v>
      </c>
      <c r="S623" s="72"/>
      <c r="T623" s="206">
        <f>S623*H623</f>
        <v>0</v>
      </c>
      <c r="U623" s="206">
        <v>2.0000000000000002E-5</v>
      </c>
      <c r="V623" s="206">
        <f>U623*H623</f>
        <v>5.6900000000000006E-3</v>
      </c>
      <c r="W623" s="206">
        <v>0</v>
      </c>
      <c r="X623" s="207">
        <f>W623*H623</f>
        <v>0</v>
      </c>
      <c r="Y623" s="31"/>
      <c r="Z623" s="31"/>
      <c r="AA623" s="31"/>
      <c r="AB623" s="31"/>
      <c r="AC623" s="31"/>
      <c r="AD623" s="31"/>
      <c r="AE623" s="31"/>
      <c r="AR623" s="208" t="s">
        <v>193</v>
      </c>
      <c r="AT623" s="208" t="s">
        <v>164</v>
      </c>
      <c r="AU623" s="208" t="s">
        <v>169</v>
      </c>
      <c r="AY623" s="14" t="s">
        <v>162</v>
      </c>
      <c r="BE623" s="209">
        <f>IF(O623="základná",K623,0)</f>
        <v>0</v>
      </c>
      <c r="BF623" s="209">
        <f>IF(O623="znížená",K623,0)</f>
        <v>0</v>
      </c>
      <c r="BG623" s="209">
        <f>IF(O623="zákl. prenesená",K623,0)</f>
        <v>0</v>
      </c>
      <c r="BH623" s="209">
        <f>IF(O623="zníž. prenesená",K623,0)</f>
        <v>0</v>
      </c>
      <c r="BI623" s="209">
        <f>IF(O623="nulová",K623,0)</f>
        <v>0</v>
      </c>
      <c r="BJ623" s="14" t="s">
        <v>169</v>
      </c>
      <c r="BK623" s="209">
        <f>ROUND(P623*H623,2)</f>
        <v>0</v>
      </c>
      <c r="BL623" s="14" t="s">
        <v>193</v>
      </c>
      <c r="BM623" s="208" t="s">
        <v>1009</v>
      </c>
    </row>
    <row r="624" spans="1:65" s="2" customFormat="1" ht="19.5">
      <c r="A624" s="31"/>
      <c r="B624" s="32"/>
      <c r="C624" s="33"/>
      <c r="D624" s="210" t="s">
        <v>170</v>
      </c>
      <c r="E624" s="33"/>
      <c r="F624" s="211" t="s">
        <v>1008</v>
      </c>
      <c r="G624" s="33"/>
      <c r="H624" s="33"/>
      <c r="I624" s="212"/>
      <c r="J624" s="212"/>
      <c r="K624" s="33"/>
      <c r="L624" s="33"/>
      <c r="M624" s="36"/>
      <c r="N624" s="213"/>
      <c r="O624" s="214"/>
      <c r="P624" s="72"/>
      <c r="Q624" s="72"/>
      <c r="R624" s="72"/>
      <c r="S624" s="72"/>
      <c r="T624" s="72"/>
      <c r="U624" s="72"/>
      <c r="V624" s="72"/>
      <c r="W624" s="72"/>
      <c r="X624" s="73"/>
      <c r="Y624" s="31"/>
      <c r="Z624" s="31"/>
      <c r="AA624" s="31"/>
      <c r="AB624" s="31"/>
      <c r="AC624" s="31"/>
      <c r="AD624" s="31"/>
      <c r="AE624" s="31"/>
      <c r="AT624" s="14" t="s">
        <v>170</v>
      </c>
      <c r="AU624" s="14" t="s">
        <v>169</v>
      </c>
    </row>
    <row r="625" spans="1:65" s="2" customFormat="1" ht="24.2" customHeight="1">
      <c r="A625" s="31"/>
      <c r="B625" s="32"/>
      <c r="C625" s="195" t="s">
        <v>1010</v>
      </c>
      <c r="D625" s="195" t="s">
        <v>164</v>
      </c>
      <c r="E625" s="196" t="s">
        <v>1011</v>
      </c>
      <c r="F625" s="197" t="s">
        <v>1012</v>
      </c>
      <c r="G625" s="198" t="s">
        <v>240</v>
      </c>
      <c r="H625" s="199">
        <v>5</v>
      </c>
      <c r="I625" s="200"/>
      <c r="J625" s="200"/>
      <c r="K625" s="201">
        <f>ROUND(P625*H625,2)</f>
        <v>0</v>
      </c>
      <c r="L625" s="202"/>
      <c r="M625" s="36"/>
      <c r="N625" s="203" t="s">
        <v>1</v>
      </c>
      <c r="O625" s="204" t="s">
        <v>37</v>
      </c>
      <c r="P625" s="205">
        <f>I625+J625</f>
        <v>0</v>
      </c>
      <c r="Q625" s="205">
        <f>ROUND(I625*H625,2)</f>
        <v>0</v>
      </c>
      <c r="R625" s="205">
        <f>ROUND(J625*H625,2)</f>
        <v>0</v>
      </c>
      <c r="S625" s="72"/>
      <c r="T625" s="206">
        <f>S625*H625</f>
        <v>0</v>
      </c>
      <c r="U625" s="206">
        <v>3.6000000000000002E-4</v>
      </c>
      <c r="V625" s="206">
        <f>U625*H625</f>
        <v>1.8000000000000002E-3</v>
      </c>
      <c r="W625" s="206">
        <v>0</v>
      </c>
      <c r="X625" s="207">
        <f>W625*H625</f>
        <v>0</v>
      </c>
      <c r="Y625" s="31"/>
      <c r="Z625" s="31"/>
      <c r="AA625" s="31"/>
      <c r="AB625" s="31"/>
      <c r="AC625" s="31"/>
      <c r="AD625" s="31"/>
      <c r="AE625" s="31"/>
      <c r="AR625" s="208" t="s">
        <v>193</v>
      </c>
      <c r="AT625" s="208" t="s">
        <v>164</v>
      </c>
      <c r="AU625" s="208" t="s">
        <v>169</v>
      </c>
      <c r="AY625" s="14" t="s">
        <v>162</v>
      </c>
      <c r="BE625" s="209">
        <f>IF(O625="základná",K625,0)</f>
        <v>0</v>
      </c>
      <c r="BF625" s="209">
        <f>IF(O625="znížená",K625,0)</f>
        <v>0</v>
      </c>
      <c r="BG625" s="209">
        <f>IF(O625="zákl. prenesená",K625,0)</f>
        <v>0</v>
      </c>
      <c r="BH625" s="209">
        <f>IF(O625="zníž. prenesená",K625,0)</f>
        <v>0</v>
      </c>
      <c r="BI625" s="209">
        <f>IF(O625="nulová",K625,0)</f>
        <v>0</v>
      </c>
      <c r="BJ625" s="14" t="s">
        <v>169</v>
      </c>
      <c r="BK625" s="209">
        <f>ROUND(P625*H625,2)</f>
        <v>0</v>
      </c>
      <c r="BL625" s="14" t="s">
        <v>193</v>
      </c>
      <c r="BM625" s="208" t="s">
        <v>1013</v>
      </c>
    </row>
    <row r="626" spans="1:65" s="2" customFormat="1">
      <c r="A626" s="31"/>
      <c r="B626" s="32"/>
      <c r="C626" s="33"/>
      <c r="D626" s="210" t="s">
        <v>170</v>
      </c>
      <c r="E626" s="33"/>
      <c r="F626" s="211" t="s">
        <v>1012</v>
      </c>
      <c r="G626" s="33"/>
      <c r="H626" s="33"/>
      <c r="I626" s="212"/>
      <c r="J626" s="212"/>
      <c r="K626" s="33"/>
      <c r="L626" s="33"/>
      <c r="M626" s="36"/>
      <c r="N626" s="213"/>
      <c r="O626" s="214"/>
      <c r="P626" s="72"/>
      <c r="Q626" s="72"/>
      <c r="R626" s="72"/>
      <c r="S626" s="72"/>
      <c r="T626" s="72"/>
      <c r="U626" s="72"/>
      <c r="V626" s="72"/>
      <c r="W626" s="72"/>
      <c r="X626" s="73"/>
      <c r="Y626" s="31"/>
      <c r="Z626" s="31"/>
      <c r="AA626" s="31"/>
      <c r="AB626" s="31"/>
      <c r="AC626" s="31"/>
      <c r="AD626" s="31"/>
      <c r="AE626" s="31"/>
      <c r="AT626" s="14" t="s">
        <v>170</v>
      </c>
      <c r="AU626" s="14" t="s">
        <v>169</v>
      </c>
    </row>
    <row r="627" spans="1:65" s="2" customFormat="1" ht="24.2" customHeight="1">
      <c r="A627" s="31"/>
      <c r="B627" s="32"/>
      <c r="C627" s="215" t="s">
        <v>606</v>
      </c>
      <c r="D627" s="215" t="s">
        <v>195</v>
      </c>
      <c r="E627" s="216" t="s">
        <v>1014</v>
      </c>
      <c r="F627" s="217" t="s">
        <v>1015</v>
      </c>
      <c r="G627" s="218" t="s">
        <v>240</v>
      </c>
      <c r="H627" s="219">
        <v>5</v>
      </c>
      <c r="I627" s="220"/>
      <c r="J627" s="221"/>
      <c r="K627" s="222">
        <f>ROUND(P627*H627,2)</f>
        <v>0</v>
      </c>
      <c r="L627" s="221"/>
      <c r="M627" s="223"/>
      <c r="N627" s="224" t="s">
        <v>1</v>
      </c>
      <c r="O627" s="204" t="s">
        <v>37</v>
      </c>
      <c r="P627" s="205">
        <f>I627+J627</f>
        <v>0</v>
      </c>
      <c r="Q627" s="205">
        <f>ROUND(I627*H627,2)</f>
        <v>0</v>
      </c>
      <c r="R627" s="205">
        <f>ROUND(J627*H627,2)</f>
        <v>0</v>
      </c>
      <c r="S627" s="72"/>
      <c r="T627" s="206">
        <f>S627*H627</f>
        <v>0</v>
      </c>
      <c r="U627" s="206">
        <v>0</v>
      </c>
      <c r="V627" s="206">
        <f>U627*H627</f>
        <v>0</v>
      </c>
      <c r="W627" s="206">
        <v>0</v>
      </c>
      <c r="X627" s="207">
        <f>W627*H627</f>
        <v>0</v>
      </c>
      <c r="Y627" s="31"/>
      <c r="Z627" s="31"/>
      <c r="AA627" s="31"/>
      <c r="AB627" s="31"/>
      <c r="AC627" s="31"/>
      <c r="AD627" s="31"/>
      <c r="AE627" s="31"/>
      <c r="AR627" s="208" t="s">
        <v>241</v>
      </c>
      <c r="AT627" s="208" t="s">
        <v>195</v>
      </c>
      <c r="AU627" s="208" t="s">
        <v>169</v>
      </c>
      <c r="AY627" s="14" t="s">
        <v>162</v>
      </c>
      <c r="BE627" s="209">
        <f>IF(O627="základná",K627,0)</f>
        <v>0</v>
      </c>
      <c r="BF627" s="209">
        <f>IF(O627="znížená",K627,0)</f>
        <v>0</v>
      </c>
      <c r="BG627" s="209">
        <f>IF(O627="zákl. prenesená",K627,0)</f>
        <v>0</v>
      </c>
      <c r="BH627" s="209">
        <f>IF(O627="zníž. prenesená",K627,0)</f>
        <v>0</v>
      </c>
      <c r="BI627" s="209">
        <f>IF(O627="nulová",K627,0)</f>
        <v>0</v>
      </c>
      <c r="BJ627" s="14" t="s">
        <v>169</v>
      </c>
      <c r="BK627" s="209">
        <f>ROUND(P627*H627,2)</f>
        <v>0</v>
      </c>
      <c r="BL627" s="14" t="s">
        <v>193</v>
      </c>
      <c r="BM627" s="208" t="s">
        <v>1016</v>
      </c>
    </row>
    <row r="628" spans="1:65" s="2" customFormat="1">
      <c r="A628" s="31"/>
      <c r="B628" s="32"/>
      <c r="C628" s="33"/>
      <c r="D628" s="210" t="s">
        <v>170</v>
      </c>
      <c r="E628" s="33"/>
      <c r="F628" s="211" t="s">
        <v>1015</v>
      </c>
      <c r="G628" s="33"/>
      <c r="H628" s="33"/>
      <c r="I628" s="212"/>
      <c r="J628" s="212"/>
      <c r="K628" s="33"/>
      <c r="L628" s="33"/>
      <c r="M628" s="36"/>
      <c r="N628" s="213"/>
      <c r="O628" s="214"/>
      <c r="P628" s="72"/>
      <c r="Q628" s="72"/>
      <c r="R628" s="72"/>
      <c r="S628" s="72"/>
      <c r="T628" s="72"/>
      <c r="U628" s="72"/>
      <c r="V628" s="72"/>
      <c r="W628" s="72"/>
      <c r="X628" s="73"/>
      <c r="Y628" s="31"/>
      <c r="Z628" s="31"/>
      <c r="AA628" s="31"/>
      <c r="AB628" s="31"/>
      <c r="AC628" s="31"/>
      <c r="AD628" s="31"/>
      <c r="AE628" s="31"/>
      <c r="AT628" s="14" t="s">
        <v>170</v>
      </c>
      <c r="AU628" s="14" t="s">
        <v>169</v>
      </c>
    </row>
    <row r="629" spans="1:65" s="2" customFormat="1" ht="24.2" customHeight="1">
      <c r="A629" s="31"/>
      <c r="B629" s="32"/>
      <c r="C629" s="195" t="s">
        <v>1017</v>
      </c>
      <c r="D629" s="195" t="s">
        <v>164</v>
      </c>
      <c r="E629" s="196" t="s">
        <v>1018</v>
      </c>
      <c r="F629" s="197" t="s">
        <v>1019</v>
      </c>
      <c r="G629" s="198" t="s">
        <v>240</v>
      </c>
      <c r="H629" s="199">
        <v>1</v>
      </c>
      <c r="I629" s="200"/>
      <c r="J629" s="200"/>
      <c r="K629" s="201">
        <f>ROUND(P629*H629,2)</f>
        <v>0</v>
      </c>
      <c r="L629" s="202"/>
      <c r="M629" s="36"/>
      <c r="N629" s="203" t="s">
        <v>1</v>
      </c>
      <c r="O629" s="204" t="s">
        <v>37</v>
      </c>
      <c r="P629" s="205">
        <f>I629+J629</f>
        <v>0</v>
      </c>
      <c r="Q629" s="205">
        <f>ROUND(I629*H629,2)</f>
        <v>0</v>
      </c>
      <c r="R629" s="205">
        <f>ROUND(J629*H629,2)</f>
        <v>0</v>
      </c>
      <c r="S629" s="72"/>
      <c r="T629" s="206">
        <f>S629*H629</f>
        <v>0</v>
      </c>
      <c r="U629" s="206">
        <v>3.8999999999999999E-4</v>
      </c>
      <c r="V629" s="206">
        <f>U629*H629</f>
        <v>3.8999999999999999E-4</v>
      </c>
      <c r="W629" s="206">
        <v>0</v>
      </c>
      <c r="X629" s="207">
        <f>W629*H629</f>
        <v>0</v>
      </c>
      <c r="Y629" s="31"/>
      <c r="Z629" s="31"/>
      <c r="AA629" s="31"/>
      <c r="AB629" s="31"/>
      <c r="AC629" s="31"/>
      <c r="AD629" s="31"/>
      <c r="AE629" s="31"/>
      <c r="AR629" s="208" t="s">
        <v>193</v>
      </c>
      <c r="AT629" s="208" t="s">
        <v>164</v>
      </c>
      <c r="AU629" s="208" t="s">
        <v>169</v>
      </c>
      <c r="AY629" s="14" t="s">
        <v>162</v>
      </c>
      <c r="BE629" s="209">
        <f>IF(O629="základná",K629,0)</f>
        <v>0</v>
      </c>
      <c r="BF629" s="209">
        <f>IF(O629="znížená",K629,0)</f>
        <v>0</v>
      </c>
      <c r="BG629" s="209">
        <f>IF(O629="zákl. prenesená",K629,0)</f>
        <v>0</v>
      </c>
      <c r="BH629" s="209">
        <f>IF(O629="zníž. prenesená",K629,0)</f>
        <v>0</v>
      </c>
      <c r="BI629" s="209">
        <f>IF(O629="nulová",K629,0)</f>
        <v>0</v>
      </c>
      <c r="BJ629" s="14" t="s">
        <v>169</v>
      </c>
      <c r="BK629" s="209">
        <f>ROUND(P629*H629,2)</f>
        <v>0</v>
      </c>
      <c r="BL629" s="14" t="s">
        <v>193</v>
      </c>
      <c r="BM629" s="208" t="s">
        <v>1020</v>
      </c>
    </row>
    <row r="630" spans="1:65" s="2" customFormat="1">
      <c r="A630" s="31"/>
      <c r="B630" s="32"/>
      <c r="C630" s="33"/>
      <c r="D630" s="210" t="s">
        <v>170</v>
      </c>
      <c r="E630" s="33"/>
      <c r="F630" s="211" t="s">
        <v>1019</v>
      </c>
      <c r="G630" s="33"/>
      <c r="H630" s="33"/>
      <c r="I630" s="212"/>
      <c r="J630" s="212"/>
      <c r="K630" s="33"/>
      <c r="L630" s="33"/>
      <c r="M630" s="36"/>
      <c r="N630" s="213"/>
      <c r="O630" s="214"/>
      <c r="P630" s="72"/>
      <c r="Q630" s="72"/>
      <c r="R630" s="72"/>
      <c r="S630" s="72"/>
      <c r="T630" s="72"/>
      <c r="U630" s="72"/>
      <c r="V630" s="72"/>
      <c r="W630" s="72"/>
      <c r="X630" s="73"/>
      <c r="Y630" s="31"/>
      <c r="Z630" s="31"/>
      <c r="AA630" s="31"/>
      <c r="AB630" s="31"/>
      <c r="AC630" s="31"/>
      <c r="AD630" s="31"/>
      <c r="AE630" s="31"/>
      <c r="AT630" s="14" t="s">
        <v>170</v>
      </c>
      <c r="AU630" s="14" t="s">
        <v>169</v>
      </c>
    </row>
    <row r="631" spans="1:65" s="2" customFormat="1" ht="24.2" customHeight="1">
      <c r="A631" s="31"/>
      <c r="B631" s="32"/>
      <c r="C631" s="215" t="s">
        <v>610</v>
      </c>
      <c r="D631" s="215" t="s">
        <v>195</v>
      </c>
      <c r="E631" s="216" t="s">
        <v>1021</v>
      </c>
      <c r="F631" s="217" t="s">
        <v>1022</v>
      </c>
      <c r="G631" s="218" t="s">
        <v>240</v>
      </c>
      <c r="H631" s="219">
        <v>1</v>
      </c>
      <c r="I631" s="220"/>
      <c r="J631" s="221"/>
      <c r="K631" s="222">
        <f>ROUND(P631*H631,2)</f>
        <v>0</v>
      </c>
      <c r="L631" s="221"/>
      <c r="M631" s="223"/>
      <c r="N631" s="224" t="s">
        <v>1</v>
      </c>
      <c r="O631" s="204" t="s">
        <v>37</v>
      </c>
      <c r="P631" s="205">
        <f>I631+J631</f>
        <v>0</v>
      </c>
      <c r="Q631" s="205">
        <f>ROUND(I631*H631,2)</f>
        <v>0</v>
      </c>
      <c r="R631" s="205">
        <f>ROUND(J631*H631,2)</f>
        <v>0</v>
      </c>
      <c r="S631" s="72"/>
      <c r="T631" s="206">
        <f>S631*H631</f>
        <v>0</v>
      </c>
      <c r="U631" s="206">
        <v>0</v>
      </c>
      <c r="V631" s="206">
        <f>U631*H631</f>
        <v>0</v>
      </c>
      <c r="W631" s="206">
        <v>0</v>
      </c>
      <c r="X631" s="207">
        <f>W631*H631</f>
        <v>0</v>
      </c>
      <c r="Y631" s="31"/>
      <c r="Z631" s="31"/>
      <c r="AA631" s="31"/>
      <c r="AB631" s="31"/>
      <c r="AC631" s="31"/>
      <c r="AD631" s="31"/>
      <c r="AE631" s="31"/>
      <c r="AR631" s="208" t="s">
        <v>241</v>
      </c>
      <c r="AT631" s="208" t="s">
        <v>195</v>
      </c>
      <c r="AU631" s="208" t="s">
        <v>169</v>
      </c>
      <c r="AY631" s="14" t="s">
        <v>162</v>
      </c>
      <c r="BE631" s="209">
        <f>IF(O631="základná",K631,0)</f>
        <v>0</v>
      </c>
      <c r="BF631" s="209">
        <f>IF(O631="znížená",K631,0)</f>
        <v>0</v>
      </c>
      <c r="BG631" s="209">
        <f>IF(O631="zákl. prenesená",K631,0)</f>
        <v>0</v>
      </c>
      <c r="BH631" s="209">
        <f>IF(O631="zníž. prenesená",K631,0)</f>
        <v>0</v>
      </c>
      <c r="BI631" s="209">
        <f>IF(O631="nulová",K631,0)</f>
        <v>0</v>
      </c>
      <c r="BJ631" s="14" t="s">
        <v>169</v>
      </c>
      <c r="BK631" s="209">
        <f>ROUND(P631*H631,2)</f>
        <v>0</v>
      </c>
      <c r="BL631" s="14" t="s">
        <v>193</v>
      </c>
      <c r="BM631" s="208" t="s">
        <v>1023</v>
      </c>
    </row>
    <row r="632" spans="1:65" s="2" customFormat="1" ht="19.5">
      <c r="A632" s="31"/>
      <c r="B632" s="32"/>
      <c r="C632" s="33"/>
      <c r="D632" s="210" t="s">
        <v>170</v>
      </c>
      <c r="E632" s="33"/>
      <c r="F632" s="211" t="s">
        <v>1022</v>
      </c>
      <c r="G632" s="33"/>
      <c r="H632" s="33"/>
      <c r="I632" s="212"/>
      <c r="J632" s="212"/>
      <c r="K632" s="33"/>
      <c r="L632" s="33"/>
      <c r="M632" s="36"/>
      <c r="N632" s="213"/>
      <c r="O632" s="214"/>
      <c r="P632" s="72"/>
      <c r="Q632" s="72"/>
      <c r="R632" s="72"/>
      <c r="S632" s="72"/>
      <c r="T632" s="72"/>
      <c r="U632" s="72"/>
      <c r="V632" s="72"/>
      <c r="W632" s="72"/>
      <c r="X632" s="73"/>
      <c r="Y632" s="31"/>
      <c r="Z632" s="31"/>
      <c r="AA632" s="31"/>
      <c r="AB632" s="31"/>
      <c r="AC632" s="31"/>
      <c r="AD632" s="31"/>
      <c r="AE632" s="31"/>
      <c r="AT632" s="14" t="s">
        <v>170</v>
      </c>
      <c r="AU632" s="14" t="s">
        <v>169</v>
      </c>
    </row>
    <row r="633" spans="1:65" s="2" customFormat="1" ht="24.2" customHeight="1">
      <c r="A633" s="31"/>
      <c r="B633" s="32"/>
      <c r="C633" s="195" t="s">
        <v>1024</v>
      </c>
      <c r="D633" s="195" t="s">
        <v>164</v>
      </c>
      <c r="E633" s="196" t="s">
        <v>1025</v>
      </c>
      <c r="F633" s="197" t="s">
        <v>1026</v>
      </c>
      <c r="G633" s="198" t="s">
        <v>240</v>
      </c>
      <c r="H633" s="199">
        <v>1</v>
      </c>
      <c r="I633" s="200"/>
      <c r="J633" s="200"/>
      <c r="K633" s="201">
        <f>ROUND(P633*H633,2)</f>
        <v>0</v>
      </c>
      <c r="L633" s="202"/>
      <c r="M633" s="36"/>
      <c r="N633" s="203" t="s">
        <v>1</v>
      </c>
      <c r="O633" s="204" t="s">
        <v>37</v>
      </c>
      <c r="P633" s="205">
        <f>I633+J633</f>
        <v>0</v>
      </c>
      <c r="Q633" s="205">
        <f>ROUND(I633*H633,2)</f>
        <v>0</v>
      </c>
      <c r="R633" s="205">
        <f>ROUND(J633*H633,2)</f>
        <v>0</v>
      </c>
      <c r="S633" s="72"/>
      <c r="T633" s="206">
        <f>S633*H633</f>
        <v>0</v>
      </c>
      <c r="U633" s="206">
        <v>5.2999999999999998E-4</v>
      </c>
      <c r="V633" s="206">
        <f>U633*H633</f>
        <v>5.2999999999999998E-4</v>
      </c>
      <c r="W633" s="206">
        <v>0</v>
      </c>
      <c r="X633" s="207">
        <f>W633*H633</f>
        <v>0</v>
      </c>
      <c r="Y633" s="31"/>
      <c r="Z633" s="31"/>
      <c r="AA633" s="31"/>
      <c r="AB633" s="31"/>
      <c r="AC633" s="31"/>
      <c r="AD633" s="31"/>
      <c r="AE633" s="31"/>
      <c r="AR633" s="208" t="s">
        <v>193</v>
      </c>
      <c r="AT633" s="208" t="s">
        <v>164</v>
      </c>
      <c r="AU633" s="208" t="s">
        <v>169</v>
      </c>
      <c r="AY633" s="14" t="s">
        <v>162</v>
      </c>
      <c r="BE633" s="209">
        <f>IF(O633="základná",K633,0)</f>
        <v>0</v>
      </c>
      <c r="BF633" s="209">
        <f>IF(O633="znížená",K633,0)</f>
        <v>0</v>
      </c>
      <c r="BG633" s="209">
        <f>IF(O633="zákl. prenesená",K633,0)</f>
        <v>0</v>
      </c>
      <c r="BH633" s="209">
        <f>IF(O633="zníž. prenesená",K633,0)</f>
        <v>0</v>
      </c>
      <c r="BI633" s="209">
        <f>IF(O633="nulová",K633,0)</f>
        <v>0</v>
      </c>
      <c r="BJ633" s="14" t="s">
        <v>169</v>
      </c>
      <c r="BK633" s="209">
        <f>ROUND(P633*H633,2)</f>
        <v>0</v>
      </c>
      <c r="BL633" s="14" t="s">
        <v>193</v>
      </c>
      <c r="BM633" s="208" t="s">
        <v>1027</v>
      </c>
    </row>
    <row r="634" spans="1:65" s="2" customFormat="1">
      <c r="A634" s="31"/>
      <c r="B634" s="32"/>
      <c r="C634" s="33"/>
      <c r="D634" s="210" t="s">
        <v>170</v>
      </c>
      <c r="E634" s="33"/>
      <c r="F634" s="211" t="s">
        <v>1026</v>
      </c>
      <c r="G634" s="33"/>
      <c r="H634" s="33"/>
      <c r="I634" s="212"/>
      <c r="J634" s="212"/>
      <c r="K634" s="33"/>
      <c r="L634" s="33"/>
      <c r="M634" s="36"/>
      <c r="N634" s="213"/>
      <c r="O634" s="214"/>
      <c r="P634" s="72"/>
      <c r="Q634" s="72"/>
      <c r="R634" s="72"/>
      <c r="S634" s="72"/>
      <c r="T634" s="72"/>
      <c r="U634" s="72"/>
      <c r="V634" s="72"/>
      <c r="W634" s="72"/>
      <c r="X634" s="73"/>
      <c r="Y634" s="31"/>
      <c r="Z634" s="31"/>
      <c r="AA634" s="31"/>
      <c r="AB634" s="31"/>
      <c r="AC634" s="31"/>
      <c r="AD634" s="31"/>
      <c r="AE634" s="31"/>
      <c r="AT634" s="14" t="s">
        <v>170</v>
      </c>
      <c r="AU634" s="14" t="s">
        <v>169</v>
      </c>
    </row>
    <row r="635" spans="1:65" s="2" customFormat="1" ht="24.2" customHeight="1">
      <c r="A635" s="31"/>
      <c r="B635" s="32"/>
      <c r="C635" s="215" t="s">
        <v>613</v>
      </c>
      <c r="D635" s="215" t="s">
        <v>195</v>
      </c>
      <c r="E635" s="216" t="s">
        <v>1028</v>
      </c>
      <c r="F635" s="217" t="s">
        <v>1029</v>
      </c>
      <c r="G635" s="218" t="s">
        <v>240</v>
      </c>
      <c r="H635" s="219">
        <v>1</v>
      </c>
      <c r="I635" s="220"/>
      <c r="J635" s="221"/>
      <c r="K635" s="222">
        <f>ROUND(P635*H635,2)</f>
        <v>0</v>
      </c>
      <c r="L635" s="221"/>
      <c r="M635" s="223"/>
      <c r="N635" s="224" t="s">
        <v>1</v>
      </c>
      <c r="O635" s="204" t="s">
        <v>37</v>
      </c>
      <c r="P635" s="205">
        <f>I635+J635</f>
        <v>0</v>
      </c>
      <c r="Q635" s="205">
        <f>ROUND(I635*H635,2)</f>
        <v>0</v>
      </c>
      <c r="R635" s="205">
        <f>ROUND(J635*H635,2)</f>
        <v>0</v>
      </c>
      <c r="S635" s="72"/>
      <c r="T635" s="206">
        <f>S635*H635</f>
        <v>0</v>
      </c>
      <c r="U635" s="206">
        <v>0</v>
      </c>
      <c r="V635" s="206">
        <f>U635*H635</f>
        <v>0</v>
      </c>
      <c r="W635" s="206">
        <v>0</v>
      </c>
      <c r="X635" s="207">
        <f>W635*H635</f>
        <v>0</v>
      </c>
      <c r="Y635" s="31"/>
      <c r="Z635" s="31"/>
      <c r="AA635" s="31"/>
      <c r="AB635" s="31"/>
      <c r="AC635" s="31"/>
      <c r="AD635" s="31"/>
      <c r="AE635" s="31"/>
      <c r="AR635" s="208" t="s">
        <v>241</v>
      </c>
      <c r="AT635" s="208" t="s">
        <v>195</v>
      </c>
      <c r="AU635" s="208" t="s">
        <v>169</v>
      </c>
      <c r="AY635" s="14" t="s">
        <v>162</v>
      </c>
      <c r="BE635" s="209">
        <f>IF(O635="základná",K635,0)</f>
        <v>0</v>
      </c>
      <c r="BF635" s="209">
        <f>IF(O635="znížená",K635,0)</f>
        <v>0</v>
      </c>
      <c r="BG635" s="209">
        <f>IF(O635="zákl. prenesená",K635,0)</f>
        <v>0</v>
      </c>
      <c r="BH635" s="209">
        <f>IF(O635="zníž. prenesená",K635,0)</f>
        <v>0</v>
      </c>
      <c r="BI635" s="209">
        <f>IF(O635="nulová",K635,0)</f>
        <v>0</v>
      </c>
      <c r="BJ635" s="14" t="s">
        <v>169</v>
      </c>
      <c r="BK635" s="209">
        <f>ROUND(P635*H635,2)</f>
        <v>0</v>
      </c>
      <c r="BL635" s="14" t="s">
        <v>193</v>
      </c>
      <c r="BM635" s="208" t="s">
        <v>1030</v>
      </c>
    </row>
    <row r="636" spans="1:65" s="2" customFormat="1">
      <c r="A636" s="31"/>
      <c r="B636" s="32"/>
      <c r="C636" s="33"/>
      <c r="D636" s="210" t="s">
        <v>170</v>
      </c>
      <c r="E636" s="33"/>
      <c r="F636" s="211" t="s">
        <v>1029</v>
      </c>
      <c r="G636" s="33"/>
      <c r="H636" s="33"/>
      <c r="I636" s="212"/>
      <c r="J636" s="212"/>
      <c r="K636" s="33"/>
      <c r="L636" s="33"/>
      <c r="M636" s="36"/>
      <c r="N636" s="213"/>
      <c r="O636" s="214"/>
      <c r="P636" s="72"/>
      <c r="Q636" s="72"/>
      <c r="R636" s="72"/>
      <c r="S636" s="72"/>
      <c r="T636" s="72"/>
      <c r="U636" s="72"/>
      <c r="V636" s="72"/>
      <c r="W636" s="72"/>
      <c r="X636" s="73"/>
      <c r="Y636" s="31"/>
      <c r="Z636" s="31"/>
      <c r="AA636" s="31"/>
      <c r="AB636" s="31"/>
      <c r="AC636" s="31"/>
      <c r="AD636" s="31"/>
      <c r="AE636" s="31"/>
      <c r="AT636" s="14" t="s">
        <v>170</v>
      </c>
      <c r="AU636" s="14" t="s">
        <v>169</v>
      </c>
    </row>
    <row r="637" spans="1:65" s="2" customFormat="1" ht="24.2" customHeight="1">
      <c r="A637" s="31"/>
      <c r="B637" s="32"/>
      <c r="C637" s="195" t="s">
        <v>1031</v>
      </c>
      <c r="D637" s="195" t="s">
        <v>164</v>
      </c>
      <c r="E637" s="196" t="s">
        <v>1032</v>
      </c>
      <c r="F637" s="197" t="s">
        <v>1033</v>
      </c>
      <c r="G637" s="198" t="s">
        <v>240</v>
      </c>
      <c r="H637" s="199">
        <v>1</v>
      </c>
      <c r="I637" s="200"/>
      <c r="J637" s="200"/>
      <c r="K637" s="201">
        <f>ROUND(P637*H637,2)</f>
        <v>0</v>
      </c>
      <c r="L637" s="202"/>
      <c r="M637" s="36"/>
      <c r="N637" s="203" t="s">
        <v>1</v>
      </c>
      <c r="O637" s="204" t="s">
        <v>37</v>
      </c>
      <c r="P637" s="205">
        <f>I637+J637</f>
        <v>0</v>
      </c>
      <c r="Q637" s="205">
        <f>ROUND(I637*H637,2)</f>
        <v>0</v>
      </c>
      <c r="R637" s="205">
        <f>ROUND(J637*H637,2)</f>
        <v>0</v>
      </c>
      <c r="S637" s="72"/>
      <c r="T637" s="206">
        <f>S637*H637</f>
        <v>0</v>
      </c>
      <c r="U637" s="206">
        <v>5.4000000000000001E-4</v>
      </c>
      <c r="V637" s="206">
        <f>U637*H637</f>
        <v>5.4000000000000001E-4</v>
      </c>
      <c r="W637" s="206">
        <v>0</v>
      </c>
      <c r="X637" s="207">
        <f>W637*H637</f>
        <v>0</v>
      </c>
      <c r="Y637" s="31"/>
      <c r="Z637" s="31"/>
      <c r="AA637" s="31"/>
      <c r="AB637" s="31"/>
      <c r="AC637" s="31"/>
      <c r="AD637" s="31"/>
      <c r="AE637" s="31"/>
      <c r="AR637" s="208" t="s">
        <v>193</v>
      </c>
      <c r="AT637" s="208" t="s">
        <v>164</v>
      </c>
      <c r="AU637" s="208" t="s">
        <v>169</v>
      </c>
      <c r="AY637" s="14" t="s">
        <v>162</v>
      </c>
      <c r="BE637" s="209">
        <f>IF(O637="základná",K637,0)</f>
        <v>0</v>
      </c>
      <c r="BF637" s="209">
        <f>IF(O637="znížená",K637,0)</f>
        <v>0</v>
      </c>
      <c r="BG637" s="209">
        <f>IF(O637="zákl. prenesená",K637,0)</f>
        <v>0</v>
      </c>
      <c r="BH637" s="209">
        <f>IF(O637="zníž. prenesená",K637,0)</f>
        <v>0</v>
      </c>
      <c r="BI637" s="209">
        <f>IF(O637="nulová",K637,0)</f>
        <v>0</v>
      </c>
      <c r="BJ637" s="14" t="s">
        <v>169</v>
      </c>
      <c r="BK637" s="209">
        <f>ROUND(P637*H637,2)</f>
        <v>0</v>
      </c>
      <c r="BL637" s="14" t="s">
        <v>193</v>
      </c>
      <c r="BM637" s="208" t="s">
        <v>1034</v>
      </c>
    </row>
    <row r="638" spans="1:65" s="2" customFormat="1" ht="19.5">
      <c r="A638" s="31"/>
      <c r="B638" s="32"/>
      <c r="C638" s="33"/>
      <c r="D638" s="210" t="s">
        <v>170</v>
      </c>
      <c r="E638" s="33"/>
      <c r="F638" s="211" t="s">
        <v>1033</v>
      </c>
      <c r="G638" s="33"/>
      <c r="H638" s="33"/>
      <c r="I638" s="212"/>
      <c r="J638" s="212"/>
      <c r="K638" s="33"/>
      <c r="L638" s="33"/>
      <c r="M638" s="36"/>
      <c r="N638" s="213"/>
      <c r="O638" s="214"/>
      <c r="P638" s="72"/>
      <c r="Q638" s="72"/>
      <c r="R638" s="72"/>
      <c r="S638" s="72"/>
      <c r="T638" s="72"/>
      <c r="U638" s="72"/>
      <c r="V638" s="72"/>
      <c r="W638" s="72"/>
      <c r="X638" s="73"/>
      <c r="Y638" s="31"/>
      <c r="Z638" s="31"/>
      <c r="AA638" s="31"/>
      <c r="AB638" s="31"/>
      <c r="AC638" s="31"/>
      <c r="AD638" s="31"/>
      <c r="AE638" s="31"/>
      <c r="AT638" s="14" t="s">
        <v>170</v>
      </c>
      <c r="AU638" s="14" t="s">
        <v>169</v>
      </c>
    </row>
    <row r="639" spans="1:65" s="2" customFormat="1" ht="24.2" customHeight="1">
      <c r="A639" s="31"/>
      <c r="B639" s="32"/>
      <c r="C639" s="215" t="s">
        <v>617</v>
      </c>
      <c r="D639" s="215" t="s">
        <v>195</v>
      </c>
      <c r="E639" s="216" t="s">
        <v>1035</v>
      </c>
      <c r="F639" s="217" t="s">
        <v>1036</v>
      </c>
      <c r="G639" s="218" t="s">
        <v>240</v>
      </c>
      <c r="H639" s="219">
        <v>1</v>
      </c>
      <c r="I639" s="220"/>
      <c r="J639" s="221"/>
      <c r="K639" s="222">
        <f>ROUND(P639*H639,2)</f>
        <v>0</v>
      </c>
      <c r="L639" s="221"/>
      <c r="M639" s="223"/>
      <c r="N639" s="224" t="s">
        <v>1</v>
      </c>
      <c r="O639" s="204" t="s">
        <v>37</v>
      </c>
      <c r="P639" s="205">
        <f>I639+J639</f>
        <v>0</v>
      </c>
      <c r="Q639" s="205">
        <f>ROUND(I639*H639,2)</f>
        <v>0</v>
      </c>
      <c r="R639" s="205">
        <f>ROUND(J639*H639,2)</f>
        <v>0</v>
      </c>
      <c r="S639" s="72"/>
      <c r="T639" s="206">
        <f>S639*H639</f>
        <v>0</v>
      </c>
      <c r="U639" s="206">
        <v>0.04</v>
      </c>
      <c r="V639" s="206">
        <f>U639*H639</f>
        <v>0.04</v>
      </c>
      <c r="W639" s="206">
        <v>0</v>
      </c>
      <c r="X639" s="207">
        <f>W639*H639</f>
        <v>0</v>
      </c>
      <c r="Y639" s="31"/>
      <c r="Z639" s="31"/>
      <c r="AA639" s="31"/>
      <c r="AB639" s="31"/>
      <c r="AC639" s="31"/>
      <c r="AD639" s="31"/>
      <c r="AE639" s="31"/>
      <c r="AR639" s="208" t="s">
        <v>241</v>
      </c>
      <c r="AT639" s="208" t="s">
        <v>195</v>
      </c>
      <c r="AU639" s="208" t="s">
        <v>169</v>
      </c>
      <c r="AY639" s="14" t="s">
        <v>162</v>
      </c>
      <c r="BE639" s="209">
        <f>IF(O639="základná",K639,0)</f>
        <v>0</v>
      </c>
      <c r="BF639" s="209">
        <f>IF(O639="znížená",K639,0)</f>
        <v>0</v>
      </c>
      <c r="BG639" s="209">
        <f>IF(O639="zákl. prenesená",K639,0)</f>
        <v>0</v>
      </c>
      <c r="BH639" s="209">
        <f>IF(O639="zníž. prenesená",K639,0)</f>
        <v>0</v>
      </c>
      <c r="BI639" s="209">
        <f>IF(O639="nulová",K639,0)</f>
        <v>0</v>
      </c>
      <c r="BJ639" s="14" t="s">
        <v>169</v>
      </c>
      <c r="BK639" s="209">
        <f>ROUND(P639*H639,2)</f>
        <v>0</v>
      </c>
      <c r="BL639" s="14" t="s">
        <v>193</v>
      </c>
      <c r="BM639" s="208" t="s">
        <v>1037</v>
      </c>
    </row>
    <row r="640" spans="1:65" s="2" customFormat="1" ht="19.5">
      <c r="A640" s="31"/>
      <c r="B640" s="32"/>
      <c r="C640" s="33"/>
      <c r="D640" s="210" t="s">
        <v>170</v>
      </c>
      <c r="E640" s="33"/>
      <c r="F640" s="211" t="s">
        <v>1036</v>
      </c>
      <c r="G640" s="33"/>
      <c r="H640" s="33"/>
      <c r="I640" s="212"/>
      <c r="J640" s="212"/>
      <c r="K640" s="33"/>
      <c r="L640" s="33"/>
      <c r="M640" s="36"/>
      <c r="N640" s="213"/>
      <c r="O640" s="214"/>
      <c r="P640" s="72"/>
      <c r="Q640" s="72"/>
      <c r="R640" s="72"/>
      <c r="S640" s="72"/>
      <c r="T640" s="72"/>
      <c r="U640" s="72"/>
      <c r="V640" s="72"/>
      <c r="W640" s="72"/>
      <c r="X640" s="73"/>
      <c r="Y640" s="31"/>
      <c r="Z640" s="31"/>
      <c r="AA640" s="31"/>
      <c r="AB640" s="31"/>
      <c r="AC640" s="31"/>
      <c r="AD640" s="31"/>
      <c r="AE640" s="31"/>
      <c r="AT640" s="14" t="s">
        <v>170</v>
      </c>
      <c r="AU640" s="14" t="s">
        <v>169</v>
      </c>
    </row>
    <row r="641" spans="1:65" s="2" customFormat="1" ht="24.2" customHeight="1">
      <c r="A641" s="31"/>
      <c r="B641" s="32"/>
      <c r="C641" s="195" t="s">
        <v>1038</v>
      </c>
      <c r="D641" s="195" t="s">
        <v>164</v>
      </c>
      <c r="E641" s="196" t="s">
        <v>1039</v>
      </c>
      <c r="F641" s="197" t="s">
        <v>1040</v>
      </c>
      <c r="G641" s="198" t="s">
        <v>240</v>
      </c>
      <c r="H641" s="199">
        <v>1</v>
      </c>
      <c r="I641" s="200"/>
      <c r="J641" s="200"/>
      <c r="K641" s="201">
        <f>ROUND(P641*H641,2)</f>
        <v>0</v>
      </c>
      <c r="L641" s="202"/>
      <c r="M641" s="36"/>
      <c r="N641" s="203" t="s">
        <v>1</v>
      </c>
      <c r="O641" s="204" t="s">
        <v>37</v>
      </c>
      <c r="P641" s="205">
        <f>I641+J641</f>
        <v>0</v>
      </c>
      <c r="Q641" s="205">
        <f>ROUND(I641*H641,2)</f>
        <v>0</v>
      </c>
      <c r="R641" s="205">
        <f>ROUND(J641*H641,2)</f>
        <v>0</v>
      </c>
      <c r="S641" s="72"/>
      <c r="T641" s="206">
        <f>S641*H641</f>
        <v>0</v>
      </c>
      <c r="U641" s="206">
        <v>5.5000000000000003E-4</v>
      </c>
      <c r="V641" s="206">
        <f>U641*H641</f>
        <v>5.5000000000000003E-4</v>
      </c>
      <c r="W641" s="206">
        <v>0</v>
      </c>
      <c r="X641" s="207">
        <f>W641*H641</f>
        <v>0</v>
      </c>
      <c r="Y641" s="31"/>
      <c r="Z641" s="31"/>
      <c r="AA641" s="31"/>
      <c r="AB641" s="31"/>
      <c r="AC641" s="31"/>
      <c r="AD641" s="31"/>
      <c r="AE641" s="31"/>
      <c r="AR641" s="208" t="s">
        <v>193</v>
      </c>
      <c r="AT641" s="208" t="s">
        <v>164</v>
      </c>
      <c r="AU641" s="208" t="s">
        <v>169</v>
      </c>
      <c r="AY641" s="14" t="s">
        <v>162</v>
      </c>
      <c r="BE641" s="209">
        <f>IF(O641="základná",K641,0)</f>
        <v>0</v>
      </c>
      <c r="BF641" s="209">
        <f>IF(O641="znížená",K641,0)</f>
        <v>0</v>
      </c>
      <c r="BG641" s="209">
        <f>IF(O641="zákl. prenesená",K641,0)</f>
        <v>0</v>
      </c>
      <c r="BH641" s="209">
        <f>IF(O641="zníž. prenesená",K641,0)</f>
        <v>0</v>
      </c>
      <c r="BI641" s="209">
        <f>IF(O641="nulová",K641,0)</f>
        <v>0</v>
      </c>
      <c r="BJ641" s="14" t="s">
        <v>169</v>
      </c>
      <c r="BK641" s="209">
        <f>ROUND(P641*H641,2)</f>
        <v>0</v>
      </c>
      <c r="BL641" s="14" t="s">
        <v>193</v>
      </c>
      <c r="BM641" s="208" t="s">
        <v>1041</v>
      </c>
    </row>
    <row r="642" spans="1:65" s="2" customFormat="1" ht="19.5">
      <c r="A642" s="31"/>
      <c r="B642" s="32"/>
      <c r="C642" s="33"/>
      <c r="D642" s="210" t="s">
        <v>170</v>
      </c>
      <c r="E642" s="33"/>
      <c r="F642" s="211" t="s">
        <v>1040</v>
      </c>
      <c r="G642" s="33"/>
      <c r="H642" s="33"/>
      <c r="I642" s="212"/>
      <c r="J642" s="212"/>
      <c r="K642" s="33"/>
      <c r="L642" s="33"/>
      <c r="M642" s="36"/>
      <c r="N642" s="213"/>
      <c r="O642" s="214"/>
      <c r="P642" s="72"/>
      <c r="Q642" s="72"/>
      <c r="R642" s="72"/>
      <c r="S642" s="72"/>
      <c r="T642" s="72"/>
      <c r="U642" s="72"/>
      <c r="V642" s="72"/>
      <c r="W642" s="72"/>
      <c r="X642" s="73"/>
      <c r="Y642" s="31"/>
      <c r="Z642" s="31"/>
      <c r="AA642" s="31"/>
      <c r="AB642" s="31"/>
      <c r="AC642" s="31"/>
      <c r="AD642" s="31"/>
      <c r="AE642" s="31"/>
      <c r="AT642" s="14" t="s">
        <v>170</v>
      </c>
      <c r="AU642" s="14" t="s">
        <v>169</v>
      </c>
    </row>
    <row r="643" spans="1:65" s="2" customFormat="1" ht="24.2" customHeight="1">
      <c r="A643" s="31"/>
      <c r="B643" s="32"/>
      <c r="C643" s="215" t="s">
        <v>620</v>
      </c>
      <c r="D643" s="215" t="s">
        <v>195</v>
      </c>
      <c r="E643" s="216" t="s">
        <v>1042</v>
      </c>
      <c r="F643" s="217" t="s">
        <v>1043</v>
      </c>
      <c r="G643" s="218" t="s">
        <v>240</v>
      </c>
      <c r="H643" s="219">
        <v>1</v>
      </c>
      <c r="I643" s="220"/>
      <c r="J643" s="221"/>
      <c r="K643" s="222">
        <f>ROUND(P643*H643,2)</f>
        <v>0</v>
      </c>
      <c r="L643" s="221"/>
      <c r="M643" s="223"/>
      <c r="N643" s="224" t="s">
        <v>1</v>
      </c>
      <c r="O643" s="204" t="s">
        <v>37</v>
      </c>
      <c r="P643" s="205">
        <f>I643+J643</f>
        <v>0</v>
      </c>
      <c r="Q643" s="205">
        <f>ROUND(I643*H643,2)</f>
        <v>0</v>
      </c>
      <c r="R643" s="205">
        <f>ROUND(J643*H643,2)</f>
        <v>0</v>
      </c>
      <c r="S643" s="72"/>
      <c r="T643" s="206">
        <f>S643*H643</f>
        <v>0</v>
      </c>
      <c r="U643" s="206">
        <v>0.04</v>
      </c>
      <c r="V643" s="206">
        <f>U643*H643</f>
        <v>0.04</v>
      </c>
      <c r="W643" s="206">
        <v>0</v>
      </c>
      <c r="X643" s="207">
        <f>W643*H643</f>
        <v>0</v>
      </c>
      <c r="Y643" s="31"/>
      <c r="Z643" s="31"/>
      <c r="AA643" s="31"/>
      <c r="AB643" s="31"/>
      <c r="AC643" s="31"/>
      <c r="AD643" s="31"/>
      <c r="AE643" s="31"/>
      <c r="AR643" s="208" t="s">
        <v>241</v>
      </c>
      <c r="AT643" s="208" t="s">
        <v>195</v>
      </c>
      <c r="AU643" s="208" t="s">
        <v>169</v>
      </c>
      <c r="AY643" s="14" t="s">
        <v>162</v>
      </c>
      <c r="BE643" s="209">
        <f>IF(O643="základná",K643,0)</f>
        <v>0</v>
      </c>
      <c r="BF643" s="209">
        <f>IF(O643="znížená",K643,0)</f>
        <v>0</v>
      </c>
      <c r="BG643" s="209">
        <f>IF(O643="zákl. prenesená",K643,0)</f>
        <v>0</v>
      </c>
      <c r="BH643" s="209">
        <f>IF(O643="zníž. prenesená",K643,0)</f>
        <v>0</v>
      </c>
      <c r="BI643" s="209">
        <f>IF(O643="nulová",K643,0)</f>
        <v>0</v>
      </c>
      <c r="BJ643" s="14" t="s">
        <v>169</v>
      </c>
      <c r="BK643" s="209">
        <f>ROUND(P643*H643,2)</f>
        <v>0</v>
      </c>
      <c r="BL643" s="14" t="s">
        <v>193</v>
      </c>
      <c r="BM643" s="208" t="s">
        <v>1044</v>
      </c>
    </row>
    <row r="644" spans="1:65" s="2" customFormat="1" ht="19.5">
      <c r="A644" s="31"/>
      <c r="B644" s="32"/>
      <c r="C644" s="33"/>
      <c r="D644" s="210" t="s">
        <v>170</v>
      </c>
      <c r="E644" s="33"/>
      <c r="F644" s="211" t="s">
        <v>1043</v>
      </c>
      <c r="G644" s="33"/>
      <c r="H644" s="33"/>
      <c r="I644" s="212"/>
      <c r="J644" s="212"/>
      <c r="K644" s="33"/>
      <c r="L644" s="33"/>
      <c r="M644" s="36"/>
      <c r="N644" s="213"/>
      <c r="O644" s="214"/>
      <c r="P644" s="72"/>
      <c r="Q644" s="72"/>
      <c r="R644" s="72"/>
      <c r="S644" s="72"/>
      <c r="T644" s="72"/>
      <c r="U644" s="72"/>
      <c r="V644" s="72"/>
      <c r="W644" s="72"/>
      <c r="X644" s="73"/>
      <c r="Y644" s="31"/>
      <c r="Z644" s="31"/>
      <c r="AA644" s="31"/>
      <c r="AB644" s="31"/>
      <c r="AC644" s="31"/>
      <c r="AD644" s="31"/>
      <c r="AE644" s="31"/>
      <c r="AT644" s="14" t="s">
        <v>170</v>
      </c>
      <c r="AU644" s="14" t="s">
        <v>169</v>
      </c>
    </row>
    <row r="645" spans="1:65" s="2" customFormat="1" ht="24.2" customHeight="1">
      <c r="A645" s="31"/>
      <c r="B645" s="32"/>
      <c r="C645" s="195" t="s">
        <v>1045</v>
      </c>
      <c r="D645" s="195" t="s">
        <v>164</v>
      </c>
      <c r="E645" s="196" t="s">
        <v>1046</v>
      </c>
      <c r="F645" s="197" t="s">
        <v>1047</v>
      </c>
      <c r="G645" s="198" t="s">
        <v>240</v>
      </c>
      <c r="H645" s="199">
        <v>1</v>
      </c>
      <c r="I645" s="200"/>
      <c r="J645" s="200"/>
      <c r="K645" s="201">
        <f>ROUND(P645*H645,2)</f>
        <v>0</v>
      </c>
      <c r="L645" s="202"/>
      <c r="M645" s="36"/>
      <c r="N645" s="203" t="s">
        <v>1</v>
      </c>
      <c r="O645" s="204" t="s">
        <v>37</v>
      </c>
      <c r="P645" s="205">
        <f>I645+J645</f>
        <v>0</v>
      </c>
      <c r="Q645" s="205">
        <f>ROUND(I645*H645,2)</f>
        <v>0</v>
      </c>
      <c r="R645" s="205">
        <f>ROUND(J645*H645,2)</f>
        <v>0</v>
      </c>
      <c r="S645" s="72"/>
      <c r="T645" s="206">
        <f>S645*H645</f>
        <v>0</v>
      </c>
      <c r="U645" s="206">
        <v>7.2000000000000005E-4</v>
      </c>
      <c r="V645" s="206">
        <f>U645*H645</f>
        <v>7.2000000000000005E-4</v>
      </c>
      <c r="W645" s="206">
        <v>0</v>
      </c>
      <c r="X645" s="207">
        <f>W645*H645</f>
        <v>0</v>
      </c>
      <c r="Y645" s="31"/>
      <c r="Z645" s="31"/>
      <c r="AA645" s="31"/>
      <c r="AB645" s="31"/>
      <c r="AC645" s="31"/>
      <c r="AD645" s="31"/>
      <c r="AE645" s="31"/>
      <c r="AR645" s="208" t="s">
        <v>193</v>
      </c>
      <c r="AT645" s="208" t="s">
        <v>164</v>
      </c>
      <c r="AU645" s="208" t="s">
        <v>169</v>
      </c>
      <c r="AY645" s="14" t="s">
        <v>162</v>
      </c>
      <c r="BE645" s="209">
        <f>IF(O645="základná",K645,0)</f>
        <v>0</v>
      </c>
      <c r="BF645" s="209">
        <f>IF(O645="znížená",K645,0)</f>
        <v>0</v>
      </c>
      <c r="BG645" s="209">
        <f>IF(O645="zákl. prenesená",K645,0)</f>
        <v>0</v>
      </c>
      <c r="BH645" s="209">
        <f>IF(O645="zníž. prenesená",K645,0)</f>
        <v>0</v>
      </c>
      <c r="BI645" s="209">
        <f>IF(O645="nulová",K645,0)</f>
        <v>0</v>
      </c>
      <c r="BJ645" s="14" t="s">
        <v>169</v>
      </c>
      <c r="BK645" s="209">
        <f>ROUND(P645*H645,2)</f>
        <v>0</v>
      </c>
      <c r="BL645" s="14" t="s">
        <v>193</v>
      </c>
      <c r="BM645" s="208" t="s">
        <v>1048</v>
      </c>
    </row>
    <row r="646" spans="1:65" s="2" customFormat="1" ht="19.5">
      <c r="A646" s="31"/>
      <c r="B646" s="32"/>
      <c r="C646" s="33"/>
      <c r="D646" s="210" t="s">
        <v>170</v>
      </c>
      <c r="E646" s="33"/>
      <c r="F646" s="211" t="s">
        <v>1047</v>
      </c>
      <c r="G646" s="33"/>
      <c r="H646" s="33"/>
      <c r="I646" s="212"/>
      <c r="J646" s="212"/>
      <c r="K646" s="33"/>
      <c r="L646" s="33"/>
      <c r="M646" s="36"/>
      <c r="N646" s="213"/>
      <c r="O646" s="214"/>
      <c r="P646" s="72"/>
      <c r="Q646" s="72"/>
      <c r="R646" s="72"/>
      <c r="S646" s="72"/>
      <c r="T646" s="72"/>
      <c r="U646" s="72"/>
      <c r="V646" s="72"/>
      <c r="W646" s="72"/>
      <c r="X646" s="73"/>
      <c r="Y646" s="31"/>
      <c r="Z646" s="31"/>
      <c r="AA646" s="31"/>
      <c r="AB646" s="31"/>
      <c r="AC646" s="31"/>
      <c r="AD646" s="31"/>
      <c r="AE646" s="31"/>
      <c r="AT646" s="14" t="s">
        <v>170</v>
      </c>
      <c r="AU646" s="14" t="s">
        <v>169</v>
      </c>
    </row>
    <row r="647" spans="1:65" s="2" customFormat="1" ht="24.2" customHeight="1">
      <c r="A647" s="31"/>
      <c r="B647" s="32"/>
      <c r="C647" s="215" t="s">
        <v>624</v>
      </c>
      <c r="D647" s="215" t="s">
        <v>195</v>
      </c>
      <c r="E647" s="216" t="s">
        <v>1049</v>
      </c>
      <c r="F647" s="217" t="s">
        <v>1050</v>
      </c>
      <c r="G647" s="218" t="s">
        <v>240</v>
      </c>
      <c r="H647" s="219">
        <v>1</v>
      </c>
      <c r="I647" s="220"/>
      <c r="J647" s="221"/>
      <c r="K647" s="222">
        <f>ROUND(P647*H647,2)</f>
        <v>0</v>
      </c>
      <c r="L647" s="221"/>
      <c r="M647" s="223"/>
      <c r="N647" s="224" t="s">
        <v>1</v>
      </c>
      <c r="O647" s="204" t="s">
        <v>37</v>
      </c>
      <c r="P647" s="205">
        <f>I647+J647</f>
        <v>0</v>
      </c>
      <c r="Q647" s="205">
        <f>ROUND(I647*H647,2)</f>
        <v>0</v>
      </c>
      <c r="R647" s="205">
        <f>ROUND(J647*H647,2)</f>
        <v>0</v>
      </c>
      <c r="S647" s="72"/>
      <c r="T647" s="206">
        <f>S647*H647</f>
        <v>0</v>
      </c>
      <c r="U647" s="206">
        <v>0.04</v>
      </c>
      <c r="V647" s="206">
        <f>U647*H647</f>
        <v>0.04</v>
      </c>
      <c r="W647" s="206">
        <v>0</v>
      </c>
      <c r="X647" s="207">
        <f>W647*H647</f>
        <v>0</v>
      </c>
      <c r="Y647" s="31"/>
      <c r="Z647" s="31"/>
      <c r="AA647" s="31"/>
      <c r="AB647" s="31"/>
      <c r="AC647" s="31"/>
      <c r="AD647" s="31"/>
      <c r="AE647" s="31"/>
      <c r="AR647" s="208" t="s">
        <v>241</v>
      </c>
      <c r="AT647" s="208" t="s">
        <v>195</v>
      </c>
      <c r="AU647" s="208" t="s">
        <v>169</v>
      </c>
      <c r="AY647" s="14" t="s">
        <v>162</v>
      </c>
      <c r="BE647" s="209">
        <f>IF(O647="základná",K647,0)</f>
        <v>0</v>
      </c>
      <c r="BF647" s="209">
        <f>IF(O647="znížená",K647,0)</f>
        <v>0</v>
      </c>
      <c r="BG647" s="209">
        <f>IF(O647="zákl. prenesená",K647,0)</f>
        <v>0</v>
      </c>
      <c r="BH647" s="209">
        <f>IF(O647="zníž. prenesená",K647,0)</f>
        <v>0</v>
      </c>
      <c r="BI647" s="209">
        <f>IF(O647="nulová",K647,0)</f>
        <v>0</v>
      </c>
      <c r="BJ647" s="14" t="s">
        <v>169</v>
      </c>
      <c r="BK647" s="209">
        <f>ROUND(P647*H647,2)</f>
        <v>0</v>
      </c>
      <c r="BL647" s="14" t="s">
        <v>193</v>
      </c>
      <c r="BM647" s="208" t="s">
        <v>1051</v>
      </c>
    </row>
    <row r="648" spans="1:65" s="2" customFormat="1" ht="19.5">
      <c r="A648" s="31"/>
      <c r="B648" s="32"/>
      <c r="C648" s="33"/>
      <c r="D648" s="210" t="s">
        <v>170</v>
      </c>
      <c r="E648" s="33"/>
      <c r="F648" s="211" t="s">
        <v>1050</v>
      </c>
      <c r="G648" s="33"/>
      <c r="H648" s="33"/>
      <c r="I648" s="212"/>
      <c r="J648" s="212"/>
      <c r="K648" s="33"/>
      <c r="L648" s="33"/>
      <c r="M648" s="36"/>
      <c r="N648" s="213"/>
      <c r="O648" s="214"/>
      <c r="P648" s="72"/>
      <c r="Q648" s="72"/>
      <c r="R648" s="72"/>
      <c r="S648" s="72"/>
      <c r="T648" s="72"/>
      <c r="U648" s="72"/>
      <c r="V648" s="72"/>
      <c r="W648" s="72"/>
      <c r="X648" s="73"/>
      <c r="Y648" s="31"/>
      <c r="Z648" s="31"/>
      <c r="AA648" s="31"/>
      <c r="AB648" s="31"/>
      <c r="AC648" s="31"/>
      <c r="AD648" s="31"/>
      <c r="AE648" s="31"/>
      <c r="AT648" s="14" t="s">
        <v>170</v>
      </c>
      <c r="AU648" s="14" t="s">
        <v>169</v>
      </c>
    </row>
    <row r="649" spans="1:65" s="2" customFormat="1" ht="24.2" customHeight="1">
      <c r="A649" s="31"/>
      <c r="B649" s="32"/>
      <c r="C649" s="195" t="s">
        <v>1052</v>
      </c>
      <c r="D649" s="195" t="s">
        <v>164</v>
      </c>
      <c r="E649" s="196" t="s">
        <v>1053</v>
      </c>
      <c r="F649" s="197" t="s">
        <v>1054</v>
      </c>
      <c r="G649" s="198" t="s">
        <v>240</v>
      </c>
      <c r="H649" s="199">
        <v>1</v>
      </c>
      <c r="I649" s="200"/>
      <c r="J649" s="200"/>
      <c r="K649" s="201">
        <f>ROUND(P649*H649,2)</f>
        <v>0</v>
      </c>
      <c r="L649" s="202"/>
      <c r="M649" s="36"/>
      <c r="N649" s="203" t="s">
        <v>1</v>
      </c>
      <c r="O649" s="204" t="s">
        <v>37</v>
      </c>
      <c r="P649" s="205">
        <f>I649+J649</f>
        <v>0</v>
      </c>
      <c r="Q649" s="205">
        <f>ROUND(I649*H649,2)</f>
        <v>0</v>
      </c>
      <c r="R649" s="205">
        <f>ROUND(J649*H649,2)</f>
        <v>0</v>
      </c>
      <c r="S649" s="72"/>
      <c r="T649" s="206">
        <f>S649*H649</f>
        <v>0</v>
      </c>
      <c r="U649" s="206">
        <v>7.3999999999999999E-4</v>
      </c>
      <c r="V649" s="206">
        <f>U649*H649</f>
        <v>7.3999999999999999E-4</v>
      </c>
      <c r="W649" s="206">
        <v>0</v>
      </c>
      <c r="X649" s="207">
        <f>W649*H649</f>
        <v>0</v>
      </c>
      <c r="Y649" s="31"/>
      <c r="Z649" s="31"/>
      <c r="AA649" s="31"/>
      <c r="AB649" s="31"/>
      <c r="AC649" s="31"/>
      <c r="AD649" s="31"/>
      <c r="AE649" s="31"/>
      <c r="AR649" s="208" t="s">
        <v>193</v>
      </c>
      <c r="AT649" s="208" t="s">
        <v>164</v>
      </c>
      <c r="AU649" s="208" t="s">
        <v>169</v>
      </c>
      <c r="AY649" s="14" t="s">
        <v>162</v>
      </c>
      <c r="BE649" s="209">
        <f>IF(O649="základná",K649,0)</f>
        <v>0</v>
      </c>
      <c r="BF649" s="209">
        <f>IF(O649="znížená",K649,0)</f>
        <v>0</v>
      </c>
      <c r="BG649" s="209">
        <f>IF(O649="zákl. prenesená",K649,0)</f>
        <v>0</v>
      </c>
      <c r="BH649" s="209">
        <f>IF(O649="zníž. prenesená",K649,0)</f>
        <v>0</v>
      </c>
      <c r="BI649" s="209">
        <f>IF(O649="nulová",K649,0)</f>
        <v>0</v>
      </c>
      <c r="BJ649" s="14" t="s">
        <v>169</v>
      </c>
      <c r="BK649" s="209">
        <f>ROUND(P649*H649,2)</f>
        <v>0</v>
      </c>
      <c r="BL649" s="14" t="s">
        <v>193</v>
      </c>
      <c r="BM649" s="208" t="s">
        <v>1055</v>
      </c>
    </row>
    <row r="650" spans="1:65" s="2" customFormat="1" ht="19.5">
      <c r="A650" s="31"/>
      <c r="B650" s="32"/>
      <c r="C650" s="33"/>
      <c r="D650" s="210" t="s">
        <v>170</v>
      </c>
      <c r="E650" s="33"/>
      <c r="F650" s="211" t="s">
        <v>1054</v>
      </c>
      <c r="G650" s="33"/>
      <c r="H650" s="33"/>
      <c r="I650" s="212"/>
      <c r="J650" s="212"/>
      <c r="K650" s="33"/>
      <c r="L650" s="33"/>
      <c r="M650" s="36"/>
      <c r="N650" s="213"/>
      <c r="O650" s="214"/>
      <c r="P650" s="72"/>
      <c r="Q650" s="72"/>
      <c r="R650" s="72"/>
      <c r="S650" s="72"/>
      <c r="T650" s="72"/>
      <c r="U650" s="72"/>
      <c r="V650" s="72"/>
      <c r="W650" s="72"/>
      <c r="X650" s="73"/>
      <c r="Y650" s="31"/>
      <c r="Z650" s="31"/>
      <c r="AA650" s="31"/>
      <c r="AB650" s="31"/>
      <c r="AC650" s="31"/>
      <c r="AD650" s="31"/>
      <c r="AE650" s="31"/>
      <c r="AT650" s="14" t="s">
        <v>170</v>
      </c>
      <c r="AU650" s="14" t="s">
        <v>169</v>
      </c>
    </row>
    <row r="651" spans="1:65" s="2" customFormat="1" ht="37.9" customHeight="1">
      <c r="A651" s="31"/>
      <c r="B651" s="32"/>
      <c r="C651" s="215" t="s">
        <v>627</v>
      </c>
      <c r="D651" s="215" t="s">
        <v>195</v>
      </c>
      <c r="E651" s="216" t="s">
        <v>1056</v>
      </c>
      <c r="F651" s="217" t="s">
        <v>1057</v>
      </c>
      <c r="G651" s="218" t="s">
        <v>240</v>
      </c>
      <c r="H651" s="219">
        <v>1</v>
      </c>
      <c r="I651" s="220"/>
      <c r="J651" s="221"/>
      <c r="K651" s="222">
        <f>ROUND(P651*H651,2)</f>
        <v>0</v>
      </c>
      <c r="L651" s="221"/>
      <c r="M651" s="223"/>
      <c r="N651" s="224" t="s">
        <v>1</v>
      </c>
      <c r="O651" s="204" t="s">
        <v>37</v>
      </c>
      <c r="P651" s="205">
        <f>I651+J651</f>
        <v>0</v>
      </c>
      <c r="Q651" s="205">
        <f>ROUND(I651*H651,2)</f>
        <v>0</v>
      </c>
      <c r="R651" s="205">
        <f>ROUND(J651*H651,2)</f>
        <v>0</v>
      </c>
      <c r="S651" s="72"/>
      <c r="T651" s="206">
        <f>S651*H651</f>
        <v>0</v>
      </c>
      <c r="U651" s="206">
        <v>0.04</v>
      </c>
      <c r="V651" s="206">
        <f>U651*H651</f>
        <v>0.04</v>
      </c>
      <c r="W651" s="206">
        <v>0</v>
      </c>
      <c r="X651" s="207">
        <f>W651*H651</f>
        <v>0</v>
      </c>
      <c r="Y651" s="31"/>
      <c r="Z651" s="31"/>
      <c r="AA651" s="31"/>
      <c r="AB651" s="31"/>
      <c r="AC651" s="31"/>
      <c r="AD651" s="31"/>
      <c r="AE651" s="31"/>
      <c r="AR651" s="208" t="s">
        <v>241</v>
      </c>
      <c r="AT651" s="208" t="s">
        <v>195</v>
      </c>
      <c r="AU651" s="208" t="s">
        <v>169</v>
      </c>
      <c r="AY651" s="14" t="s">
        <v>162</v>
      </c>
      <c r="BE651" s="209">
        <f>IF(O651="základná",K651,0)</f>
        <v>0</v>
      </c>
      <c r="BF651" s="209">
        <f>IF(O651="znížená",K651,0)</f>
        <v>0</v>
      </c>
      <c r="BG651" s="209">
        <f>IF(O651="zákl. prenesená",K651,0)</f>
        <v>0</v>
      </c>
      <c r="BH651" s="209">
        <f>IF(O651="zníž. prenesená",K651,0)</f>
        <v>0</v>
      </c>
      <c r="BI651" s="209">
        <f>IF(O651="nulová",K651,0)</f>
        <v>0</v>
      </c>
      <c r="BJ651" s="14" t="s">
        <v>169</v>
      </c>
      <c r="BK651" s="209">
        <f>ROUND(P651*H651,2)</f>
        <v>0</v>
      </c>
      <c r="BL651" s="14" t="s">
        <v>193</v>
      </c>
      <c r="BM651" s="208" t="s">
        <v>1058</v>
      </c>
    </row>
    <row r="652" spans="1:65" s="2" customFormat="1" ht="19.5">
      <c r="A652" s="31"/>
      <c r="B652" s="32"/>
      <c r="C652" s="33"/>
      <c r="D652" s="210" t="s">
        <v>170</v>
      </c>
      <c r="E652" s="33"/>
      <c r="F652" s="211" t="s">
        <v>1057</v>
      </c>
      <c r="G652" s="33"/>
      <c r="H652" s="33"/>
      <c r="I652" s="212"/>
      <c r="J652" s="212"/>
      <c r="K652" s="33"/>
      <c r="L652" s="33"/>
      <c r="M652" s="36"/>
      <c r="N652" s="213"/>
      <c r="O652" s="214"/>
      <c r="P652" s="72"/>
      <c r="Q652" s="72"/>
      <c r="R652" s="72"/>
      <c r="S652" s="72"/>
      <c r="T652" s="72"/>
      <c r="U652" s="72"/>
      <c r="V652" s="72"/>
      <c r="W652" s="72"/>
      <c r="X652" s="73"/>
      <c r="Y652" s="31"/>
      <c r="Z652" s="31"/>
      <c r="AA652" s="31"/>
      <c r="AB652" s="31"/>
      <c r="AC652" s="31"/>
      <c r="AD652" s="31"/>
      <c r="AE652" s="31"/>
      <c r="AT652" s="14" t="s">
        <v>170</v>
      </c>
      <c r="AU652" s="14" t="s">
        <v>169</v>
      </c>
    </row>
    <row r="653" spans="1:65" s="2" customFormat="1" ht="33" customHeight="1">
      <c r="A653" s="31"/>
      <c r="B653" s="32"/>
      <c r="C653" s="195" t="s">
        <v>1059</v>
      </c>
      <c r="D653" s="195" t="s">
        <v>164</v>
      </c>
      <c r="E653" s="196" t="s">
        <v>1060</v>
      </c>
      <c r="F653" s="197" t="s">
        <v>1061</v>
      </c>
      <c r="G653" s="198" t="s">
        <v>240</v>
      </c>
      <c r="H653" s="199">
        <v>1</v>
      </c>
      <c r="I653" s="200"/>
      <c r="J653" s="200"/>
      <c r="K653" s="201">
        <f>ROUND(P653*H653,2)</f>
        <v>0</v>
      </c>
      <c r="L653" s="202"/>
      <c r="M653" s="36"/>
      <c r="N653" s="203" t="s">
        <v>1</v>
      </c>
      <c r="O653" s="204" t="s">
        <v>37</v>
      </c>
      <c r="P653" s="205">
        <f>I653+J653</f>
        <v>0</v>
      </c>
      <c r="Q653" s="205">
        <f>ROUND(I653*H653,2)</f>
        <v>0</v>
      </c>
      <c r="R653" s="205">
        <f>ROUND(J653*H653,2)</f>
        <v>0</v>
      </c>
      <c r="S653" s="72"/>
      <c r="T653" s="206">
        <f>S653*H653</f>
        <v>0</v>
      </c>
      <c r="U653" s="206">
        <v>2.7999999999999998E-4</v>
      </c>
      <c r="V653" s="206">
        <f>U653*H653</f>
        <v>2.7999999999999998E-4</v>
      </c>
      <c r="W653" s="206">
        <v>0</v>
      </c>
      <c r="X653" s="207">
        <f>W653*H653</f>
        <v>0</v>
      </c>
      <c r="Y653" s="31"/>
      <c r="Z653" s="31"/>
      <c r="AA653" s="31"/>
      <c r="AB653" s="31"/>
      <c r="AC653" s="31"/>
      <c r="AD653" s="31"/>
      <c r="AE653" s="31"/>
      <c r="AR653" s="208" t="s">
        <v>193</v>
      </c>
      <c r="AT653" s="208" t="s">
        <v>164</v>
      </c>
      <c r="AU653" s="208" t="s">
        <v>169</v>
      </c>
      <c r="AY653" s="14" t="s">
        <v>162</v>
      </c>
      <c r="BE653" s="209">
        <f>IF(O653="základná",K653,0)</f>
        <v>0</v>
      </c>
      <c r="BF653" s="209">
        <f>IF(O653="znížená",K653,0)</f>
        <v>0</v>
      </c>
      <c r="BG653" s="209">
        <f>IF(O653="zákl. prenesená",K653,0)</f>
        <v>0</v>
      </c>
      <c r="BH653" s="209">
        <f>IF(O653="zníž. prenesená",K653,0)</f>
        <v>0</v>
      </c>
      <c r="BI653" s="209">
        <f>IF(O653="nulová",K653,0)</f>
        <v>0</v>
      </c>
      <c r="BJ653" s="14" t="s">
        <v>169</v>
      </c>
      <c r="BK653" s="209">
        <f>ROUND(P653*H653,2)</f>
        <v>0</v>
      </c>
      <c r="BL653" s="14" t="s">
        <v>193</v>
      </c>
      <c r="BM653" s="208" t="s">
        <v>1062</v>
      </c>
    </row>
    <row r="654" spans="1:65" s="2" customFormat="1" ht="19.5">
      <c r="A654" s="31"/>
      <c r="B654" s="32"/>
      <c r="C654" s="33"/>
      <c r="D654" s="210" t="s">
        <v>170</v>
      </c>
      <c r="E654" s="33"/>
      <c r="F654" s="211" t="s">
        <v>1061</v>
      </c>
      <c r="G654" s="33"/>
      <c r="H654" s="33"/>
      <c r="I654" s="212"/>
      <c r="J654" s="212"/>
      <c r="K654" s="33"/>
      <c r="L654" s="33"/>
      <c r="M654" s="36"/>
      <c r="N654" s="213"/>
      <c r="O654" s="214"/>
      <c r="P654" s="72"/>
      <c r="Q654" s="72"/>
      <c r="R654" s="72"/>
      <c r="S654" s="72"/>
      <c r="T654" s="72"/>
      <c r="U654" s="72"/>
      <c r="V654" s="72"/>
      <c r="W654" s="72"/>
      <c r="X654" s="73"/>
      <c r="Y654" s="31"/>
      <c r="Z654" s="31"/>
      <c r="AA654" s="31"/>
      <c r="AB654" s="31"/>
      <c r="AC654" s="31"/>
      <c r="AD654" s="31"/>
      <c r="AE654" s="31"/>
      <c r="AT654" s="14" t="s">
        <v>170</v>
      </c>
      <c r="AU654" s="14" t="s">
        <v>169</v>
      </c>
    </row>
    <row r="655" spans="1:65" s="2" customFormat="1" ht="16.5" customHeight="1">
      <c r="A655" s="31"/>
      <c r="B655" s="32"/>
      <c r="C655" s="195" t="s">
        <v>631</v>
      </c>
      <c r="D655" s="195" t="s">
        <v>164</v>
      </c>
      <c r="E655" s="196" t="s">
        <v>1063</v>
      </c>
      <c r="F655" s="197" t="s">
        <v>1064</v>
      </c>
      <c r="G655" s="198" t="s">
        <v>240</v>
      </c>
      <c r="H655" s="199">
        <v>4</v>
      </c>
      <c r="I655" s="200"/>
      <c r="J655" s="200"/>
      <c r="K655" s="201">
        <f>ROUND(P655*H655,2)</f>
        <v>0</v>
      </c>
      <c r="L655" s="202"/>
      <c r="M655" s="36"/>
      <c r="N655" s="203" t="s">
        <v>1</v>
      </c>
      <c r="O655" s="204" t="s">
        <v>37</v>
      </c>
      <c r="P655" s="205">
        <f>I655+J655</f>
        <v>0</v>
      </c>
      <c r="Q655" s="205">
        <f>ROUND(I655*H655,2)</f>
        <v>0</v>
      </c>
      <c r="R655" s="205">
        <f>ROUND(J655*H655,2)</f>
        <v>0</v>
      </c>
      <c r="S655" s="72"/>
      <c r="T655" s="206">
        <f>S655*H655</f>
        <v>0</v>
      </c>
      <c r="U655" s="206">
        <v>0</v>
      </c>
      <c r="V655" s="206">
        <f>U655*H655</f>
        <v>0</v>
      </c>
      <c r="W655" s="206">
        <v>0</v>
      </c>
      <c r="X655" s="207">
        <f>W655*H655</f>
        <v>0</v>
      </c>
      <c r="Y655" s="31"/>
      <c r="Z655" s="31"/>
      <c r="AA655" s="31"/>
      <c r="AB655" s="31"/>
      <c r="AC655" s="31"/>
      <c r="AD655" s="31"/>
      <c r="AE655" s="31"/>
      <c r="AR655" s="208" t="s">
        <v>193</v>
      </c>
      <c r="AT655" s="208" t="s">
        <v>164</v>
      </c>
      <c r="AU655" s="208" t="s">
        <v>169</v>
      </c>
      <c r="AY655" s="14" t="s">
        <v>162</v>
      </c>
      <c r="BE655" s="209">
        <f>IF(O655="základná",K655,0)</f>
        <v>0</v>
      </c>
      <c r="BF655" s="209">
        <f>IF(O655="znížená",K655,0)</f>
        <v>0</v>
      </c>
      <c r="BG655" s="209">
        <f>IF(O655="zákl. prenesená",K655,0)</f>
        <v>0</v>
      </c>
      <c r="BH655" s="209">
        <f>IF(O655="zníž. prenesená",K655,0)</f>
        <v>0</v>
      </c>
      <c r="BI655" s="209">
        <f>IF(O655="nulová",K655,0)</f>
        <v>0</v>
      </c>
      <c r="BJ655" s="14" t="s">
        <v>169</v>
      </c>
      <c r="BK655" s="209">
        <f>ROUND(P655*H655,2)</f>
        <v>0</v>
      </c>
      <c r="BL655" s="14" t="s">
        <v>193</v>
      </c>
      <c r="BM655" s="208" t="s">
        <v>1065</v>
      </c>
    </row>
    <row r="656" spans="1:65" s="2" customFormat="1">
      <c r="A656" s="31"/>
      <c r="B656" s="32"/>
      <c r="C656" s="33"/>
      <c r="D656" s="210" t="s">
        <v>170</v>
      </c>
      <c r="E656" s="33"/>
      <c r="F656" s="211" t="s">
        <v>1064</v>
      </c>
      <c r="G656" s="33"/>
      <c r="H656" s="33"/>
      <c r="I656" s="212"/>
      <c r="J656" s="212"/>
      <c r="K656" s="33"/>
      <c r="L656" s="33"/>
      <c r="M656" s="36"/>
      <c r="N656" s="213"/>
      <c r="O656" s="214"/>
      <c r="P656" s="72"/>
      <c r="Q656" s="72"/>
      <c r="R656" s="72"/>
      <c r="S656" s="72"/>
      <c r="T656" s="72"/>
      <c r="U656" s="72"/>
      <c r="V656" s="72"/>
      <c r="W656" s="72"/>
      <c r="X656" s="73"/>
      <c r="Y656" s="31"/>
      <c r="Z656" s="31"/>
      <c r="AA656" s="31"/>
      <c r="AB656" s="31"/>
      <c r="AC656" s="31"/>
      <c r="AD656" s="31"/>
      <c r="AE656" s="31"/>
      <c r="AT656" s="14" t="s">
        <v>170</v>
      </c>
      <c r="AU656" s="14" t="s">
        <v>169</v>
      </c>
    </row>
    <row r="657" spans="1:65" s="2" customFormat="1" ht="16.5" customHeight="1">
      <c r="A657" s="31"/>
      <c r="B657" s="32"/>
      <c r="C657" s="215" t="s">
        <v>1066</v>
      </c>
      <c r="D657" s="215" t="s">
        <v>195</v>
      </c>
      <c r="E657" s="216" t="s">
        <v>1067</v>
      </c>
      <c r="F657" s="217" t="s">
        <v>1068</v>
      </c>
      <c r="G657" s="218" t="s">
        <v>240</v>
      </c>
      <c r="H657" s="219">
        <v>4</v>
      </c>
      <c r="I657" s="220"/>
      <c r="J657" s="221"/>
      <c r="K657" s="222">
        <f>ROUND(P657*H657,2)</f>
        <v>0</v>
      </c>
      <c r="L657" s="221"/>
      <c r="M657" s="223"/>
      <c r="N657" s="224" t="s">
        <v>1</v>
      </c>
      <c r="O657" s="204" t="s">
        <v>37</v>
      </c>
      <c r="P657" s="205">
        <f>I657+J657</f>
        <v>0</v>
      </c>
      <c r="Q657" s="205">
        <f>ROUND(I657*H657,2)</f>
        <v>0</v>
      </c>
      <c r="R657" s="205">
        <f>ROUND(J657*H657,2)</f>
        <v>0</v>
      </c>
      <c r="S657" s="72"/>
      <c r="T657" s="206">
        <f>S657*H657</f>
        <v>0</v>
      </c>
      <c r="U657" s="206">
        <v>0</v>
      </c>
      <c r="V657" s="206">
        <f>U657*H657</f>
        <v>0</v>
      </c>
      <c r="W657" s="206">
        <v>0</v>
      </c>
      <c r="X657" s="207">
        <f>W657*H657</f>
        <v>0</v>
      </c>
      <c r="Y657" s="31"/>
      <c r="Z657" s="31"/>
      <c r="AA657" s="31"/>
      <c r="AB657" s="31"/>
      <c r="AC657" s="31"/>
      <c r="AD657" s="31"/>
      <c r="AE657" s="31"/>
      <c r="AR657" s="208" t="s">
        <v>241</v>
      </c>
      <c r="AT657" s="208" t="s">
        <v>195</v>
      </c>
      <c r="AU657" s="208" t="s">
        <v>169</v>
      </c>
      <c r="AY657" s="14" t="s">
        <v>162</v>
      </c>
      <c r="BE657" s="209">
        <f>IF(O657="základná",K657,0)</f>
        <v>0</v>
      </c>
      <c r="BF657" s="209">
        <f>IF(O657="znížená",K657,0)</f>
        <v>0</v>
      </c>
      <c r="BG657" s="209">
        <f>IF(O657="zákl. prenesená",K657,0)</f>
        <v>0</v>
      </c>
      <c r="BH657" s="209">
        <f>IF(O657="zníž. prenesená",K657,0)</f>
        <v>0</v>
      </c>
      <c r="BI657" s="209">
        <f>IF(O657="nulová",K657,0)</f>
        <v>0</v>
      </c>
      <c r="BJ657" s="14" t="s">
        <v>169</v>
      </c>
      <c r="BK657" s="209">
        <f>ROUND(P657*H657,2)</f>
        <v>0</v>
      </c>
      <c r="BL657" s="14" t="s">
        <v>193</v>
      </c>
      <c r="BM657" s="208" t="s">
        <v>1069</v>
      </c>
    </row>
    <row r="658" spans="1:65" s="2" customFormat="1">
      <c r="A658" s="31"/>
      <c r="B658" s="32"/>
      <c r="C658" s="33"/>
      <c r="D658" s="210" t="s">
        <v>170</v>
      </c>
      <c r="E658" s="33"/>
      <c r="F658" s="211" t="s">
        <v>1068</v>
      </c>
      <c r="G658" s="33"/>
      <c r="H658" s="33"/>
      <c r="I658" s="212"/>
      <c r="J658" s="212"/>
      <c r="K658" s="33"/>
      <c r="L658" s="33"/>
      <c r="M658" s="36"/>
      <c r="N658" s="213"/>
      <c r="O658" s="214"/>
      <c r="P658" s="72"/>
      <c r="Q658" s="72"/>
      <c r="R658" s="72"/>
      <c r="S658" s="72"/>
      <c r="T658" s="72"/>
      <c r="U658" s="72"/>
      <c r="V658" s="72"/>
      <c r="W658" s="72"/>
      <c r="X658" s="73"/>
      <c r="Y658" s="31"/>
      <c r="Z658" s="31"/>
      <c r="AA658" s="31"/>
      <c r="AB658" s="31"/>
      <c r="AC658" s="31"/>
      <c r="AD658" s="31"/>
      <c r="AE658" s="31"/>
      <c r="AT658" s="14" t="s">
        <v>170</v>
      </c>
      <c r="AU658" s="14" t="s">
        <v>169</v>
      </c>
    </row>
    <row r="659" spans="1:65" s="2" customFormat="1" ht="24.2" customHeight="1">
      <c r="A659" s="31"/>
      <c r="B659" s="32"/>
      <c r="C659" s="195" t="s">
        <v>634</v>
      </c>
      <c r="D659" s="195" t="s">
        <v>164</v>
      </c>
      <c r="E659" s="196" t="s">
        <v>1070</v>
      </c>
      <c r="F659" s="197" t="s">
        <v>1071</v>
      </c>
      <c r="G659" s="198" t="s">
        <v>685</v>
      </c>
      <c r="H659" s="225"/>
      <c r="I659" s="200"/>
      <c r="J659" s="200"/>
      <c r="K659" s="201">
        <f>ROUND(P659*H659,2)</f>
        <v>0</v>
      </c>
      <c r="L659" s="202"/>
      <c r="M659" s="36"/>
      <c r="N659" s="203" t="s">
        <v>1</v>
      </c>
      <c r="O659" s="204" t="s">
        <v>37</v>
      </c>
      <c r="P659" s="205">
        <f>I659+J659</f>
        <v>0</v>
      </c>
      <c r="Q659" s="205">
        <f>ROUND(I659*H659,2)</f>
        <v>0</v>
      </c>
      <c r="R659" s="205">
        <f>ROUND(J659*H659,2)</f>
        <v>0</v>
      </c>
      <c r="S659" s="72"/>
      <c r="T659" s="206">
        <f>S659*H659</f>
        <v>0</v>
      </c>
      <c r="U659" s="206">
        <v>0</v>
      </c>
      <c r="V659" s="206">
        <f>U659*H659</f>
        <v>0</v>
      </c>
      <c r="W659" s="206">
        <v>0</v>
      </c>
      <c r="X659" s="207">
        <f>W659*H659</f>
        <v>0</v>
      </c>
      <c r="Y659" s="31"/>
      <c r="Z659" s="31"/>
      <c r="AA659" s="31"/>
      <c r="AB659" s="31"/>
      <c r="AC659" s="31"/>
      <c r="AD659" s="31"/>
      <c r="AE659" s="31"/>
      <c r="AR659" s="208" t="s">
        <v>193</v>
      </c>
      <c r="AT659" s="208" t="s">
        <v>164</v>
      </c>
      <c r="AU659" s="208" t="s">
        <v>169</v>
      </c>
      <c r="AY659" s="14" t="s">
        <v>162</v>
      </c>
      <c r="BE659" s="209">
        <f>IF(O659="základná",K659,0)</f>
        <v>0</v>
      </c>
      <c r="BF659" s="209">
        <f>IF(O659="znížená",K659,0)</f>
        <v>0</v>
      </c>
      <c r="BG659" s="209">
        <f>IF(O659="zákl. prenesená",K659,0)</f>
        <v>0</v>
      </c>
      <c r="BH659" s="209">
        <f>IF(O659="zníž. prenesená",K659,0)</f>
        <v>0</v>
      </c>
      <c r="BI659" s="209">
        <f>IF(O659="nulová",K659,0)</f>
        <v>0</v>
      </c>
      <c r="BJ659" s="14" t="s">
        <v>169</v>
      </c>
      <c r="BK659" s="209">
        <f>ROUND(P659*H659,2)</f>
        <v>0</v>
      </c>
      <c r="BL659" s="14" t="s">
        <v>193</v>
      </c>
      <c r="BM659" s="208" t="s">
        <v>1072</v>
      </c>
    </row>
    <row r="660" spans="1:65" s="2" customFormat="1" ht="19.5">
      <c r="A660" s="31"/>
      <c r="B660" s="32"/>
      <c r="C660" s="33"/>
      <c r="D660" s="210" t="s">
        <v>170</v>
      </c>
      <c r="E660" s="33"/>
      <c r="F660" s="211" t="s">
        <v>1071</v>
      </c>
      <c r="G660" s="33"/>
      <c r="H660" s="33"/>
      <c r="I660" s="212"/>
      <c r="J660" s="212"/>
      <c r="K660" s="33"/>
      <c r="L660" s="33"/>
      <c r="M660" s="36"/>
      <c r="N660" s="213"/>
      <c r="O660" s="214"/>
      <c r="P660" s="72"/>
      <c r="Q660" s="72"/>
      <c r="R660" s="72"/>
      <c r="S660" s="72"/>
      <c r="T660" s="72"/>
      <c r="U660" s="72"/>
      <c r="V660" s="72"/>
      <c r="W660" s="72"/>
      <c r="X660" s="73"/>
      <c r="Y660" s="31"/>
      <c r="Z660" s="31"/>
      <c r="AA660" s="31"/>
      <c r="AB660" s="31"/>
      <c r="AC660" s="31"/>
      <c r="AD660" s="31"/>
      <c r="AE660" s="31"/>
      <c r="AT660" s="14" t="s">
        <v>170</v>
      </c>
      <c r="AU660" s="14" t="s">
        <v>169</v>
      </c>
    </row>
    <row r="661" spans="1:65" s="12" customFormat="1" ht="22.9" customHeight="1">
      <c r="B661" s="178"/>
      <c r="C661" s="179"/>
      <c r="D661" s="180" t="s">
        <v>72</v>
      </c>
      <c r="E661" s="193" t="s">
        <v>1073</v>
      </c>
      <c r="F661" s="193" t="s">
        <v>1074</v>
      </c>
      <c r="G661" s="179"/>
      <c r="H661" s="179"/>
      <c r="I661" s="182"/>
      <c r="J661" s="182"/>
      <c r="K661" s="194">
        <f>BK661</f>
        <v>0</v>
      </c>
      <c r="L661" s="179"/>
      <c r="M661" s="184"/>
      <c r="N661" s="185"/>
      <c r="O661" s="186"/>
      <c r="P661" s="186"/>
      <c r="Q661" s="187">
        <f>SUM(Q662:Q675)</f>
        <v>0</v>
      </c>
      <c r="R661" s="187">
        <f>SUM(R662:R675)</f>
        <v>0</v>
      </c>
      <c r="S661" s="186"/>
      <c r="T661" s="188">
        <f>SUM(T662:T675)</f>
        <v>0</v>
      </c>
      <c r="U661" s="186"/>
      <c r="V661" s="188">
        <f>SUM(V662:V675)</f>
        <v>3.9279162999999997</v>
      </c>
      <c r="W661" s="186"/>
      <c r="X661" s="189">
        <f>SUM(X662:X675)</f>
        <v>0</v>
      </c>
      <c r="AR661" s="190" t="s">
        <v>169</v>
      </c>
      <c r="AT661" s="191" t="s">
        <v>72</v>
      </c>
      <c r="AU661" s="191" t="s">
        <v>81</v>
      </c>
      <c r="AY661" s="190" t="s">
        <v>162</v>
      </c>
      <c r="BK661" s="192">
        <f>SUM(BK662:BK675)</f>
        <v>0</v>
      </c>
    </row>
    <row r="662" spans="1:65" s="2" customFormat="1" ht="16.5" customHeight="1">
      <c r="A662" s="31"/>
      <c r="B662" s="32"/>
      <c r="C662" s="195" t="s">
        <v>1075</v>
      </c>
      <c r="D662" s="195" t="s">
        <v>164</v>
      </c>
      <c r="E662" s="196" t="s">
        <v>1076</v>
      </c>
      <c r="F662" s="197" t="s">
        <v>1077</v>
      </c>
      <c r="G662" s="198" t="s">
        <v>232</v>
      </c>
      <c r="H662" s="199">
        <v>126.7</v>
      </c>
      <c r="I662" s="200"/>
      <c r="J662" s="200"/>
      <c r="K662" s="201">
        <f>ROUND(P662*H662,2)</f>
        <v>0</v>
      </c>
      <c r="L662" s="202"/>
      <c r="M662" s="36"/>
      <c r="N662" s="203" t="s">
        <v>1</v>
      </c>
      <c r="O662" s="204" t="s">
        <v>37</v>
      </c>
      <c r="P662" s="205">
        <f>I662+J662</f>
        <v>0</v>
      </c>
      <c r="Q662" s="205">
        <f>ROUND(I662*H662,2)</f>
        <v>0</v>
      </c>
      <c r="R662" s="205">
        <f>ROUND(J662*H662,2)</f>
        <v>0</v>
      </c>
      <c r="S662" s="72"/>
      <c r="T662" s="206">
        <f>S662*H662</f>
        <v>0</v>
      </c>
      <c r="U662" s="206">
        <v>5.5000000000000003E-4</v>
      </c>
      <c r="V662" s="206">
        <f>U662*H662</f>
        <v>6.9685000000000011E-2</v>
      </c>
      <c r="W662" s="206">
        <v>0</v>
      </c>
      <c r="X662" s="207">
        <f>W662*H662</f>
        <v>0</v>
      </c>
      <c r="Y662" s="31"/>
      <c r="Z662" s="31"/>
      <c r="AA662" s="31"/>
      <c r="AB662" s="31"/>
      <c r="AC662" s="31"/>
      <c r="AD662" s="31"/>
      <c r="AE662" s="31"/>
      <c r="AR662" s="208" t="s">
        <v>193</v>
      </c>
      <c r="AT662" s="208" t="s">
        <v>164</v>
      </c>
      <c r="AU662" s="208" t="s">
        <v>169</v>
      </c>
      <c r="AY662" s="14" t="s">
        <v>162</v>
      </c>
      <c r="BE662" s="209">
        <f>IF(O662="základná",K662,0)</f>
        <v>0</v>
      </c>
      <c r="BF662" s="209">
        <f>IF(O662="znížená",K662,0)</f>
        <v>0</v>
      </c>
      <c r="BG662" s="209">
        <f>IF(O662="zákl. prenesená",K662,0)</f>
        <v>0</v>
      </c>
      <c r="BH662" s="209">
        <f>IF(O662="zníž. prenesená",K662,0)</f>
        <v>0</v>
      </c>
      <c r="BI662" s="209">
        <f>IF(O662="nulová",K662,0)</f>
        <v>0</v>
      </c>
      <c r="BJ662" s="14" t="s">
        <v>169</v>
      </c>
      <c r="BK662" s="209">
        <f>ROUND(P662*H662,2)</f>
        <v>0</v>
      </c>
      <c r="BL662" s="14" t="s">
        <v>193</v>
      </c>
      <c r="BM662" s="208" t="s">
        <v>1078</v>
      </c>
    </row>
    <row r="663" spans="1:65" s="2" customFormat="1">
      <c r="A663" s="31"/>
      <c r="B663" s="32"/>
      <c r="C663" s="33"/>
      <c r="D663" s="210" t="s">
        <v>170</v>
      </c>
      <c r="E663" s="33"/>
      <c r="F663" s="211" t="s">
        <v>1077</v>
      </c>
      <c r="G663" s="33"/>
      <c r="H663" s="33"/>
      <c r="I663" s="212"/>
      <c r="J663" s="212"/>
      <c r="K663" s="33"/>
      <c r="L663" s="33"/>
      <c r="M663" s="36"/>
      <c r="N663" s="213"/>
      <c r="O663" s="214"/>
      <c r="P663" s="72"/>
      <c r="Q663" s="72"/>
      <c r="R663" s="72"/>
      <c r="S663" s="72"/>
      <c r="T663" s="72"/>
      <c r="U663" s="72"/>
      <c r="V663" s="72"/>
      <c r="W663" s="72"/>
      <c r="X663" s="73"/>
      <c r="Y663" s="31"/>
      <c r="Z663" s="31"/>
      <c r="AA663" s="31"/>
      <c r="AB663" s="31"/>
      <c r="AC663" s="31"/>
      <c r="AD663" s="31"/>
      <c r="AE663" s="31"/>
      <c r="AT663" s="14" t="s">
        <v>170</v>
      </c>
      <c r="AU663" s="14" t="s">
        <v>169</v>
      </c>
    </row>
    <row r="664" spans="1:65" s="2" customFormat="1" ht="16.5" customHeight="1">
      <c r="A664" s="31"/>
      <c r="B664" s="32"/>
      <c r="C664" s="215" t="s">
        <v>638</v>
      </c>
      <c r="D664" s="215" t="s">
        <v>195</v>
      </c>
      <c r="E664" s="216" t="s">
        <v>1079</v>
      </c>
      <c r="F664" s="217" t="s">
        <v>1080</v>
      </c>
      <c r="G664" s="218" t="s">
        <v>167</v>
      </c>
      <c r="H664" s="219">
        <v>13.304</v>
      </c>
      <c r="I664" s="220"/>
      <c r="J664" s="221"/>
      <c r="K664" s="222">
        <f>ROUND(P664*H664,2)</f>
        <v>0</v>
      </c>
      <c r="L664" s="221"/>
      <c r="M664" s="223"/>
      <c r="N664" s="224" t="s">
        <v>1</v>
      </c>
      <c r="O664" s="204" t="s">
        <v>37</v>
      </c>
      <c r="P664" s="205">
        <f>I664+J664</f>
        <v>0</v>
      </c>
      <c r="Q664" s="205">
        <f>ROUND(I664*H664,2)</f>
        <v>0</v>
      </c>
      <c r="R664" s="205">
        <f>ROUND(J664*H664,2)</f>
        <v>0</v>
      </c>
      <c r="S664" s="72"/>
      <c r="T664" s="206">
        <f>S664*H664</f>
        <v>0</v>
      </c>
      <c r="U664" s="206">
        <v>1.9E-2</v>
      </c>
      <c r="V664" s="206">
        <f>U664*H664</f>
        <v>0.252776</v>
      </c>
      <c r="W664" s="206">
        <v>0</v>
      </c>
      <c r="X664" s="207">
        <f>W664*H664</f>
        <v>0</v>
      </c>
      <c r="Y664" s="31"/>
      <c r="Z664" s="31"/>
      <c r="AA664" s="31"/>
      <c r="AB664" s="31"/>
      <c r="AC664" s="31"/>
      <c r="AD664" s="31"/>
      <c r="AE664" s="31"/>
      <c r="AR664" s="208" t="s">
        <v>241</v>
      </c>
      <c r="AT664" s="208" t="s">
        <v>195</v>
      </c>
      <c r="AU664" s="208" t="s">
        <v>169</v>
      </c>
      <c r="AY664" s="14" t="s">
        <v>162</v>
      </c>
      <c r="BE664" s="209">
        <f>IF(O664="základná",K664,0)</f>
        <v>0</v>
      </c>
      <c r="BF664" s="209">
        <f>IF(O664="znížená",K664,0)</f>
        <v>0</v>
      </c>
      <c r="BG664" s="209">
        <f>IF(O664="zákl. prenesená",K664,0)</f>
        <v>0</v>
      </c>
      <c r="BH664" s="209">
        <f>IF(O664="zníž. prenesená",K664,0)</f>
        <v>0</v>
      </c>
      <c r="BI664" s="209">
        <f>IF(O664="nulová",K664,0)</f>
        <v>0</v>
      </c>
      <c r="BJ664" s="14" t="s">
        <v>169</v>
      </c>
      <c r="BK664" s="209">
        <f>ROUND(P664*H664,2)</f>
        <v>0</v>
      </c>
      <c r="BL664" s="14" t="s">
        <v>193</v>
      </c>
      <c r="BM664" s="208" t="s">
        <v>1081</v>
      </c>
    </row>
    <row r="665" spans="1:65" s="2" customFormat="1">
      <c r="A665" s="31"/>
      <c r="B665" s="32"/>
      <c r="C665" s="33"/>
      <c r="D665" s="210" t="s">
        <v>170</v>
      </c>
      <c r="E665" s="33"/>
      <c r="F665" s="211" t="s">
        <v>1080</v>
      </c>
      <c r="G665" s="33"/>
      <c r="H665" s="33"/>
      <c r="I665" s="212"/>
      <c r="J665" s="212"/>
      <c r="K665" s="33"/>
      <c r="L665" s="33"/>
      <c r="M665" s="36"/>
      <c r="N665" s="213"/>
      <c r="O665" s="214"/>
      <c r="P665" s="72"/>
      <c r="Q665" s="72"/>
      <c r="R665" s="72"/>
      <c r="S665" s="72"/>
      <c r="T665" s="72"/>
      <c r="U665" s="72"/>
      <c r="V665" s="72"/>
      <c r="W665" s="72"/>
      <c r="X665" s="73"/>
      <c r="Y665" s="31"/>
      <c r="Z665" s="31"/>
      <c r="AA665" s="31"/>
      <c r="AB665" s="31"/>
      <c r="AC665" s="31"/>
      <c r="AD665" s="31"/>
      <c r="AE665" s="31"/>
      <c r="AT665" s="14" t="s">
        <v>170</v>
      </c>
      <c r="AU665" s="14" t="s">
        <v>169</v>
      </c>
    </row>
    <row r="666" spans="1:65" s="2" customFormat="1" ht="24.2" customHeight="1">
      <c r="A666" s="31"/>
      <c r="B666" s="32"/>
      <c r="C666" s="195" t="s">
        <v>1082</v>
      </c>
      <c r="D666" s="195" t="s">
        <v>164</v>
      </c>
      <c r="E666" s="196" t="s">
        <v>1083</v>
      </c>
      <c r="F666" s="197" t="s">
        <v>1084</v>
      </c>
      <c r="G666" s="198" t="s">
        <v>167</v>
      </c>
      <c r="H666" s="199">
        <v>94.21</v>
      </c>
      <c r="I666" s="200"/>
      <c r="J666" s="200"/>
      <c r="K666" s="201">
        <f>ROUND(P666*H666,2)</f>
        <v>0</v>
      </c>
      <c r="L666" s="202"/>
      <c r="M666" s="36"/>
      <c r="N666" s="203" t="s">
        <v>1</v>
      </c>
      <c r="O666" s="204" t="s">
        <v>37</v>
      </c>
      <c r="P666" s="205">
        <f>I666+J666</f>
        <v>0</v>
      </c>
      <c r="Q666" s="205">
        <f>ROUND(I666*H666,2)</f>
        <v>0</v>
      </c>
      <c r="R666" s="205">
        <f>ROUND(J666*H666,2)</f>
        <v>0</v>
      </c>
      <c r="S666" s="72"/>
      <c r="T666" s="206">
        <f>S666*H666</f>
        <v>0</v>
      </c>
      <c r="U666" s="206">
        <v>4.9100000000000003E-3</v>
      </c>
      <c r="V666" s="206">
        <f>U666*H666</f>
        <v>0.46257110000000001</v>
      </c>
      <c r="W666" s="206">
        <v>0</v>
      </c>
      <c r="X666" s="207">
        <f>W666*H666</f>
        <v>0</v>
      </c>
      <c r="Y666" s="31"/>
      <c r="Z666" s="31"/>
      <c r="AA666" s="31"/>
      <c r="AB666" s="31"/>
      <c r="AC666" s="31"/>
      <c r="AD666" s="31"/>
      <c r="AE666" s="31"/>
      <c r="AR666" s="208" t="s">
        <v>193</v>
      </c>
      <c r="AT666" s="208" t="s">
        <v>164</v>
      </c>
      <c r="AU666" s="208" t="s">
        <v>169</v>
      </c>
      <c r="AY666" s="14" t="s">
        <v>162</v>
      </c>
      <c r="BE666" s="209">
        <f>IF(O666="základná",K666,0)</f>
        <v>0</v>
      </c>
      <c r="BF666" s="209">
        <f>IF(O666="znížená",K666,0)</f>
        <v>0</v>
      </c>
      <c r="BG666" s="209">
        <f>IF(O666="zákl. prenesená",K666,0)</f>
        <v>0</v>
      </c>
      <c r="BH666" s="209">
        <f>IF(O666="zníž. prenesená",K666,0)</f>
        <v>0</v>
      </c>
      <c r="BI666" s="209">
        <f>IF(O666="nulová",K666,0)</f>
        <v>0</v>
      </c>
      <c r="BJ666" s="14" t="s">
        <v>169</v>
      </c>
      <c r="BK666" s="209">
        <f>ROUND(P666*H666,2)</f>
        <v>0</v>
      </c>
      <c r="BL666" s="14" t="s">
        <v>193</v>
      </c>
      <c r="BM666" s="208" t="s">
        <v>1085</v>
      </c>
    </row>
    <row r="667" spans="1:65" s="2" customFormat="1">
      <c r="A667" s="31"/>
      <c r="B667" s="32"/>
      <c r="C667" s="33"/>
      <c r="D667" s="210" t="s">
        <v>170</v>
      </c>
      <c r="E667" s="33"/>
      <c r="F667" s="211" t="s">
        <v>1084</v>
      </c>
      <c r="G667" s="33"/>
      <c r="H667" s="33"/>
      <c r="I667" s="212"/>
      <c r="J667" s="212"/>
      <c r="K667" s="33"/>
      <c r="L667" s="33"/>
      <c r="M667" s="36"/>
      <c r="N667" s="213"/>
      <c r="O667" s="214"/>
      <c r="P667" s="72"/>
      <c r="Q667" s="72"/>
      <c r="R667" s="72"/>
      <c r="S667" s="72"/>
      <c r="T667" s="72"/>
      <c r="U667" s="72"/>
      <c r="V667" s="72"/>
      <c r="W667" s="72"/>
      <c r="X667" s="73"/>
      <c r="Y667" s="31"/>
      <c r="Z667" s="31"/>
      <c r="AA667" s="31"/>
      <c r="AB667" s="31"/>
      <c r="AC667" s="31"/>
      <c r="AD667" s="31"/>
      <c r="AE667" s="31"/>
      <c r="AT667" s="14" t="s">
        <v>170</v>
      </c>
      <c r="AU667" s="14" t="s">
        <v>169</v>
      </c>
    </row>
    <row r="668" spans="1:65" s="2" customFormat="1" ht="16.5" customHeight="1">
      <c r="A668" s="31"/>
      <c r="B668" s="32"/>
      <c r="C668" s="215" t="s">
        <v>641</v>
      </c>
      <c r="D668" s="215" t="s">
        <v>195</v>
      </c>
      <c r="E668" s="216" t="s">
        <v>1086</v>
      </c>
      <c r="F668" s="217" t="s">
        <v>1087</v>
      </c>
      <c r="G668" s="218" t="s">
        <v>167</v>
      </c>
      <c r="H668" s="219">
        <v>98.921000000000006</v>
      </c>
      <c r="I668" s="220"/>
      <c r="J668" s="221"/>
      <c r="K668" s="222">
        <f>ROUND(P668*H668,2)</f>
        <v>0</v>
      </c>
      <c r="L668" s="221"/>
      <c r="M668" s="223"/>
      <c r="N668" s="224" t="s">
        <v>1</v>
      </c>
      <c r="O668" s="204" t="s">
        <v>37</v>
      </c>
      <c r="P668" s="205">
        <f>I668+J668</f>
        <v>0</v>
      </c>
      <c r="Q668" s="205">
        <f>ROUND(I668*H668,2)</f>
        <v>0</v>
      </c>
      <c r="R668" s="205">
        <f>ROUND(J668*H668,2)</f>
        <v>0</v>
      </c>
      <c r="S668" s="72"/>
      <c r="T668" s="206">
        <f>S668*H668</f>
        <v>0</v>
      </c>
      <c r="U668" s="206">
        <v>1.9E-2</v>
      </c>
      <c r="V668" s="206">
        <f>U668*H668</f>
        <v>1.879499</v>
      </c>
      <c r="W668" s="206">
        <v>0</v>
      </c>
      <c r="X668" s="207">
        <f>W668*H668</f>
        <v>0</v>
      </c>
      <c r="Y668" s="31"/>
      <c r="Z668" s="31"/>
      <c r="AA668" s="31"/>
      <c r="AB668" s="31"/>
      <c r="AC668" s="31"/>
      <c r="AD668" s="31"/>
      <c r="AE668" s="31"/>
      <c r="AR668" s="208" t="s">
        <v>241</v>
      </c>
      <c r="AT668" s="208" t="s">
        <v>195</v>
      </c>
      <c r="AU668" s="208" t="s">
        <v>169</v>
      </c>
      <c r="AY668" s="14" t="s">
        <v>162</v>
      </c>
      <c r="BE668" s="209">
        <f>IF(O668="základná",K668,0)</f>
        <v>0</v>
      </c>
      <c r="BF668" s="209">
        <f>IF(O668="znížená",K668,0)</f>
        <v>0</v>
      </c>
      <c r="BG668" s="209">
        <f>IF(O668="zákl. prenesená",K668,0)</f>
        <v>0</v>
      </c>
      <c r="BH668" s="209">
        <f>IF(O668="zníž. prenesená",K668,0)</f>
        <v>0</v>
      </c>
      <c r="BI668" s="209">
        <f>IF(O668="nulová",K668,0)</f>
        <v>0</v>
      </c>
      <c r="BJ668" s="14" t="s">
        <v>169</v>
      </c>
      <c r="BK668" s="209">
        <f>ROUND(P668*H668,2)</f>
        <v>0</v>
      </c>
      <c r="BL668" s="14" t="s">
        <v>193</v>
      </c>
      <c r="BM668" s="208" t="s">
        <v>1088</v>
      </c>
    </row>
    <row r="669" spans="1:65" s="2" customFormat="1">
      <c r="A669" s="31"/>
      <c r="B669" s="32"/>
      <c r="C669" s="33"/>
      <c r="D669" s="210" t="s">
        <v>170</v>
      </c>
      <c r="E669" s="33"/>
      <c r="F669" s="211" t="s">
        <v>1087</v>
      </c>
      <c r="G669" s="33"/>
      <c r="H669" s="33"/>
      <c r="I669" s="212"/>
      <c r="J669" s="212"/>
      <c r="K669" s="33"/>
      <c r="L669" s="33"/>
      <c r="M669" s="36"/>
      <c r="N669" s="213"/>
      <c r="O669" s="214"/>
      <c r="P669" s="72"/>
      <c r="Q669" s="72"/>
      <c r="R669" s="72"/>
      <c r="S669" s="72"/>
      <c r="T669" s="72"/>
      <c r="U669" s="72"/>
      <c r="V669" s="72"/>
      <c r="W669" s="72"/>
      <c r="X669" s="73"/>
      <c r="Y669" s="31"/>
      <c r="Z669" s="31"/>
      <c r="AA669" s="31"/>
      <c r="AB669" s="31"/>
      <c r="AC669" s="31"/>
      <c r="AD669" s="31"/>
      <c r="AE669" s="31"/>
      <c r="AT669" s="14" t="s">
        <v>170</v>
      </c>
      <c r="AU669" s="14" t="s">
        <v>169</v>
      </c>
    </row>
    <row r="670" spans="1:65" s="2" customFormat="1" ht="24.2" customHeight="1">
      <c r="A670" s="31"/>
      <c r="B670" s="32"/>
      <c r="C670" s="195" t="s">
        <v>1089</v>
      </c>
      <c r="D670" s="195" t="s">
        <v>164</v>
      </c>
      <c r="E670" s="196" t="s">
        <v>1090</v>
      </c>
      <c r="F670" s="197" t="s">
        <v>1091</v>
      </c>
      <c r="G670" s="198" t="s">
        <v>167</v>
      </c>
      <c r="H670" s="199">
        <v>50.82</v>
      </c>
      <c r="I670" s="200"/>
      <c r="J670" s="200"/>
      <c r="K670" s="201">
        <f>ROUND(P670*H670,2)</f>
        <v>0</v>
      </c>
      <c r="L670" s="202"/>
      <c r="M670" s="36"/>
      <c r="N670" s="203" t="s">
        <v>1</v>
      </c>
      <c r="O670" s="204" t="s">
        <v>37</v>
      </c>
      <c r="P670" s="205">
        <f>I670+J670</f>
        <v>0</v>
      </c>
      <c r="Q670" s="205">
        <f>ROUND(I670*H670,2)</f>
        <v>0</v>
      </c>
      <c r="R670" s="205">
        <f>ROUND(J670*H670,2)</f>
        <v>0</v>
      </c>
      <c r="S670" s="72"/>
      <c r="T670" s="206">
        <f>S670*H670</f>
        <v>0</v>
      </c>
      <c r="U670" s="206">
        <v>4.9100000000000003E-3</v>
      </c>
      <c r="V670" s="206">
        <f>U670*H670</f>
        <v>0.2495262</v>
      </c>
      <c r="W670" s="206">
        <v>0</v>
      </c>
      <c r="X670" s="207">
        <f>W670*H670</f>
        <v>0</v>
      </c>
      <c r="Y670" s="31"/>
      <c r="Z670" s="31"/>
      <c r="AA670" s="31"/>
      <c r="AB670" s="31"/>
      <c r="AC670" s="31"/>
      <c r="AD670" s="31"/>
      <c r="AE670" s="31"/>
      <c r="AR670" s="208" t="s">
        <v>193</v>
      </c>
      <c r="AT670" s="208" t="s">
        <v>164</v>
      </c>
      <c r="AU670" s="208" t="s">
        <v>169</v>
      </c>
      <c r="AY670" s="14" t="s">
        <v>162</v>
      </c>
      <c r="BE670" s="209">
        <f>IF(O670="základná",K670,0)</f>
        <v>0</v>
      </c>
      <c r="BF670" s="209">
        <f>IF(O670="znížená",K670,0)</f>
        <v>0</v>
      </c>
      <c r="BG670" s="209">
        <f>IF(O670="zákl. prenesená",K670,0)</f>
        <v>0</v>
      </c>
      <c r="BH670" s="209">
        <f>IF(O670="zníž. prenesená",K670,0)</f>
        <v>0</v>
      </c>
      <c r="BI670" s="209">
        <f>IF(O670="nulová",K670,0)</f>
        <v>0</v>
      </c>
      <c r="BJ670" s="14" t="s">
        <v>169</v>
      </c>
      <c r="BK670" s="209">
        <f>ROUND(P670*H670,2)</f>
        <v>0</v>
      </c>
      <c r="BL670" s="14" t="s">
        <v>193</v>
      </c>
      <c r="BM670" s="208" t="s">
        <v>1092</v>
      </c>
    </row>
    <row r="671" spans="1:65" s="2" customFormat="1" ht="19.5">
      <c r="A671" s="31"/>
      <c r="B671" s="32"/>
      <c r="C671" s="33"/>
      <c r="D671" s="210" t="s">
        <v>170</v>
      </c>
      <c r="E671" s="33"/>
      <c r="F671" s="211" t="s">
        <v>1091</v>
      </c>
      <c r="G671" s="33"/>
      <c r="H671" s="33"/>
      <c r="I671" s="212"/>
      <c r="J671" s="212"/>
      <c r="K671" s="33"/>
      <c r="L671" s="33"/>
      <c r="M671" s="36"/>
      <c r="N671" s="213"/>
      <c r="O671" s="214"/>
      <c r="P671" s="72"/>
      <c r="Q671" s="72"/>
      <c r="R671" s="72"/>
      <c r="S671" s="72"/>
      <c r="T671" s="72"/>
      <c r="U671" s="72"/>
      <c r="V671" s="72"/>
      <c r="W671" s="72"/>
      <c r="X671" s="73"/>
      <c r="Y671" s="31"/>
      <c r="Z671" s="31"/>
      <c r="AA671" s="31"/>
      <c r="AB671" s="31"/>
      <c r="AC671" s="31"/>
      <c r="AD671" s="31"/>
      <c r="AE671" s="31"/>
      <c r="AT671" s="14" t="s">
        <v>170</v>
      </c>
      <c r="AU671" s="14" t="s">
        <v>169</v>
      </c>
    </row>
    <row r="672" spans="1:65" s="2" customFormat="1" ht="21.75" customHeight="1">
      <c r="A672" s="31"/>
      <c r="B672" s="32"/>
      <c r="C672" s="215" t="s">
        <v>645</v>
      </c>
      <c r="D672" s="215" t="s">
        <v>195</v>
      </c>
      <c r="E672" s="216" t="s">
        <v>1093</v>
      </c>
      <c r="F672" s="217" t="s">
        <v>1094</v>
      </c>
      <c r="G672" s="218" t="s">
        <v>167</v>
      </c>
      <c r="H672" s="219">
        <v>53.360999999999997</v>
      </c>
      <c r="I672" s="220"/>
      <c r="J672" s="221"/>
      <c r="K672" s="222">
        <f>ROUND(P672*H672,2)</f>
        <v>0</v>
      </c>
      <c r="L672" s="221"/>
      <c r="M672" s="223"/>
      <c r="N672" s="224" t="s">
        <v>1</v>
      </c>
      <c r="O672" s="204" t="s">
        <v>37</v>
      </c>
      <c r="P672" s="205">
        <f>I672+J672</f>
        <v>0</v>
      </c>
      <c r="Q672" s="205">
        <f>ROUND(I672*H672,2)</f>
        <v>0</v>
      </c>
      <c r="R672" s="205">
        <f>ROUND(J672*H672,2)</f>
        <v>0</v>
      </c>
      <c r="S672" s="72"/>
      <c r="T672" s="206">
        <f>S672*H672</f>
        <v>0</v>
      </c>
      <c r="U672" s="206">
        <v>1.9E-2</v>
      </c>
      <c r="V672" s="206">
        <f>U672*H672</f>
        <v>1.0138589999999998</v>
      </c>
      <c r="W672" s="206">
        <v>0</v>
      </c>
      <c r="X672" s="207">
        <f>W672*H672</f>
        <v>0</v>
      </c>
      <c r="Y672" s="31"/>
      <c r="Z672" s="31"/>
      <c r="AA672" s="31"/>
      <c r="AB672" s="31"/>
      <c r="AC672" s="31"/>
      <c r="AD672" s="31"/>
      <c r="AE672" s="31"/>
      <c r="AR672" s="208" t="s">
        <v>241</v>
      </c>
      <c r="AT672" s="208" t="s">
        <v>195</v>
      </c>
      <c r="AU672" s="208" t="s">
        <v>169</v>
      </c>
      <c r="AY672" s="14" t="s">
        <v>162</v>
      </c>
      <c r="BE672" s="209">
        <f>IF(O672="základná",K672,0)</f>
        <v>0</v>
      </c>
      <c r="BF672" s="209">
        <f>IF(O672="znížená",K672,0)</f>
        <v>0</v>
      </c>
      <c r="BG672" s="209">
        <f>IF(O672="zákl. prenesená",K672,0)</f>
        <v>0</v>
      </c>
      <c r="BH672" s="209">
        <f>IF(O672="zníž. prenesená",K672,0)</f>
        <v>0</v>
      </c>
      <c r="BI672" s="209">
        <f>IF(O672="nulová",K672,0)</f>
        <v>0</v>
      </c>
      <c r="BJ672" s="14" t="s">
        <v>169</v>
      </c>
      <c r="BK672" s="209">
        <f>ROUND(P672*H672,2)</f>
        <v>0</v>
      </c>
      <c r="BL672" s="14" t="s">
        <v>193</v>
      </c>
      <c r="BM672" s="208" t="s">
        <v>1095</v>
      </c>
    </row>
    <row r="673" spans="1:65" s="2" customFormat="1">
      <c r="A673" s="31"/>
      <c r="B673" s="32"/>
      <c r="C673" s="33"/>
      <c r="D673" s="210" t="s">
        <v>170</v>
      </c>
      <c r="E673" s="33"/>
      <c r="F673" s="211" t="s">
        <v>1094</v>
      </c>
      <c r="G673" s="33"/>
      <c r="H673" s="33"/>
      <c r="I673" s="212"/>
      <c r="J673" s="212"/>
      <c r="K673" s="33"/>
      <c r="L673" s="33"/>
      <c r="M673" s="36"/>
      <c r="N673" s="213"/>
      <c r="O673" s="214"/>
      <c r="P673" s="72"/>
      <c r="Q673" s="72"/>
      <c r="R673" s="72"/>
      <c r="S673" s="72"/>
      <c r="T673" s="72"/>
      <c r="U673" s="72"/>
      <c r="V673" s="72"/>
      <c r="W673" s="72"/>
      <c r="X673" s="73"/>
      <c r="Y673" s="31"/>
      <c r="Z673" s="31"/>
      <c r="AA673" s="31"/>
      <c r="AB673" s="31"/>
      <c r="AC673" s="31"/>
      <c r="AD673" s="31"/>
      <c r="AE673" s="31"/>
      <c r="AT673" s="14" t="s">
        <v>170</v>
      </c>
      <c r="AU673" s="14" t="s">
        <v>169</v>
      </c>
    </row>
    <row r="674" spans="1:65" s="2" customFormat="1" ht="24.2" customHeight="1">
      <c r="A674" s="31"/>
      <c r="B674" s="32"/>
      <c r="C674" s="195" t="s">
        <v>1096</v>
      </c>
      <c r="D674" s="195" t="s">
        <v>164</v>
      </c>
      <c r="E674" s="196" t="s">
        <v>1097</v>
      </c>
      <c r="F674" s="197" t="s">
        <v>1098</v>
      </c>
      <c r="G674" s="198" t="s">
        <v>685</v>
      </c>
      <c r="H674" s="225"/>
      <c r="I674" s="200"/>
      <c r="J674" s="200"/>
      <c r="K674" s="201">
        <f>ROUND(P674*H674,2)</f>
        <v>0</v>
      </c>
      <c r="L674" s="202"/>
      <c r="M674" s="36"/>
      <c r="N674" s="203" t="s">
        <v>1</v>
      </c>
      <c r="O674" s="204" t="s">
        <v>37</v>
      </c>
      <c r="P674" s="205">
        <f>I674+J674</f>
        <v>0</v>
      </c>
      <c r="Q674" s="205">
        <f>ROUND(I674*H674,2)</f>
        <v>0</v>
      </c>
      <c r="R674" s="205">
        <f>ROUND(J674*H674,2)</f>
        <v>0</v>
      </c>
      <c r="S674" s="72"/>
      <c r="T674" s="206">
        <f>S674*H674</f>
        <v>0</v>
      </c>
      <c r="U674" s="206">
        <v>0</v>
      </c>
      <c r="V674" s="206">
        <f>U674*H674</f>
        <v>0</v>
      </c>
      <c r="W674" s="206">
        <v>0</v>
      </c>
      <c r="X674" s="207">
        <f>W674*H674</f>
        <v>0</v>
      </c>
      <c r="Y674" s="31"/>
      <c r="Z674" s="31"/>
      <c r="AA674" s="31"/>
      <c r="AB674" s="31"/>
      <c r="AC674" s="31"/>
      <c r="AD674" s="31"/>
      <c r="AE674" s="31"/>
      <c r="AR674" s="208" t="s">
        <v>193</v>
      </c>
      <c r="AT674" s="208" t="s">
        <v>164</v>
      </c>
      <c r="AU674" s="208" t="s">
        <v>169</v>
      </c>
      <c r="AY674" s="14" t="s">
        <v>162</v>
      </c>
      <c r="BE674" s="209">
        <f>IF(O674="základná",K674,0)</f>
        <v>0</v>
      </c>
      <c r="BF674" s="209">
        <f>IF(O674="znížená",K674,0)</f>
        <v>0</v>
      </c>
      <c r="BG674" s="209">
        <f>IF(O674="zákl. prenesená",K674,0)</f>
        <v>0</v>
      </c>
      <c r="BH674" s="209">
        <f>IF(O674="zníž. prenesená",K674,0)</f>
        <v>0</v>
      </c>
      <c r="BI674" s="209">
        <f>IF(O674="nulová",K674,0)</f>
        <v>0</v>
      </c>
      <c r="BJ674" s="14" t="s">
        <v>169</v>
      </c>
      <c r="BK674" s="209">
        <f>ROUND(P674*H674,2)</f>
        <v>0</v>
      </c>
      <c r="BL674" s="14" t="s">
        <v>193</v>
      </c>
      <c r="BM674" s="208" t="s">
        <v>1099</v>
      </c>
    </row>
    <row r="675" spans="1:65" s="2" customFormat="1">
      <c r="A675" s="31"/>
      <c r="B675" s="32"/>
      <c r="C675" s="33"/>
      <c r="D675" s="210" t="s">
        <v>170</v>
      </c>
      <c r="E675" s="33"/>
      <c r="F675" s="211" t="s">
        <v>1098</v>
      </c>
      <c r="G675" s="33"/>
      <c r="H675" s="33"/>
      <c r="I675" s="212"/>
      <c r="J675" s="212"/>
      <c r="K675" s="33"/>
      <c r="L675" s="33"/>
      <c r="M675" s="36"/>
      <c r="N675" s="213"/>
      <c r="O675" s="214"/>
      <c r="P675" s="72"/>
      <c r="Q675" s="72"/>
      <c r="R675" s="72"/>
      <c r="S675" s="72"/>
      <c r="T675" s="72"/>
      <c r="U675" s="72"/>
      <c r="V675" s="72"/>
      <c r="W675" s="72"/>
      <c r="X675" s="73"/>
      <c r="Y675" s="31"/>
      <c r="Z675" s="31"/>
      <c r="AA675" s="31"/>
      <c r="AB675" s="31"/>
      <c r="AC675" s="31"/>
      <c r="AD675" s="31"/>
      <c r="AE675" s="31"/>
      <c r="AT675" s="14" t="s">
        <v>170</v>
      </c>
      <c r="AU675" s="14" t="s">
        <v>169</v>
      </c>
    </row>
    <row r="676" spans="1:65" s="12" customFormat="1" ht="22.9" customHeight="1">
      <c r="B676" s="178"/>
      <c r="C676" s="179"/>
      <c r="D676" s="180" t="s">
        <v>72</v>
      </c>
      <c r="E676" s="193" t="s">
        <v>1100</v>
      </c>
      <c r="F676" s="193" t="s">
        <v>1101</v>
      </c>
      <c r="G676" s="179"/>
      <c r="H676" s="179"/>
      <c r="I676" s="182"/>
      <c r="J676" s="182"/>
      <c r="K676" s="194">
        <f>BK676</f>
        <v>0</v>
      </c>
      <c r="L676" s="179"/>
      <c r="M676" s="184"/>
      <c r="N676" s="185"/>
      <c r="O676" s="186"/>
      <c r="P676" s="186"/>
      <c r="Q676" s="187">
        <f>SUM(Q677:Q688)</f>
        <v>0</v>
      </c>
      <c r="R676" s="187">
        <f>SUM(R677:R688)</f>
        <v>0</v>
      </c>
      <c r="S676" s="186"/>
      <c r="T676" s="188">
        <f>SUM(T677:T688)</f>
        <v>0</v>
      </c>
      <c r="U676" s="186"/>
      <c r="V676" s="188">
        <f>SUM(V677:V688)</f>
        <v>0.11106440000000001</v>
      </c>
      <c r="W676" s="186"/>
      <c r="X676" s="189">
        <f>SUM(X677:X688)</f>
        <v>0.13800000000000001</v>
      </c>
      <c r="AR676" s="190" t="s">
        <v>169</v>
      </c>
      <c r="AT676" s="191" t="s">
        <v>72</v>
      </c>
      <c r="AU676" s="191" t="s">
        <v>81</v>
      </c>
      <c r="AY676" s="190" t="s">
        <v>162</v>
      </c>
      <c r="BK676" s="192">
        <f>SUM(BK677:BK688)</f>
        <v>0</v>
      </c>
    </row>
    <row r="677" spans="1:65" s="2" customFormat="1" ht="24.2" customHeight="1">
      <c r="A677" s="31"/>
      <c r="B677" s="32"/>
      <c r="C677" s="195" t="s">
        <v>648</v>
      </c>
      <c r="D677" s="195" t="s">
        <v>164</v>
      </c>
      <c r="E677" s="196" t="s">
        <v>1102</v>
      </c>
      <c r="F677" s="197" t="s">
        <v>1103</v>
      </c>
      <c r="G677" s="198" t="s">
        <v>232</v>
      </c>
      <c r="H677" s="199">
        <v>230.08</v>
      </c>
      <c r="I677" s="200"/>
      <c r="J677" s="200"/>
      <c r="K677" s="201">
        <f>ROUND(P677*H677,2)</f>
        <v>0</v>
      </c>
      <c r="L677" s="202"/>
      <c r="M677" s="36"/>
      <c r="N677" s="203" t="s">
        <v>1</v>
      </c>
      <c r="O677" s="204" t="s">
        <v>37</v>
      </c>
      <c r="P677" s="205">
        <f>I677+J677</f>
        <v>0</v>
      </c>
      <c r="Q677" s="205">
        <f>ROUND(I677*H677,2)</f>
        <v>0</v>
      </c>
      <c r="R677" s="205">
        <f>ROUND(J677*H677,2)</f>
        <v>0</v>
      </c>
      <c r="S677" s="72"/>
      <c r="T677" s="206">
        <f>S677*H677</f>
        <v>0</v>
      </c>
      <c r="U677" s="206">
        <v>2.0000000000000002E-5</v>
      </c>
      <c r="V677" s="206">
        <f>U677*H677</f>
        <v>4.6016000000000008E-3</v>
      </c>
      <c r="W677" s="206">
        <v>0</v>
      </c>
      <c r="X677" s="207">
        <f>W677*H677</f>
        <v>0</v>
      </c>
      <c r="Y677" s="31"/>
      <c r="Z677" s="31"/>
      <c r="AA677" s="31"/>
      <c r="AB677" s="31"/>
      <c r="AC677" s="31"/>
      <c r="AD677" s="31"/>
      <c r="AE677" s="31"/>
      <c r="AR677" s="208" t="s">
        <v>193</v>
      </c>
      <c r="AT677" s="208" t="s">
        <v>164</v>
      </c>
      <c r="AU677" s="208" t="s">
        <v>169</v>
      </c>
      <c r="AY677" s="14" t="s">
        <v>162</v>
      </c>
      <c r="BE677" s="209">
        <f>IF(O677="základná",K677,0)</f>
        <v>0</v>
      </c>
      <c r="BF677" s="209">
        <f>IF(O677="znížená",K677,0)</f>
        <v>0</v>
      </c>
      <c r="BG677" s="209">
        <f>IF(O677="zákl. prenesená",K677,0)</f>
        <v>0</v>
      </c>
      <c r="BH677" s="209">
        <f>IF(O677="zníž. prenesená",K677,0)</f>
        <v>0</v>
      </c>
      <c r="BI677" s="209">
        <f>IF(O677="nulová",K677,0)</f>
        <v>0</v>
      </c>
      <c r="BJ677" s="14" t="s">
        <v>169</v>
      </c>
      <c r="BK677" s="209">
        <f>ROUND(P677*H677,2)</f>
        <v>0</v>
      </c>
      <c r="BL677" s="14" t="s">
        <v>193</v>
      </c>
      <c r="BM677" s="208" t="s">
        <v>1104</v>
      </c>
    </row>
    <row r="678" spans="1:65" s="2" customFormat="1">
      <c r="A678" s="31"/>
      <c r="B678" s="32"/>
      <c r="C678" s="33"/>
      <c r="D678" s="210" t="s">
        <v>170</v>
      </c>
      <c r="E678" s="33"/>
      <c r="F678" s="211" t="s">
        <v>1103</v>
      </c>
      <c r="G678" s="33"/>
      <c r="H678" s="33"/>
      <c r="I678" s="212"/>
      <c r="J678" s="212"/>
      <c r="K678" s="33"/>
      <c r="L678" s="33"/>
      <c r="M678" s="36"/>
      <c r="N678" s="213"/>
      <c r="O678" s="214"/>
      <c r="P678" s="72"/>
      <c r="Q678" s="72"/>
      <c r="R678" s="72"/>
      <c r="S678" s="72"/>
      <c r="T678" s="72"/>
      <c r="U678" s="72"/>
      <c r="V678" s="72"/>
      <c r="W678" s="72"/>
      <c r="X678" s="73"/>
      <c r="Y678" s="31"/>
      <c r="Z678" s="31"/>
      <c r="AA678" s="31"/>
      <c r="AB678" s="31"/>
      <c r="AC678" s="31"/>
      <c r="AD678" s="31"/>
      <c r="AE678" s="31"/>
      <c r="AT678" s="14" t="s">
        <v>170</v>
      </c>
      <c r="AU678" s="14" t="s">
        <v>169</v>
      </c>
    </row>
    <row r="679" spans="1:65" s="2" customFormat="1" ht="16.5" customHeight="1">
      <c r="A679" s="31"/>
      <c r="B679" s="32"/>
      <c r="C679" s="215" t="s">
        <v>1105</v>
      </c>
      <c r="D679" s="215" t="s">
        <v>195</v>
      </c>
      <c r="E679" s="216" t="s">
        <v>1106</v>
      </c>
      <c r="F679" s="217" t="s">
        <v>1107</v>
      </c>
      <c r="G679" s="218" t="s">
        <v>232</v>
      </c>
      <c r="H679" s="219">
        <v>241.584</v>
      </c>
      <c r="I679" s="220"/>
      <c r="J679" s="221"/>
      <c r="K679" s="222">
        <f>ROUND(P679*H679,2)</f>
        <v>0</v>
      </c>
      <c r="L679" s="221"/>
      <c r="M679" s="223"/>
      <c r="N679" s="224" t="s">
        <v>1</v>
      </c>
      <c r="O679" s="204" t="s">
        <v>37</v>
      </c>
      <c r="P679" s="205">
        <f>I679+J679</f>
        <v>0</v>
      </c>
      <c r="Q679" s="205">
        <f>ROUND(I679*H679,2)</f>
        <v>0</v>
      </c>
      <c r="R679" s="205">
        <f>ROUND(J679*H679,2)</f>
        <v>0</v>
      </c>
      <c r="S679" s="72"/>
      <c r="T679" s="206">
        <f>S679*H679</f>
        <v>0</v>
      </c>
      <c r="U679" s="206">
        <v>0</v>
      </c>
      <c r="V679" s="206">
        <f>U679*H679</f>
        <v>0</v>
      </c>
      <c r="W679" s="206">
        <v>0</v>
      </c>
      <c r="X679" s="207">
        <f>W679*H679</f>
        <v>0</v>
      </c>
      <c r="Y679" s="31"/>
      <c r="Z679" s="31"/>
      <c r="AA679" s="31"/>
      <c r="AB679" s="31"/>
      <c r="AC679" s="31"/>
      <c r="AD679" s="31"/>
      <c r="AE679" s="31"/>
      <c r="AR679" s="208" t="s">
        <v>241</v>
      </c>
      <c r="AT679" s="208" t="s">
        <v>195</v>
      </c>
      <c r="AU679" s="208" t="s">
        <v>169</v>
      </c>
      <c r="AY679" s="14" t="s">
        <v>162</v>
      </c>
      <c r="BE679" s="209">
        <f>IF(O679="základná",K679,0)</f>
        <v>0</v>
      </c>
      <c r="BF679" s="209">
        <f>IF(O679="znížená",K679,0)</f>
        <v>0</v>
      </c>
      <c r="BG679" s="209">
        <f>IF(O679="zákl. prenesená",K679,0)</f>
        <v>0</v>
      </c>
      <c r="BH679" s="209">
        <f>IF(O679="zníž. prenesená",K679,0)</f>
        <v>0</v>
      </c>
      <c r="BI679" s="209">
        <f>IF(O679="nulová",K679,0)</f>
        <v>0</v>
      </c>
      <c r="BJ679" s="14" t="s">
        <v>169</v>
      </c>
      <c r="BK679" s="209">
        <f>ROUND(P679*H679,2)</f>
        <v>0</v>
      </c>
      <c r="BL679" s="14" t="s">
        <v>193</v>
      </c>
      <c r="BM679" s="208" t="s">
        <v>1108</v>
      </c>
    </row>
    <row r="680" spans="1:65" s="2" customFormat="1">
      <c r="A680" s="31"/>
      <c r="B680" s="32"/>
      <c r="C680" s="33"/>
      <c r="D680" s="210" t="s">
        <v>170</v>
      </c>
      <c r="E680" s="33"/>
      <c r="F680" s="211" t="s">
        <v>1107</v>
      </c>
      <c r="G680" s="33"/>
      <c r="H680" s="33"/>
      <c r="I680" s="212"/>
      <c r="J680" s="212"/>
      <c r="K680" s="33"/>
      <c r="L680" s="33"/>
      <c r="M680" s="36"/>
      <c r="N680" s="213"/>
      <c r="O680" s="214"/>
      <c r="P680" s="72"/>
      <c r="Q680" s="72"/>
      <c r="R680" s="72"/>
      <c r="S680" s="72"/>
      <c r="T680" s="72"/>
      <c r="U680" s="72"/>
      <c r="V680" s="72"/>
      <c r="W680" s="72"/>
      <c r="X680" s="73"/>
      <c r="Y680" s="31"/>
      <c r="Z680" s="31"/>
      <c r="AA680" s="31"/>
      <c r="AB680" s="31"/>
      <c r="AC680" s="31"/>
      <c r="AD680" s="31"/>
      <c r="AE680" s="31"/>
      <c r="AT680" s="14" t="s">
        <v>170</v>
      </c>
      <c r="AU680" s="14" t="s">
        <v>169</v>
      </c>
    </row>
    <row r="681" spans="1:65" s="2" customFormat="1" ht="16.5" customHeight="1">
      <c r="A681" s="31"/>
      <c r="B681" s="32"/>
      <c r="C681" s="195" t="s">
        <v>656</v>
      </c>
      <c r="D681" s="195" t="s">
        <v>164</v>
      </c>
      <c r="E681" s="196" t="s">
        <v>1109</v>
      </c>
      <c r="F681" s="197" t="s">
        <v>1110</v>
      </c>
      <c r="G681" s="198" t="s">
        <v>167</v>
      </c>
      <c r="H681" s="199">
        <v>295.73</v>
      </c>
      <c r="I681" s="200"/>
      <c r="J681" s="200"/>
      <c r="K681" s="201">
        <f>ROUND(P681*H681,2)</f>
        <v>0</v>
      </c>
      <c r="L681" s="202"/>
      <c r="M681" s="36"/>
      <c r="N681" s="203" t="s">
        <v>1</v>
      </c>
      <c r="O681" s="204" t="s">
        <v>37</v>
      </c>
      <c r="P681" s="205">
        <f>I681+J681</f>
        <v>0</v>
      </c>
      <c r="Q681" s="205">
        <f>ROUND(I681*H681,2)</f>
        <v>0</v>
      </c>
      <c r="R681" s="205">
        <f>ROUND(J681*H681,2)</f>
        <v>0</v>
      </c>
      <c r="S681" s="72"/>
      <c r="T681" s="206">
        <f>S681*H681</f>
        <v>0</v>
      </c>
      <c r="U681" s="206">
        <v>3.6000000000000002E-4</v>
      </c>
      <c r="V681" s="206">
        <f>U681*H681</f>
        <v>0.10646280000000001</v>
      </c>
      <c r="W681" s="206">
        <v>0</v>
      </c>
      <c r="X681" s="207">
        <f>W681*H681</f>
        <v>0</v>
      </c>
      <c r="Y681" s="31"/>
      <c r="Z681" s="31"/>
      <c r="AA681" s="31"/>
      <c r="AB681" s="31"/>
      <c r="AC681" s="31"/>
      <c r="AD681" s="31"/>
      <c r="AE681" s="31"/>
      <c r="AR681" s="208" t="s">
        <v>193</v>
      </c>
      <c r="AT681" s="208" t="s">
        <v>164</v>
      </c>
      <c r="AU681" s="208" t="s">
        <v>169</v>
      </c>
      <c r="AY681" s="14" t="s">
        <v>162</v>
      </c>
      <c r="BE681" s="209">
        <f>IF(O681="základná",K681,0)</f>
        <v>0</v>
      </c>
      <c r="BF681" s="209">
        <f>IF(O681="znížená",K681,0)</f>
        <v>0</v>
      </c>
      <c r="BG681" s="209">
        <f>IF(O681="zákl. prenesená",K681,0)</f>
        <v>0</v>
      </c>
      <c r="BH681" s="209">
        <f>IF(O681="zníž. prenesená",K681,0)</f>
        <v>0</v>
      </c>
      <c r="BI681" s="209">
        <f>IF(O681="nulová",K681,0)</f>
        <v>0</v>
      </c>
      <c r="BJ681" s="14" t="s">
        <v>169</v>
      </c>
      <c r="BK681" s="209">
        <f>ROUND(P681*H681,2)</f>
        <v>0</v>
      </c>
      <c r="BL681" s="14" t="s">
        <v>193</v>
      </c>
      <c r="BM681" s="208" t="s">
        <v>1111</v>
      </c>
    </row>
    <row r="682" spans="1:65" s="2" customFormat="1">
      <c r="A682" s="31"/>
      <c r="B682" s="32"/>
      <c r="C682" s="33"/>
      <c r="D682" s="210" t="s">
        <v>170</v>
      </c>
      <c r="E682" s="33"/>
      <c r="F682" s="211" t="s">
        <v>1110</v>
      </c>
      <c r="G682" s="33"/>
      <c r="H682" s="33"/>
      <c r="I682" s="212"/>
      <c r="J682" s="212"/>
      <c r="K682" s="33"/>
      <c r="L682" s="33"/>
      <c r="M682" s="36"/>
      <c r="N682" s="213"/>
      <c r="O682" s="214"/>
      <c r="P682" s="72"/>
      <c r="Q682" s="72"/>
      <c r="R682" s="72"/>
      <c r="S682" s="72"/>
      <c r="T682" s="72"/>
      <c r="U682" s="72"/>
      <c r="V682" s="72"/>
      <c r="W682" s="72"/>
      <c r="X682" s="73"/>
      <c r="Y682" s="31"/>
      <c r="Z682" s="31"/>
      <c r="AA682" s="31"/>
      <c r="AB682" s="31"/>
      <c r="AC682" s="31"/>
      <c r="AD682" s="31"/>
      <c r="AE682" s="31"/>
      <c r="AT682" s="14" t="s">
        <v>170</v>
      </c>
      <c r="AU682" s="14" t="s">
        <v>169</v>
      </c>
    </row>
    <row r="683" spans="1:65" s="2" customFormat="1" ht="16.5" customHeight="1">
      <c r="A683" s="31"/>
      <c r="B683" s="32"/>
      <c r="C683" s="215" t="s">
        <v>1112</v>
      </c>
      <c r="D683" s="215" t="s">
        <v>195</v>
      </c>
      <c r="E683" s="216" t="s">
        <v>1113</v>
      </c>
      <c r="F683" s="217" t="s">
        <v>1114</v>
      </c>
      <c r="G683" s="218" t="s">
        <v>167</v>
      </c>
      <c r="H683" s="219">
        <v>304.60199999999998</v>
      </c>
      <c r="I683" s="220"/>
      <c r="J683" s="221"/>
      <c r="K683" s="222">
        <f>ROUND(P683*H683,2)</f>
        <v>0</v>
      </c>
      <c r="L683" s="221"/>
      <c r="M683" s="223"/>
      <c r="N683" s="224" t="s">
        <v>1</v>
      </c>
      <c r="O683" s="204" t="s">
        <v>37</v>
      </c>
      <c r="P683" s="205">
        <f>I683+J683</f>
        <v>0</v>
      </c>
      <c r="Q683" s="205">
        <f>ROUND(I683*H683,2)</f>
        <v>0</v>
      </c>
      <c r="R683" s="205">
        <f>ROUND(J683*H683,2)</f>
        <v>0</v>
      </c>
      <c r="S683" s="72"/>
      <c r="T683" s="206">
        <f>S683*H683</f>
        <v>0</v>
      </c>
      <c r="U683" s="206">
        <v>0</v>
      </c>
      <c r="V683" s="206">
        <f>U683*H683</f>
        <v>0</v>
      </c>
      <c r="W683" s="206">
        <v>0</v>
      </c>
      <c r="X683" s="207">
        <f>W683*H683</f>
        <v>0</v>
      </c>
      <c r="Y683" s="31"/>
      <c r="Z683" s="31"/>
      <c r="AA683" s="31"/>
      <c r="AB683" s="31"/>
      <c r="AC683" s="31"/>
      <c r="AD683" s="31"/>
      <c r="AE683" s="31"/>
      <c r="AR683" s="208" t="s">
        <v>241</v>
      </c>
      <c r="AT683" s="208" t="s">
        <v>195</v>
      </c>
      <c r="AU683" s="208" t="s">
        <v>169</v>
      </c>
      <c r="AY683" s="14" t="s">
        <v>162</v>
      </c>
      <c r="BE683" s="209">
        <f>IF(O683="základná",K683,0)</f>
        <v>0</v>
      </c>
      <c r="BF683" s="209">
        <f>IF(O683="znížená",K683,0)</f>
        <v>0</v>
      </c>
      <c r="BG683" s="209">
        <f>IF(O683="zákl. prenesená",K683,0)</f>
        <v>0</v>
      </c>
      <c r="BH683" s="209">
        <f>IF(O683="zníž. prenesená",K683,0)</f>
        <v>0</v>
      </c>
      <c r="BI683" s="209">
        <f>IF(O683="nulová",K683,0)</f>
        <v>0</v>
      </c>
      <c r="BJ683" s="14" t="s">
        <v>169</v>
      </c>
      <c r="BK683" s="209">
        <f>ROUND(P683*H683,2)</f>
        <v>0</v>
      </c>
      <c r="BL683" s="14" t="s">
        <v>193</v>
      </c>
      <c r="BM683" s="208" t="s">
        <v>1115</v>
      </c>
    </row>
    <row r="684" spans="1:65" s="2" customFormat="1">
      <c r="A684" s="31"/>
      <c r="B684" s="32"/>
      <c r="C684" s="33"/>
      <c r="D684" s="210" t="s">
        <v>170</v>
      </c>
      <c r="E684" s="33"/>
      <c r="F684" s="211" t="s">
        <v>1114</v>
      </c>
      <c r="G684" s="33"/>
      <c r="H684" s="33"/>
      <c r="I684" s="212"/>
      <c r="J684" s="212"/>
      <c r="K684" s="33"/>
      <c r="L684" s="33"/>
      <c r="M684" s="36"/>
      <c r="N684" s="213"/>
      <c r="O684" s="214"/>
      <c r="P684" s="72"/>
      <c r="Q684" s="72"/>
      <c r="R684" s="72"/>
      <c r="S684" s="72"/>
      <c r="T684" s="72"/>
      <c r="U684" s="72"/>
      <c r="V684" s="72"/>
      <c r="W684" s="72"/>
      <c r="X684" s="73"/>
      <c r="Y684" s="31"/>
      <c r="Z684" s="31"/>
      <c r="AA684" s="31"/>
      <c r="AB684" s="31"/>
      <c r="AC684" s="31"/>
      <c r="AD684" s="31"/>
      <c r="AE684" s="31"/>
      <c r="AT684" s="14" t="s">
        <v>170</v>
      </c>
      <c r="AU684" s="14" t="s">
        <v>169</v>
      </c>
    </row>
    <row r="685" spans="1:65" s="2" customFormat="1" ht="16.5" customHeight="1">
      <c r="A685" s="31"/>
      <c r="B685" s="32"/>
      <c r="C685" s="195" t="s">
        <v>660</v>
      </c>
      <c r="D685" s="195" t="s">
        <v>164</v>
      </c>
      <c r="E685" s="196" t="s">
        <v>1116</v>
      </c>
      <c r="F685" s="197" t="s">
        <v>1117</v>
      </c>
      <c r="G685" s="198" t="s">
        <v>167</v>
      </c>
      <c r="H685" s="199">
        <v>138</v>
      </c>
      <c r="I685" s="200"/>
      <c r="J685" s="200"/>
      <c r="K685" s="201">
        <f>ROUND(P685*H685,2)</f>
        <v>0</v>
      </c>
      <c r="L685" s="202"/>
      <c r="M685" s="36"/>
      <c r="N685" s="203" t="s">
        <v>1</v>
      </c>
      <c r="O685" s="204" t="s">
        <v>37</v>
      </c>
      <c r="P685" s="205">
        <f>I685+J685</f>
        <v>0</v>
      </c>
      <c r="Q685" s="205">
        <f>ROUND(I685*H685,2)</f>
        <v>0</v>
      </c>
      <c r="R685" s="205">
        <f>ROUND(J685*H685,2)</f>
        <v>0</v>
      </c>
      <c r="S685" s="72"/>
      <c r="T685" s="206">
        <f>S685*H685</f>
        <v>0</v>
      </c>
      <c r="U685" s="206">
        <v>0</v>
      </c>
      <c r="V685" s="206">
        <f>U685*H685</f>
        <v>0</v>
      </c>
      <c r="W685" s="206">
        <v>1E-3</v>
      </c>
      <c r="X685" s="207">
        <f>W685*H685</f>
        <v>0.13800000000000001</v>
      </c>
      <c r="Y685" s="31"/>
      <c r="Z685" s="31"/>
      <c r="AA685" s="31"/>
      <c r="AB685" s="31"/>
      <c r="AC685" s="31"/>
      <c r="AD685" s="31"/>
      <c r="AE685" s="31"/>
      <c r="AR685" s="208" t="s">
        <v>193</v>
      </c>
      <c r="AT685" s="208" t="s">
        <v>164</v>
      </c>
      <c r="AU685" s="208" t="s">
        <v>169</v>
      </c>
      <c r="AY685" s="14" t="s">
        <v>162</v>
      </c>
      <c r="BE685" s="209">
        <f>IF(O685="základná",K685,0)</f>
        <v>0</v>
      </c>
      <c r="BF685" s="209">
        <f>IF(O685="znížená",K685,0)</f>
        <v>0</v>
      </c>
      <c r="BG685" s="209">
        <f>IF(O685="zákl. prenesená",K685,0)</f>
        <v>0</v>
      </c>
      <c r="BH685" s="209">
        <f>IF(O685="zníž. prenesená",K685,0)</f>
        <v>0</v>
      </c>
      <c r="BI685" s="209">
        <f>IF(O685="nulová",K685,0)</f>
        <v>0</v>
      </c>
      <c r="BJ685" s="14" t="s">
        <v>169</v>
      </c>
      <c r="BK685" s="209">
        <f>ROUND(P685*H685,2)</f>
        <v>0</v>
      </c>
      <c r="BL685" s="14" t="s">
        <v>193</v>
      </c>
      <c r="BM685" s="208" t="s">
        <v>1118</v>
      </c>
    </row>
    <row r="686" spans="1:65" s="2" customFormat="1">
      <c r="A686" s="31"/>
      <c r="B686" s="32"/>
      <c r="C686" s="33"/>
      <c r="D686" s="210" t="s">
        <v>170</v>
      </c>
      <c r="E686" s="33"/>
      <c r="F686" s="211" t="s">
        <v>1117</v>
      </c>
      <c r="G686" s="33"/>
      <c r="H686" s="33"/>
      <c r="I686" s="212"/>
      <c r="J686" s="212"/>
      <c r="K686" s="33"/>
      <c r="L686" s="33"/>
      <c r="M686" s="36"/>
      <c r="N686" s="213"/>
      <c r="O686" s="214"/>
      <c r="P686" s="72"/>
      <c r="Q686" s="72"/>
      <c r="R686" s="72"/>
      <c r="S686" s="72"/>
      <c r="T686" s="72"/>
      <c r="U686" s="72"/>
      <c r="V686" s="72"/>
      <c r="W686" s="72"/>
      <c r="X686" s="73"/>
      <c r="Y686" s="31"/>
      <c r="Z686" s="31"/>
      <c r="AA686" s="31"/>
      <c r="AB686" s="31"/>
      <c r="AC686" s="31"/>
      <c r="AD686" s="31"/>
      <c r="AE686" s="31"/>
      <c r="AT686" s="14" t="s">
        <v>170</v>
      </c>
      <c r="AU686" s="14" t="s">
        <v>169</v>
      </c>
    </row>
    <row r="687" spans="1:65" s="2" customFormat="1" ht="24.2" customHeight="1">
      <c r="A687" s="31"/>
      <c r="B687" s="32"/>
      <c r="C687" s="195" t="s">
        <v>1119</v>
      </c>
      <c r="D687" s="195" t="s">
        <v>164</v>
      </c>
      <c r="E687" s="196" t="s">
        <v>1120</v>
      </c>
      <c r="F687" s="197" t="s">
        <v>1121</v>
      </c>
      <c r="G687" s="198" t="s">
        <v>685</v>
      </c>
      <c r="H687" s="225"/>
      <c r="I687" s="200"/>
      <c r="J687" s="200"/>
      <c r="K687" s="201">
        <f>ROUND(P687*H687,2)</f>
        <v>0</v>
      </c>
      <c r="L687" s="202"/>
      <c r="M687" s="36"/>
      <c r="N687" s="203" t="s">
        <v>1</v>
      </c>
      <c r="O687" s="204" t="s">
        <v>37</v>
      </c>
      <c r="P687" s="205">
        <f>I687+J687</f>
        <v>0</v>
      </c>
      <c r="Q687" s="205">
        <f>ROUND(I687*H687,2)</f>
        <v>0</v>
      </c>
      <c r="R687" s="205">
        <f>ROUND(J687*H687,2)</f>
        <v>0</v>
      </c>
      <c r="S687" s="72"/>
      <c r="T687" s="206">
        <f>S687*H687</f>
        <v>0</v>
      </c>
      <c r="U687" s="206">
        <v>0</v>
      </c>
      <c r="V687" s="206">
        <f>U687*H687</f>
        <v>0</v>
      </c>
      <c r="W687" s="206">
        <v>0</v>
      </c>
      <c r="X687" s="207">
        <f>W687*H687</f>
        <v>0</v>
      </c>
      <c r="Y687" s="31"/>
      <c r="Z687" s="31"/>
      <c r="AA687" s="31"/>
      <c r="AB687" s="31"/>
      <c r="AC687" s="31"/>
      <c r="AD687" s="31"/>
      <c r="AE687" s="31"/>
      <c r="AR687" s="208" t="s">
        <v>193</v>
      </c>
      <c r="AT687" s="208" t="s">
        <v>164</v>
      </c>
      <c r="AU687" s="208" t="s">
        <v>169</v>
      </c>
      <c r="AY687" s="14" t="s">
        <v>162</v>
      </c>
      <c r="BE687" s="209">
        <f>IF(O687="základná",K687,0)</f>
        <v>0</v>
      </c>
      <c r="BF687" s="209">
        <f>IF(O687="znížená",K687,0)</f>
        <v>0</v>
      </c>
      <c r="BG687" s="209">
        <f>IF(O687="zákl. prenesená",K687,0)</f>
        <v>0</v>
      </c>
      <c r="BH687" s="209">
        <f>IF(O687="zníž. prenesená",K687,0)</f>
        <v>0</v>
      </c>
      <c r="BI687" s="209">
        <f>IF(O687="nulová",K687,0)</f>
        <v>0</v>
      </c>
      <c r="BJ687" s="14" t="s">
        <v>169</v>
      </c>
      <c r="BK687" s="209">
        <f>ROUND(P687*H687,2)</f>
        <v>0</v>
      </c>
      <c r="BL687" s="14" t="s">
        <v>193</v>
      </c>
      <c r="BM687" s="208" t="s">
        <v>1122</v>
      </c>
    </row>
    <row r="688" spans="1:65" s="2" customFormat="1">
      <c r="A688" s="31"/>
      <c r="B688" s="32"/>
      <c r="C688" s="33"/>
      <c r="D688" s="210" t="s">
        <v>170</v>
      </c>
      <c r="E688" s="33"/>
      <c r="F688" s="211" t="s">
        <v>1121</v>
      </c>
      <c r="G688" s="33"/>
      <c r="H688" s="33"/>
      <c r="I688" s="212"/>
      <c r="J688" s="212"/>
      <c r="K688" s="33"/>
      <c r="L688" s="33"/>
      <c r="M688" s="36"/>
      <c r="N688" s="213"/>
      <c r="O688" s="214"/>
      <c r="P688" s="72"/>
      <c r="Q688" s="72"/>
      <c r="R688" s="72"/>
      <c r="S688" s="72"/>
      <c r="T688" s="72"/>
      <c r="U688" s="72"/>
      <c r="V688" s="72"/>
      <c r="W688" s="72"/>
      <c r="X688" s="73"/>
      <c r="Y688" s="31"/>
      <c r="Z688" s="31"/>
      <c r="AA688" s="31"/>
      <c r="AB688" s="31"/>
      <c r="AC688" s="31"/>
      <c r="AD688" s="31"/>
      <c r="AE688" s="31"/>
      <c r="AT688" s="14" t="s">
        <v>170</v>
      </c>
      <c r="AU688" s="14" t="s">
        <v>169</v>
      </c>
    </row>
    <row r="689" spans="1:65" s="12" customFormat="1" ht="22.9" customHeight="1">
      <c r="B689" s="178"/>
      <c r="C689" s="179"/>
      <c r="D689" s="180" t="s">
        <v>72</v>
      </c>
      <c r="E689" s="193" t="s">
        <v>1123</v>
      </c>
      <c r="F689" s="193" t="s">
        <v>1124</v>
      </c>
      <c r="G689" s="179"/>
      <c r="H689" s="179"/>
      <c r="I689" s="182"/>
      <c r="J689" s="182"/>
      <c r="K689" s="194">
        <f>BK689</f>
        <v>0</v>
      </c>
      <c r="L689" s="179"/>
      <c r="M689" s="184"/>
      <c r="N689" s="185"/>
      <c r="O689" s="186"/>
      <c r="P689" s="186"/>
      <c r="Q689" s="187">
        <f>SUM(Q690:Q695)</f>
        <v>0</v>
      </c>
      <c r="R689" s="187">
        <f>SUM(R690:R695)</f>
        <v>0</v>
      </c>
      <c r="S689" s="186"/>
      <c r="T689" s="188">
        <f>SUM(T690:T695)</f>
        <v>0</v>
      </c>
      <c r="U689" s="186"/>
      <c r="V689" s="188">
        <f>SUM(V690:V695)</f>
        <v>3.97908924</v>
      </c>
      <c r="W689" s="186"/>
      <c r="X689" s="189">
        <f>SUM(X690:X695)</f>
        <v>0</v>
      </c>
      <c r="AR689" s="190" t="s">
        <v>169</v>
      </c>
      <c r="AT689" s="191" t="s">
        <v>72</v>
      </c>
      <c r="AU689" s="191" t="s">
        <v>81</v>
      </c>
      <c r="AY689" s="190" t="s">
        <v>162</v>
      </c>
      <c r="BK689" s="192">
        <f>SUM(BK690:BK695)</f>
        <v>0</v>
      </c>
    </row>
    <row r="690" spans="1:65" s="2" customFormat="1" ht="24.2" customHeight="1">
      <c r="A690" s="31"/>
      <c r="B690" s="32"/>
      <c r="C690" s="195" t="s">
        <v>664</v>
      </c>
      <c r="D690" s="195" t="s">
        <v>164</v>
      </c>
      <c r="E690" s="196" t="s">
        <v>1125</v>
      </c>
      <c r="F690" s="197" t="s">
        <v>1126</v>
      </c>
      <c r="G690" s="198" t="s">
        <v>167</v>
      </c>
      <c r="H690" s="199">
        <v>200.20599999999999</v>
      </c>
      <c r="I690" s="200"/>
      <c r="J690" s="200"/>
      <c r="K690" s="201">
        <f>ROUND(P690*H690,2)</f>
        <v>0</v>
      </c>
      <c r="L690" s="202"/>
      <c r="M690" s="36"/>
      <c r="N690" s="203" t="s">
        <v>1</v>
      </c>
      <c r="O690" s="204" t="s">
        <v>37</v>
      </c>
      <c r="P690" s="205">
        <f>I690+J690</f>
        <v>0</v>
      </c>
      <c r="Q690" s="205">
        <f>ROUND(I690*H690,2)</f>
        <v>0</v>
      </c>
      <c r="R690" s="205">
        <f>ROUND(J690*H690,2)</f>
        <v>0</v>
      </c>
      <c r="S690" s="72"/>
      <c r="T690" s="206">
        <f>S690*H690</f>
        <v>0</v>
      </c>
      <c r="U690" s="206">
        <v>2.3400000000000001E-3</v>
      </c>
      <c r="V690" s="206">
        <f>U690*H690</f>
        <v>0.46848203999999999</v>
      </c>
      <c r="W690" s="206">
        <v>0</v>
      </c>
      <c r="X690" s="207">
        <f>W690*H690</f>
        <v>0</v>
      </c>
      <c r="Y690" s="31"/>
      <c r="Z690" s="31"/>
      <c r="AA690" s="31"/>
      <c r="AB690" s="31"/>
      <c r="AC690" s="31"/>
      <c r="AD690" s="31"/>
      <c r="AE690" s="31"/>
      <c r="AR690" s="208" t="s">
        <v>193</v>
      </c>
      <c r="AT690" s="208" t="s">
        <v>164</v>
      </c>
      <c r="AU690" s="208" t="s">
        <v>169</v>
      </c>
      <c r="AY690" s="14" t="s">
        <v>162</v>
      </c>
      <c r="BE690" s="209">
        <f>IF(O690="základná",K690,0)</f>
        <v>0</v>
      </c>
      <c r="BF690" s="209">
        <f>IF(O690="znížená",K690,0)</f>
        <v>0</v>
      </c>
      <c r="BG690" s="209">
        <f>IF(O690="zákl. prenesená",K690,0)</f>
        <v>0</v>
      </c>
      <c r="BH690" s="209">
        <f>IF(O690="zníž. prenesená",K690,0)</f>
        <v>0</v>
      </c>
      <c r="BI690" s="209">
        <f>IF(O690="nulová",K690,0)</f>
        <v>0</v>
      </c>
      <c r="BJ690" s="14" t="s">
        <v>169</v>
      </c>
      <c r="BK690" s="209">
        <f>ROUND(P690*H690,2)</f>
        <v>0</v>
      </c>
      <c r="BL690" s="14" t="s">
        <v>193</v>
      </c>
      <c r="BM690" s="208" t="s">
        <v>1127</v>
      </c>
    </row>
    <row r="691" spans="1:65" s="2" customFormat="1">
      <c r="A691" s="31"/>
      <c r="B691" s="32"/>
      <c r="C691" s="33"/>
      <c r="D691" s="210" t="s">
        <v>170</v>
      </c>
      <c r="E691" s="33"/>
      <c r="F691" s="211" t="s">
        <v>1126</v>
      </c>
      <c r="G691" s="33"/>
      <c r="H691" s="33"/>
      <c r="I691" s="212"/>
      <c r="J691" s="212"/>
      <c r="K691" s="33"/>
      <c r="L691" s="33"/>
      <c r="M691" s="36"/>
      <c r="N691" s="213"/>
      <c r="O691" s="214"/>
      <c r="P691" s="72"/>
      <c r="Q691" s="72"/>
      <c r="R691" s="72"/>
      <c r="S691" s="72"/>
      <c r="T691" s="72"/>
      <c r="U691" s="72"/>
      <c r="V691" s="72"/>
      <c r="W691" s="72"/>
      <c r="X691" s="73"/>
      <c r="Y691" s="31"/>
      <c r="Z691" s="31"/>
      <c r="AA691" s="31"/>
      <c r="AB691" s="31"/>
      <c r="AC691" s="31"/>
      <c r="AD691" s="31"/>
      <c r="AE691" s="31"/>
      <c r="AT691" s="14" t="s">
        <v>170</v>
      </c>
      <c r="AU691" s="14" t="s">
        <v>169</v>
      </c>
    </row>
    <row r="692" spans="1:65" s="2" customFormat="1" ht="16.5" customHeight="1">
      <c r="A692" s="31"/>
      <c r="B692" s="32"/>
      <c r="C692" s="215" t="s">
        <v>1128</v>
      </c>
      <c r="D692" s="215" t="s">
        <v>195</v>
      </c>
      <c r="E692" s="216" t="s">
        <v>1129</v>
      </c>
      <c r="F692" s="217" t="s">
        <v>1130</v>
      </c>
      <c r="G692" s="218" t="s">
        <v>167</v>
      </c>
      <c r="H692" s="219">
        <v>210.21600000000001</v>
      </c>
      <c r="I692" s="220"/>
      <c r="J692" s="221"/>
      <c r="K692" s="222">
        <f>ROUND(P692*H692,2)</f>
        <v>0</v>
      </c>
      <c r="L692" s="221"/>
      <c r="M692" s="223"/>
      <c r="N692" s="224" t="s">
        <v>1</v>
      </c>
      <c r="O692" s="204" t="s">
        <v>37</v>
      </c>
      <c r="P692" s="205">
        <f>I692+J692</f>
        <v>0</v>
      </c>
      <c r="Q692" s="205">
        <f>ROUND(I692*H692,2)</f>
        <v>0</v>
      </c>
      <c r="R692" s="205">
        <f>ROUND(J692*H692,2)</f>
        <v>0</v>
      </c>
      <c r="S692" s="72"/>
      <c r="T692" s="206">
        <f>S692*H692</f>
        <v>0</v>
      </c>
      <c r="U692" s="206">
        <v>1.67E-2</v>
      </c>
      <c r="V692" s="206">
        <f>U692*H692</f>
        <v>3.5106071999999999</v>
      </c>
      <c r="W692" s="206">
        <v>0</v>
      </c>
      <c r="X692" s="207">
        <f>W692*H692</f>
        <v>0</v>
      </c>
      <c r="Y692" s="31"/>
      <c r="Z692" s="31"/>
      <c r="AA692" s="31"/>
      <c r="AB692" s="31"/>
      <c r="AC692" s="31"/>
      <c r="AD692" s="31"/>
      <c r="AE692" s="31"/>
      <c r="AR692" s="208" t="s">
        <v>241</v>
      </c>
      <c r="AT692" s="208" t="s">
        <v>195</v>
      </c>
      <c r="AU692" s="208" t="s">
        <v>169</v>
      </c>
      <c r="AY692" s="14" t="s">
        <v>162</v>
      </c>
      <c r="BE692" s="209">
        <f>IF(O692="základná",K692,0)</f>
        <v>0</v>
      </c>
      <c r="BF692" s="209">
        <f>IF(O692="znížená",K692,0)</f>
        <v>0</v>
      </c>
      <c r="BG692" s="209">
        <f>IF(O692="zákl. prenesená",K692,0)</f>
        <v>0</v>
      </c>
      <c r="BH692" s="209">
        <f>IF(O692="zníž. prenesená",K692,0)</f>
        <v>0</v>
      </c>
      <c r="BI692" s="209">
        <f>IF(O692="nulová",K692,0)</f>
        <v>0</v>
      </c>
      <c r="BJ692" s="14" t="s">
        <v>169</v>
      </c>
      <c r="BK692" s="209">
        <f>ROUND(P692*H692,2)</f>
        <v>0</v>
      </c>
      <c r="BL692" s="14" t="s">
        <v>193</v>
      </c>
      <c r="BM692" s="208" t="s">
        <v>1131</v>
      </c>
    </row>
    <row r="693" spans="1:65" s="2" customFormat="1">
      <c r="A693" s="31"/>
      <c r="B693" s="32"/>
      <c r="C693" s="33"/>
      <c r="D693" s="210" t="s">
        <v>170</v>
      </c>
      <c r="E693" s="33"/>
      <c r="F693" s="211" t="s">
        <v>1130</v>
      </c>
      <c r="G693" s="33"/>
      <c r="H693" s="33"/>
      <c r="I693" s="212"/>
      <c r="J693" s="212"/>
      <c r="K693" s="33"/>
      <c r="L693" s="33"/>
      <c r="M693" s="36"/>
      <c r="N693" s="213"/>
      <c r="O693" s="214"/>
      <c r="P693" s="72"/>
      <c r="Q693" s="72"/>
      <c r="R693" s="72"/>
      <c r="S693" s="72"/>
      <c r="T693" s="72"/>
      <c r="U693" s="72"/>
      <c r="V693" s="72"/>
      <c r="W693" s="72"/>
      <c r="X693" s="73"/>
      <c r="Y693" s="31"/>
      <c r="Z693" s="31"/>
      <c r="AA693" s="31"/>
      <c r="AB693" s="31"/>
      <c r="AC693" s="31"/>
      <c r="AD693" s="31"/>
      <c r="AE693" s="31"/>
      <c r="AT693" s="14" t="s">
        <v>170</v>
      </c>
      <c r="AU693" s="14" t="s">
        <v>169</v>
      </c>
    </row>
    <row r="694" spans="1:65" s="2" customFormat="1" ht="24.2" customHeight="1">
      <c r="A694" s="31"/>
      <c r="B694" s="32"/>
      <c r="C694" s="195" t="s">
        <v>667</v>
      </c>
      <c r="D694" s="195" t="s">
        <v>164</v>
      </c>
      <c r="E694" s="196" t="s">
        <v>1132</v>
      </c>
      <c r="F694" s="197" t="s">
        <v>1133</v>
      </c>
      <c r="G694" s="198" t="s">
        <v>685</v>
      </c>
      <c r="H694" s="225"/>
      <c r="I694" s="200"/>
      <c r="J694" s="200"/>
      <c r="K694" s="201">
        <f>ROUND(P694*H694,2)</f>
        <v>0</v>
      </c>
      <c r="L694" s="202"/>
      <c r="M694" s="36"/>
      <c r="N694" s="203" t="s">
        <v>1</v>
      </c>
      <c r="O694" s="204" t="s">
        <v>37</v>
      </c>
      <c r="P694" s="205">
        <f>I694+J694</f>
        <v>0</v>
      </c>
      <c r="Q694" s="205">
        <f>ROUND(I694*H694,2)</f>
        <v>0</v>
      </c>
      <c r="R694" s="205">
        <f>ROUND(J694*H694,2)</f>
        <v>0</v>
      </c>
      <c r="S694" s="72"/>
      <c r="T694" s="206">
        <f>S694*H694</f>
        <v>0</v>
      </c>
      <c r="U694" s="206">
        <v>0</v>
      </c>
      <c r="V694" s="206">
        <f>U694*H694</f>
        <v>0</v>
      </c>
      <c r="W694" s="206">
        <v>0</v>
      </c>
      <c r="X694" s="207">
        <f>W694*H694</f>
        <v>0</v>
      </c>
      <c r="Y694" s="31"/>
      <c r="Z694" s="31"/>
      <c r="AA694" s="31"/>
      <c r="AB694" s="31"/>
      <c r="AC694" s="31"/>
      <c r="AD694" s="31"/>
      <c r="AE694" s="31"/>
      <c r="AR694" s="208" t="s">
        <v>193</v>
      </c>
      <c r="AT694" s="208" t="s">
        <v>164</v>
      </c>
      <c r="AU694" s="208" t="s">
        <v>169</v>
      </c>
      <c r="AY694" s="14" t="s">
        <v>162</v>
      </c>
      <c r="BE694" s="209">
        <f>IF(O694="základná",K694,0)</f>
        <v>0</v>
      </c>
      <c r="BF694" s="209">
        <f>IF(O694="znížená",K694,0)</f>
        <v>0</v>
      </c>
      <c r="BG694" s="209">
        <f>IF(O694="zákl. prenesená",K694,0)</f>
        <v>0</v>
      </c>
      <c r="BH694" s="209">
        <f>IF(O694="zníž. prenesená",K694,0)</f>
        <v>0</v>
      </c>
      <c r="BI694" s="209">
        <f>IF(O694="nulová",K694,0)</f>
        <v>0</v>
      </c>
      <c r="BJ694" s="14" t="s">
        <v>169</v>
      </c>
      <c r="BK694" s="209">
        <f>ROUND(P694*H694,2)</f>
        <v>0</v>
      </c>
      <c r="BL694" s="14" t="s">
        <v>193</v>
      </c>
      <c r="BM694" s="208" t="s">
        <v>1134</v>
      </c>
    </row>
    <row r="695" spans="1:65" s="2" customFormat="1">
      <c r="A695" s="31"/>
      <c r="B695" s="32"/>
      <c r="C695" s="33"/>
      <c r="D695" s="210" t="s">
        <v>170</v>
      </c>
      <c r="E695" s="33"/>
      <c r="F695" s="211" t="s">
        <v>1133</v>
      </c>
      <c r="G695" s="33"/>
      <c r="H695" s="33"/>
      <c r="I695" s="212"/>
      <c r="J695" s="212"/>
      <c r="K695" s="33"/>
      <c r="L695" s="33"/>
      <c r="M695" s="36"/>
      <c r="N695" s="213"/>
      <c r="O695" s="214"/>
      <c r="P695" s="72"/>
      <c r="Q695" s="72"/>
      <c r="R695" s="72"/>
      <c r="S695" s="72"/>
      <c r="T695" s="72"/>
      <c r="U695" s="72"/>
      <c r="V695" s="72"/>
      <c r="W695" s="72"/>
      <c r="X695" s="73"/>
      <c r="Y695" s="31"/>
      <c r="Z695" s="31"/>
      <c r="AA695" s="31"/>
      <c r="AB695" s="31"/>
      <c r="AC695" s="31"/>
      <c r="AD695" s="31"/>
      <c r="AE695" s="31"/>
      <c r="AT695" s="14" t="s">
        <v>170</v>
      </c>
      <c r="AU695" s="14" t="s">
        <v>169</v>
      </c>
    </row>
    <row r="696" spans="1:65" s="12" customFormat="1" ht="22.9" customHeight="1">
      <c r="B696" s="178"/>
      <c r="C696" s="179"/>
      <c r="D696" s="180" t="s">
        <v>72</v>
      </c>
      <c r="E696" s="193" t="s">
        <v>1135</v>
      </c>
      <c r="F696" s="193" t="s">
        <v>1136</v>
      </c>
      <c r="G696" s="179"/>
      <c r="H696" s="179"/>
      <c r="I696" s="182"/>
      <c r="J696" s="182"/>
      <c r="K696" s="194">
        <f>BK696</f>
        <v>0</v>
      </c>
      <c r="L696" s="179"/>
      <c r="M696" s="184"/>
      <c r="N696" s="185"/>
      <c r="O696" s="186"/>
      <c r="P696" s="186"/>
      <c r="Q696" s="187">
        <f>SUM(Q697:Q710)</f>
        <v>0</v>
      </c>
      <c r="R696" s="187">
        <f>SUM(R697:R710)</f>
        <v>0</v>
      </c>
      <c r="S696" s="186"/>
      <c r="T696" s="188">
        <f>SUM(T697:T710)</f>
        <v>0</v>
      </c>
      <c r="U696" s="186"/>
      <c r="V696" s="188">
        <f>SUM(V697:V710)</f>
        <v>0.12333533000000001</v>
      </c>
      <c r="W696" s="186"/>
      <c r="X696" s="189">
        <f>SUM(X697:X710)</f>
        <v>0</v>
      </c>
      <c r="AR696" s="190" t="s">
        <v>169</v>
      </c>
      <c r="AT696" s="191" t="s">
        <v>72</v>
      </c>
      <c r="AU696" s="191" t="s">
        <v>81</v>
      </c>
      <c r="AY696" s="190" t="s">
        <v>162</v>
      </c>
      <c r="BK696" s="192">
        <f>SUM(BK697:BK710)</f>
        <v>0</v>
      </c>
    </row>
    <row r="697" spans="1:65" s="2" customFormat="1" ht="24.2" customHeight="1">
      <c r="A697" s="31"/>
      <c r="B697" s="32"/>
      <c r="C697" s="195" t="s">
        <v>714</v>
      </c>
      <c r="D697" s="195" t="s">
        <v>164</v>
      </c>
      <c r="E697" s="196" t="s">
        <v>1137</v>
      </c>
      <c r="F697" s="197" t="s">
        <v>1138</v>
      </c>
      <c r="G697" s="198" t="s">
        <v>167</v>
      </c>
      <c r="H697" s="199">
        <v>41.25</v>
      </c>
      <c r="I697" s="200"/>
      <c r="J697" s="200"/>
      <c r="K697" s="201">
        <f>ROUND(P697*H697,2)</f>
        <v>0</v>
      </c>
      <c r="L697" s="202"/>
      <c r="M697" s="36"/>
      <c r="N697" s="203" t="s">
        <v>1</v>
      </c>
      <c r="O697" s="204" t="s">
        <v>37</v>
      </c>
      <c r="P697" s="205">
        <f>I697+J697</f>
        <v>0</v>
      </c>
      <c r="Q697" s="205">
        <f>ROUND(I697*H697,2)</f>
        <v>0</v>
      </c>
      <c r="R697" s="205">
        <f>ROUND(J697*H697,2)</f>
        <v>0</v>
      </c>
      <c r="S697" s="72"/>
      <c r="T697" s="206">
        <f>S697*H697</f>
        <v>0</v>
      </c>
      <c r="U697" s="206">
        <v>2.3000000000000001E-4</v>
      </c>
      <c r="V697" s="206">
        <f>U697*H697</f>
        <v>9.4875000000000011E-3</v>
      </c>
      <c r="W697" s="206">
        <v>0</v>
      </c>
      <c r="X697" s="207">
        <f>W697*H697</f>
        <v>0</v>
      </c>
      <c r="Y697" s="31"/>
      <c r="Z697" s="31"/>
      <c r="AA697" s="31"/>
      <c r="AB697" s="31"/>
      <c r="AC697" s="31"/>
      <c r="AD697" s="31"/>
      <c r="AE697" s="31"/>
      <c r="AR697" s="208" t="s">
        <v>193</v>
      </c>
      <c r="AT697" s="208" t="s">
        <v>164</v>
      </c>
      <c r="AU697" s="208" t="s">
        <v>169</v>
      </c>
      <c r="AY697" s="14" t="s">
        <v>162</v>
      </c>
      <c r="BE697" s="209">
        <f>IF(O697="základná",K697,0)</f>
        <v>0</v>
      </c>
      <c r="BF697" s="209">
        <f>IF(O697="znížená",K697,0)</f>
        <v>0</v>
      </c>
      <c r="BG697" s="209">
        <f>IF(O697="zákl. prenesená",K697,0)</f>
        <v>0</v>
      </c>
      <c r="BH697" s="209">
        <f>IF(O697="zníž. prenesená",K697,0)</f>
        <v>0</v>
      </c>
      <c r="BI697" s="209">
        <f>IF(O697="nulová",K697,0)</f>
        <v>0</v>
      </c>
      <c r="BJ697" s="14" t="s">
        <v>169</v>
      </c>
      <c r="BK697" s="209">
        <f>ROUND(P697*H697,2)</f>
        <v>0</v>
      </c>
      <c r="BL697" s="14" t="s">
        <v>193</v>
      </c>
      <c r="BM697" s="208" t="s">
        <v>1139</v>
      </c>
    </row>
    <row r="698" spans="1:65" s="2" customFormat="1" ht="19.5">
      <c r="A698" s="31"/>
      <c r="B698" s="32"/>
      <c r="C698" s="33"/>
      <c r="D698" s="210" t="s">
        <v>170</v>
      </c>
      <c r="E698" s="33"/>
      <c r="F698" s="211" t="s">
        <v>1140</v>
      </c>
      <c r="G698" s="33"/>
      <c r="H698" s="33"/>
      <c r="I698" s="212"/>
      <c r="J698" s="212"/>
      <c r="K698" s="33"/>
      <c r="L698" s="33"/>
      <c r="M698" s="36"/>
      <c r="N698" s="213"/>
      <c r="O698" s="214"/>
      <c r="P698" s="72"/>
      <c r="Q698" s="72"/>
      <c r="R698" s="72"/>
      <c r="S698" s="72"/>
      <c r="T698" s="72"/>
      <c r="U698" s="72"/>
      <c r="V698" s="72"/>
      <c r="W698" s="72"/>
      <c r="X698" s="73"/>
      <c r="Y698" s="31"/>
      <c r="Z698" s="31"/>
      <c r="AA698" s="31"/>
      <c r="AB698" s="31"/>
      <c r="AC698" s="31"/>
      <c r="AD698" s="31"/>
      <c r="AE698" s="31"/>
      <c r="AT698" s="14" t="s">
        <v>170</v>
      </c>
      <c r="AU698" s="14" t="s">
        <v>169</v>
      </c>
    </row>
    <row r="699" spans="1:65" s="2" customFormat="1" ht="16.5" customHeight="1">
      <c r="A699" s="31"/>
      <c r="B699" s="32"/>
      <c r="C699" s="195" t="s">
        <v>1141</v>
      </c>
      <c r="D699" s="195" t="s">
        <v>164</v>
      </c>
      <c r="E699" s="196" t="s">
        <v>1142</v>
      </c>
      <c r="F699" s="197" t="s">
        <v>1143</v>
      </c>
      <c r="G699" s="198" t="s">
        <v>167</v>
      </c>
      <c r="H699" s="199">
        <v>197.71199999999999</v>
      </c>
      <c r="I699" s="200"/>
      <c r="J699" s="200"/>
      <c r="K699" s="201">
        <f>ROUND(P699*H699,2)</f>
        <v>0</v>
      </c>
      <c r="L699" s="202"/>
      <c r="M699" s="36"/>
      <c r="N699" s="203" t="s">
        <v>1</v>
      </c>
      <c r="O699" s="204" t="s">
        <v>37</v>
      </c>
      <c r="P699" s="205">
        <f>I699+J699</f>
        <v>0</v>
      </c>
      <c r="Q699" s="205">
        <f>ROUND(I699*H699,2)</f>
        <v>0</v>
      </c>
      <c r="R699" s="205">
        <f>ROUND(J699*H699,2)</f>
        <v>0</v>
      </c>
      <c r="S699" s="72"/>
      <c r="T699" s="206">
        <f>S699*H699</f>
        <v>0</v>
      </c>
      <c r="U699" s="206">
        <v>2.4000000000000001E-4</v>
      </c>
      <c r="V699" s="206">
        <f>U699*H699</f>
        <v>4.7450880000000001E-2</v>
      </c>
      <c r="W699" s="206">
        <v>0</v>
      </c>
      <c r="X699" s="207">
        <f>W699*H699</f>
        <v>0</v>
      </c>
      <c r="Y699" s="31"/>
      <c r="Z699" s="31"/>
      <c r="AA699" s="31"/>
      <c r="AB699" s="31"/>
      <c r="AC699" s="31"/>
      <c r="AD699" s="31"/>
      <c r="AE699" s="31"/>
      <c r="AR699" s="208" t="s">
        <v>193</v>
      </c>
      <c r="AT699" s="208" t="s">
        <v>164</v>
      </c>
      <c r="AU699" s="208" t="s">
        <v>169</v>
      </c>
      <c r="AY699" s="14" t="s">
        <v>162</v>
      </c>
      <c r="BE699" s="209">
        <f>IF(O699="základná",K699,0)</f>
        <v>0</v>
      </c>
      <c r="BF699" s="209">
        <f>IF(O699="znížená",K699,0)</f>
        <v>0</v>
      </c>
      <c r="BG699" s="209">
        <f>IF(O699="zákl. prenesená",K699,0)</f>
        <v>0</v>
      </c>
      <c r="BH699" s="209">
        <f>IF(O699="zníž. prenesená",K699,0)</f>
        <v>0</v>
      </c>
      <c r="BI699" s="209">
        <f>IF(O699="nulová",K699,0)</f>
        <v>0</v>
      </c>
      <c r="BJ699" s="14" t="s">
        <v>169</v>
      </c>
      <c r="BK699" s="209">
        <f>ROUND(P699*H699,2)</f>
        <v>0</v>
      </c>
      <c r="BL699" s="14" t="s">
        <v>193</v>
      </c>
      <c r="BM699" s="208" t="s">
        <v>1144</v>
      </c>
    </row>
    <row r="700" spans="1:65" s="2" customFormat="1">
      <c r="A700" s="31"/>
      <c r="B700" s="32"/>
      <c r="C700" s="33"/>
      <c r="D700" s="210" t="s">
        <v>170</v>
      </c>
      <c r="E700" s="33"/>
      <c r="F700" s="211" t="s">
        <v>1143</v>
      </c>
      <c r="G700" s="33"/>
      <c r="H700" s="33"/>
      <c r="I700" s="212"/>
      <c r="J700" s="212"/>
      <c r="K700" s="33"/>
      <c r="L700" s="33"/>
      <c r="M700" s="36"/>
      <c r="N700" s="213"/>
      <c r="O700" s="214"/>
      <c r="P700" s="72"/>
      <c r="Q700" s="72"/>
      <c r="R700" s="72"/>
      <c r="S700" s="72"/>
      <c r="T700" s="72"/>
      <c r="U700" s="72"/>
      <c r="V700" s="72"/>
      <c r="W700" s="72"/>
      <c r="X700" s="73"/>
      <c r="Y700" s="31"/>
      <c r="Z700" s="31"/>
      <c r="AA700" s="31"/>
      <c r="AB700" s="31"/>
      <c r="AC700" s="31"/>
      <c r="AD700" s="31"/>
      <c r="AE700" s="31"/>
      <c r="AT700" s="14" t="s">
        <v>170</v>
      </c>
      <c r="AU700" s="14" t="s">
        <v>169</v>
      </c>
    </row>
    <row r="701" spans="1:65" s="2" customFormat="1" ht="16.5" customHeight="1">
      <c r="A701" s="31"/>
      <c r="B701" s="32"/>
      <c r="C701" s="195" t="s">
        <v>671</v>
      </c>
      <c r="D701" s="195" t="s">
        <v>164</v>
      </c>
      <c r="E701" s="196" t="s">
        <v>1145</v>
      </c>
      <c r="F701" s="197" t="s">
        <v>1146</v>
      </c>
      <c r="G701" s="198" t="s">
        <v>167</v>
      </c>
      <c r="H701" s="199">
        <v>197.71199999999999</v>
      </c>
      <c r="I701" s="200"/>
      <c r="J701" s="200"/>
      <c r="K701" s="201">
        <f>ROUND(P701*H701,2)</f>
        <v>0</v>
      </c>
      <c r="L701" s="202"/>
      <c r="M701" s="36"/>
      <c r="N701" s="203" t="s">
        <v>1</v>
      </c>
      <c r="O701" s="204" t="s">
        <v>37</v>
      </c>
      <c r="P701" s="205">
        <f>I701+J701</f>
        <v>0</v>
      </c>
      <c r="Q701" s="205">
        <f>ROUND(I701*H701,2)</f>
        <v>0</v>
      </c>
      <c r="R701" s="205">
        <f>ROUND(J701*H701,2)</f>
        <v>0</v>
      </c>
      <c r="S701" s="72"/>
      <c r="T701" s="206">
        <f>S701*H701</f>
        <v>0</v>
      </c>
      <c r="U701" s="206">
        <v>1.7000000000000001E-4</v>
      </c>
      <c r="V701" s="206">
        <f>U701*H701</f>
        <v>3.3611040000000002E-2</v>
      </c>
      <c r="W701" s="206">
        <v>0</v>
      </c>
      <c r="X701" s="207">
        <f>W701*H701</f>
        <v>0</v>
      </c>
      <c r="Y701" s="31"/>
      <c r="Z701" s="31"/>
      <c r="AA701" s="31"/>
      <c r="AB701" s="31"/>
      <c r="AC701" s="31"/>
      <c r="AD701" s="31"/>
      <c r="AE701" s="31"/>
      <c r="AR701" s="208" t="s">
        <v>193</v>
      </c>
      <c r="AT701" s="208" t="s">
        <v>164</v>
      </c>
      <c r="AU701" s="208" t="s">
        <v>169</v>
      </c>
      <c r="AY701" s="14" t="s">
        <v>162</v>
      </c>
      <c r="BE701" s="209">
        <f>IF(O701="základná",K701,0)</f>
        <v>0</v>
      </c>
      <c r="BF701" s="209">
        <f>IF(O701="znížená",K701,0)</f>
        <v>0</v>
      </c>
      <c r="BG701" s="209">
        <f>IF(O701="zákl. prenesená",K701,0)</f>
        <v>0</v>
      </c>
      <c r="BH701" s="209">
        <f>IF(O701="zníž. prenesená",K701,0)</f>
        <v>0</v>
      </c>
      <c r="BI701" s="209">
        <f>IF(O701="nulová",K701,0)</f>
        <v>0</v>
      </c>
      <c r="BJ701" s="14" t="s">
        <v>169</v>
      </c>
      <c r="BK701" s="209">
        <f>ROUND(P701*H701,2)</f>
        <v>0</v>
      </c>
      <c r="BL701" s="14" t="s">
        <v>193</v>
      </c>
      <c r="BM701" s="208" t="s">
        <v>1147</v>
      </c>
    </row>
    <row r="702" spans="1:65" s="2" customFormat="1">
      <c r="A702" s="31"/>
      <c r="B702" s="32"/>
      <c r="C702" s="33"/>
      <c r="D702" s="210" t="s">
        <v>170</v>
      </c>
      <c r="E702" s="33"/>
      <c r="F702" s="211" t="s">
        <v>1146</v>
      </c>
      <c r="G702" s="33"/>
      <c r="H702" s="33"/>
      <c r="I702" s="212"/>
      <c r="J702" s="212"/>
      <c r="K702" s="33"/>
      <c r="L702" s="33"/>
      <c r="M702" s="36"/>
      <c r="N702" s="213"/>
      <c r="O702" s="214"/>
      <c r="P702" s="72"/>
      <c r="Q702" s="72"/>
      <c r="R702" s="72"/>
      <c r="S702" s="72"/>
      <c r="T702" s="72"/>
      <c r="U702" s="72"/>
      <c r="V702" s="72"/>
      <c r="W702" s="72"/>
      <c r="X702" s="73"/>
      <c r="Y702" s="31"/>
      <c r="Z702" s="31"/>
      <c r="AA702" s="31"/>
      <c r="AB702" s="31"/>
      <c r="AC702" s="31"/>
      <c r="AD702" s="31"/>
      <c r="AE702" s="31"/>
      <c r="AT702" s="14" t="s">
        <v>170</v>
      </c>
      <c r="AU702" s="14" t="s">
        <v>169</v>
      </c>
    </row>
    <row r="703" spans="1:65" s="2" customFormat="1" ht="24.2" customHeight="1">
      <c r="A703" s="31"/>
      <c r="B703" s="32"/>
      <c r="C703" s="195" t="s">
        <v>1148</v>
      </c>
      <c r="D703" s="195" t="s">
        <v>164</v>
      </c>
      <c r="E703" s="196" t="s">
        <v>1149</v>
      </c>
      <c r="F703" s="197" t="s">
        <v>1150</v>
      </c>
      <c r="G703" s="198" t="s">
        <v>167</v>
      </c>
      <c r="H703" s="199">
        <v>69.460999999999999</v>
      </c>
      <c r="I703" s="200"/>
      <c r="J703" s="200"/>
      <c r="K703" s="201">
        <f>ROUND(P703*H703,2)</f>
        <v>0</v>
      </c>
      <c r="L703" s="202"/>
      <c r="M703" s="36"/>
      <c r="N703" s="203" t="s">
        <v>1</v>
      </c>
      <c r="O703" s="204" t="s">
        <v>37</v>
      </c>
      <c r="P703" s="205">
        <f>I703+J703</f>
        <v>0</v>
      </c>
      <c r="Q703" s="205">
        <f>ROUND(I703*H703,2)</f>
        <v>0</v>
      </c>
      <c r="R703" s="205">
        <f>ROUND(J703*H703,2)</f>
        <v>0</v>
      </c>
      <c r="S703" s="72"/>
      <c r="T703" s="206">
        <f>S703*H703</f>
        <v>0</v>
      </c>
      <c r="U703" s="206">
        <v>0</v>
      </c>
      <c r="V703" s="206">
        <f>U703*H703</f>
        <v>0</v>
      </c>
      <c r="W703" s="206">
        <v>0</v>
      </c>
      <c r="X703" s="207">
        <f>W703*H703</f>
        <v>0</v>
      </c>
      <c r="Y703" s="31"/>
      <c r="Z703" s="31"/>
      <c r="AA703" s="31"/>
      <c r="AB703" s="31"/>
      <c r="AC703" s="31"/>
      <c r="AD703" s="31"/>
      <c r="AE703" s="31"/>
      <c r="AR703" s="208" t="s">
        <v>193</v>
      </c>
      <c r="AT703" s="208" t="s">
        <v>164</v>
      </c>
      <c r="AU703" s="208" t="s">
        <v>169</v>
      </c>
      <c r="AY703" s="14" t="s">
        <v>162</v>
      </c>
      <c r="BE703" s="209">
        <f>IF(O703="základná",K703,0)</f>
        <v>0</v>
      </c>
      <c r="BF703" s="209">
        <f>IF(O703="znížená",K703,0)</f>
        <v>0</v>
      </c>
      <c r="BG703" s="209">
        <f>IF(O703="zákl. prenesená",K703,0)</f>
        <v>0</v>
      </c>
      <c r="BH703" s="209">
        <f>IF(O703="zníž. prenesená",K703,0)</f>
        <v>0</v>
      </c>
      <c r="BI703" s="209">
        <f>IF(O703="nulová",K703,0)</f>
        <v>0</v>
      </c>
      <c r="BJ703" s="14" t="s">
        <v>169</v>
      </c>
      <c r="BK703" s="209">
        <f>ROUND(P703*H703,2)</f>
        <v>0</v>
      </c>
      <c r="BL703" s="14" t="s">
        <v>193</v>
      </c>
      <c r="BM703" s="208" t="s">
        <v>1151</v>
      </c>
    </row>
    <row r="704" spans="1:65" s="2" customFormat="1">
      <c r="A704" s="31"/>
      <c r="B704" s="32"/>
      <c r="C704" s="33"/>
      <c r="D704" s="210" t="s">
        <v>170</v>
      </c>
      <c r="E704" s="33"/>
      <c r="F704" s="211" t="s">
        <v>1150</v>
      </c>
      <c r="G704" s="33"/>
      <c r="H704" s="33"/>
      <c r="I704" s="212"/>
      <c r="J704" s="212"/>
      <c r="K704" s="33"/>
      <c r="L704" s="33"/>
      <c r="M704" s="36"/>
      <c r="N704" s="213"/>
      <c r="O704" s="214"/>
      <c r="P704" s="72"/>
      <c r="Q704" s="72"/>
      <c r="R704" s="72"/>
      <c r="S704" s="72"/>
      <c r="T704" s="72"/>
      <c r="U704" s="72"/>
      <c r="V704" s="72"/>
      <c r="W704" s="72"/>
      <c r="X704" s="73"/>
      <c r="Y704" s="31"/>
      <c r="Z704" s="31"/>
      <c r="AA704" s="31"/>
      <c r="AB704" s="31"/>
      <c r="AC704" s="31"/>
      <c r="AD704" s="31"/>
      <c r="AE704" s="31"/>
      <c r="AT704" s="14" t="s">
        <v>170</v>
      </c>
      <c r="AU704" s="14" t="s">
        <v>169</v>
      </c>
    </row>
    <row r="705" spans="1:65" s="2" customFormat="1" ht="24.2" customHeight="1">
      <c r="A705" s="31"/>
      <c r="B705" s="32"/>
      <c r="C705" s="195" t="s">
        <v>674</v>
      </c>
      <c r="D705" s="195" t="s">
        <v>164</v>
      </c>
      <c r="E705" s="196" t="s">
        <v>1152</v>
      </c>
      <c r="F705" s="197" t="s">
        <v>1153</v>
      </c>
      <c r="G705" s="198" t="s">
        <v>167</v>
      </c>
      <c r="H705" s="199">
        <v>105.761</v>
      </c>
      <c r="I705" s="200"/>
      <c r="J705" s="200"/>
      <c r="K705" s="201">
        <f>ROUND(P705*H705,2)</f>
        <v>0</v>
      </c>
      <c r="L705" s="202"/>
      <c r="M705" s="36"/>
      <c r="N705" s="203" t="s">
        <v>1</v>
      </c>
      <c r="O705" s="204" t="s">
        <v>37</v>
      </c>
      <c r="P705" s="205">
        <f>I705+J705</f>
        <v>0</v>
      </c>
      <c r="Q705" s="205">
        <f>ROUND(I705*H705,2)</f>
        <v>0</v>
      </c>
      <c r="R705" s="205">
        <f>ROUND(J705*H705,2)</f>
        <v>0</v>
      </c>
      <c r="S705" s="72"/>
      <c r="T705" s="206">
        <f>S705*H705</f>
        <v>0</v>
      </c>
      <c r="U705" s="206">
        <v>2.3000000000000001E-4</v>
      </c>
      <c r="V705" s="206">
        <f>U705*H705</f>
        <v>2.4325030000000001E-2</v>
      </c>
      <c r="W705" s="206">
        <v>0</v>
      </c>
      <c r="X705" s="207">
        <f>W705*H705</f>
        <v>0</v>
      </c>
      <c r="Y705" s="31"/>
      <c r="Z705" s="31"/>
      <c r="AA705" s="31"/>
      <c r="AB705" s="31"/>
      <c r="AC705" s="31"/>
      <c r="AD705" s="31"/>
      <c r="AE705" s="31"/>
      <c r="AR705" s="208" t="s">
        <v>193</v>
      </c>
      <c r="AT705" s="208" t="s">
        <v>164</v>
      </c>
      <c r="AU705" s="208" t="s">
        <v>169</v>
      </c>
      <c r="AY705" s="14" t="s">
        <v>162</v>
      </c>
      <c r="BE705" s="209">
        <f>IF(O705="základná",K705,0)</f>
        <v>0</v>
      </c>
      <c r="BF705" s="209">
        <f>IF(O705="znížená",K705,0)</f>
        <v>0</v>
      </c>
      <c r="BG705" s="209">
        <f>IF(O705="zákl. prenesená",K705,0)</f>
        <v>0</v>
      </c>
      <c r="BH705" s="209">
        <f>IF(O705="zníž. prenesená",K705,0)</f>
        <v>0</v>
      </c>
      <c r="BI705" s="209">
        <f>IF(O705="nulová",K705,0)</f>
        <v>0</v>
      </c>
      <c r="BJ705" s="14" t="s">
        <v>169</v>
      </c>
      <c r="BK705" s="209">
        <f>ROUND(P705*H705,2)</f>
        <v>0</v>
      </c>
      <c r="BL705" s="14" t="s">
        <v>193</v>
      </c>
      <c r="BM705" s="208" t="s">
        <v>1154</v>
      </c>
    </row>
    <row r="706" spans="1:65" s="2" customFormat="1">
      <c r="A706" s="31"/>
      <c r="B706" s="32"/>
      <c r="C706" s="33"/>
      <c r="D706" s="210" t="s">
        <v>170</v>
      </c>
      <c r="E706" s="33"/>
      <c r="F706" s="211" t="s">
        <v>1153</v>
      </c>
      <c r="G706" s="33"/>
      <c r="H706" s="33"/>
      <c r="I706" s="212"/>
      <c r="J706" s="212"/>
      <c r="K706" s="33"/>
      <c r="L706" s="33"/>
      <c r="M706" s="36"/>
      <c r="N706" s="213"/>
      <c r="O706" s="214"/>
      <c r="P706" s="72"/>
      <c r="Q706" s="72"/>
      <c r="R706" s="72"/>
      <c r="S706" s="72"/>
      <c r="T706" s="72"/>
      <c r="U706" s="72"/>
      <c r="V706" s="72"/>
      <c r="W706" s="72"/>
      <c r="X706" s="73"/>
      <c r="Y706" s="31"/>
      <c r="Z706" s="31"/>
      <c r="AA706" s="31"/>
      <c r="AB706" s="31"/>
      <c r="AC706" s="31"/>
      <c r="AD706" s="31"/>
      <c r="AE706" s="31"/>
      <c r="AT706" s="14" t="s">
        <v>170</v>
      </c>
      <c r="AU706" s="14" t="s">
        <v>169</v>
      </c>
    </row>
    <row r="707" spans="1:65" s="2" customFormat="1" ht="16.5" customHeight="1">
      <c r="A707" s="31"/>
      <c r="B707" s="32"/>
      <c r="C707" s="195" t="s">
        <v>1155</v>
      </c>
      <c r="D707" s="195" t="s">
        <v>164</v>
      </c>
      <c r="E707" s="196" t="s">
        <v>1156</v>
      </c>
      <c r="F707" s="197" t="s">
        <v>1157</v>
      </c>
      <c r="G707" s="198" t="s">
        <v>167</v>
      </c>
      <c r="H707" s="199">
        <v>105.761</v>
      </c>
      <c r="I707" s="200"/>
      <c r="J707" s="200"/>
      <c r="K707" s="201">
        <f>ROUND(P707*H707,2)</f>
        <v>0</v>
      </c>
      <c r="L707" s="202"/>
      <c r="M707" s="36"/>
      <c r="N707" s="203" t="s">
        <v>1</v>
      </c>
      <c r="O707" s="204" t="s">
        <v>37</v>
      </c>
      <c r="P707" s="205">
        <f>I707+J707</f>
        <v>0</v>
      </c>
      <c r="Q707" s="205">
        <f>ROUND(I707*H707,2)</f>
        <v>0</v>
      </c>
      <c r="R707" s="205">
        <f>ROUND(J707*H707,2)</f>
        <v>0</v>
      </c>
      <c r="S707" s="72"/>
      <c r="T707" s="206">
        <f>S707*H707</f>
        <v>0</v>
      </c>
      <c r="U707" s="206">
        <v>8.0000000000000007E-5</v>
      </c>
      <c r="V707" s="206">
        <f>U707*H707</f>
        <v>8.4608800000000005E-3</v>
      </c>
      <c r="W707" s="206">
        <v>0</v>
      </c>
      <c r="X707" s="207">
        <f>W707*H707</f>
        <v>0</v>
      </c>
      <c r="Y707" s="31"/>
      <c r="Z707" s="31"/>
      <c r="AA707" s="31"/>
      <c r="AB707" s="31"/>
      <c r="AC707" s="31"/>
      <c r="AD707" s="31"/>
      <c r="AE707" s="31"/>
      <c r="AR707" s="208" t="s">
        <v>193</v>
      </c>
      <c r="AT707" s="208" t="s">
        <v>164</v>
      </c>
      <c r="AU707" s="208" t="s">
        <v>169</v>
      </c>
      <c r="AY707" s="14" t="s">
        <v>162</v>
      </c>
      <c r="BE707" s="209">
        <f>IF(O707="základná",K707,0)</f>
        <v>0</v>
      </c>
      <c r="BF707" s="209">
        <f>IF(O707="znížená",K707,0)</f>
        <v>0</v>
      </c>
      <c r="BG707" s="209">
        <f>IF(O707="zákl. prenesená",K707,0)</f>
        <v>0</v>
      </c>
      <c r="BH707" s="209">
        <f>IF(O707="zníž. prenesená",K707,0)</f>
        <v>0</v>
      </c>
      <c r="BI707" s="209">
        <f>IF(O707="nulová",K707,0)</f>
        <v>0</v>
      </c>
      <c r="BJ707" s="14" t="s">
        <v>169</v>
      </c>
      <c r="BK707" s="209">
        <f>ROUND(P707*H707,2)</f>
        <v>0</v>
      </c>
      <c r="BL707" s="14" t="s">
        <v>193</v>
      </c>
      <c r="BM707" s="208" t="s">
        <v>1158</v>
      </c>
    </row>
    <row r="708" spans="1:65" s="2" customFormat="1">
      <c r="A708" s="31"/>
      <c r="B708" s="32"/>
      <c r="C708" s="33"/>
      <c r="D708" s="210" t="s">
        <v>170</v>
      </c>
      <c r="E708" s="33"/>
      <c r="F708" s="211" t="s">
        <v>1157</v>
      </c>
      <c r="G708" s="33"/>
      <c r="H708" s="33"/>
      <c r="I708" s="212"/>
      <c r="J708" s="212"/>
      <c r="K708" s="33"/>
      <c r="L708" s="33"/>
      <c r="M708" s="36"/>
      <c r="N708" s="213"/>
      <c r="O708" s="214"/>
      <c r="P708" s="72"/>
      <c r="Q708" s="72"/>
      <c r="R708" s="72"/>
      <c r="S708" s="72"/>
      <c r="T708" s="72"/>
      <c r="U708" s="72"/>
      <c r="V708" s="72"/>
      <c r="W708" s="72"/>
      <c r="X708" s="73"/>
      <c r="Y708" s="31"/>
      <c r="Z708" s="31"/>
      <c r="AA708" s="31"/>
      <c r="AB708" s="31"/>
      <c r="AC708" s="31"/>
      <c r="AD708" s="31"/>
      <c r="AE708" s="31"/>
      <c r="AT708" s="14" t="s">
        <v>170</v>
      </c>
      <c r="AU708" s="14" t="s">
        <v>169</v>
      </c>
    </row>
    <row r="709" spans="1:65" s="2" customFormat="1" ht="16.5" customHeight="1">
      <c r="A709" s="31"/>
      <c r="B709" s="32"/>
      <c r="C709" s="195" t="s">
        <v>678</v>
      </c>
      <c r="D709" s="195" t="s">
        <v>164</v>
      </c>
      <c r="E709" s="196" t="s">
        <v>1159</v>
      </c>
      <c r="F709" s="197" t="s">
        <v>1160</v>
      </c>
      <c r="G709" s="198" t="s">
        <v>167</v>
      </c>
      <c r="H709" s="199">
        <v>743.2</v>
      </c>
      <c r="I709" s="200"/>
      <c r="J709" s="200"/>
      <c r="K709" s="201">
        <f>ROUND(P709*H709,2)</f>
        <v>0</v>
      </c>
      <c r="L709" s="202"/>
      <c r="M709" s="36"/>
      <c r="N709" s="203" t="s">
        <v>1</v>
      </c>
      <c r="O709" s="204" t="s">
        <v>37</v>
      </c>
      <c r="P709" s="205">
        <f>I709+J709</f>
        <v>0</v>
      </c>
      <c r="Q709" s="205">
        <f>ROUND(I709*H709,2)</f>
        <v>0</v>
      </c>
      <c r="R709" s="205">
        <f>ROUND(J709*H709,2)</f>
        <v>0</v>
      </c>
      <c r="S709" s="72"/>
      <c r="T709" s="206">
        <f>S709*H709</f>
        <v>0</v>
      </c>
      <c r="U709" s="206">
        <v>0</v>
      </c>
      <c r="V709" s="206">
        <f>U709*H709</f>
        <v>0</v>
      </c>
      <c r="W709" s="206">
        <v>0</v>
      </c>
      <c r="X709" s="207">
        <f>W709*H709</f>
        <v>0</v>
      </c>
      <c r="Y709" s="31"/>
      <c r="Z709" s="31"/>
      <c r="AA709" s="31"/>
      <c r="AB709" s="31"/>
      <c r="AC709" s="31"/>
      <c r="AD709" s="31"/>
      <c r="AE709" s="31"/>
      <c r="AR709" s="208" t="s">
        <v>193</v>
      </c>
      <c r="AT709" s="208" t="s">
        <v>164</v>
      </c>
      <c r="AU709" s="208" t="s">
        <v>169</v>
      </c>
      <c r="AY709" s="14" t="s">
        <v>162</v>
      </c>
      <c r="BE709" s="209">
        <f>IF(O709="základná",K709,0)</f>
        <v>0</v>
      </c>
      <c r="BF709" s="209">
        <f>IF(O709="znížená",K709,0)</f>
        <v>0</v>
      </c>
      <c r="BG709" s="209">
        <f>IF(O709="zákl. prenesená",K709,0)</f>
        <v>0</v>
      </c>
      <c r="BH709" s="209">
        <f>IF(O709="zníž. prenesená",K709,0)</f>
        <v>0</v>
      </c>
      <c r="BI709" s="209">
        <f>IF(O709="nulová",K709,0)</f>
        <v>0</v>
      </c>
      <c r="BJ709" s="14" t="s">
        <v>169</v>
      </c>
      <c r="BK709" s="209">
        <f>ROUND(P709*H709,2)</f>
        <v>0</v>
      </c>
      <c r="BL709" s="14" t="s">
        <v>193</v>
      </c>
      <c r="BM709" s="208" t="s">
        <v>1161</v>
      </c>
    </row>
    <row r="710" spans="1:65" s="2" customFormat="1">
      <c r="A710" s="31"/>
      <c r="B710" s="32"/>
      <c r="C710" s="33"/>
      <c r="D710" s="210" t="s">
        <v>170</v>
      </c>
      <c r="E710" s="33"/>
      <c r="F710" s="211" t="s">
        <v>1160</v>
      </c>
      <c r="G710" s="33"/>
      <c r="H710" s="33"/>
      <c r="I710" s="212"/>
      <c r="J710" s="212"/>
      <c r="K710" s="33"/>
      <c r="L710" s="33"/>
      <c r="M710" s="36"/>
      <c r="N710" s="213"/>
      <c r="O710" s="214"/>
      <c r="P710" s="72"/>
      <c r="Q710" s="72"/>
      <c r="R710" s="72"/>
      <c r="S710" s="72"/>
      <c r="T710" s="72"/>
      <c r="U710" s="72"/>
      <c r="V710" s="72"/>
      <c r="W710" s="72"/>
      <c r="X710" s="73"/>
      <c r="Y710" s="31"/>
      <c r="Z710" s="31"/>
      <c r="AA710" s="31"/>
      <c r="AB710" s="31"/>
      <c r="AC710" s="31"/>
      <c r="AD710" s="31"/>
      <c r="AE710" s="31"/>
      <c r="AT710" s="14" t="s">
        <v>170</v>
      </c>
      <c r="AU710" s="14" t="s">
        <v>169</v>
      </c>
    </row>
    <row r="711" spans="1:65" s="12" customFormat="1" ht="22.9" customHeight="1">
      <c r="B711" s="178"/>
      <c r="C711" s="179"/>
      <c r="D711" s="180" t="s">
        <v>72</v>
      </c>
      <c r="E711" s="193" t="s">
        <v>1162</v>
      </c>
      <c r="F711" s="193" t="s">
        <v>1163</v>
      </c>
      <c r="G711" s="179"/>
      <c r="H711" s="179"/>
      <c r="I711" s="182"/>
      <c r="J711" s="182"/>
      <c r="K711" s="194">
        <f>BK711</f>
        <v>0</v>
      </c>
      <c r="L711" s="179"/>
      <c r="M711" s="184"/>
      <c r="N711" s="185"/>
      <c r="O711" s="186"/>
      <c r="P711" s="186"/>
      <c r="Q711" s="187">
        <f>SUM(Q712:Q721)</f>
        <v>0</v>
      </c>
      <c r="R711" s="187">
        <f>SUM(R712:R721)</f>
        <v>0</v>
      </c>
      <c r="S711" s="186"/>
      <c r="T711" s="188">
        <f>SUM(T712:T721)</f>
        <v>0</v>
      </c>
      <c r="U711" s="186"/>
      <c r="V711" s="188">
        <f>SUM(V712:V721)</f>
        <v>0.8496118399999999</v>
      </c>
      <c r="W711" s="186"/>
      <c r="X711" s="189">
        <f>SUM(X712:X721)</f>
        <v>0</v>
      </c>
      <c r="AR711" s="190" t="s">
        <v>169</v>
      </c>
      <c r="AT711" s="191" t="s">
        <v>72</v>
      </c>
      <c r="AU711" s="191" t="s">
        <v>81</v>
      </c>
      <c r="AY711" s="190" t="s">
        <v>162</v>
      </c>
      <c r="BK711" s="192">
        <f>SUM(BK712:BK721)</f>
        <v>0</v>
      </c>
    </row>
    <row r="712" spans="1:65" s="2" customFormat="1" ht="24.2" customHeight="1">
      <c r="A712" s="31"/>
      <c r="B712" s="32"/>
      <c r="C712" s="195" t="s">
        <v>1164</v>
      </c>
      <c r="D712" s="195" t="s">
        <v>164</v>
      </c>
      <c r="E712" s="196" t="s">
        <v>1165</v>
      </c>
      <c r="F712" s="197" t="s">
        <v>1166</v>
      </c>
      <c r="G712" s="198" t="s">
        <v>232</v>
      </c>
      <c r="H712" s="199">
        <v>330</v>
      </c>
      <c r="I712" s="200"/>
      <c r="J712" s="200"/>
      <c r="K712" s="201">
        <f>ROUND(P712*H712,2)</f>
        <v>0</v>
      </c>
      <c r="L712" s="202"/>
      <c r="M712" s="36"/>
      <c r="N712" s="203" t="s">
        <v>1</v>
      </c>
      <c r="O712" s="204" t="s">
        <v>37</v>
      </c>
      <c r="P712" s="205">
        <f>I712+J712</f>
        <v>0</v>
      </c>
      <c r="Q712" s="205">
        <f>ROUND(I712*H712,2)</f>
        <v>0</v>
      </c>
      <c r="R712" s="205">
        <f>ROUND(J712*H712,2)</f>
        <v>0</v>
      </c>
      <c r="S712" s="72"/>
      <c r="T712" s="206">
        <f>S712*H712</f>
        <v>0</v>
      </c>
      <c r="U712" s="206">
        <v>0</v>
      </c>
      <c r="V712" s="206">
        <f>U712*H712</f>
        <v>0</v>
      </c>
      <c r="W712" s="206">
        <v>0</v>
      </c>
      <c r="X712" s="207">
        <f>W712*H712</f>
        <v>0</v>
      </c>
      <c r="Y712" s="31"/>
      <c r="Z712" s="31"/>
      <c r="AA712" s="31"/>
      <c r="AB712" s="31"/>
      <c r="AC712" s="31"/>
      <c r="AD712" s="31"/>
      <c r="AE712" s="31"/>
      <c r="AR712" s="208" t="s">
        <v>193</v>
      </c>
      <c r="AT712" s="208" t="s">
        <v>164</v>
      </c>
      <c r="AU712" s="208" t="s">
        <v>169</v>
      </c>
      <c r="AY712" s="14" t="s">
        <v>162</v>
      </c>
      <c r="BE712" s="209">
        <f>IF(O712="základná",K712,0)</f>
        <v>0</v>
      </c>
      <c r="BF712" s="209">
        <f>IF(O712="znížená",K712,0)</f>
        <v>0</v>
      </c>
      <c r="BG712" s="209">
        <f>IF(O712="zákl. prenesená",K712,0)</f>
        <v>0</v>
      </c>
      <c r="BH712" s="209">
        <f>IF(O712="zníž. prenesená",K712,0)</f>
        <v>0</v>
      </c>
      <c r="BI712" s="209">
        <f>IF(O712="nulová",K712,0)</f>
        <v>0</v>
      </c>
      <c r="BJ712" s="14" t="s">
        <v>169</v>
      </c>
      <c r="BK712" s="209">
        <f>ROUND(P712*H712,2)</f>
        <v>0</v>
      </c>
      <c r="BL712" s="14" t="s">
        <v>193</v>
      </c>
      <c r="BM712" s="208" t="s">
        <v>1167</v>
      </c>
    </row>
    <row r="713" spans="1:65" s="2" customFormat="1">
      <c r="A713" s="31"/>
      <c r="B713" s="32"/>
      <c r="C713" s="33"/>
      <c r="D713" s="210" t="s">
        <v>170</v>
      </c>
      <c r="E713" s="33"/>
      <c r="F713" s="211" t="s">
        <v>1168</v>
      </c>
      <c r="G713" s="33"/>
      <c r="H713" s="33"/>
      <c r="I713" s="212"/>
      <c r="J713" s="212"/>
      <c r="K713" s="33"/>
      <c r="L713" s="33"/>
      <c r="M713" s="36"/>
      <c r="N713" s="213"/>
      <c r="O713" s="214"/>
      <c r="P713" s="72"/>
      <c r="Q713" s="72"/>
      <c r="R713" s="72"/>
      <c r="S713" s="72"/>
      <c r="T713" s="72"/>
      <c r="U713" s="72"/>
      <c r="V713" s="72"/>
      <c r="W713" s="72"/>
      <c r="X713" s="73"/>
      <c r="Y713" s="31"/>
      <c r="Z713" s="31"/>
      <c r="AA713" s="31"/>
      <c r="AB713" s="31"/>
      <c r="AC713" s="31"/>
      <c r="AD713" s="31"/>
      <c r="AE713" s="31"/>
      <c r="AT713" s="14" t="s">
        <v>170</v>
      </c>
      <c r="AU713" s="14" t="s">
        <v>169</v>
      </c>
    </row>
    <row r="714" spans="1:65" s="2" customFormat="1" ht="24.2" customHeight="1">
      <c r="A714" s="31"/>
      <c r="B714" s="32"/>
      <c r="C714" s="195" t="s">
        <v>1169</v>
      </c>
      <c r="D714" s="195" t="s">
        <v>164</v>
      </c>
      <c r="E714" s="196" t="s">
        <v>1170</v>
      </c>
      <c r="F714" s="197" t="s">
        <v>1171</v>
      </c>
      <c r="G714" s="198" t="s">
        <v>167</v>
      </c>
      <c r="H714" s="199">
        <v>1720.096</v>
      </c>
      <c r="I714" s="200"/>
      <c r="J714" s="200"/>
      <c r="K714" s="201">
        <f>ROUND(P714*H714,2)</f>
        <v>0</v>
      </c>
      <c r="L714" s="202"/>
      <c r="M714" s="36"/>
      <c r="N714" s="203" t="s">
        <v>1</v>
      </c>
      <c r="O714" s="204" t="s">
        <v>37</v>
      </c>
      <c r="P714" s="205">
        <f>I714+J714</f>
        <v>0</v>
      </c>
      <c r="Q714" s="205">
        <f>ROUND(I714*H714,2)</f>
        <v>0</v>
      </c>
      <c r="R714" s="205">
        <f>ROUND(J714*H714,2)</f>
        <v>0</v>
      </c>
      <c r="S714" s="72"/>
      <c r="T714" s="206">
        <f>S714*H714</f>
        <v>0</v>
      </c>
      <c r="U714" s="206">
        <v>2.5999999999999998E-4</v>
      </c>
      <c r="V714" s="206">
        <f>U714*H714</f>
        <v>0.44722495999999995</v>
      </c>
      <c r="W714" s="206">
        <v>0</v>
      </c>
      <c r="X714" s="207">
        <f>W714*H714</f>
        <v>0</v>
      </c>
      <c r="Y714" s="31"/>
      <c r="Z714" s="31"/>
      <c r="AA714" s="31"/>
      <c r="AB714" s="31"/>
      <c r="AC714" s="31"/>
      <c r="AD714" s="31"/>
      <c r="AE714" s="31"/>
      <c r="AR714" s="208" t="s">
        <v>193</v>
      </c>
      <c r="AT714" s="208" t="s">
        <v>164</v>
      </c>
      <c r="AU714" s="208" t="s">
        <v>169</v>
      </c>
      <c r="AY714" s="14" t="s">
        <v>162</v>
      </c>
      <c r="BE714" s="209">
        <f>IF(O714="základná",K714,0)</f>
        <v>0</v>
      </c>
      <c r="BF714" s="209">
        <f>IF(O714="znížená",K714,0)</f>
        <v>0</v>
      </c>
      <c r="BG714" s="209">
        <f>IF(O714="zákl. prenesená",K714,0)</f>
        <v>0</v>
      </c>
      <c r="BH714" s="209">
        <f>IF(O714="zníž. prenesená",K714,0)</f>
        <v>0</v>
      </c>
      <c r="BI714" s="209">
        <f>IF(O714="nulová",K714,0)</f>
        <v>0</v>
      </c>
      <c r="BJ714" s="14" t="s">
        <v>169</v>
      </c>
      <c r="BK714" s="209">
        <f>ROUND(P714*H714,2)</f>
        <v>0</v>
      </c>
      <c r="BL714" s="14" t="s">
        <v>193</v>
      </c>
      <c r="BM714" s="208" t="s">
        <v>1172</v>
      </c>
    </row>
    <row r="715" spans="1:65" s="2" customFormat="1">
      <c r="A715" s="31"/>
      <c r="B715" s="32"/>
      <c r="C715" s="33"/>
      <c r="D715" s="210" t="s">
        <v>170</v>
      </c>
      <c r="E715" s="33"/>
      <c r="F715" s="211" t="s">
        <v>1171</v>
      </c>
      <c r="G715" s="33"/>
      <c r="H715" s="33"/>
      <c r="I715" s="212"/>
      <c r="J715" s="212"/>
      <c r="K715" s="33"/>
      <c r="L715" s="33"/>
      <c r="M715" s="36"/>
      <c r="N715" s="213"/>
      <c r="O715" s="214"/>
      <c r="P715" s="72"/>
      <c r="Q715" s="72"/>
      <c r="R715" s="72"/>
      <c r="S715" s="72"/>
      <c r="T715" s="72"/>
      <c r="U715" s="72"/>
      <c r="V715" s="72"/>
      <c r="W715" s="72"/>
      <c r="X715" s="73"/>
      <c r="Y715" s="31"/>
      <c r="Z715" s="31"/>
      <c r="AA715" s="31"/>
      <c r="AB715" s="31"/>
      <c r="AC715" s="31"/>
      <c r="AD715" s="31"/>
      <c r="AE715" s="31"/>
      <c r="AT715" s="14" t="s">
        <v>170</v>
      </c>
      <c r="AU715" s="14" t="s">
        <v>169</v>
      </c>
    </row>
    <row r="716" spans="1:65" s="2" customFormat="1" ht="24.2" customHeight="1">
      <c r="A716" s="31"/>
      <c r="B716" s="32"/>
      <c r="C716" s="195" t="s">
        <v>710</v>
      </c>
      <c r="D716" s="195" t="s">
        <v>164</v>
      </c>
      <c r="E716" s="196" t="s">
        <v>1173</v>
      </c>
      <c r="F716" s="197" t="s">
        <v>1174</v>
      </c>
      <c r="G716" s="198" t="s">
        <v>167</v>
      </c>
      <c r="H716" s="199">
        <v>433</v>
      </c>
      <c r="I716" s="200"/>
      <c r="J716" s="200"/>
      <c r="K716" s="201">
        <f>ROUND(P716*H716,2)</f>
        <v>0</v>
      </c>
      <c r="L716" s="202"/>
      <c r="M716" s="36"/>
      <c r="N716" s="203" t="s">
        <v>1</v>
      </c>
      <c r="O716" s="204" t="s">
        <v>37</v>
      </c>
      <c r="P716" s="205">
        <f>I716+J716</f>
        <v>0</v>
      </c>
      <c r="Q716" s="205">
        <f>ROUND(I716*H716,2)</f>
        <v>0</v>
      </c>
      <c r="R716" s="205">
        <f>ROUND(J716*H716,2)</f>
        <v>0</v>
      </c>
      <c r="S716" s="72"/>
      <c r="T716" s="206">
        <f>S716*H716</f>
        <v>0</v>
      </c>
      <c r="U716" s="206">
        <v>0</v>
      </c>
      <c r="V716" s="206">
        <f>U716*H716</f>
        <v>0</v>
      </c>
      <c r="W716" s="206">
        <v>0</v>
      </c>
      <c r="X716" s="207">
        <f>W716*H716</f>
        <v>0</v>
      </c>
      <c r="Y716" s="31"/>
      <c r="Z716" s="31"/>
      <c r="AA716" s="31"/>
      <c r="AB716" s="31"/>
      <c r="AC716" s="31"/>
      <c r="AD716" s="31"/>
      <c r="AE716" s="31"/>
      <c r="AR716" s="208" t="s">
        <v>193</v>
      </c>
      <c r="AT716" s="208" t="s">
        <v>164</v>
      </c>
      <c r="AU716" s="208" t="s">
        <v>169</v>
      </c>
      <c r="AY716" s="14" t="s">
        <v>162</v>
      </c>
      <c r="BE716" s="209">
        <f>IF(O716="základná",K716,0)</f>
        <v>0</v>
      </c>
      <c r="BF716" s="209">
        <f>IF(O716="znížená",K716,0)</f>
        <v>0</v>
      </c>
      <c r="BG716" s="209">
        <f>IF(O716="zákl. prenesená",K716,0)</f>
        <v>0</v>
      </c>
      <c r="BH716" s="209">
        <f>IF(O716="zníž. prenesená",K716,0)</f>
        <v>0</v>
      </c>
      <c r="BI716" s="209">
        <f>IF(O716="nulová",K716,0)</f>
        <v>0</v>
      </c>
      <c r="BJ716" s="14" t="s">
        <v>169</v>
      </c>
      <c r="BK716" s="209">
        <f>ROUND(P716*H716,2)</f>
        <v>0</v>
      </c>
      <c r="BL716" s="14" t="s">
        <v>193</v>
      </c>
      <c r="BM716" s="208" t="s">
        <v>1175</v>
      </c>
    </row>
    <row r="717" spans="1:65" s="2" customFormat="1">
      <c r="A717" s="31"/>
      <c r="B717" s="32"/>
      <c r="C717" s="33"/>
      <c r="D717" s="210" t="s">
        <v>170</v>
      </c>
      <c r="E717" s="33"/>
      <c r="F717" s="211" t="s">
        <v>1176</v>
      </c>
      <c r="G717" s="33"/>
      <c r="H717" s="33"/>
      <c r="I717" s="212"/>
      <c r="J717" s="212"/>
      <c r="K717" s="33"/>
      <c r="L717" s="33"/>
      <c r="M717" s="36"/>
      <c r="N717" s="213"/>
      <c r="O717" s="214"/>
      <c r="P717" s="72"/>
      <c r="Q717" s="72"/>
      <c r="R717" s="72"/>
      <c r="S717" s="72"/>
      <c r="T717" s="72"/>
      <c r="U717" s="72"/>
      <c r="V717" s="72"/>
      <c r="W717" s="72"/>
      <c r="X717" s="73"/>
      <c r="Y717" s="31"/>
      <c r="Z717" s="31"/>
      <c r="AA717" s="31"/>
      <c r="AB717" s="31"/>
      <c r="AC717" s="31"/>
      <c r="AD717" s="31"/>
      <c r="AE717" s="31"/>
      <c r="AT717" s="14" t="s">
        <v>170</v>
      </c>
      <c r="AU717" s="14" t="s">
        <v>169</v>
      </c>
    </row>
    <row r="718" spans="1:65" s="2" customFormat="1" ht="24.2" customHeight="1">
      <c r="A718" s="31"/>
      <c r="B718" s="32"/>
      <c r="C718" s="195" t="s">
        <v>681</v>
      </c>
      <c r="D718" s="195" t="s">
        <v>164</v>
      </c>
      <c r="E718" s="196" t="s">
        <v>1177</v>
      </c>
      <c r="F718" s="197" t="s">
        <v>1178</v>
      </c>
      <c r="G718" s="198" t="s">
        <v>167</v>
      </c>
      <c r="H718" s="199">
        <v>331.32</v>
      </c>
      <c r="I718" s="200"/>
      <c r="J718" s="200"/>
      <c r="K718" s="201">
        <f>ROUND(P718*H718,2)</f>
        <v>0</v>
      </c>
      <c r="L718" s="202"/>
      <c r="M718" s="36"/>
      <c r="N718" s="203" t="s">
        <v>1</v>
      </c>
      <c r="O718" s="204" t="s">
        <v>37</v>
      </c>
      <c r="P718" s="205">
        <f>I718+J718</f>
        <v>0</v>
      </c>
      <c r="Q718" s="205">
        <f>ROUND(I718*H718,2)</f>
        <v>0</v>
      </c>
      <c r="R718" s="205">
        <f>ROUND(J718*H718,2)</f>
        <v>0</v>
      </c>
      <c r="S718" s="72"/>
      <c r="T718" s="206">
        <f>S718*H718</f>
        <v>0</v>
      </c>
      <c r="U718" s="206">
        <v>2.7999999999999998E-4</v>
      </c>
      <c r="V718" s="206">
        <f>U718*H718</f>
        <v>9.2769599999999994E-2</v>
      </c>
      <c r="W718" s="206">
        <v>0</v>
      </c>
      <c r="X718" s="207">
        <f>W718*H718</f>
        <v>0</v>
      </c>
      <c r="Y718" s="31"/>
      <c r="Z718" s="31"/>
      <c r="AA718" s="31"/>
      <c r="AB718" s="31"/>
      <c r="AC718" s="31"/>
      <c r="AD718" s="31"/>
      <c r="AE718" s="31"/>
      <c r="AR718" s="208" t="s">
        <v>193</v>
      </c>
      <c r="AT718" s="208" t="s">
        <v>164</v>
      </c>
      <c r="AU718" s="208" t="s">
        <v>169</v>
      </c>
      <c r="AY718" s="14" t="s">
        <v>162</v>
      </c>
      <c r="BE718" s="209">
        <f>IF(O718="základná",K718,0)</f>
        <v>0</v>
      </c>
      <c r="BF718" s="209">
        <f>IF(O718="znížená",K718,0)</f>
        <v>0</v>
      </c>
      <c r="BG718" s="209">
        <f>IF(O718="zákl. prenesená",K718,0)</f>
        <v>0</v>
      </c>
      <c r="BH718" s="209">
        <f>IF(O718="zníž. prenesená",K718,0)</f>
        <v>0</v>
      </c>
      <c r="BI718" s="209">
        <f>IF(O718="nulová",K718,0)</f>
        <v>0</v>
      </c>
      <c r="BJ718" s="14" t="s">
        <v>169</v>
      </c>
      <c r="BK718" s="209">
        <f>ROUND(P718*H718,2)</f>
        <v>0</v>
      </c>
      <c r="BL718" s="14" t="s">
        <v>193</v>
      </c>
      <c r="BM718" s="208" t="s">
        <v>1179</v>
      </c>
    </row>
    <row r="719" spans="1:65" s="2" customFormat="1">
      <c r="A719" s="31"/>
      <c r="B719" s="32"/>
      <c r="C719" s="33"/>
      <c r="D719" s="210" t="s">
        <v>170</v>
      </c>
      <c r="E719" s="33"/>
      <c r="F719" s="211" t="s">
        <v>1178</v>
      </c>
      <c r="G719" s="33"/>
      <c r="H719" s="33"/>
      <c r="I719" s="212"/>
      <c r="J719" s="212"/>
      <c r="K719" s="33"/>
      <c r="L719" s="33"/>
      <c r="M719" s="36"/>
      <c r="N719" s="213"/>
      <c r="O719" s="214"/>
      <c r="P719" s="72"/>
      <c r="Q719" s="72"/>
      <c r="R719" s="72"/>
      <c r="S719" s="72"/>
      <c r="T719" s="72"/>
      <c r="U719" s="72"/>
      <c r="V719" s="72"/>
      <c r="W719" s="72"/>
      <c r="X719" s="73"/>
      <c r="Y719" s="31"/>
      <c r="Z719" s="31"/>
      <c r="AA719" s="31"/>
      <c r="AB719" s="31"/>
      <c r="AC719" s="31"/>
      <c r="AD719" s="31"/>
      <c r="AE719" s="31"/>
      <c r="AT719" s="14" t="s">
        <v>170</v>
      </c>
      <c r="AU719" s="14" t="s">
        <v>169</v>
      </c>
    </row>
    <row r="720" spans="1:65" s="2" customFormat="1" ht="24.2" customHeight="1">
      <c r="A720" s="31"/>
      <c r="B720" s="32"/>
      <c r="C720" s="195" t="s">
        <v>1180</v>
      </c>
      <c r="D720" s="195" t="s">
        <v>164</v>
      </c>
      <c r="E720" s="196" t="s">
        <v>1181</v>
      </c>
      <c r="F720" s="197" t="s">
        <v>1182</v>
      </c>
      <c r="G720" s="198" t="s">
        <v>167</v>
      </c>
      <c r="H720" s="199">
        <v>1720.096</v>
      </c>
      <c r="I720" s="200"/>
      <c r="J720" s="200"/>
      <c r="K720" s="201">
        <f>ROUND(P720*H720,2)</f>
        <v>0</v>
      </c>
      <c r="L720" s="202"/>
      <c r="M720" s="36"/>
      <c r="N720" s="203" t="s">
        <v>1</v>
      </c>
      <c r="O720" s="204" t="s">
        <v>37</v>
      </c>
      <c r="P720" s="205">
        <f>I720+J720</f>
        <v>0</v>
      </c>
      <c r="Q720" s="205">
        <f>ROUND(I720*H720,2)</f>
        <v>0</v>
      </c>
      <c r="R720" s="205">
        <f>ROUND(J720*H720,2)</f>
        <v>0</v>
      </c>
      <c r="S720" s="72"/>
      <c r="T720" s="206">
        <f>S720*H720</f>
        <v>0</v>
      </c>
      <c r="U720" s="206">
        <v>1.8000000000000001E-4</v>
      </c>
      <c r="V720" s="206">
        <f>U720*H720</f>
        <v>0.30961727999999999</v>
      </c>
      <c r="W720" s="206">
        <v>0</v>
      </c>
      <c r="X720" s="207">
        <f>W720*H720</f>
        <v>0</v>
      </c>
      <c r="Y720" s="31"/>
      <c r="Z720" s="31"/>
      <c r="AA720" s="31"/>
      <c r="AB720" s="31"/>
      <c r="AC720" s="31"/>
      <c r="AD720" s="31"/>
      <c r="AE720" s="31"/>
      <c r="AR720" s="208" t="s">
        <v>193</v>
      </c>
      <c r="AT720" s="208" t="s">
        <v>164</v>
      </c>
      <c r="AU720" s="208" t="s">
        <v>169</v>
      </c>
      <c r="AY720" s="14" t="s">
        <v>162</v>
      </c>
      <c r="BE720" s="209">
        <f>IF(O720="základná",K720,0)</f>
        <v>0</v>
      </c>
      <c r="BF720" s="209">
        <f>IF(O720="znížená",K720,0)</f>
        <v>0</v>
      </c>
      <c r="BG720" s="209">
        <f>IF(O720="zákl. prenesená",K720,0)</f>
        <v>0</v>
      </c>
      <c r="BH720" s="209">
        <f>IF(O720="zníž. prenesená",K720,0)</f>
        <v>0</v>
      </c>
      <c r="BI720" s="209">
        <f>IF(O720="nulová",K720,0)</f>
        <v>0</v>
      </c>
      <c r="BJ720" s="14" t="s">
        <v>169</v>
      </c>
      <c r="BK720" s="209">
        <f>ROUND(P720*H720,2)</f>
        <v>0</v>
      </c>
      <c r="BL720" s="14" t="s">
        <v>193</v>
      </c>
      <c r="BM720" s="208" t="s">
        <v>1183</v>
      </c>
    </row>
    <row r="721" spans="1:65" s="2" customFormat="1">
      <c r="A721" s="31"/>
      <c r="B721" s="32"/>
      <c r="C721" s="33"/>
      <c r="D721" s="210" t="s">
        <v>170</v>
      </c>
      <c r="E721" s="33"/>
      <c r="F721" s="211" t="s">
        <v>1182</v>
      </c>
      <c r="G721" s="33"/>
      <c r="H721" s="33"/>
      <c r="I721" s="212"/>
      <c r="J721" s="212"/>
      <c r="K721" s="33"/>
      <c r="L721" s="33"/>
      <c r="M721" s="36"/>
      <c r="N721" s="213"/>
      <c r="O721" s="214"/>
      <c r="P721" s="72"/>
      <c r="Q721" s="72"/>
      <c r="R721" s="72"/>
      <c r="S721" s="72"/>
      <c r="T721" s="72"/>
      <c r="U721" s="72"/>
      <c r="V721" s="72"/>
      <c r="W721" s="72"/>
      <c r="X721" s="73"/>
      <c r="Y721" s="31"/>
      <c r="Z721" s="31"/>
      <c r="AA721" s="31"/>
      <c r="AB721" s="31"/>
      <c r="AC721" s="31"/>
      <c r="AD721" s="31"/>
      <c r="AE721" s="31"/>
      <c r="AT721" s="14" t="s">
        <v>170</v>
      </c>
      <c r="AU721" s="14" t="s">
        <v>169</v>
      </c>
    </row>
    <row r="722" spans="1:65" s="12" customFormat="1" ht="25.9" customHeight="1">
      <c r="B722" s="178"/>
      <c r="C722" s="179"/>
      <c r="D722" s="180" t="s">
        <v>72</v>
      </c>
      <c r="E722" s="181" t="s">
        <v>1184</v>
      </c>
      <c r="F722" s="181" t="s">
        <v>1185</v>
      </c>
      <c r="G722" s="179"/>
      <c r="H722" s="179"/>
      <c r="I722" s="182"/>
      <c r="J722" s="182"/>
      <c r="K722" s="183">
        <f>BK722</f>
        <v>0</v>
      </c>
      <c r="L722" s="179"/>
      <c r="M722" s="184"/>
      <c r="N722" s="185"/>
      <c r="O722" s="186"/>
      <c r="P722" s="186"/>
      <c r="Q722" s="187">
        <f>Q723+Q730+Q735+Q738+Q743</f>
        <v>0</v>
      </c>
      <c r="R722" s="187">
        <f>R723+R730+R735+R738+R743</f>
        <v>0</v>
      </c>
      <c r="S722" s="186"/>
      <c r="T722" s="188">
        <f>T723+T730+T735+T738+T743</f>
        <v>0</v>
      </c>
      <c r="U722" s="186"/>
      <c r="V722" s="188">
        <f>V723+V730+V735+V738+V743</f>
        <v>2.004</v>
      </c>
      <c r="W722" s="186"/>
      <c r="X722" s="189">
        <f>X723+X730+X735+X738+X743</f>
        <v>0</v>
      </c>
      <c r="AR722" s="190" t="s">
        <v>81</v>
      </c>
      <c r="AT722" s="191" t="s">
        <v>72</v>
      </c>
      <c r="AU722" s="191" t="s">
        <v>73</v>
      </c>
      <c r="AY722" s="190" t="s">
        <v>162</v>
      </c>
      <c r="BK722" s="192">
        <f>BK723+BK730+BK735+BK738+BK743</f>
        <v>0</v>
      </c>
    </row>
    <row r="723" spans="1:65" s="12" customFormat="1" ht="22.9" customHeight="1">
      <c r="B723" s="178"/>
      <c r="C723" s="179"/>
      <c r="D723" s="180" t="s">
        <v>72</v>
      </c>
      <c r="E723" s="193" t="s">
        <v>1186</v>
      </c>
      <c r="F723" s="193" t="s">
        <v>1187</v>
      </c>
      <c r="G723" s="179"/>
      <c r="H723" s="179"/>
      <c r="I723" s="182"/>
      <c r="J723" s="182"/>
      <c r="K723" s="194">
        <f>BK723</f>
        <v>0</v>
      </c>
      <c r="L723" s="179"/>
      <c r="M723" s="184"/>
      <c r="N723" s="185"/>
      <c r="O723" s="186"/>
      <c r="P723" s="186"/>
      <c r="Q723" s="187">
        <f>SUM(Q724:Q729)</f>
        <v>0</v>
      </c>
      <c r="R723" s="187">
        <f>SUM(R724:R729)</f>
        <v>0</v>
      </c>
      <c r="S723" s="186"/>
      <c r="T723" s="188">
        <f>SUM(T724:T729)</f>
        <v>0</v>
      </c>
      <c r="U723" s="186"/>
      <c r="V723" s="188">
        <f>SUM(V724:V729)</f>
        <v>0</v>
      </c>
      <c r="W723" s="186"/>
      <c r="X723" s="189">
        <f>SUM(X724:X729)</f>
        <v>0</v>
      </c>
      <c r="AR723" s="190" t="s">
        <v>81</v>
      </c>
      <c r="AT723" s="191" t="s">
        <v>72</v>
      </c>
      <c r="AU723" s="191" t="s">
        <v>81</v>
      </c>
      <c r="AY723" s="190" t="s">
        <v>162</v>
      </c>
      <c r="BK723" s="192">
        <f>SUM(BK724:BK729)</f>
        <v>0</v>
      </c>
    </row>
    <row r="724" spans="1:65" s="2" customFormat="1" ht="16.5" customHeight="1">
      <c r="A724" s="31"/>
      <c r="B724" s="32"/>
      <c r="C724" s="195" t="s">
        <v>686</v>
      </c>
      <c r="D724" s="195" t="s">
        <v>164</v>
      </c>
      <c r="E724" s="196" t="s">
        <v>1188</v>
      </c>
      <c r="F724" s="197" t="s">
        <v>1189</v>
      </c>
      <c r="G724" s="198" t="s">
        <v>734</v>
      </c>
      <c r="H724" s="199">
        <v>1</v>
      </c>
      <c r="I724" s="200"/>
      <c r="J724" s="200"/>
      <c r="K724" s="201">
        <f>ROUND(P724*H724,2)</f>
        <v>0</v>
      </c>
      <c r="L724" s="202"/>
      <c r="M724" s="36"/>
      <c r="N724" s="203" t="s">
        <v>1</v>
      </c>
      <c r="O724" s="204" t="s">
        <v>37</v>
      </c>
      <c r="P724" s="205">
        <f>I724+J724</f>
        <v>0</v>
      </c>
      <c r="Q724" s="205">
        <f>ROUND(I724*H724,2)</f>
        <v>0</v>
      </c>
      <c r="R724" s="205">
        <f>ROUND(J724*H724,2)</f>
        <v>0</v>
      </c>
      <c r="S724" s="72"/>
      <c r="T724" s="206">
        <f>S724*H724</f>
        <v>0</v>
      </c>
      <c r="U724" s="206">
        <v>0</v>
      </c>
      <c r="V724" s="206">
        <f>U724*H724</f>
        <v>0</v>
      </c>
      <c r="W724" s="206">
        <v>0</v>
      </c>
      <c r="X724" s="207">
        <f>W724*H724</f>
        <v>0</v>
      </c>
      <c r="Y724" s="31"/>
      <c r="Z724" s="31"/>
      <c r="AA724" s="31"/>
      <c r="AB724" s="31"/>
      <c r="AC724" s="31"/>
      <c r="AD724" s="31"/>
      <c r="AE724" s="31"/>
      <c r="AR724" s="208" t="s">
        <v>168</v>
      </c>
      <c r="AT724" s="208" t="s">
        <v>164</v>
      </c>
      <c r="AU724" s="208" t="s">
        <v>169</v>
      </c>
      <c r="AY724" s="14" t="s">
        <v>162</v>
      </c>
      <c r="BE724" s="209">
        <f>IF(O724="základná",K724,0)</f>
        <v>0</v>
      </c>
      <c r="BF724" s="209">
        <f>IF(O724="znížená",K724,0)</f>
        <v>0</v>
      </c>
      <c r="BG724" s="209">
        <f>IF(O724="zákl. prenesená",K724,0)</f>
        <v>0</v>
      </c>
      <c r="BH724" s="209">
        <f>IF(O724="zníž. prenesená",K724,0)</f>
        <v>0</v>
      </c>
      <c r="BI724" s="209">
        <f>IF(O724="nulová",K724,0)</f>
        <v>0</v>
      </c>
      <c r="BJ724" s="14" t="s">
        <v>169</v>
      </c>
      <c r="BK724" s="209">
        <f>ROUND(P724*H724,2)</f>
        <v>0</v>
      </c>
      <c r="BL724" s="14" t="s">
        <v>168</v>
      </c>
      <c r="BM724" s="208" t="s">
        <v>1190</v>
      </c>
    </row>
    <row r="725" spans="1:65" s="2" customFormat="1">
      <c r="A725" s="31"/>
      <c r="B725" s="32"/>
      <c r="C725" s="33"/>
      <c r="D725" s="210" t="s">
        <v>170</v>
      </c>
      <c r="E725" s="33"/>
      <c r="F725" s="211" t="s">
        <v>1189</v>
      </c>
      <c r="G725" s="33"/>
      <c r="H725" s="33"/>
      <c r="I725" s="212"/>
      <c r="J725" s="212"/>
      <c r="K725" s="33"/>
      <c r="L725" s="33"/>
      <c r="M725" s="36"/>
      <c r="N725" s="213"/>
      <c r="O725" s="214"/>
      <c r="P725" s="72"/>
      <c r="Q725" s="72"/>
      <c r="R725" s="72"/>
      <c r="S725" s="72"/>
      <c r="T725" s="72"/>
      <c r="U725" s="72"/>
      <c r="V725" s="72"/>
      <c r="W725" s="72"/>
      <c r="X725" s="73"/>
      <c r="Y725" s="31"/>
      <c r="Z725" s="31"/>
      <c r="AA725" s="31"/>
      <c r="AB725" s="31"/>
      <c r="AC725" s="31"/>
      <c r="AD725" s="31"/>
      <c r="AE725" s="31"/>
      <c r="AT725" s="14" t="s">
        <v>170</v>
      </c>
      <c r="AU725" s="14" t="s">
        <v>169</v>
      </c>
    </row>
    <row r="726" spans="1:65" s="2" customFormat="1" ht="16.5" customHeight="1">
      <c r="A726" s="31"/>
      <c r="B726" s="32"/>
      <c r="C726" s="195" t="s">
        <v>1191</v>
      </c>
      <c r="D726" s="195" t="s">
        <v>164</v>
      </c>
      <c r="E726" s="196" t="s">
        <v>1192</v>
      </c>
      <c r="F726" s="197" t="s">
        <v>1193</v>
      </c>
      <c r="G726" s="198" t="s">
        <v>734</v>
      </c>
      <c r="H726" s="199">
        <v>1</v>
      </c>
      <c r="I726" s="200"/>
      <c r="J726" s="200"/>
      <c r="K726" s="201">
        <f>ROUND(P726*H726,2)</f>
        <v>0</v>
      </c>
      <c r="L726" s="202"/>
      <c r="M726" s="36"/>
      <c r="N726" s="203" t="s">
        <v>1</v>
      </c>
      <c r="O726" s="204" t="s">
        <v>37</v>
      </c>
      <c r="P726" s="205">
        <f>I726+J726</f>
        <v>0</v>
      </c>
      <c r="Q726" s="205">
        <f>ROUND(I726*H726,2)</f>
        <v>0</v>
      </c>
      <c r="R726" s="205">
        <f>ROUND(J726*H726,2)</f>
        <v>0</v>
      </c>
      <c r="S726" s="72"/>
      <c r="T726" s="206">
        <f>S726*H726</f>
        <v>0</v>
      </c>
      <c r="U726" s="206">
        <v>0</v>
      </c>
      <c r="V726" s="206">
        <f>U726*H726</f>
        <v>0</v>
      </c>
      <c r="W726" s="206">
        <v>0</v>
      </c>
      <c r="X726" s="207">
        <f>W726*H726</f>
        <v>0</v>
      </c>
      <c r="Y726" s="31"/>
      <c r="Z726" s="31"/>
      <c r="AA726" s="31"/>
      <c r="AB726" s="31"/>
      <c r="AC726" s="31"/>
      <c r="AD726" s="31"/>
      <c r="AE726" s="31"/>
      <c r="AR726" s="208" t="s">
        <v>168</v>
      </c>
      <c r="AT726" s="208" t="s">
        <v>164</v>
      </c>
      <c r="AU726" s="208" t="s">
        <v>169</v>
      </c>
      <c r="AY726" s="14" t="s">
        <v>162</v>
      </c>
      <c r="BE726" s="209">
        <f>IF(O726="základná",K726,0)</f>
        <v>0</v>
      </c>
      <c r="BF726" s="209">
        <f>IF(O726="znížená",K726,0)</f>
        <v>0</v>
      </c>
      <c r="BG726" s="209">
        <f>IF(O726="zákl. prenesená",K726,0)</f>
        <v>0</v>
      </c>
      <c r="BH726" s="209">
        <f>IF(O726="zníž. prenesená",K726,0)</f>
        <v>0</v>
      </c>
      <c r="BI726" s="209">
        <f>IF(O726="nulová",K726,0)</f>
        <v>0</v>
      </c>
      <c r="BJ726" s="14" t="s">
        <v>169</v>
      </c>
      <c r="BK726" s="209">
        <f>ROUND(P726*H726,2)</f>
        <v>0</v>
      </c>
      <c r="BL726" s="14" t="s">
        <v>168</v>
      </c>
      <c r="BM726" s="208" t="s">
        <v>1194</v>
      </c>
    </row>
    <row r="727" spans="1:65" s="2" customFormat="1">
      <c r="A727" s="31"/>
      <c r="B727" s="32"/>
      <c r="C727" s="33"/>
      <c r="D727" s="210" t="s">
        <v>170</v>
      </c>
      <c r="E727" s="33"/>
      <c r="F727" s="211" t="s">
        <v>1193</v>
      </c>
      <c r="G727" s="33"/>
      <c r="H727" s="33"/>
      <c r="I727" s="212"/>
      <c r="J727" s="212"/>
      <c r="K727" s="33"/>
      <c r="L727" s="33"/>
      <c r="M727" s="36"/>
      <c r="N727" s="213"/>
      <c r="O727" s="214"/>
      <c r="P727" s="72"/>
      <c r="Q727" s="72"/>
      <c r="R727" s="72"/>
      <c r="S727" s="72"/>
      <c r="T727" s="72"/>
      <c r="U727" s="72"/>
      <c r="V727" s="72"/>
      <c r="W727" s="72"/>
      <c r="X727" s="73"/>
      <c r="Y727" s="31"/>
      <c r="Z727" s="31"/>
      <c r="AA727" s="31"/>
      <c r="AB727" s="31"/>
      <c r="AC727" s="31"/>
      <c r="AD727" s="31"/>
      <c r="AE727" s="31"/>
      <c r="AT727" s="14" t="s">
        <v>170</v>
      </c>
      <c r="AU727" s="14" t="s">
        <v>169</v>
      </c>
    </row>
    <row r="728" spans="1:65" s="2" customFormat="1" ht="16.5" customHeight="1">
      <c r="A728" s="31"/>
      <c r="B728" s="32"/>
      <c r="C728" s="195" t="s">
        <v>691</v>
      </c>
      <c r="D728" s="195" t="s">
        <v>164</v>
      </c>
      <c r="E728" s="196" t="s">
        <v>1195</v>
      </c>
      <c r="F728" s="197" t="s">
        <v>1196</v>
      </c>
      <c r="G728" s="198" t="s">
        <v>734</v>
      </c>
      <c r="H728" s="199">
        <v>1</v>
      </c>
      <c r="I728" s="200"/>
      <c r="J728" s="200"/>
      <c r="K728" s="201">
        <f>ROUND(P728*H728,2)</f>
        <v>0</v>
      </c>
      <c r="L728" s="202"/>
      <c r="M728" s="36"/>
      <c r="N728" s="203" t="s">
        <v>1</v>
      </c>
      <c r="O728" s="204" t="s">
        <v>37</v>
      </c>
      <c r="P728" s="205">
        <f>I728+J728</f>
        <v>0</v>
      </c>
      <c r="Q728" s="205">
        <f>ROUND(I728*H728,2)</f>
        <v>0</v>
      </c>
      <c r="R728" s="205">
        <f>ROUND(J728*H728,2)</f>
        <v>0</v>
      </c>
      <c r="S728" s="72"/>
      <c r="T728" s="206">
        <f>S728*H728</f>
        <v>0</v>
      </c>
      <c r="U728" s="206">
        <v>0</v>
      </c>
      <c r="V728" s="206">
        <f>U728*H728</f>
        <v>0</v>
      </c>
      <c r="W728" s="206">
        <v>0</v>
      </c>
      <c r="X728" s="207">
        <f>W728*H728</f>
        <v>0</v>
      </c>
      <c r="Y728" s="31"/>
      <c r="Z728" s="31"/>
      <c r="AA728" s="31"/>
      <c r="AB728" s="31"/>
      <c r="AC728" s="31"/>
      <c r="AD728" s="31"/>
      <c r="AE728" s="31"/>
      <c r="AR728" s="208" t="s">
        <v>168</v>
      </c>
      <c r="AT728" s="208" t="s">
        <v>164</v>
      </c>
      <c r="AU728" s="208" t="s">
        <v>169</v>
      </c>
      <c r="AY728" s="14" t="s">
        <v>162</v>
      </c>
      <c r="BE728" s="209">
        <f>IF(O728="základná",K728,0)</f>
        <v>0</v>
      </c>
      <c r="BF728" s="209">
        <f>IF(O728="znížená",K728,0)</f>
        <v>0</v>
      </c>
      <c r="BG728" s="209">
        <f>IF(O728="zákl. prenesená",K728,0)</f>
        <v>0</v>
      </c>
      <c r="BH728" s="209">
        <f>IF(O728="zníž. prenesená",K728,0)</f>
        <v>0</v>
      </c>
      <c r="BI728" s="209">
        <f>IF(O728="nulová",K728,0)</f>
        <v>0</v>
      </c>
      <c r="BJ728" s="14" t="s">
        <v>169</v>
      </c>
      <c r="BK728" s="209">
        <f>ROUND(P728*H728,2)</f>
        <v>0</v>
      </c>
      <c r="BL728" s="14" t="s">
        <v>168</v>
      </c>
      <c r="BM728" s="208" t="s">
        <v>1197</v>
      </c>
    </row>
    <row r="729" spans="1:65" s="2" customFormat="1">
      <c r="A729" s="31"/>
      <c r="B729" s="32"/>
      <c r="C729" s="33"/>
      <c r="D729" s="210" t="s">
        <v>170</v>
      </c>
      <c r="E729" s="33"/>
      <c r="F729" s="211" t="s">
        <v>1196</v>
      </c>
      <c r="G729" s="33"/>
      <c r="H729" s="33"/>
      <c r="I729" s="212"/>
      <c r="J729" s="212"/>
      <c r="K729" s="33"/>
      <c r="L729" s="33"/>
      <c r="M729" s="36"/>
      <c r="N729" s="213"/>
      <c r="O729" s="214"/>
      <c r="P729" s="72"/>
      <c r="Q729" s="72"/>
      <c r="R729" s="72"/>
      <c r="S729" s="72"/>
      <c r="T729" s="72"/>
      <c r="U729" s="72"/>
      <c r="V729" s="72"/>
      <c r="W729" s="72"/>
      <c r="X729" s="73"/>
      <c r="Y729" s="31"/>
      <c r="Z729" s="31"/>
      <c r="AA729" s="31"/>
      <c r="AB729" s="31"/>
      <c r="AC729" s="31"/>
      <c r="AD729" s="31"/>
      <c r="AE729" s="31"/>
      <c r="AT729" s="14" t="s">
        <v>170</v>
      </c>
      <c r="AU729" s="14" t="s">
        <v>169</v>
      </c>
    </row>
    <row r="730" spans="1:65" s="12" customFormat="1" ht="22.9" customHeight="1">
      <c r="B730" s="178"/>
      <c r="C730" s="179"/>
      <c r="D730" s="180" t="s">
        <v>72</v>
      </c>
      <c r="E730" s="193" t="s">
        <v>1198</v>
      </c>
      <c r="F730" s="193" t="s">
        <v>1199</v>
      </c>
      <c r="G730" s="179"/>
      <c r="H730" s="179"/>
      <c r="I730" s="182"/>
      <c r="J730" s="182"/>
      <c r="K730" s="194">
        <f>BK730</f>
        <v>0</v>
      </c>
      <c r="L730" s="179"/>
      <c r="M730" s="184"/>
      <c r="N730" s="185"/>
      <c r="O730" s="186"/>
      <c r="P730" s="186"/>
      <c r="Q730" s="187">
        <f>SUM(Q731:Q734)</f>
        <v>0</v>
      </c>
      <c r="R730" s="187">
        <f>SUM(R731:R734)</f>
        <v>0</v>
      </c>
      <c r="S730" s="186"/>
      <c r="T730" s="188">
        <f>SUM(T731:T734)</f>
        <v>0</v>
      </c>
      <c r="U730" s="186"/>
      <c r="V730" s="188">
        <f>SUM(V731:V734)</f>
        <v>0</v>
      </c>
      <c r="W730" s="186"/>
      <c r="X730" s="189">
        <f>SUM(X731:X734)</f>
        <v>0</v>
      </c>
      <c r="AR730" s="190" t="s">
        <v>81</v>
      </c>
      <c r="AT730" s="191" t="s">
        <v>72</v>
      </c>
      <c r="AU730" s="191" t="s">
        <v>81</v>
      </c>
      <c r="AY730" s="190" t="s">
        <v>162</v>
      </c>
      <c r="BK730" s="192">
        <f>SUM(BK731:BK734)</f>
        <v>0</v>
      </c>
    </row>
    <row r="731" spans="1:65" s="2" customFormat="1" ht="37.9" customHeight="1">
      <c r="A731" s="31"/>
      <c r="B731" s="32"/>
      <c r="C731" s="195" t="s">
        <v>1200</v>
      </c>
      <c r="D731" s="195" t="s">
        <v>164</v>
      </c>
      <c r="E731" s="196" t="s">
        <v>1201</v>
      </c>
      <c r="F731" s="197" t="s">
        <v>1202</v>
      </c>
      <c r="G731" s="198" t="s">
        <v>734</v>
      </c>
      <c r="H731" s="199">
        <v>1</v>
      </c>
      <c r="I731" s="200"/>
      <c r="J731" s="200"/>
      <c r="K731" s="201">
        <f>ROUND(P731*H731,2)</f>
        <v>0</v>
      </c>
      <c r="L731" s="202"/>
      <c r="M731" s="36"/>
      <c r="N731" s="203" t="s">
        <v>1</v>
      </c>
      <c r="O731" s="204" t="s">
        <v>37</v>
      </c>
      <c r="P731" s="205">
        <f>I731+J731</f>
        <v>0</v>
      </c>
      <c r="Q731" s="205">
        <f>ROUND(I731*H731,2)</f>
        <v>0</v>
      </c>
      <c r="R731" s="205">
        <f>ROUND(J731*H731,2)</f>
        <v>0</v>
      </c>
      <c r="S731" s="72"/>
      <c r="T731" s="206">
        <f>S731*H731</f>
        <v>0</v>
      </c>
      <c r="U731" s="206">
        <v>0</v>
      </c>
      <c r="V731" s="206">
        <f>U731*H731</f>
        <v>0</v>
      </c>
      <c r="W731" s="206">
        <v>0</v>
      </c>
      <c r="X731" s="207">
        <f>W731*H731</f>
        <v>0</v>
      </c>
      <c r="Y731" s="31"/>
      <c r="Z731" s="31"/>
      <c r="AA731" s="31"/>
      <c r="AB731" s="31"/>
      <c r="AC731" s="31"/>
      <c r="AD731" s="31"/>
      <c r="AE731" s="31"/>
      <c r="AR731" s="208" t="s">
        <v>168</v>
      </c>
      <c r="AT731" s="208" t="s">
        <v>164</v>
      </c>
      <c r="AU731" s="208" t="s">
        <v>169</v>
      </c>
      <c r="AY731" s="14" t="s">
        <v>162</v>
      </c>
      <c r="BE731" s="209">
        <f>IF(O731="základná",K731,0)</f>
        <v>0</v>
      </c>
      <c r="BF731" s="209">
        <f>IF(O731="znížená",K731,0)</f>
        <v>0</v>
      </c>
      <c r="BG731" s="209">
        <f>IF(O731="zákl. prenesená",K731,0)</f>
        <v>0</v>
      </c>
      <c r="BH731" s="209">
        <f>IF(O731="zníž. prenesená",K731,0)</f>
        <v>0</v>
      </c>
      <c r="BI731" s="209">
        <f>IF(O731="nulová",K731,0)</f>
        <v>0</v>
      </c>
      <c r="BJ731" s="14" t="s">
        <v>169</v>
      </c>
      <c r="BK731" s="209">
        <f>ROUND(P731*H731,2)</f>
        <v>0</v>
      </c>
      <c r="BL731" s="14" t="s">
        <v>168</v>
      </c>
      <c r="BM731" s="208" t="s">
        <v>1203</v>
      </c>
    </row>
    <row r="732" spans="1:65" s="2" customFormat="1" ht="19.5">
      <c r="A732" s="31"/>
      <c r="B732" s="32"/>
      <c r="C732" s="33"/>
      <c r="D732" s="210" t="s">
        <v>170</v>
      </c>
      <c r="E732" s="33"/>
      <c r="F732" s="211" t="s">
        <v>1202</v>
      </c>
      <c r="G732" s="33"/>
      <c r="H732" s="33"/>
      <c r="I732" s="212"/>
      <c r="J732" s="212"/>
      <c r="K732" s="33"/>
      <c r="L732" s="33"/>
      <c r="M732" s="36"/>
      <c r="N732" s="213"/>
      <c r="O732" s="214"/>
      <c r="P732" s="72"/>
      <c r="Q732" s="72"/>
      <c r="R732" s="72"/>
      <c r="S732" s="72"/>
      <c r="T732" s="72"/>
      <c r="U732" s="72"/>
      <c r="V732" s="72"/>
      <c r="W732" s="72"/>
      <c r="X732" s="73"/>
      <c r="Y732" s="31"/>
      <c r="Z732" s="31"/>
      <c r="AA732" s="31"/>
      <c r="AB732" s="31"/>
      <c r="AC732" s="31"/>
      <c r="AD732" s="31"/>
      <c r="AE732" s="31"/>
      <c r="AT732" s="14" t="s">
        <v>170</v>
      </c>
      <c r="AU732" s="14" t="s">
        <v>169</v>
      </c>
    </row>
    <row r="733" spans="1:65" s="2" customFormat="1" ht="37.9" customHeight="1">
      <c r="A733" s="31"/>
      <c r="B733" s="32"/>
      <c r="C733" s="195" t="s">
        <v>695</v>
      </c>
      <c r="D733" s="195" t="s">
        <v>164</v>
      </c>
      <c r="E733" s="196" t="s">
        <v>1204</v>
      </c>
      <c r="F733" s="197" t="s">
        <v>1205</v>
      </c>
      <c r="G733" s="198" t="s">
        <v>734</v>
      </c>
      <c r="H733" s="199">
        <v>1</v>
      </c>
      <c r="I733" s="200"/>
      <c r="J733" s="200"/>
      <c r="K733" s="201">
        <f>ROUND(P733*H733,2)</f>
        <v>0</v>
      </c>
      <c r="L733" s="202"/>
      <c r="M733" s="36"/>
      <c r="N733" s="203" t="s">
        <v>1</v>
      </c>
      <c r="O733" s="204" t="s">
        <v>37</v>
      </c>
      <c r="P733" s="205">
        <f>I733+J733</f>
        <v>0</v>
      </c>
      <c r="Q733" s="205">
        <f>ROUND(I733*H733,2)</f>
        <v>0</v>
      </c>
      <c r="R733" s="205">
        <f>ROUND(J733*H733,2)</f>
        <v>0</v>
      </c>
      <c r="S733" s="72"/>
      <c r="T733" s="206">
        <f>S733*H733</f>
        <v>0</v>
      </c>
      <c r="U733" s="206">
        <v>0</v>
      </c>
      <c r="V733" s="206">
        <f>U733*H733</f>
        <v>0</v>
      </c>
      <c r="W733" s="206">
        <v>0</v>
      </c>
      <c r="X733" s="207">
        <f>W733*H733</f>
        <v>0</v>
      </c>
      <c r="Y733" s="31"/>
      <c r="Z733" s="31"/>
      <c r="AA733" s="31"/>
      <c r="AB733" s="31"/>
      <c r="AC733" s="31"/>
      <c r="AD733" s="31"/>
      <c r="AE733" s="31"/>
      <c r="AR733" s="208" t="s">
        <v>168</v>
      </c>
      <c r="AT733" s="208" t="s">
        <v>164</v>
      </c>
      <c r="AU733" s="208" t="s">
        <v>169</v>
      </c>
      <c r="AY733" s="14" t="s">
        <v>162</v>
      </c>
      <c r="BE733" s="209">
        <f>IF(O733="základná",K733,0)</f>
        <v>0</v>
      </c>
      <c r="BF733" s="209">
        <f>IF(O733="znížená",K733,0)</f>
        <v>0</v>
      </c>
      <c r="BG733" s="209">
        <f>IF(O733="zákl. prenesená",K733,0)</f>
        <v>0</v>
      </c>
      <c r="BH733" s="209">
        <f>IF(O733="zníž. prenesená",K733,0)</f>
        <v>0</v>
      </c>
      <c r="BI733" s="209">
        <f>IF(O733="nulová",K733,0)</f>
        <v>0</v>
      </c>
      <c r="BJ733" s="14" t="s">
        <v>169</v>
      </c>
      <c r="BK733" s="209">
        <f>ROUND(P733*H733,2)</f>
        <v>0</v>
      </c>
      <c r="BL733" s="14" t="s">
        <v>168</v>
      </c>
      <c r="BM733" s="208" t="s">
        <v>1206</v>
      </c>
    </row>
    <row r="734" spans="1:65" s="2" customFormat="1" ht="19.5">
      <c r="A734" s="31"/>
      <c r="B734" s="32"/>
      <c r="C734" s="33"/>
      <c r="D734" s="210" t="s">
        <v>170</v>
      </c>
      <c r="E734" s="33"/>
      <c r="F734" s="211" t="s">
        <v>1205</v>
      </c>
      <c r="G734" s="33"/>
      <c r="H734" s="33"/>
      <c r="I734" s="212"/>
      <c r="J734" s="212"/>
      <c r="K734" s="33"/>
      <c r="L734" s="33"/>
      <c r="M734" s="36"/>
      <c r="N734" s="213"/>
      <c r="O734" s="214"/>
      <c r="P734" s="72"/>
      <c r="Q734" s="72"/>
      <c r="R734" s="72"/>
      <c r="S734" s="72"/>
      <c r="T734" s="72"/>
      <c r="U734" s="72"/>
      <c r="V734" s="72"/>
      <c r="W734" s="72"/>
      <c r="X734" s="73"/>
      <c r="Y734" s="31"/>
      <c r="Z734" s="31"/>
      <c r="AA734" s="31"/>
      <c r="AB734" s="31"/>
      <c r="AC734" s="31"/>
      <c r="AD734" s="31"/>
      <c r="AE734" s="31"/>
      <c r="AT734" s="14" t="s">
        <v>170</v>
      </c>
      <c r="AU734" s="14" t="s">
        <v>169</v>
      </c>
    </row>
    <row r="735" spans="1:65" s="12" customFormat="1" ht="22.9" customHeight="1">
      <c r="B735" s="178"/>
      <c r="C735" s="179"/>
      <c r="D735" s="180" t="s">
        <v>72</v>
      </c>
      <c r="E735" s="193" t="s">
        <v>1207</v>
      </c>
      <c r="F735" s="193" t="s">
        <v>1208</v>
      </c>
      <c r="G735" s="179"/>
      <c r="H735" s="179"/>
      <c r="I735" s="182"/>
      <c r="J735" s="182"/>
      <c r="K735" s="194">
        <f>BK735</f>
        <v>0</v>
      </c>
      <c r="L735" s="179"/>
      <c r="M735" s="184"/>
      <c r="N735" s="185"/>
      <c r="O735" s="186"/>
      <c r="P735" s="186"/>
      <c r="Q735" s="187">
        <f>SUM(Q736:Q737)</f>
        <v>0</v>
      </c>
      <c r="R735" s="187">
        <f>SUM(R736:R737)</f>
        <v>0</v>
      </c>
      <c r="S735" s="186"/>
      <c r="T735" s="188">
        <f>SUM(T736:T737)</f>
        <v>0</v>
      </c>
      <c r="U735" s="186"/>
      <c r="V735" s="188">
        <f>SUM(V736:V737)</f>
        <v>0</v>
      </c>
      <c r="W735" s="186"/>
      <c r="X735" s="189">
        <f>SUM(X736:X737)</f>
        <v>0</v>
      </c>
      <c r="AR735" s="190" t="s">
        <v>81</v>
      </c>
      <c r="AT735" s="191" t="s">
        <v>72</v>
      </c>
      <c r="AU735" s="191" t="s">
        <v>81</v>
      </c>
      <c r="AY735" s="190" t="s">
        <v>162</v>
      </c>
      <c r="BK735" s="192">
        <f>SUM(BK736:BK737)</f>
        <v>0</v>
      </c>
    </row>
    <row r="736" spans="1:65" s="2" customFormat="1" ht="24.2" customHeight="1">
      <c r="A736" s="31"/>
      <c r="B736" s="32"/>
      <c r="C736" s="195" t="s">
        <v>1209</v>
      </c>
      <c r="D736" s="195" t="s">
        <v>164</v>
      </c>
      <c r="E736" s="196" t="s">
        <v>1210</v>
      </c>
      <c r="F736" s="197" t="s">
        <v>1211</v>
      </c>
      <c r="G736" s="198" t="s">
        <v>734</v>
      </c>
      <c r="H736" s="199">
        <v>1</v>
      </c>
      <c r="I736" s="200"/>
      <c r="J736" s="200"/>
      <c r="K736" s="201">
        <f>ROUND(P736*H736,2)</f>
        <v>0</v>
      </c>
      <c r="L736" s="202"/>
      <c r="M736" s="36"/>
      <c r="N736" s="203" t="s">
        <v>1</v>
      </c>
      <c r="O736" s="204" t="s">
        <v>37</v>
      </c>
      <c r="P736" s="205">
        <f>I736+J736</f>
        <v>0</v>
      </c>
      <c r="Q736" s="205">
        <f>ROUND(I736*H736,2)</f>
        <v>0</v>
      </c>
      <c r="R736" s="205">
        <f>ROUND(J736*H736,2)</f>
        <v>0</v>
      </c>
      <c r="S736" s="72"/>
      <c r="T736" s="206">
        <f>S736*H736</f>
        <v>0</v>
      </c>
      <c r="U736" s="206">
        <v>0</v>
      </c>
      <c r="V736" s="206">
        <f>U736*H736</f>
        <v>0</v>
      </c>
      <c r="W736" s="206">
        <v>0</v>
      </c>
      <c r="X736" s="207">
        <f>W736*H736</f>
        <v>0</v>
      </c>
      <c r="Y736" s="31"/>
      <c r="Z736" s="31"/>
      <c r="AA736" s="31"/>
      <c r="AB736" s="31"/>
      <c r="AC736" s="31"/>
      <c r="AD736" s="31"/>
      <c r="AE736" s="31"/>
      <c r="AR736" s="208" t="s">
        <v>168</v>
      </c>
      <c r="AT736" s="208" t="s">
        <v>164</v>
      </c>
      <c r="AU736" s="208" t="s">
        <v>169</v>
      </c>
      <c r="AY736" s="14" t="s">
        <v>162</v>
      </c>
      <c r="BE736" s="209">
        <f>IF(O736="základná",K736,0)</f>
        <v>0</v>
      </c>
      <c r="BF736" s="209">
        <f>IF(O736="znížená",K736,0)</f>
        <v>0</v>
      </c>
      <c r="BG736" s="209">
        <f>IF(O736="zákl. prenesená",K736,0)</f>
        <v>0</v>
      </c>
      <c r="BH736" s="209">
        <f>IF(O736="zníž. prenesená",K736,0)</f>
        <v>0</v>
      </c>
      <c r="BI736" s="209">
        <f>IF(O736="nulová",K736,0)</f>
        <v>0</v>
      </c>
      <c r="BJ736" s="14" t="s">
        <v>169</v>
      </c>
      <c r="BK736" s="209">
        <f>ROUND(P736*H736,2)</f>
        <v>0</v>
      </c>
      <c r="BL736" s="14" t="s">
        <v>168</v>
      </c>
      <c r="BM736" s="208" t="s">
        <v>1212</v>
      </c>
    </row>
    <row r="737" spans="1:65" s="2" customFormat="1">
      <c r="A737" s="31"/>
      <c r="B737" s="32"/>
      <c r="C737" s="33"/>
      <c r="D737" s="210" t="s">
        <v>170</v>
      </c>
      <c r="E737" s="33"/>
      <c r="F737" s="211" t="s">
        <v>1211</v>
      </c>
      <c r="G737" s="33"/>
      <c r="H737" s="33"/>
      <c r="I737" s="212"/>
      <c r="J737" s="212"/>
      <c r="K737" s="33"/>
      <c r="L737" s="33"/>
      <c r="M737" s="36"/>
      <c r="N737" s="213"/>
      <c r="O737" s="214"/>
      <c r="P737" s="72"/>
      <c r="Q737" s="72"/>
      <c r="R737" s="72"/>
      <c r="S737" s="72"/>
      <c r="T737" s="72"/>
      <c r="U737" s="72"/>
      <c r="V737" s="72"/>
      <c r="W737" s="72"/>
      <c r="X737" s="73"/>
      <c r="Y737" s="31"/>
      <c r="Z737" s="31"/>
      <c r="AA737" s="31"/>
      <c r="AB737" s="31"/>
      <c r="AC737" s="31"/>
      <c r="AD737" s="31"/>
      <c r="AE737" s="31"/>
      <c r="AT737" s="14" t="s">
        <v>170</v>
      </c>
      <c r="AU737" s="14" t="s">
        <v>169</v>
      </c>
    </row>
    <row r="738" spans="1:65" s="12" customFormat="1" ht="22.9" customHeight="1">
      <c r="B738" s="178"/>
      <c r="C738" s="179"/>
      <c r="D738" s="180" t="s">
        <v>72</v>
      </c>
      <c r="E738" s="193" t="s">
        <v>1213</v>
      </c>
      <c r="F738" s="193" t="s">
        <v>1214</v>
      </c>
      <c r="G738" s="179"/>
      <c r="H738" s="179"/>
      <c r="I738" s="182"/>
      <c r="J738" s="182"/>
      <c r="K738" s="194">
        <f>BK738</f>
        <v>0</v>
      </c>
      <c r="L738" s="179"/>
      <c r="M738" s="184"/>
      <c r="N738" s="185"/>
      <c r="O738" s="186"/>
      <c r="P738" s="186"/>
      <c r="Q738" s="187">
        <f>SUM(Q739:Q742)</f>
        <v>0</v>
      </c>
      <c r="R738" s="187">
        <f>SUM(R739:R742)</f>
        <v>0</v>
      </c>
      <c r="S738" s="186"/>
      <c r="T738" s="188">
        <f>SUM(T739:T742)</f>
        <v>0</v>
      </c>
      <c r="U738" s="186"/>
      <c r="V738" s="188">
        <f>SUM(V739:V742)</f>
        <v>2.004</v>
      </c>
      <c r="W738" s="186"/>
      <c r="X738" s="189">
        <f>SUM(X739:X742)</f>
        <v>0</v>
      </c>
      <c r="AR738" s="190" t="s">
        <v>81</v>
      </c>
      <c r="AT738" s="191" t="s">
        <v>72</v>
      </c>
      <c r="AU738" s="191" t="s">
        <v>81</v>
      </c>
      <c r="AY738" s="190" t="s">
        <v>162</v>
      </c>
      <c r="BK738" s="192">
        <f>SUM(BK739:BK742)</f>
        <v>0</v>
      </c>
    </row>
    <row r="739" spans="1:65" s="2" customFormat="1" ht="16.5" customHeight="1">
      <c r="A739" s="31"/>
      <c r="B739" s="32"/>
      <c r="C739" s="195" t="s">
        <v>698</v>
      </c>
      <c r="D739" s="195" t="s">
        <v>164</v>
      </c>
      <c r="E739" s="196" t="s">
        <v>1215</v>
      </c>
      <c r="F739" s="197" t="s">
        <v>1216</v>
      </c>
      <c r="G739" s="198" t="s">
        <v>521</v>
      </c>
      <c r="H739" s="199">
        <v>2003.5519999999999</v>
      </c>
      <c r="I739" s="200"/>
      <c r="J739" s="200"/>
      <c r="K739" s="201">
        <f>ROUND(P739*H739,2)</f>
        <v>0</v>
      </c>
      <c r="L739" s="202"/>
      <c r="M739" s="36"/>
      <c r="N739" s="203" t="s">
        <v>1</v>
      </c>
      <c r="O739" s="204" t="s">
        <v>37</v>
      </c>
      <c r="P739" s="205">
        <f>I739+J739</f>
        <v>0</v>
      </c>
      <c r="Q739" s="205">
        <f>ROUND(I739*H739,2)</f>
        <v>0</v>
      </c>
      <c r="R739" s="205">
        <f>ROUND(J739*H739,2)</f>
        <v>0</v>
      </c>
      <c r="S739" s="72"/>
      <c r="T739" s="206">
        <f>S739*H739</f>
        <v>0</v>
      </c>
      <c r="U739" s="206">
        <v>0</v>
      </c>
      <c r="V739" s="206">
        <f>U739*H739</f>
        <v>0</v>
      </c>
      <c r="W739" s="206">
        <v>0</v>
      </c>
      <c r="X739" s="207">
        <f>W739*H739</f>
        <v>0</v>
      </c>
      <c r="Y739" s="31"/>
      <c r="Z739" s="31"/>
      <c r="AA739" s="31"/>
      <c r="AB739" s="31"/>
      <c r="AC739" s="31"/>
      <c r="AD739" s="31"/>
      <c r="AE739" s="31"/>
      <c r="AR739" s="208" t="s">
        <v>168</v>
      </c>
      <c r="AT739" s="208" t="s">
        <v>164</v>
      </c>
      <c r="AU739" s="208" t="s">
        <v>169</v>
      </c>
      <c r="AY739" s="14" t="s">
        <v>162</v>
      </c>
      <c r="BE739" s="209">
        <f>IF(O739="základná",K739,0)</f>
        <v>0</v>
      </c>
      <c r="BF739" s="209">
        <f>IF(O739="znížená",K739,0)</f>
        <v>0</v>
      </c>
      <c r="BG739" s="209">
        <f>IF(O739="zákl. prenesená",K739,0)</f>
        <v>0</v>
      </c>
      <c r="BH739" s="209">
        <f>IF(O739="zníž. prenesená",K739,0)</f>
        <v>0</v>
      </c>
      <c r="BI739" s="209">
        <f>IF(O739="nulová",K739,0)</f>
        <v>0</v>
      </c>
      <c r="BJ739" s="14" t="s">
        <v>169</v>
      </c>
      <c r="BK739" s="209">
        <f>ROUND(P739*H739,2)</f>
        <v>0</v>
      </c>
      <c r="BL739" s="14" t="s">
        <v>168</v>
      </c>
      <c r="BM739" s="208" t="s">
        <v>1217</v>
      </c>
    </row>
    <row r="740" spans="1:65" s="2" customFormat="1">
      <c r="A740" s="31"/>
      <c r="B740" s="32"/>
      <c r="C740" s="33"/>
      <c r="D740" s="210" t="s">
        <v>170</v>
      </c>
      <c r="E740" s="33"/>
      <c r="F740" s="211" t="s">
        <v>1216</v>
      </c>
      <c r="G740" s="33"/>
      <c r="H740" s="33"/>
      <c r="I740" s="212"/>
      <c r="J740" s="212"/>
      <c r="K740" s="33"/>
      <c r="L740" s="33"/>
      <c r="M740" s="36"/>
      <c r="N740" s="213"/>
      <c r="O740" s="214"/>
      <c r="P740" s="72"/>
      <c r="Q740" s="72"/>
      <c r="R740" s="72"/>
      <c r="S740" s="72"/>
      <c r="T740" s="72"/>
      <c r="U740" s="72"/>
      <c r="V740" s="72"/>
      <c r="W740" s="72"/>
      <c r="X740" s="73"/>
      <c r="Y740" s="31"/>
      <c r="Z740" s="31"/>
      <c r="AA740" s="31"/>
      <c r="AB740" s="31"/>
      <c r="AC740" s="31"/>
      <c r="AD740" s="31"/>
      <c r="AE740" s="31"/>
      <c r="AT740" s="14" t="s">
        <v>170</v>
      </c>
      <c r="AU740" s="14" t="s">
        <v>169</v>
      </c>
    </row>
    <row r="741" spans="1:65" s="2" customFormat="1" ht="37.9" customHeight="1">
      <c r="A741" s="31"/>
      <c r="B741" s="32"/>
      <c r="C741" s="215" t="s">
        <v>1218</v>
      </c>
      <c r="D741" s="215" t="s">
        <v>195</v>
      </c>
      <c r="E741" s="216" t="s">
        <v>1219</v>
      </c>
      <c r="F741" s="217" t="s">
        <v>1220</v>
      </c>
      <c r="G741" s="218" t="s">
        <v>198</v>
      </c>
      <c r="H741" s="219">
        <v>2.004</v>
      </c>
      <c r="I741" s="220"/>
      <c r="J741" s="221"/>
      <c r="K741" s="222">
        <f>ROUND(P741*H741,2)</f>
        <v>0</v>
      </c>
      <c r="L741" s="221"/>
      <c r="M741" s="223"/>
      <c r="N741" s="224" t="s">
        <v>1</v>
      </c>
      <c r="O741" s="204" t="s">
        <v>37</v>
      </c>
      <c r="P741" s="205">
        <f>I741+J741</f>
        <v>0</v>
      </c>
      <c r="Q741" s="205">
        <f>ROUND(I741*H741,2)</f>
        <v>0</v>
      </c>
      <c r="R741" s="205">
        <f>ROUND(J741*H741,2)</f>
        <v>0</v>
      </c>
      <c r="S741" s="72"/>
      <c r="T741" s="206">
        <f>S741*H741</f>
        <v>0</v>
      </c>
      <c r="U741" s="206">
        <v>1</v>
      </c>
      <c r="V741" s="206">
        <f>U741*H741</f>
        <v>2.004</v>
      </c>
      <c r="W741" s="206">
        <v>0</v>
      </c>
      <c r="X741" s="207">
        <f>W741*H741</f>
        <v>0</v>
      </c>
      <c r="Y741" s="31"/>
      <c r="Z741" s="31"/>
      <c r="AA741" s="31"/>
      <c r="AB741" s="31"/>
      <c r="AC741" s="31"/>
      <c r="AD741" s="31"/>
      <c r="AE741" s="31"/>
      <c r="AR741" s="208" t="s">
        <v>180</v>
      </c>
      <c r="AT741" s="208" t="s">
        <v>195</v>
      </c>
      <c r="AU741" s="208" t="s">
        <v>169</v>
      </c>
      <c r="AY741" s="14" t="s">
        <v>162</v>
      </c>
      <c r="BE741" s="209">
        <f>IF(O741="základná",K741,0)</f>
        <v>0</v>
      </c>
      <c r="BF741" s="209">
        <f>IF(O741="znížená",K741,0)</f>
        <v>0</v>
      </c>
      <c r="BG741" s="209">
        <f>IF(O741="zákl. prenesená",K741,0)</f>
        <v>0</v>
      </c>
      <c r="BH741" s="209">
        <f>IF(O741="zníž. prenesená",K741,0)</f>
        <v>0</v>
      </c>
      <c r="BI741" s="209">
        <f>IF(O741="nulová",K741,0)</f>
        <v>0</v>
      </c>
      <c r="BJ741" s="14" t="s">
        <v>169</v>
      </c>
      <c r="BK741" s="209">
        <f>ROUND(P741*H741,2)</f>
        <v>0</v>
      </c>
      <c r="BL741" s="14" t="s">
        <v>168</v>
      </c>
      <c r="BM741" s="208" t="s">
        <v>1221</v>
      </c>
    </row>
    <row r="742" spans="1:65" s="2" customFormat="1" ht="19.5">
      <c r="A742" s="31"/>
      <c r="B742" s="32"/>
      <c r="C742" s="33"/>
      <c r="D742" s="210" t="s">
        <v>170</v>
      </c>
      <c r="E742" s="33"/>
      <c r="F742" s="211" t="s">
        <v>1220</v>
      </c>
      <c r="G742" s="33"/>
      <c r="H742" s="33"/>
      <c r="I742" s="212"/>
      <c r="J742" s="212"/>
      <c r="K742" s="33"/>
      <c r="L742" s="33"/>
      <c r="M742" s="36"/>
      <c r="N742" s="213"/>
      <c r="O742" s="214"/>
      <c r="P742" s="72"/>
      <c r="Q742" s="72"/>
      <c r="R742" s="72"/>
      <c r="S742" s="72"/>
      <c r="T742" s="72"/>
      <c r="U742" s="72"/>
      <c r="V742" s="72"/>
      <c r="W742" s="72"/>
      <c r="X742" s="73"/>
      <c r="Y742" s="31"/>
      <c r="Z742" s="31"/>
      <c r="AA742" s="31"/>
      <c r="AB742" s="31"/>
      <c r="AC742" s="31"/>
      <c r="AD742" s="31"/>
      <c r="AE742" s="31"/>
      <c r="AT742" s="14" t="s">
        <v>170</v>
      </c>
      <c r="AU742" s="14" t="s">
        <v>169</v>
      </c>
    </row>
    <row r="743" spans="1:65" s="12" customFormat="1" ht="22.9" customHeight="1">
      <c r="B743" s="178"/>
      <c r="C743" s="179"/>
      <c r="D743" s="180" t="s">
        <v>72</v>
      </c>
      <c r="E743" s="193" t="s">
        <v>1222</v>
      </c>
      <c r="F743" s="193" t="s">
        <v>1223</v>
      </c>
      <c r="G743" s="179"/>
      <c r="H743" s="179"/>
      <c r="I743" s="182"/>
      <c r="J743" s="182"/>
      <c r="K743" s="194">
        <f>BK743</f>
        <v>0</v>
      </c>
      <c r="L743" s="179"/>
      <c r="M743" s="184"/>
      <c r="N743" s="185"/>
      <c r="O743" s="186"/>
      <c r="P743" s="186"/>
      <c r="Q743" s="187">
        <f>SUM(Q744:Q745)</f>
        <v>0</v>
      </c>
      <c r="R743" s="187">
        <f>SUM(R744:R745)</f>
        <v>0</v>
      </c>
      <c r="S743" s="186"/>
      <c r="T743" s="188">
        <f>SUM(T744:T745)</f>
        <v>0</v>
      </c>
      <c r="U743" s="186"/>
      <c r="V743" s="188">
        <f>SUM(V744:V745)</f>
        <v>0</v>
      </c>
      <c r="W743" s="186"/>
      <c r="X743" s="189">
        <f>SUM(X744:X745)</f>
        <v>0</v>
      </c>
      <c r="AR743" s="190" t="s">
        <v>81</v>
      </c>
      <c r="AT743" s="191" t="s">
        <v>72</v>
      </c>
      <c r="AU743" s="191" t="s">
        <v>81</v>
      </c>
      <c r="AY743" s="190" t="s">
        <v>162</v>
      </c>
      <c r="BK743" s="192">
        <f>SUM(BK744:BK745)</f>
        <v>0</v>
      </c>
    </row>
    <row r="744" spans="1:65" s="2" customFormat="1" ht="16.5" customHeight="1">
      <c r="A744" s="31"/>
      <c r="B744" s="32"/>
      <c r="C744" s="195" t="s">
        <v>702</v>
      </c>
      <c r="D744" s="195" t="s">
        <v>164</v>
      </c>
      <c r="E744" s="196" t="s">
        <v>1224</v>
      </c>
      <c r="F744" s="197" t="s">
        <v>1225</v>
      </c>
      <c r="G744" s="198" t="s">
        <v>685</v>
      </c>
      <c r="H744" s="225"/>
      <c r="I744" s="200"/>
      <c r="J744" s="200"/>
      <c r="K744" s="201">
        <f>ROUND(P744*H744,2)</f>
        <v>0</v>
      </c>
      <c r="L744" s="202"/>
      <c r="M744" s="36"/>
      <c r="N744" s="203" t="s">
        <v>1</v>
      </c>
      <c r="O744" s="204" t="s">
        <v>37</v>
      </c>
      <c r="P744" s="205">
        <f>I744+J744</f>
        <v>0</v>
      </c>
      <c r="Q744" s="205">
        <f>ROUND(I744*H744,2)</f>
        <v>0</v>
      </c>
      <c r="R744" s="205">
        <f>ROUND(J744*H744,2)</f>
        <v>0</v>
      </c>
      <c r="S744" s="72"/>
      <c r="T744" s="206">
        <f>S744*H744</f>
        <v>0</v>
      </c>
      <c r="U744" s="206">
        <v>0</v>
      </c>
      <c r="V744" s="206">
        <f>U744*H744</f>
        <v>0</v>
      </c>
      <c r="W744" s="206">
        <v>0</v>
      </c>
      <c r="X744" s="207">
        <f>W744*H744</f>
        <v>0</v>
      </c>
      <c r="Y744" s="31"/>
      <c r="Z744" s="31"/>
      <c r="AA744" s="31"/>
      <c r="AB744" s="31"/>
      <c r="AC744" s="31"/>
      <c r="AD744" s="31"/>
      <c r="AE744" s="31"/>
      <c r="AR744" s="208" t="s">
        <v>168</v>
      </c>
      <c r="AT744" s="208" t="s">
        <v>164</v>
      </c>
      <c r="AU744" s="208" t="s">
        <v>169</v>
      </c>
      <c r="AY744" s="14" t="s">
        <v>162</v>
      </c>
      <c r="BE744" s="209">
        <f>IF(O744="základná",K744,0)</f>
        <v>0</v>
      </c>
      <c r="BF744" s="209">
        <f>IF(O744="znížená",K744,0)</f>
        <v>0</v>
      </c>
      <c r="BG744" s="209">
        <f>IF(O744="zákl. prenesená",K744,0)</f>
        <v>0</v>
      </c>
      <c r="BH744" s="209">
        <f>IF(O744="zníž. prenesená",K744,0)</f>
        <v>0</v>
      </c>
      <c r="BI744" s="209">
        <f>IF(O744="nulová",K744,0)</f>
        <v>0</v>
      </c>
      <c r="BJ744" s="14" t="s">
        <v>169</v>
      </c>
      <c r="BK744" s="209">
        <f>ROUND(P744*H744,2)</f>
        <v>0</v>
      </c>
      <c r="BL744" s="14" t="s">
        <v>168</v>
      </c>
      <c r="BM744" s="208" t="s">
        <v>1226</v>
      </c>
    </row>
    <row r="745" spans="1:65" s="2" customFormat="1">
      <c r="A745" s="31"/>
      <c r="B745" s="32"/>
      <c r="C745" s="33"/>
      <c r="D745" s="210" t="s">
        <v>170</v>
      </c>
      <c r="E745" s="33"/>
      <c r="F745" s="211" t="s">
        <v>1225</v>
      </c>
      <c r="G745" s="33"/>
      <c r="H745" s="33"/>
      <c r="I745" s="212"/>
      <c r="J745" s="212"/>
      <c r="K745" s="33"/>
      <c r="L745" s="33"/>
      <c r="M745" s="36"/>
      <c r="N745" s="213"/>
      <c r="O745" s="214"/>
      <c r="P745" s="72"/>
      <c r="Q745" s="72"/>
      <c r="R745" s="72"/>
      <c r="S745" s="72"/>
      <c r="T745" s="72"/>
      <c r="U745" s="72"/>
      <c r="V745" s="72"/>
      <c r="W745" s="72"/>
      <c r="X745" s="73"/>
      <c r="Y745" s="31"/>
      <c r="Z745" s="31"/>
      <c r="AA745" s="31"/>
      <c r="AB745" s="31"/>
      <c r="AC745" s="31"/>
      <c r="AD745" s="31"/>
      <c r="AE745" s="31"/>
      <c r="AT745" s="14" t="s">
        <v>170</v>
      </c>
      <c r="AU745" s="14" t="s">
        <v>169</v>
      </c>
    </row>
    <row r="746" spans="1:65" s="12" customFormat="1" ht="25.9" customHeight="1">
      <c r="B746" s="178"/>
      <c r="C746" s="179"/>
      <c r="D746" s="180" t="s">
        <v>72</v>
      </c>
      <c r="E746" s="181" t="s">
        <v>1227</v>
      </c>
      <c r="F746" s="181" t="s">
        <v>1228</v>
      </c>
      <c r="G746" s="179"/>
      <c r="H746" s="179"/>
      <c r="I746" s="182"/>
      <c r="J746" s="182"/>
      <c r="K746" s="183">
        <f>BK746</f>
        <v>0</v>
      </c>
      <c r="L746" s="179"/>
      <c r="M746" s="184"/>
      <c r="N746" s="185"/>
      <c r="O746" s="186"/>
      <c r="P746" s="186"/>
      <c r="Q746" s="187">
        <f>SUM(Q747:Q748)</f>
        <v>0</v>
      </c>
      <c r="R746" s="187">
        <f>SUM(R747:R748)</f>
        <v>0</v>
      </c>
      <c r="S746" s="186"/>
      <c r="T746" s="188">
        <f>SUM(T747:T748)</f>
        <v>0</v>
      </c>
      <c r="U746" s="186"/>
      <c r="V746" s="188">
        <f>SUM(V747:V748)</f>
        <v>0</v>
      </c>
      <c r="W746" s="186"/>
      <c r="X746" s="189">
        <f>SUM(X747:X748)</f>
        <v>0</v>
      </c>
      <c r="AR746" s="190" t="s">
        <v>181</v>
      </c>
      <c r="AT746" s="191" t="s">
        <v>72</v>
      </c>
      <c r="AU746" s="191" t="s">
        <v>73</v>
      </c>
      <c r="AY746" s="190" t="s">
        <v>162</v>
      </c>
      <c r="BK746" s="192">
        <f>SUM(BK747:BK748)</f>
        <v>0</v>
      </c>
    </row>
    <row r="747" spans="1:65" s="2" customFormat="1" ht="44.25" customHeight="1">
      <c r="A747" s="31"/>
      <c r="B747" s="32"/>
      <c r="C747" s="195" t="s">
        <v>1229</v>
      </c>
      <c r="D747" s="195" t="s">
        <v>164</v>
      </c>
      <c r="E747" s="196" t="s">
        <v>1230</v>
      </c>
      <c r="F747" s="197" t="s">
        <v>1231</v>
      </c>
      <c r="G747" s="198" t="s">
        <v>1232</v>
      </c>
      <c r="H747" s="199">
        <v>1</v>
      </c>
      <c r="I747" s="200"/>
      <c r="J747" s="200"/>
      <c r="K747" s="201">
        <f>ROUND(P747*H747,2)</f>
        <v>0</v>
      </c>
      <c r="L747" s="202"/>
      <c r="M747" s="36"/>
      <c r="N747" s="203" t="s">
        <v>1</v>
      </c>
      <c r="O747" s="204" t="s">
        <v>37</v>
      </c>
      <c r="P747" s="205">
        <f>I747+J747</f>
        <v>0</v>
      </c>
      <c r="Q747" s="205">
        <f>ROUND(I747*H747,2)</f>
        <v>0</v>
      </c>
      <c r="R747" s="205">
        <f>ROUND(J747*H747,2)</f>
        <v>0</v>
      </c>
      <c r="S747" s="72"/>
      <c r="T747" s="206">
        <f>S747*H747</f>
        <v>0</v>
      </c>
      <c r="U747" s="206">
        <v>0</v>
      </c>
      <c r="V747" s="206">
        <f>U747*H747</f>
        <v>0</v>
      </c>
      <c r="W747" s="206">
        <v>0</v>
      </c>
      <c r="X747" s="207">
        <f>W747*H747</f>
        <v>0</v>
      </c>
      <c r="Y747" s="31"/>
      <c r="Z747" s="31"/>
      <c r="AA747" s="31"/>
      <c r="AB747" s="31"/>
      <c r="AC747" s="31"/>
      <c r="AD747" s="31"/>
      <c r="AE747" s="31"/>
      <c r="AR747" s="208" t="s">
        <v>1233</v>
      </c>
      <c r="AT747" s="208" t="s">
        <v>164</v>
      </c>
      <c r="AU747" s="208" t="s">
        <v>81</v>
      </c>
      <c r="AY747" s="14" t="s">
        <v>162</v>
      </c>
      <c r="BE747" s="209">
        <f>IF(O747="základná",K747,0)</f>
        <v>0</v>
      </c>
      <c r="BF747" s="209">
        <f>IF(O747="znížená",K747,0)</f>
        <v>0</v>
      </c>
      <c r="BG747" s="209">
        <f>IF(O747="zákl. prenesená",K747,0)</f>
        <v>0</v>
      </c>
      <c r="BH747" s="209">
        <f>IF(O747="zníž. prenesená",K747,0)</f>
        <v>0</v>
      </c>
      <c r="BI747" s="209">
        <f>IF(O747="nulová",K747,0)</f>
        <v>0</v>
      </c>
      <c r="BJ747" s="14" t="s">
        <v>169</v>
      </c>
      <c r="BK747" s="209">
        <f>ROUND(P747*H747,2)</f>
        <v>0</v>
      </c>
      <c r="BL747" s="14" t="s">
        <v>1233</v>
      </c>
      <c r="BM747" s="208" t="s">
        <v>1234</v>
      </c>
    </row>
    <row r="748" spans="1:65" s="2" customFormat="1" ht="29.25">
      <c r="A748" s="31"/>
      <c r="B748" s="32"/>
      <c r="C748" s="33"/>
      <c r="D748" s="210" t="s">
        <v>170</v>
      </c>
      <c r="E748" s="33"/>
      <c r="F748" s="211" t="s">
        <v>1235</v>
      </c>
      <c r="G748" s="33"/>
      <c r="H748" s="33"/>
      <c r="I748" s="212"/>
      <c r="J748" s="212"/>
      <c r="K748" s="33"/>
      <c r="L748" s="33"/>
      <c r="M748" s="36"/>
      <c r="N748" s="226"/>
      <c r="O748" s="227"/>
      <c r="P748" s="228"/>
      <c r="Q748" s="228"/>
      <c r="R748" s="228"/>
      <c r="S748" s="228"/>
      <c r="T748" s="228"/>
      <c r="U748" s="228"/>
      <c r="V748" s="228"/>
      <c r="W748" s="228"/>
      <c r="X748" s="229"/>
      <c r="Y748" s="31"/>
      <c r="Z748" s="31"/>
      <c r="AA748" s="31"/>
      <c r="AB748" s="31"/>
      <c r="AC748" s="31"/>
      <c r="AD748" s="31"/>
      <c r="AE748" s="31"/>
      <c r="AT748" s="14" t="s">
        <v>170</v>
      </c>
      <c r="AU748" s="14" t="s">
        <v>81</v>
      </c>
    </row>
    <row r="749" spans="1:65" s="2" customFormat="1" ht="6.95" customHeight="1">
      <c r="A749" s="31"/>
      <c r="B749" s="55"/>
      <c r="C749" s="56"/>
      <c r="D749" s="56"/>
      <c r="E749" s="56"/>
      <c r="F749" s="56"/>
      <c r="G749" s="56"/>
      <c r="H749" s="56"/>
      <c r="I749" s="56"/>
      <c r="J749" s="56"/>
      <c r="K749" s="56"/>
      <c r="L749" s="56"/>
      <c r="M749" s="36"/>
      <c r="N749" s="31"/>
      <c r="P749" s="31"/>
      <c r="Q749" s="31"/>
      <c r="R749" s="31"/>
      <c r="S749" s="31"/>
      <c r="T749" s="31"/>
      <c r="U749" s="31"/>
      <c r="V749" s="31"/>
      <c r="W749" s="31"/>
      <c r="X749" s="31"/>
      <c r="Y749" s="31"/>
      <c r="Z749" s="31"/>
      <c r="AA749" s="31"/>
      <c r="AB749" s="31"/>
      <c r="AC749" s="31"/>
      <c r="AD749" s="31"/>
      <c r="AE749" s="31"/>
    </row>
  </sheetData>
  <sheetProtection algorithmName="SHA-512" hashValue="EKn/EeEbho8+V0cym6qdNPN9mqvJOtxQWdM8yKQYQtlFDevFDQW+1js4wSLzY7y6VjpsVXQ7HFhJUhcuTlKTMQ==" saltValue="2Z8MztDQu1e9HAFyYAlKIBc4iRBhlTALKHlP+8dk6BP5qg3X/sUZ3ssG3bFhY78X0Kx59rOitKrWlA1TUh9rMw==" spinCount="100000" sheet="1" objects="1" scenarios="1" formatColumns="0" formatRows="0" autoFilter="0"/>
  <autoFilter ref="C147:L748" xr:uid="{00000000-0009-0000-0000-000001000000}"/>
  <mergeCells count="9">
    <mergeCell ref="E87:H87"/>
    <mergeCell ref="E138:H138"/>
    <mergeCell ref="E140:H140"/>
    <mergeCell ref="M2:Z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185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15.5" style="1" hidden="1" customWidth="1"/>
    <col min="13" max="13" width="9.33203125" style="1" customWidth="1"/>
    <col min="14" max="14" width="10.83203125" style="1" hidden="1" customWidth="1"/>
    <col min="15" max="15" width="9.33203125" style="1" hidden="1"/>
    <col min="16" max="24" width="14.1640625" style="1" hidden="1" customWidth="1"/>
    <col min="25" max="25" width="12.33203125" style="1" hidden="1" customWidth="1"/>
    <col min="26" max="26" width="16.33203125" style="1" customWidth="1"/>
    <col min="27" max="27" width="12.33203125" style="1" customWidth="1"/>
    <col min="28" max="28" width="1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T2" s="14" t="s">
        <v>85</v>
      </c>
    </row>
    <row r="3" spans="1:46" s="1" customFormat="1" ht="6.95" customHeight="1">
      <c r="B3" s="110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7"/>
      <c r="AT3" s="14" t="s">
        <v>73</v>
      </c>
    </row>
    <row r="4" spans="1:46" s="1" customFormat="1" ht="24.95" customHeight="1">
      <c r="B4" s="17"/>
      <c r="D4" s="112" t="s">
        <v>97</v>
      </c>
      <c r="M4" s="17"/>
      <c r="N4" s="113" t="s">
        <v>10</v>
      </c>
      <c r="AT4" s="14" t="s">
        <v>4</v>
      </c>
    </row>
    <row r="5" spans="1:46" s="1" customFormat="1" ht="6.95" customHeight="1">
      <c r="B5" s="17"/>
      <c r="M5" s="17"/>
    </row>
    <row r="6" spans="1:46" s="1" customFormat="1" ht="12" customHeight="1">
      <c r="B6" s="17"/>
      <c r="D6" s="114" t="s">
        <v>16</v>
      </c>
      <c r="M6" s="17"/>
    </row>
    <row r="7" spans="1:46" s="1" customFormat="1" ht="16.5" customHeight="1">
      <c r="B7" s="17"/>
      <c r="E7" s="277" t="str">
        <f>'Rekapitulácia stavby'!K6</f>
        <v>Objekt nocľahárne</v>
      </c>
      <c r="F7" s="278"/>
      <c r="G7" s="278"/>
      <c r="H7" s="278"/>
      <c r="M7" s="17"/>
    </row>
    <row r="8" spans="1:46" s="2" customFormat="1" ht="12" customHeight="1">
      <c r="A8" s="31"/>
      <c r="B8" s="36"/>
      <c r="C8" s="31"/>
      <c r="D8" s="114" t="s">
        <v>98</v>
      </c>
      <c r="E8" s="31"/>
      <c r="F8" s="31"/>
      <c r="G8" s="31"/>
      <c r="H8" s="31"/>
      <c r="I8" s="31"/>
      <c r="J8" s="31"/>
      <c r="K8" s="31"/>
      <c r="L8" s="31"/>
      <c r="M8" s="52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6"/>
      <c r="C9" s="31"/>
      <c r="D9" s="31"/>
      <c r="E9" s="279" t="s">
        <v>1236</v>
      </c>
      <c r="F9" s="280"/>
      <c r="G9" s="280"/>
      <c r="H9" s="280"/>
      <c r="I9" s="31"/>
      <c r="J9" s="31"/>
      <c r="K9" s="31"/>
      <c r="L9" s="31"/>
      <c r="M9" s="52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>
      <c r="A10" s="31"/>
      <c r="B10" s="36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52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6"/>
      <c r="C11" s="31"/>
      <c r="D11" s="114" t="s">
        <v>18</v>
      </c>
      <c r="E11" s="31"/>
      <c r="F11" s="115" t="s">
        <v>86</v>
      </c>
      <c r="G11" s="31"/>
      <c r="H11" s="31"/>
      <c r="I11" s="114" t="s">
        <v>19</v>
      </c>
      <c r="J11" s="115" t="s">
        <v>1</v>
      </c>
      <c r="K11" s="31"/>
      <c r="L11" s="31"/>
      <c r="M11" s="52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6"/>
      <c r="C12" s="31"/>
      <c r="D12" s="114" t="s">
        <v>20</v>
      </c>
      <c r="E12" s="31"/>
      <c r="F12" s="115" t="s">
        <v>21</v>
      </c>
      <c r="G12" s="31"/>
      <c r="H12" s="31"/>
      <c r="I12" s="114" t="s">
        <v>22</v>
      </c>
      <c r="J12" s="116">
        <f>'Rekapitulácia stavby'!AN8</f>
        <v>0</v>
      </c>
      <c r="K12" s="31"/>
      <c r="L12" s="31"/>
      <c r="M12" s="52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" customHeight="1">
      <c r="A13" s="31"/>
      <c r="B13" s="36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52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6"/>
      <c r="C14" s="31"/>
      <c r="D14" s="114" t="s">
        <v>23</v>
      </c>
      <c r="E14" s="31"/>
      <c r="F14" s="31"/>
      <c r="G14" s="31"/>
      <c r="H14" s="31"/>
      <c r="I14" s="114" t="s">
        <v>24</v>
      </c>
      <c r="J14" s="115" t="s">
        <v>1</v>
      </c>
      <c r="K14" s="31"/>
      <c r="L14" s="31"/>
      <c r="M14" s="52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6"/>
      <c r="C15" s="31"/>
      <c r="D15" s="31"/>
      <c r="E15" s="115" t="s">
        <v>100</v>
      </c>
      <c r="F15" s="31"/>
      <c r="G15" s="31"/>
      <c r="H15" s="31"/>
      <c r="I15" s="114" t="s">
        <v>25</v>
      </c>
      <c r="J15" s="115" t="s">
        <v>1</v>
      </c>
      <c r="K15" s="31"/>
      <c r="L15" s="31"/>
      <c r="M15" s="52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5" customHeight="1">
      <c r="A16" s="31"/>
      <c r="B16" s="36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52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6"/>
      <c r="C17" s="31"/>
      <c r="D17" s="114" t="s">
        <v>26</v>
      </c>
      <c r="E17" s="31"/>
      <c r="F17" s="31"/>
      <c r="G17" s="31"/>
      <c r="H17" s="31"/>
      <c r="I17" s="114" t="s">
        <v>24</v>
      </c>
      <c r="J17" s="27" t="str">
        <f>'Rekapitulácia stavby'!AN13</f>
        <v>Vyplň údaj</v>
      </c>
      <c r="K17" s="31"/>
      <c r="L17" s="31"/>
      <c r="M17" s="52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6"/>
      <c r="C18" s="31"/>
      <c r="D18" s="31"/>
      <c r="E18" s="281" t="str">
        <f>'Rekapitulácia stavby'!E14</f>
        <v>Vyplň údaj</v>
      </c>
      <c r="F18" s="282"/>
      <c r="G18" s="282"/>
      <c r="H18" s="282"/>
      <c r="I18" s="114" t="s">
        <v>25</v>
      </c>
      <c r="J18" s="27" t="str">
        <f>'Rekapitulácia stavby'!AN14</f>
        <v>Vyplň údaj</v>
      </c>
      <c r="K18" s="31"/>
      <c r="L18" s="31"/>
      <c r="M18" s="52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5" customHeight="1">
      <c r="A19" s="31"/>
      <c r="B19" s="36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52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6"/>
      <c r="C20" s="31"/>
      <c r="D20" s="114" t="s">
        <v>28</v>
      </c>
      <c r="E20" s="31"/>
      <c r="F20" s="31"/>
      <c r="G20" s="31"/>
      <c r="H20" s="31"/>
      <c r="I20" s="114" t="s">
        <v>24</v>
      </c>
      <c r="J20" s="115" t="s">
        <v>1</v>
      </c>
      <c r="K20" s="31"/>
      <c r="L20" s="31"/>
      <c r="M20" s="52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6"/>
      <c r="C21" s="31"/>
      <c r="D21" s="31"/>
      <c r="E21" s="115" t="s">
        <v>101</v>
      </c>
      <c r="F21" s="31"/>
      <c r="G21" s="31"/>
      <c r="H21" s="31"/>
      <c r="I21" s="114" t="s">
        <v>25</v>
      </c>
      <c r="J21" s="115" t="s">
        <v>1</v>
      </c>
      <c r="K21" s="31"/>
      <c r="L21" s="31"/>
      <c r="M21" s="52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5" customHeight="1">
      <c r="A22" s="31"/>
      <c r="B22" s="36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52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6"/>
      <c r="C23" s="31"/>
      <c r="D23" s="114" t="s">
        <v>29</v>
      </c>
      <c r="E23" s="31"/>
      <c r="F23" s="31"/>
      <c r="G23" s="31"/>
      <c r="H23" s="31"/>
      <c r="I23" s="114" t="s">
        <v>24</v>
      </c>
      <c r="J23" s="115" t="s">
        <v>1</v>
      </c>
      <c r="K23" s="31"/>
      <c r="L23" s="31"/>
      <c r="M23" s="52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6"/>
      <c r="C24" s="31"/>
      <c r="D24" s="31"/>
      <c r="E24" s="115" t="s">
        <v>102</v>
      </c>
      <c r="F24" s="31"/>
      <c r="G24" s="31"/>
      <c r="H24" s="31"/>
      <c r="I24" s="114" t="s">
        <v>25</v>
      </c>
      <c r="J24" s="115" t="s">
        <v>1</v>
      </c>
      <c r="K24" s="31"/>
      <c r="L24" s="31"/>
      <c r="M24" s="52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5" customHeight="1">
      <c r="A25" s="31"/>
      <c r="B25" s="36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52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6"/>
      <c r="C26" s="31"/>
      <c r="D26" s="114" t="s">
        <v>30</v>
      </c>
      <c r="E26" s="31"/>
      <c r="F26" s="31"/>
      <c r="G26" s="31"/>
      <c r="H26" s="31"/>
      <c r="I26" s="31"/>
      <c r="J26" s="31"/>
      <c r="K26" s="31"/>
      <c r="L26" s="31"/>
      <c r="M26" s="52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117"/>
      <c r="B27" s="118"/>
      <c r="C27" s="117"/>
      <c r="D27" s="117"/>
      <c r="E27" s="283" t="s">
        <v>1</v>
      </c>
      <c r="F27" s="283"/>
      <c r="G27" s="283"/>
      <c r="H27" s="283"/>
      <c r="I27" s="117"/>
      <c r="J27" s="117"/>
      <c r="K27" s="117"/>
      <c r="L27" s="117"/>
      <c r="M27" s="119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</row>
    <row r="28" spans="1:31" s="2" customFormat="1" ht="6.95" customHeight="1">
      <c r="A28" s="31"/>
      <c r="B28" s="36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52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5" customHeight="1">
      <c r="A29" s="31"/>
      <c r="B29" s="36"/>
      <c r="C29" s="31"/>
      <c r="D29" s="120"/>
      <c r="E29" s="120"/>
      <c r="F29" s="120"/>
      <c r="G29" s="120"/>
      <c r="H29" s="120"/>
      <c r="I29" s="120"/>
      <c r="J29" s="120"/>
      <c r="K29" s="120"/>
      <c r="L29" s="120"/>
      <c r="M29" s="52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12.75">
      <c r="A30" s="31"/>
      <c r="B30" s="36"/>
      <c r="C30" s="31"/>
      <c r="D30" s="31"/>
      <c r="E30" s="114" t="s">
        <v>103</v>
      </c>
      <c r="F30" s="31"/>
      <c r="G30" s="31"/>
      <c r="H30" s="31"/>
      <c r="I30" s="31"/>
      <c r="J30" s="31"/>
      <c r="K30" s="121">
        <f>I96</f>
        <v>0</v>
      </c>
      <c r="L30" s="31"/>
      <c r="M30" s="52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12.75">
      <c r="A31" s="31"/>
      <c r="B31" s="36"/>
      <c r="C31" s="31"/>
      <c r="D31" s="31"/>
      <c r="E31" s="114" t="s">
        <v>104</v>
      </c>
      <c r="F31" s="31"/>
      <c r="G31" s="31"/>
      <c r="H31" s="31"/>
      <c r="I31" s="31"/>
      <c r="J31" s="31"/>
      <c r="K31" s="121">
        <f>J96</f>
        <v>0</v>
      </c>
      <c r="L31" s="31"/>
      <c r="M31" s="52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25.35" customHeight="1">
      <c r="A32" s="31"/>
      <c r="B32" s="36"/>
      <c r="C32" s="31"/>
      <c r="D32" s="122" t="s">
        <v>31</v>
      </c>
      <c r="E32" s="31"/>
      <c r="F32" s="31"/>
      <c r="G32" s="31"/>
      <c r="H32" s="31"/>
      <c r="I32" s="31"/>
      <c r="J32" s="31"/>
      <c r="K32" s="123">
        <f>ROUND(K125, 2)</f>
        <v>0</v>
      </c>
      <c r="L32" s="31"/>
      <c r="M32" s="52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6.95" customHeight="1">
      <c r="A33" s="31"/>
      <c r="B33" s="36"/>
      <c r="C33" s="31"/>
      <c r="D33" s="120"/>
      <c r="E33" s="120"/>
      <c r="F33" s="120"/>
      <c r="G33" s="120"/>
      <c r="H33" s="120"/>
      <c r="I33" s="120"/>
      <c r="J33" s="120"/>
      <c r="K33" s="120"/>
      <c r="L33" s="120"/>
      <c r="M33" s="52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customHeight="1">
      <c r="A34" s="31"/>
      <c r="B34" s="36"/>
      <c r="C34" s="31"/>
      <c r="D34" s="31"/>
      <c r="E34" s="31"/>
      <c r="F34" s="124" t="s">
        <v>33</v>
      </c>
      <c r="G34" s="31"/>
      <c r="H34" s="31"/>
      <c r="I34" s="124" t="s">
        <v>32</v>
      </c>
      <c r="J34" s="31"/>
      <c r="K34" s="124" t="s">
        <v>34</v>
      </c>
      <c r="L34" s="31"/>
      <c r="M34" s="52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customHeight="1">
      <c r="A35" s="31"/>
      <c r="B35" s="36"/>
      <c r="C35" s="31"/>
      <c r="D35" s="125" t="s">
        <v>35</v>
      </c>
      <c r="E35" s="126" t="s">
        <v>36</v>
      </c>
      <c r="F35" s="127">
        <f>ROUND((SUM(BE125:BE184)),  2)</f>
        <v>0</v>
      </c>
      <c r="G35" s="128"/>
      <c r="H35" s="128"/>
      <c r="I35" s="129">
        <v>0.2</v>
      </c>
      <c r="J35" s="128"/>
      <c r="K35" s="127">
        <f>ROUND(((SUM(BE125:BE184))*I35),  2)</f>
        <v>0</v>
      </c>
      <c r="L35" s="31"/>
      <c r="M35" s="52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customHeight="1">
      <c r="A36" s="31"/>
      <c r="B36" s="36"/>
      <c r="C36" s="31"/>
      <c r="D36" s="31"/>
      <c r="E36" s="126" t="s">
        <v>37</v>
      </c>
      <c r="F36" s="127">
        <f>ROUND((SUM(BF125:BF184)),  2)</f>
        <v>0</v>
      </c>
      <c r="G36" s="128"/>
      <c r="H36" s="128"/>
      <c r="I36" s="129">
        <v>0.2</v>
      </c>
      <c r="J36" s="128"/>
      <c r="K36" s="127">
        <f>ROUND(((SUM(BF125:BF184))*I36),  2)</f>
        <v>0</v>
      </c>
      <c r="L36" s="31"/>
      <c r="M36" s="52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>
      <c r="A37" s="31"/>
      <c r="B37" s="36"/>
      <c r="C37" s="31"/>
      <c r="D37" s="31"/>
      <c r="E37" s="114" t="s">
        <v>38</v>
      </c>
      <c r="F37" s="121">
        <f>ROUND((SUM(BG125:BG184)),  2)</f>
        <v>0</v>
      </c>
      <c r="G37" s="31"/>
      <c r="H37" s="31"/>
      <c r="I37" s="130">
        <v>0.2</v>
      </c>
      <c r="J37" s="31"/>
      <c r="K37" s="121">
        <f>0</f>
        <v>0</v>
      </c>
      <c r="L37" s="31"/>
      <c r="M37" s="52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14.45" hidden="1" customHeight="1">
      <c r="A38" s="31"/>
      <c r="B38" s="36"/>
      <c r="C38" s="31"/>
      <c r="D38" s="31"/>
      <c r="E38" s="114" t="s">
        <v>39</v>
      </c>
      <c r="F38" s="121">
        <f>ROUND((SUM(BH125:BH184)),  2)</f>
        <v>0</v>
      </c>
      <c r="G38" s="31"/>
      <c r="H38" s="31"/>
      <c r="I38" s="130">
        <v>0.2</v>
      </c>
      <c r="J38" s="31"/>
      <c r="K38" s="121">
        <f>0</f>
        <v>0</v>
      </c>
      <c r="L38" s="31"/>
      <c r="M38" s="52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14.45" hidden="1" customHeight="1">
      <c r="A39" s="31"/>
      <c r="B39" s="36"/>
      <c r="C39" s="31"/>
      <c r="D39" s="31"/>
      <c r="E39" s="126" t="s">
        <v>40</v>
      </c>
      <c r="F39" s="127">
        <f>ROUND((SUM(BI125:BI184)),  2)</f>
        <v>0</v>
      </c>
      <c r="G39" s="128"/>
      <c r="H39" s="128"/>
      <c r="I39" s="129">
        <v>0</v>
      </c>
      <c r="J39" s="128"/>
      <c r="K39" s="127">
        <f>0</f>
        <v>0</v>
      </c>
      <c r="L39" s="31"/>
      <c r="M39" s="52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6.95" customHeight="1">
      <c r="A40" s="31"/>
      <c r="B40" s="36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52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2" customFormat="1" ht="25.35" customHeight="1">
      <c r="A41" s="31"/>
      <c r="B41" s="36"/>
      <c r="C41" s="131"/>
      <c r="D41" s="132" t="s">
        <v>41</v>
      </c>
      <c r="E41" s="133"/>
      <c r="F41" s="133"/>
      <c r="G41" s="134" t="s">
        <v>42</v>
      </c>
      <c r="H41" s="135" t="s">
        <v>43</v>
      </c>
      <c r="I41" s="133"/>
      <c r="J41" s="133"/>
      <c r="K41" s="136">
        <f>SUM(K32:K39)</f>
        <v>0</v>
      </c>
      <c r="L41" s="137"/>
      <c r="M41" s="52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</row>
    <row r="42" spans="1:31" s="2" customFormat="1" ht="14.45" customHeight="1">
      <c r="A42" s="31"/>
      <c r="B42" s="36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52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</row>
    <row r="43" spans="1:31" s="1" customFormat="1" ht="14.45" customHeight="1">
      <c r="B43" s="17"/>
      <c r="M43" s="17"/>
    </row>
    <row r="44" spans="1:31" s="1" customFormat="1" ht="14.45" customHeight="1">
      <c r="B44" s="17"/>
      <c r="M44" s="17"/>
    </row>
    <row r="45" spans="1:31" s="1" customFormat="1" ht="14.45" customHeight="1">
      <c r="B45" s="17"/>
      <c r="M45" s="17"/>
    </row>
    <row r="46" spans="1:31" s="1" customFormat="1" ht="14.45" customHeight="1">
      <c r="B46" s="17"/>
      <c r="M46" s="17"/>
    </row>
    <row r="47" spans="1:31" s="1" customFormat="1" ht="14.45" customHeight="1">
      <c r="B47" s="17"/>
      <c r="M47" s="17"/>
    </row>
    <row r="48" spans="1:31" s="1" customFormat="1" ht="14.45" customHeight="1">
      <c r="B48" s="17"/>
      <c r="M48" s="17"/>
    </row>
    <row r="49" spans="1:31" s="1" customFormat="1" ht="14.45" customHeight="1">
      <c r="B49" s="17"/>
      <c r="M49" s="17"/>
    </row>
    <row r="50" spans="1:31" s="2" customFormat="1" ht="14.45" customHeight="1">
      <c r="B50" s="52"/>
      <c r="D50" s="138" t="s">
        <v>44</v>
      </c>
      <c r="E50" s="139"/>
      <c r="F50" s="139"/>
      <c r="G50" s="138" t="s">
        <v>45</v>
      </c>
      <c r="H50" s="139"/>
      <c r="I50" s="139"/>
      <c r="J50" s="139"/>
      <c r="K50" s="139"/>
      <c r="L50" s="139"/>
      <c r="M50" s="52"/>
    </row>
    <row r="51" spans="1:31">
      <c r="B51" s="17"/>
      <c r="M51" s="17"/>
    </row>
    <row r="52" spans="1:31">
      <c r="B52" s="17"/>
      <c r="M52" s="17"/>
    </row>
    <row r="53" spans="1:31">
      <c r="B53" s="17"/>
      <c r="M53" s="17"/>
    </row>
    <row r="54" spans="1:31">
      <c r="B54" s="17"/>
      <c r="M54" s="17"/>
    </row>
    <row r="55" spans="1:31">
      <c r="B55" s="17"/>
      <c r="M55" s="17"/>
    </row>
    <row r="56" spans="1:31">
      <c r="B56" s="17"/>
      <c r="M56" s="17"/>
    </row>
    <row r="57" spans="1:31">
      <c r="B57" s="17"/>
      <c r="M57" s="17"/>
    </row>
    <row r="58" spans="1:31">
      <c r="B58" s="17"/>
      <c r="M58" s="17"/>
    </row>
    <row r="59" spans="1:31">
      <c r="B59" s="17"/>
      <c r="M59" s="17"/>
    </row>
    <row r="60" spans="1:31">
      <c r="B60" s="17"/>
      <c r="M60" s="17"/>
    </row>
    <row r="61" spans="1:31" s="2" customFormat="1" ht="12.75">
      <c r="A61" s="31"/>
      <c r="B61" s="36"/>
      <c r="C61" s="31"/>
      <c r="D61" s="140" t="s">
        <v>46</v>
      </c>
      <c r="E61" s="141"/>
      <c r="F61" s="142" t="s">
        <v>47</v>
      </c>
      <c r="G61" s="140" t="s">
        <v>46</v>
      </c>
      <c r="H61" s="141"/>
      <c r="I61" s="141"/>
      <c r="J61" s="143" t="s">
        <v>47</v>
      </c>
      <c r="K61" s="141"/>
      <c r="L61" s="141"/>
      <c r="M61" s="52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>
      <c r="B62" s="17"/>
      <c r="M62" s="17"/>
    </row>
    <row r="63" spans="1:31">
      <c r="B63" s="17"/>
      <c r="M63" s="17"/>
    </row>
    <row r="64" spans="1:31">
      <c r="B64" s="17"/>
      <c r="M64" s="17"/>
    </row>
    <row r="65" spans="1:31" s="2" customFormat="1" ht="12.75">
      <c r="A65" s="31"/>
      <c r="B65" s="36"/>
      <c r="C65" s="31"/>
      <c r="D65" s="138" t="s">
        <v>48</v>
      </c>
      <c r="E65" s="144"/>
      <c r="F65" s="144"/>
      <c r="G65" s="138" t="s">
        <v>49</v>
      </c>
      <c r="H65" s="144"/>
      <c r="I65" s="144"/>
      <c r="J65" s="144"/>
      <c r="K65" s="144"/>
      <c r="L65" s="144"/>
      <c r="M65" s="52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>
      <c r="B66" s="17"/>
      <c r="M66" s="17"/>
    </row>
    <row r="67" spans="1:31">
      <c r="B67" s="17"/>
      <c r="M67" s="17"/>
    </row>
    <row r="68" spans="1:31">
      <c r="B68" s="17"/>
      <c r="M68" s="17"/>
    </row>
    <row r="69" spans="1:31">
      <c r="B69" s="17"/>
      <c r="M69" s="17"/>
    </row>
    <row r="70" spans="1:31">
      <c r="B70" s="17"/>
      <c r="M70" s="17"/>
    </row>
    <row r="71" spans="1:31">
      <c r="B71" s="17"/>
      <c r="M71" s="17"/>
    </row>
    <row r="72" spans="1:31">
      <c r="B72" s="17"/>
      <c r="M72" s="17"/>
    </row>
    <row r="73" spans="1:31">
      <c r="B73" s="17"/>
      <c r="M73" s="17"/>
    </row>
    <row r="74" spans="1:31">
      <c r="B74" s="17"/>
      <c r="M74" s="17"/>
    </row>
    <row r="75" spans="1:31">
      <c r="B75" s="17"/>
      <c r="M75" s="17"/>
    </row>
    <row r="76" spans="1:31" s="2" customFormat="1" ht="12.75">
      <c r="A76" s="31"/>
      <c r="B76" s="36"/>
      <c r="C76" s="31"/>
      <c r="D76" s="140" t="s">
        <v>46</v>
      </c>
      <c r="E76" s="141"/>
      <c r="F76" s="142" t="s">
        <v>47</v>
      </c>
      <c r="G76" s="140" t="s">
        <v>46</v>
      </c>
      <c r="H76" s="141"/>
      <c r="I76" s="141"/>
      <c r="J76" s="143" t="s">
        <v>47</v>
      </c>
      <c r="K76" s="141"/>
      <c r="L76" s="141"/>
      <c r="M76" s="52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customHeight="1">
      <c r="A77" s="31"/>
      <c r="B77" s="145"/>
      <c r="C77" s="146"/>
      <c r="D77" s="146"/>
      <c r="E77" s="146"/>
      <c r="F77" s="146"/>
      <c r="G77" s="146"/>
      <c r="H77" s="146"/>
      <c r="I77" s="146"/>
      <c r="J77" s="146"/>
      <c r="K77" s="146"/>
      <c r="L77" s="146"/>
      <c r="M77" s="52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5" customHeight="1">
      <c r="A81" s="31"/>
      <c r="B81" s="147"/>
      <c r="C81" s="148"/>
      <c r="D81" s="148"/>
      <c r="E81" s="148"/>
      <c r="F81" s="148"/>
      <c r="G81" s="148"/>
      <c r="H81" s="148"/>
      <c r="I81" s="148"/>
      <c r="J81" s="148"/>
      <c r="K81" s="148"/>
      <c r="L81" s="148"/>
      <c r="M81" s="52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customHeight="1">
      <c r="A82" s="31"/>
      <c r="B82" s="32"/>
      <c r="C82" s="20" t="s">
        <v>105</v>
      </c>
      <c r="D82" s="33"/>
      <c r="E82" s="33"/>
      <c r="F82" s="33"/>
      <c r="G82" s="33"/>
      <c r="H82" s="33"/>
      <c r="I82" s="33"/>
      <c r="J82" s="33"/>
      <c r="K82" s="33"/>
      <c r="L82" s="33"/>
      <c r="M82" s="52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52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customHeight="1">
      <c r="A84" s="31"/>
      <c r="B84" s="32"/>
      <c r="C84" s="26" t="s">
        <v>16</v>
      </c>
      <c r="D84" s="33"/>
      <c r="E84" s="33"/>
      <c r="F84" s="33"/>
      <c r="G84" s="33"/>
      <c r="H84" s="33"/>
      <c r="I84" s="33"/>
      <c r="J84" s="33"/>
      <c r="K84" s="33"/>
      <c r="L84" s="33"/>
      <c r="M84" s="52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customHeight="1">
      <c r="A85" s="31"/>
      <c r="B85" s="32"/>
      <c r="C85" s="33"/>
      <c r="D85" s="33"/>
      <c r="E85" s="275" t="str">
        <f>E7</f>
        <v>Objekt nocľahárne</v>
      </c>
      <c r="F85" s="276"/>
      <c r="G85" s="276"/>
      <c r="H85" s="276"/>
      <c r="I85" s="33"/>
      <c r="J85" s="33"/>
      <c r="K85" s="33"/>
      <c r="L85" s="33"/>
      <c r="M85" s="52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customHeight="1">
      <c r="A86" s="31"/>
      <c r="B86" s="32"/>
      <c r="C86" s="26" t="s">
        <v>98</v>
      </c>
      <c r="D86" s="33"/>
      <c r="E86" s="33"/>
      <c r="F86" s="33"/>
      <c r="G86" s="33"/>
      <c r="H86" s="33"/>
      <c r="I86" s="33"/>
      <c r="J86" s="33"/>
      <c r="K86" s="33"/>
      <c r="L86" s="33"/>
      <c r="M86" s="52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customHeight="1">
      <c r="A87" s="31"/>
      <c r="B87" s="32"/>
      <c r="C87" s="33"/>
      <c r="D87" s="33"/>
      <c r="E87" s="263" t="str">
        <f>E9</f>
        <v>01-2 - SO-04 Oplotenie</v>
      </c>
      <c r="F87" s="274"/>
      <c r="G87" s="274"/>
      <c r="H87" s="274"/>
      <c r="I87" s="33"/>
      <c r="J87" s="33"/>
      <c r="K87" s="33"/>
      <c r="L87" s="33"/>
      <c r="M87" s="52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52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customHeight="1">
      <c r="A89" s="31"/>
      <c r="B89" s="32"/>
      <c r="C89" s="26" t="s">
        <v>20</v>
      </c>
      <c r="D89" s="33"/>
      <c r="E89" s="33"/>
      <c r="F89" s="24" t="str">
        <f>F12</f>
        <v xml:space="preserve"> </v>
      </c>
      <c r="G89" s="33"/>
      <c r="H89" s="33"/>
      <c r="I89" s="26" t="s">
        <v>22</v>
      </c>
      <c r="J89" s="67">
        <f>IF(J12="","",J12)</f>
        <v>0</v>
      </c>
      <c r="K89" s="33"/>
      <c r="L89" s="33"/>
      <c r="M89" s="52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5" customHeight="1">
      <c r="A90" s="31"/>
      <c r="B90" s="32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52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2" customHeight="1">
      <c r="A91" s="31"/>
      <c r="B91" s="32"/>
      <c r="C91" s="26" t="s">
        <v>23</v>
      </c>
      <c r="D91" s="33"/>
      <c r="E91" s="33"/>
      <c r="F91" s="24" t="str">
        <f>E15</f>
        <v xml:space="preserve"> Mesto Trenčín </v>
      </c>
      <c r="G91" s="33"/>
      <c r="H91" s="33"/>
      <c r="I91" s="26" t="s">
        <v>28</v>
      </c>
      <c r="J91" s="29" t="str">
        <f>E21</f>
        <v xml:space="preserve"> TEKT s.r.o. </v>
      </c>
      <c r="K91" s="33"/>
      <c r="L91" s="33"/>
      <c r="M91" s="52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25.7" customHeight="1">
      <c r="A92" s="31"/>
      <c r="B92" s="32"/>
      <c r="C92" s="26" t="s">
        <v>26</v>
      </c>
      <c r="D92" s="33"/>
      <c r="E92" s="33"/>
      <c r="F92" s="24" t="str">
        <f>IF(E18="","",E18)</f>
        <v>Vyplň údaj</v>
      </c>
      <c r="G92" s="33"/>
      <c r="H92" s="33"/>
      <c r="I92" s="26" t="s">
        <v>29</v>
      </c>
      <c r="J92" s="29" t="str">
        <f>E24</f>
        <v xml:space="preserve"> Ing. Jozef Ďurech                       </v>
      </c>
      <c r="K92" s="33"/>
      <c r="L92" s="33"/>
      <c r="M92" s="52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52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customHeight="1">
      <c r="A94" s="31"/>
      <c r="B94" s="32"/>
      <c r="C94" s="149" t="s">
        <v>106</v>
      </c>
      <c r="D94" s="150"/>
      <c r="E94" s="150"/>
      <c r="F94" s="150"/>
      <c r="G94" s="150"/>
      <c r="H94" s="150"/>
      <c r="I94" s="151" t="s">
        <v>107</v>
      </c>
      <c r="J94" s="151" t="s">
        <v>108</v>
      </c>
      <c r="K94" s="151" t="s">
        <v>109</v>
      </c>
      <c r="L94" s="150"/>
      <c r="M94" s="52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customHeight="1">
      <c r="A95" s="31"/>
      <c r="B95" s="32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52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" customHeight="1">
      <c r="A96" s="31"/>
      <c r="B96" s="32"/>
      <c r="C96" s="152" t="s">
        <v>110</v>
      </c>
      <c r="D96" s="33"/>
      <c r="E96" s="33"/>
      <c r="F96" s="33"/>
      <c r="G96" s="33"/>
      <c r="H96" s="33"/>
      <c r="I96" s="85">
        <f t="shared" ref="I96:J98" si="0">Q125</f>
        <v>0</v>
      </c>
      <c r="J96" s="85">
        <f t="shared" si="0"/>
        <v>0</v>
      </c>
      <c r="K96" s="85">
        <f>K125</f>
        <v>0</v>
      </c>
      <c r="L96" s="33"/>
      <c r="M96" s="52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4" t="s">
        <v>111</v>
      </c>
    </row>
    <row r="97" spans="1:31" s="9" customFormat="1" ht="24.95" customHeight="1">
      <c r="B97" s="153"/>
      <c r="C97" s="154"/>
      <c r="D97" s="155" t="s">
        <v>112</v>
      </c>
      <c r="E97" s="156"/>
      <c r="F97" s="156"/>
      <c r="G97" s="156"/>
      <c r="H97" s="156"/>
      <c r="I97" s="157">
        <f t="shared" si="0"/>
        <v>0</v>
      </c>
      <c r="J97" s="157">
        <f t="shared" si="0"/>
        <v>0</v>
      </c>
      <c r="K97" s="157">
        <f>K126</f>
        <v>0</v>
      </c>
      <c r="L97" s="154"/>
      <c r="M97" s="158"/>
    </row>
    <row r="98" spans="1:31" s="10" customFormat="1" ht="19.899999999999999" customHeight="1">
      <c r="B98" s="159"/>
      <c r="C98" s="160"/>
      <c r="D98" s="161" t="s">
        <v>113</v>
      </c>
      <c r="E98" s="162"/>
      <c r="F98" s="162"/>
      <c r="G98" s="162"/>
      <c r="H98" s="162"/>
      <c r="I98" s="163">
        <f t="shared" si="0"/>
        <v>0</v>
      </c>
      <c r="J98" s="163">
        <f t="shared" si="0"/>
        <v>0</v>
      </c>
      <c r="K98" s="163">
        <f>K127</f>
        <v>0</v>
      </c>
      <c r="L98" s="160"/>
      <c r="M98" s="164"/>
    </row>
    <row r="99" spans="1:31" s="10" customFormat="1" ht="19.899999999999999" customHeight="1">
      <c r="B99" s="159"/>
      <c r="C99" s="160"/>
      <c r="D99" s="161" t="s">
        <v>114</v>
      </c>
      <c r="E99" s="162"/>
      <c r="F99" s="162"/>
      <c r="G99" s="162"/>
      <c r="H99" s="162"/>
      <c r="I99" s="163">
        <f>Q142</f>
        <v>0</v>
      </c>
      <c r="J99" s="163">
        <f>R142</f>
        <v>0</v>
      </c>
      <c r="K99" s="163">
        <f>K142</f>
        <v>0</v>
      </c>
      <c r="L99" s="160"/>
      <c r="M99" s="164"/>
    </row>
    <row r="100" spans="1:31" s="10" customFormat="1" ht="19.899999999999999" customHeight="1">
      <c r="B100" s="159"/>
      <c r="C100" s="160"/>
      <c r="D100" s="161" t="s">
        <v>115</v>
      </c>
      <c r="E100" s="162"/>
      <c r="F100" s="162"/>
      <c r="G100" s="162"/>
      <c r="H100" s="162"/>
      <c r="I100" s="163">
        <f>Q147</f>
        <v>0</v>
      </c>
      <c r="J100" s="163">
        <f>R147</f>
        <v>0</v>
      </c>
      <c r="K100" s="163">
        <f>K147</f>
        <v>0</v>
      </c>
      <c r="L100" s="160"/>
      <c r="M100" s="164"/>
    </row>
    <row r="101" spans="1:31" s="10" customFormat="1" ht="19.899999999999999" customHeight="1">
      <c r="B101" s="159"/>
      <c r="C101" s="160"/>
      <c r="D101" s="161" t="s">
        <v>1237</v>
      </c>
      <c r="E101" s="162"/>
      <c r="F101" s="162"/>
      <c r="G101" s="162"/>
      <c r="H101" s="162"/>
      <c r="I101" s="163">
        <f>Q152</f>
        <v>0</v>
      </c>
      <c r="J101" s="163">
        <f>R152</f>
        <v>0</v>
      </c>
      <c r="K101" s="163">
        <f>K152</f>
        <v>0</v>
      </c>
      <c r="L101" s="160"/>
      <c r="M101" s="164"/>
    </row>
    <row r="102" spans="1:31" s="10" customFormat="1" ht="19.899999999999999" customHeight="1">
      <c r="B102" s="159"/>
      <c r="C102" s="160"/>
      <c r="D102" s="161" t="s">
        <v>118</v>
      </c>
      <c r="E102" s="162"/>
      <c r="F102" s="162"/>
      <c r="G102" s="162"/>
      <c r="H102" s="162"/>
      <c r="I102" s="163">
        <f>Q161</f>
        <v>0</v>
      </c>
      <c r="J102" s="163">
        <f>R161</f>
        <v>0</v>
      </c>
      <c r="K102" s="163">
        <f>K161</f>
        <v>0</v>
      </c>
      <c r="L102" s="160"/>
      <c r="M102" s="164"/>
    </row>
    <row r="103" spans="1:31" s="9" customFormat="1" ht="24.95" customHeight="1">
      <c r="B103" s="153"/>
      <c r="C103" s="154"/>
      <c r="D103" s="155" t="s">
        <v>119</v>
      </c>
      <c r="E103" s="156"/>
      <c r="F103" s="156"/>
      <c r="G103" s="156"/>
      <c r="H103" s="156"/>
      <c r="I103" s="157">
        <f>Q164</f>
        <v>0</v>
      </c>
      <c r="J103" s="157">
        <f>R164</f>
        <v>0</v>
      </c>
      <c r="K103" s="157">
        <f>K164</f>
        <v>0</v>
      </c>
      <c r="L103" s="154"/>
      <c r="M103" s="158"/>
    </row>
    <row r="104" spans="1:31" s="10" customFormat="1" ht="19.899999999999999" customHeight="1">
      <c r="B104" s="159"/>
      <c r="C104" s="160"/>
      <c r="D104" s="161" t="s">
        <v>128</v>
      </c>
      <c r="E104" s="162"/>
      <c r="F104" s="162"/>
      <c r="G104" s="162"/>
      <c r="H104" s="162"/>
      <c r="I104" s="163">
        <f>Q165</f>
        <v>0</v>
      </c>
      <c r="J104" s="163">
        <f>R165</f>
        <v>0</v>
      </c>
      <c r="K104" s="163">
        <f>K165</f>
        <v>0</v>
      </c>
      <c r="L104" s="160"/>
      <c r="M104" s="164"/>
    </row>
    <row r="105" spans="1:31" s="10" customFormat="1" ht="19.899999999999999" customHeight="1">
      <c r="B105" s="159"/>
      <c r="C105" s="160"/>
      <c r="D105" s="161" t="s">
        <v>131</v>
      </c>
      <c r="E105" s="162"/>
      <c r="F105" s="162"/>
      <c r="G105" s="162"/>
      <c r="H105" s="162"/>
      <c r="I105" s="163">
        <f>Q170</f>
        <v>0</v>
      </c>
      <c r="J105" s="163">
        <f>R170</f>
        <v>0</v>
      </c>
      <c r="K105" s="163">
        <f>K170</f>
        <v>0</v>
      </c>
      <c r="L105" s="160"/>
      <c r="M105" s="164"/>
    </row>
    <row r="106" spans="1:31" s="2" customFormat="1" ht="21.75" customHeight="1">
      <c r="A106" s="31"/>
      <c r="B106" s="32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52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</row>
    <row r="107" spans="1:31" s="2" customFormat="1" ht="6.95" customHeight="1">
      <c r="A107" s="31"/>
      <c r="B107" s="55"/>
      <c r="C107" s="56"/>
      <c r="D107" s="56"/>
      <c r="E107" s="56"/>
      <c r="F107" s="56"/>
      <c r="G107" s="56"/>
      <c r="H107" s="56"/>
      <c r="I107" s="56"/>
      <c r="J107" s="56"/>
      <c r="K107" s="56"/>
      <c r="L107" s="56"/>
      <c r="M107" s="52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</row>
    <row r="111" spans="1:31" s="2" customFormat="1" ht="6.95" customHeight="1">
      <c r="A111" s="31"/>
      <c r="B111" s="57"/>
      <c r="C111" s="58"/>
      <c r="D111" s="58"/>
      <c r="E111" s="58"/>
      <c r="F111" s="58"/>
      <c r="G111" s="58"/>
      <c r="H111" s="58"/>
      <c r="I111" s="58"/>
      <c r="J111" s="58"/>
      <c r="K111" s="58"/>
      <c r="L111" s="58"/>
      <c r="M111" s="52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31" s="2" customFormat="1" ht="24.95" customHeight="1">
      <c r="A112" s="31"/>
      <c r="B112" s="32"/>
      <c r="C112" s="20" t="s">
        <v>144</v>
      </c>
      <c r="D112" s="33"/>
      <c r="E112" s="33"/>
      <c r="F112" s="33"/>
      <c r="G112" s="33"/>
      <c r="H112" s="33"/>
      <c r="I112" s="33"/>
      <c r="J112" s="33"/>
      <c r="K112" s="33"/>
      <c r="L112" s="33"/>
      <c r="M112" s="52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65" s="2" customFormat="1" ht="6.95" customHeight="1">
      <c r="A113" s="31"/>
      <c r="B113" s="32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52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5" s="2" customFormat="1" ht="12" customHeight="1">
      <c r="A114" s="31"/>
      <c r="B114" s="32"/>
      <c r="C114" s="26" t="s">
        <v>16</v>
      </c>
      <c r="D114" s="33"/>
      <c r="E114" s="33"/>
      <c r="F114" s="33"/>
      <c r="G114" s="33"/>
      <c r="H114" s="33"/>
      <c r="I114" s="33"/>
      <c r="J114" s="33"/>
      <c r="K114" s="33"/>
      <c r="L114" s="33"/>
      <c r="M114" s="52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5" s="2" customFormat="1" ht="16.5" customHeight="1">
      <c r="A115" s="31"/>
      <c r="B115" s="32"/>
      <c r="C115" s="33"/>
      <c r="D115" s="33"/>
      <c r="E115" s="275" t="str">
        <f>E7</f>
        <v>Objekt nocľahárne</v>
      </c>
      <c r="F115" s="276"/>
      <c r="G115" s="276"/>
      <c r="H115" s="276"/>
      <c r="I115" s="33"/>
      <c r="J115" s="33"/>
      <c r="K115" s="33"/>
      <c r="L115" s="33"/>
      <c r="M115" s="52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5" s="2" customFormat="1" ht="12" customHeight="1">
      <c r="A116" s="31"/>
      <c r="B116" s="32"/>
      <c r="C116" s="26" t="s">
        <v>98</v>
      </c>
      <c r="D116" s="33"/>
      <c r="E116" s="33"/>
      <c r="F116" s="33"/>
      <c r="G116" s="33"/>
      <c r="H116" s="33"/>
      <c r="I116" s="33"/>
      <c r="J116" s="33"/>
      <c r="K116" s="33"/>
      <c r="L116" s="33"/>
      <c r="M116" s="52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5" s="2" customFormat="1" ht="16.5" customHeight="1">
      <c r="A117" s="31"/>
      <c r="B117" s="32"/>
      <c r="C117" s="33"/>
      <c r="D117" s="33"/>
      <c r="E117" s="263" t="str">
        <f>E9</f>
        <v>01-2 - SO-04 Oplotenie</v>
      </c>
      <c r="F117" s="274"/>
      <c r="G117" s="274"/>
      <c r="H117" s="274"/>
      <c r="I117" s="33"/>
      <c r="J117" s="33"/>
      <c r="K117" s="33"/>
      <c r="L117" s="33"/>
      <c r="M117" s="52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5" s="2" customFormat="1" ht="6.95" customHeight="1">
      <c r="A118" s="31"/>
      <c r="B118" s="32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52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5" s="2" customFormat="1" ht="12" customHeight="1">
      <c r="A119" s="31"/>
      <c r="B119" s="32"/>
      <c r="C119" s="26" t="s">
        <v>20</v>
      </c>
      <c r="D119" s="33"/>
      <c r="E119" s="33"/>
      <c r="F119" s="24" t="str">
        <f>F12</f>
        <v xml:space="preserve"> </v>
      </c>
      <c r="G119" s="33"/>
      <c r="H119" s="33"/>
      <c r="I119" s="26" t="s">
        <v>22</v>
      </c>
      <c r="J119" s="67">
        <f>IF(J12="","",J12)</f>
        <v>0</v>
      </c>
      <c r="K119" s="33"/>
      <c r="L119" s="33"/>
      <c r="M119" s="52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65" s="2" customFormat="1" ht="6.95" customHeight="1">
      <c r="A120" s="31"/>
      <c r="B120" s="32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52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65" s="2" customFormat="1" ht="15.2" customHeight="1">
      <c r="A121" s="31"/>
      <c r="B121" s="32"/>
      <c r="C121" s="26" t="s">
        <v>23</v>
      </c>
      <c r="D121" s="33"/>
      <c r="E121" s="33"/>
      <c r="F121" s="24" t="str">
        <f>E15</f>
        <v xml:space="preserve"> Mesto Trenčín </v>
      </c>
      <c r="G121" s="33"/>
      <c r="H121" s="33"/>
      <c r="I121" s="26" t="s">
        <v>28</v>
      </c>
      <c r="J121" s="29" t="str">
        <f>E21</f>
        <v xml:space="preserve"> TEKT s.r.o. </v>
      </c>
      <c r="K121" s="33"/>
      <c r="L121" s="33"/>
      <c r="M121" s="52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</row>
    <row r="122" spans="1:65" s="2" customFormat="1" ht="25.7" customHeight="1">
      <c r="A122" s="31"/>
      <c r="B122" s="32"/>
      <c r="C122" s="26" t="s">
        <v>26</v>
      </c>
      <c r="D122" s="33"/>
      <c r="E122" s="33"/>
      <c r="F122" s="24" t="str">
        <f>IF(E18="","",E18)</f>
        <v>Vyplň údaj</v>
      </c>
      <c r="G122" s="33"/>
      <c r="H122" s="33"/>
      <c r="I122" s="26" t="s">
        <v>29</v>
      </c>
      <c r="J122" s="29" t="str">
        <f>E24</f>
        <v xml:space="preserve"> Ing. Jozef Ďurech                       </v>
      </c>
      <c r="K122" s="33"/>
      <c r="L122" s="33"/>
      <c r="M122" s="52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</row>
    <row r="123" spans="1:65" s="2" customFormat="1" ht="10.35" customHeight="1">
      <c r="A123" s="31"/>
      <c r="B123" s="32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52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</row>
    <row r="124" spans="1:65" s="11" customFormat="1" ht="29.25" customHeight="1">
      <c r="A124" s="165"/>
      <c r="B124" s="166"/>
      <c r="C124" s="167" t="s">
        <v>145</v>
      </c>
      <c r="D124" s="168" t="s">
        <v>56</v>
      </c>
      <c r="E124" s="168" t="s">
        <v>52</v>
      </c>
      <c r="F124" s="168" t="s">
        <v>53</v>
      </c>
      <c r="G124" s="168" t="s">
        <v>146</v>
      </c>
      <c r="H124" s="168" t="s">
        <v>147</v>
      </c>
      <c r="I124" s="168" t="s">
        <v>148</v>
      </c>
      <c r="J124" s="168" t="s">
        <v>149</v>
      </c>
      <c r="K124" s="169" t="s">
        <v>109</v>
      </c>
      <c r="L124" s="170" t="s">
        <v>150</v>
      </c>
      <c r="M124" s="171"/>
      <c r="N124" s="76" t="s">
        <v>1</v>
      </c>
      <c r="O124" s="77" t="s">
        <v>35</v>
      </c>
      <c r="P124" s="77" t="s">
        <v>151</v>
      </c>
      <c r="Q124" s="77" t="s">
        <v>152</v>
      </c>
      <c r="R124" s="77" t="s">
        <v>153</v>
      </c>
      <c r="S124" s="77" t="s">
        <v>154</v>
      </c>
      <c r="T124" s="77" t="s">
        <v>155</v>
      </c>
      <c r="U124" s="77" t="s">
        <v>156</v>
      </c>
      <c r="V124" s="77" t="s">
        <v>157</v>
      </c>
      <c r="W124" s="77" t="s">
        <v>158</v>
      </c>
      <c r="X124" s="78" t="s">
        <v>159</v>
      </c>
      <c r="Y124" s="165"/>
      <c r="Z124" s="165"/>
      <c r="AA124" s="165"/>
      <c r="AB124" s="165"/>
      <c r="AC124" s="165"/>
      <c r="AD124" s="165"/>
      <c r="AE124" s="165"/>
    </row>
    <row r="125" spans="1:65" s="2" customFormat="1" ht="22.9" customHeight="1">
      <c r="A125" s="31"/>
      <c r="B125" s="32"/>
      <c r="C125" s="83" t="s">
        <v>110</v>
      </c>
      <c r="D125" s="33"/>
      <c r="E125" s="33"/>
      <c r="F125" s="33"/>
      <c r="G125" s="33"/>
      <c r="H125" s="33"/>
      <c r="I125" s="33"/>
      <c r="J125" s="33"/>
      <c r="K125" s="172">
        <f>BK125</f>
        <v>0</v>
      </c>
      <c r="L125" s="33"/>
      <c r="M125" s="36"/>
      <c r="N125" s="79"/>
      <c r="O125" s="173"/>
      <c r="P125" s="80"/>
      <c r="Q125" s="174">
        <f>Q126+Q164</f>
        <v>0</v>
      </c>
      <c r="R125" s="174">
        <f>R126+R164</f>
        <v>0</v>
      </c>
      <c r="S125" s="80"/>
      <c r="T125" s="175">
        <f>T126+T164</f>
        <v>0</v>
      </c>
      <c r="U125" s="80"/>
      <c r="V125" s="175">
        <f>V126+V164</f>
        <v>32.707477119999993</v>
      </c>
      <c r="W125" s="80"/>
      <c r="X125" s="176">
        <f>X126+X164</f>
        <v>0</v>
      </c>
      <c r="Y125" s="31"/>
      <c r="Z125" s="31"/>
      <c r="AA125" s="31"/>
      <c r="AB125" s="31"/>
      <c r="AC125" s="31"/>
      <c r="AD125" s="31"/>
      <c r="AE125" s="31"/>
      <c r="AT125" s="14" t="s">
        <v>72</v>
      </c>
      <c r="AU125" s="14" t="s">
        <v>111</v>
      </c>
      <c r="BK125" s="177">
        <f>BK126+BK164</f>
        <v>0</v>
      </c>
    </row>
    <row r="126" spans="1:65" s="12" customFormat="1" ht="25.9" customHeight="1">
      <c r="B126" s="178"/>
      <c r="C126" s="179"/>
      <c r="D126" s="180" t="s">
        <v>72</v>
      </c>
      <c r="E126" s="181" t="s">
        <v>160</v>
      </c>
      <c r="F126" s="181" t="s">
        <v>161</v>
      </c>
      <c r="G126" s="179"/>
      <c r="H126" s="179"/>
      <c r="I126" s="182"/>
      <c r="J126" s="182"/>
      <c r="K126" s="183">
        <f>BK126</f>
        <v>0</v>
      </c>
      <c r="L126" s="179"/>
      <c r="M126" s="184"/>
      <c r="N126" s="185"/>
      <c r="O126" s="186"/>
      <c r="P126" s="186"/>
      <c r="Q126" s="187">
        <f>Q127+Q142+Q147+Q152+Q161</f>
        <v>0</v>
      </c>
      <c r="R126" s="187">
        <f>R127+R142+R147+R152+R161</f>
        <v>0</v>
      </c>
      <c r="S126" s="186"/>
      <c r="T126" s="188">
        <f>T127+T142+T147+T152+T161</f>
        <v>0</v>
      </c>
      <c r="U126" s="186"/>
      <c r="V126" s="188">
        <f>V127+V142+V147+V152+V161</f>
        <v>32.068343119999994</v>
      </c>
      <c r="W126" s="186"/>
      <c r="X126" s="189">
        <f>X127+X142+X147+X152+X161</f>
        <v>0</v>
      </c>
      <c r="AR126" s="190" t="s">
        <v>81</v>
      </c>
      <c r="AT126" s="191" t="s">
        <v>72</v>
      </c>
      <c r="AU126" s="191" t="s">
        <v>73</v>
      </c>
      <c r="AY126" s="190" t="s">
        <v>162</v>
      </c>
      <c r="BK126" s="192">
        <f>BK127+BK142+BK147+BK152+BK161</f>
        <v>0</v>
      </c>
    </row>
    <row r="127" spans="1:65" s="12" customFormat="1" ht="22.9" customHeight="1">
      <c r="B127" s="178"/>
      <c r="C127" s="179"/>
      <c r="D127" s="180" t="s">
        <v>72</v>
      </c>
      <c r="E127" s="193" t="s">
        <v>81</v>
      </c>
      <c r="F127" s="193" t="s">
        <v>163</v>
      </c>
      <c r="G127" s="179"/>
      <c r="H127" s="179"/>
      <c r="I127" s="182"/>
      <c r="J127" s="182"/>
      <c r="K127" s="194">
        <f>BK127</f>
        <v>0</v>
      </c>
      <c r="L127" s="179"/>
      <c r="M127" s="184"/>
      <c r="N127" s="185"/>
      <c r="O127" s="186"/>
      <c r="P127" s="186"/>
      <c r="Q127" s="187">
        <f>SUM(Q128:Q141)</f>
        <v>0</v>
      </c>
      <c r="R127" s="187">
        <f>SUM(R128:R141)</f>
        <v>0</v>
      </c>
      <c r="S127" s="186"/>
      <c r="T127" s="188">
        <f>SUM(T128:T141)</f>
        <v>0</v>
      </c>
      <c r="U127" s="186"/>
      <c r="V127" s="188">
        <f>SUM(V128:V141)</f>
        <v>0</v>
      </c>
      <c r="W127" s="186"/>
      <c r="X127" s="189">
        <f>SUM(X128:X141)</f>
        <v>0</v>
      </c>
      <c r="AR127" s="190" t="s">
        <v>81</v>
      </c>
      <c r="AT127" s="191" t="s">
        <v>72</v>
      </c>
      <c r="AU127" s="191" t="s">
        <v>81</v>
      </c>
      <c r="AY127" s="190" t="s">
        <v>162</v>
      </c>
      <c r="BK127" s="192">
        <f>SUM(BK128:BK141)</f>
        <v>0</v>
      </c>
    </row>
    <row r="128" spans="1:65" s="2" customFormat="1" ht="21.75" customHeight="1">
      <c r="A128" s="31"/>
      <c r="B128" s="32"/>
      <c r="C128" s="195" t="s">
        <v>81</v>
      </c>
      <c r="D128" s="195" t="s">
        <v>164</v>
      </c>
      <c r="E128" s="196" t="s">
        <v>1238</v>
      </c>
      <c r="F128" s="197" t="s">
        <v>1239</v>
      </c>
      <c r="G128" s="198" t="s">
        <v>173</v>
      </c>
      <c r="H128" s="199">
        <v>9.92</v>
      </c>
      <c r="I128" s="200"/>
      <c r="J128" s="200"/>
      <c r="K128" s="201">
        <f>ROUND(P128*H128,2)</f>
        <v>0</v>
      </c>
      <c r="L128" s="202"/>
      <c r="M128" s="36"/>
      <c r="N128" s="203" t="s">
        <v>1</v>
      </c>
      <c r="O128" s="204" t="s">
        <v>37</v>
      </c>
      <c r="P128" s="205">
        <f>I128+J128</f>
        <v>0</v>
      </c>
      <c r="Q128" s="205">
        <f>ROUND(I128*H128,2)</f>
        <v>0</v>
      </c>
      <c r="R128" s="205">
        <f>ROUND(J128*H128,2)</f>
        <v>0</v>
      </c>
      <c r="S128" s="72"/>
      <c r="T128" s="206">
        <f>S128*H128</f>
        <v>0</v>
      </c>
      <c r="U128" s="206">
        <v>0</v>
      </c>
      <c r="V128" s="206">
        <f>U128*H128</f>
        <v>0</v>
      </c>
      <c r="W128" s="206">
        <v>0</v>
      </c>
      <c r="X128" s="207">
        <f>W128*H128</f>
        <v>0</v>
      </c>
      <c r="Y128" s="31"/>
      <c r="Z128" s="31"/>
      <c r="AA128" s="31"/>
      <c r="AB128" s="31"/>
      <c r="AC128" s="31"/>
      <c r="AD128" s="31"/>
      <c r="AE128" s="31"/>
      <c r="AR128" s="208" t="s">
        <v>168</v>
      </c>
      <c r="AT128" s="208" t="s">
        <v>164</v>
      </c>
      <c r="AU128" s="208" t="s">
        <v>169</v>
      </c>
      <c r="AY128" s="14" t="s">
        <v>162</v>
      </c>
      <c r="BE128" s="209">
        <f>IF(O128="základná",K128,0)</f>
        <v>0</v>
      </c>
      <c r="BF128" s="209">
        <f>IF(O128="znížená",K128,0)</f>
        <v>0</v>
      </c>
      <c r="BG128" s="209">
        <f>IF(O128="zákl. prenesená",K128,0)</f>
        <v>0</v>
      </c>
      <c r="BH128" s="209">
        <f>IF(O128="zníž. prenesená",K128,0)</f>
        <v>0</v>
      </c>
      <c r="BI128" s="209">
        <f>IF(O128="nulová",K128,0)</f>
        <v>0</v>
      </c>
      <c r="BJ128" s="14" t="s">
        <v>169</v>
      </c>
      <c r="BK128" s="209">
        <f>ROUND(P128*H128,2)</f>
        <v>0</v>
      </c>
      <c r="BL128" s="14" t="s">
        <v>168</v>
      </c>
      <c r="BM128" s="208" t="s">
        <v>169</v>
      </c>
    </row>
    <row r="129" spans="1:65" s="2" customFormat="1">
      <c r="A129" s="31"/>
      <c r="B129" s="32"/>
      <c r="C129" s="33"/>
      <c r="D129" s="210" t="s">
        <v>170</v>
      </c>
      <c r="E129" s="33"/>
      <c r="F129" s="211" t="s">
        <v>1239</v>
      </c>
      <c r="G129" s="33"/>
      <c r="H129" s="33"/>
      <c r="I129" s="212"/>
      <c r="J129" s="212"/>
      <c r="K129" s="33"/>
      <c r="L129" s="33"/>
      <c r="M129" s="36"/>
      <c r="N129" s="213"/>
      <c r="O129" s="214"/>
      <c r="P129" s="72"/>
      <c r="Q129" s="72"/>
      <c r="R129" s="72"/>
      <c r="S129" s="72"/>
      <c r="T129" s="72"/>
      <c r="U129" s="72"/>
      <c r="V129" s="72"/>
      <c r="W129" s="72"/>
      <c r="X129" s="73"/>
      <c r="Y129" s="31"/>
      <c r="Z129" s="31"/>
      <c r="AA129" s="31"/>
      <c r="AB129" s="31"/>
      <c r="AC129" s="31"/>
      <c r="AD129" s="31"/>
      <c r="AE129" s="31"/>
      <c r="AT129" s="14" t="s">
        <v>170</v>
      </c>
      <c r="AU129" s="14" t="s">
        <v>169</v>
      </c>
    </row>
    <row r="130" spans="1:65" s="2" customFormat="1" ht="21.75" customHeight="1">
      <c r="A130" s="31"/>
      <c r="B130" s="32"/>
      <c r="C130" s="195" t="s">
        <v>169</v>
      </c>
      <c r="D130" s="195" t="s">
        <v>164</v>
      </c>
      <c r="E130" s="196" t="s">
        <v>1240</v>
      </c>
      <c r="F130" s="197" t="s">
        <v>1241</v>
      </c>
      <c r="G130" s="198" t="s">
        <v>173</v>
      </c>
      <c r="H130" s="199">
        <v>9.92</v>
      </c>
      <c r="I130" s="200"/>
      <c r="J130" s="200"/>
      <c r="K130" s="201">
        <f>ROUND(P130*H130,2)</f>
        <v>0</v>
      </c>
      <c r="L130" s="202"/>
      <c r="M130" s="36"/>
      <c r="N130" s="203" t="s">
        <v>1</v>
      </c>
      <c r="O130" s="204" t="s">
        <v>37</v>
      </c>
      <c r="P130" s="205">
        <f>I130+J130</f>
        <v>0</v>
      </c>
      <c r="Q130" s="205">
        <f>ROUND(I130*H130,2)</f>
        <v>0</v>
      </c>
      <c r="R130" s="205">
        <f>ROUND(J130*H130,2)</f>
        <v>0</v>
      </c>
      <c r="S130" s="72"/>
      <c r="T130" s="206">
        <f>S130*H130</f>
        <v>0</v>
      </c>
      <c r="U130" s="206">
        <v>0</v>
      </c>
      <c r="V130" s="206">
        <f>U130*H130</f>
        <v>0</v>
      </c>
      <c r="W130" s="206">
        <v>0</v>
      </c>
      <c r="X130" s="207">
        <f>W130*H130</f>
        <v>0</v>
      </c>
      <c r="Y130" s="31"/>
      <c r="Z130" s="31"/>
      <c r="AA130" s="31"/>
      <c r="AB130" s="31"/>
      <c r="AC130" s="31"/>
      <c r="AD130" s="31"/>
      <c r="AE130" s="31"/>
      <c r="AR130" s="208" t="s">
        <v>168</v>
      </c>
      <c r="AT130" s="208" t="s">
        <v>164</v>
      </c>
      <c r="AU130" s="208" t="s">
        <v>169</v>
      </c>
      <c r="AY130" s="14" t="s">
        <v>162</v>
      </c>
      <c r="BE130" s="209">
        <f>IF(O130="základná",K130,0)</f>
        <v>0</v>
      </c>
      <c r="BF130" s="209">
        <f>IF(O130="znížená",K130,0)</f>
        <v>0</v>
      </c>
      <c r="BG130" s="209">
        <f>IF(O130="zákl. prenesená",K130,0)</f>
        <v>0</v>
      </c>
      <c r="BH130" s="209">
        <f>IF(O130="zníž. prenesená",K130,0)</f>
        <v>0</v>
      </c>
      <c r="BI130" s="209">
        <f>IF(O130="nulová",K130,0)</f>
        <v>0</v>
      </c>
      <c r="BJ130" s="14" t="s">
        <v>169</v>
      </c>
      <c r="BK130" s="209">
        <f>ROUND(P130*H130,2)</f>
        <v>0</v>
      </c>
      <c r="BL130" s="14" t="s">
        <v>168</v>
      </c>
      <c r="BM130" s="208" t="s">
        <v>168</v>
      </c>
    </row>
    <row r="131" spans="1:65" s="2" customFormat="1">
      <c r="A131" s="31"/>
      <c r="B131" s="32"/>
      <c r="C131" s="33"/>
      <c r="D131" s="210" t="s">
        <v>170</v>
      </c>
      <c r="E131" s="33"/>
      <c r="F131" s="211" t="s">
        <v>1241</v>
      </c>
      <c r="G131" s="33"/>
      <c r="H131" s="33"/>
      <c r="I131" s="212"/>
      <c r="J131" s="212"/>
      <c r="K131" s="33"/>
      <c r="L131" s="33"/>
      <c r="M131" s="36"/>
      <c r="N131" s="213"/>
      <c r="O131" s="214"/>
      <c r="P131" s="72"/>
      <c r="Q131" s="72"/>
      <c r="R131" s="72"/>
      <c r="S131" s="72"/>
      <c r="T131" s="72"/>
      <c r="U131" s="72"/>
      <c r="V131" s="72"/>
      <c r="W131" s="72"/>
      <c r="X131" s="73"/>
      <c r="Y131" s="31"/>
      <c r="Z131" s="31"/>
      <c r="AA131" s="31"/>
      <c r="AB131" s="31"/>
      <c r="AC131" s="31"/>
      <c r="AD131" s="31"/>
      <c r="AE131" s="31"/>
      <c r="AT131" s="14" t="s">
        <v>170</v>
      </c>
      <c r="AU131" s="14" t="s">
        <v>169</v>
      </c>
    </row>
    <row r="132" spans="1:65" s="2" customFormat="1" ht="24.2" customHeight="1">
      <c r="A132" s="31"/>
      <c r="B132" s="32"/>
      <c r="C132" s="195" t="s">
        <v>174</v>
      </c>
      <c r="D132" s="195" t="s">
        <v>164</v>
      </c>
      <c r="E132" s="196" t="s">
        <v>182</v>
      </c>
      <c r="F132" s="197" t="s">
        <v>183</v>
      </c>
      <c r="G132" s="198" t="s">
        <v>173</v>
      </c>
      <c r="H132" s="199">
        <v>9.92</v>
      </c>
      <c r="I132" s="200"/>
      <c r="J132" s="200"/>
      <c r="K132" s="201">
        <f>ROUND(P132*H132,2)</f>
        <v>0</v>
      </c>
      <c r="L132" s="202"/>
      <c r="M132" s="36"/>
      <c r="N132" s="203" t="s">
        <v>1</v>
      </c>
      <c r="O132" s="204" t="s">
        <v>37</v>
      </c>
      <c r="P132" s="205">
        <f>I132+J132</f>
        <v>0</v>
      </c>
      <c r="Q132" s="205">
        <f>ROUND(I132*H132,2)</f>
        <v>0</v>
      </c>
      <c r="R132" s="205">
        <f>ROUND(J132*H132,2)</f>
        <v>0</v>
      </c>
      <c r="S132" s="72"/>
      <c r="T132" s="206">
        <f>S132*H132</f>
        <v>0</v>
      </c>
      <c r="U132" s="206">
        <v>0</v>
      </c>
      <c r="V132" s="206">
        <f>U132*H132</f>
        <v>0</v>
      </c>
      <c r="W132" s="206">
        <v>0</v>
      </c>
      <c r="X132" s="207">
        <f>W132*H132</f>
        <v>0</v>
      </c>
      <c r="Y132" s="31"/>
      <c r="Z132" s="31"/>
      <c r="AA132" s="31"/>
      <c r="AB132" s="31"/>
      <c r="AC132" s="31"/>
      <c r="AD132" s="31"/>
      <c r="AE132" s="31"/>
      <c r="AR132" s="208" t="s">
        <v>168</v>
      </c>
      <c r="AT132" s="208" t="s">
        <v>164</v>
      </c>
      <c r="AU132" s="208" t="s">
        <v>169</v>
      </c>
      <c r="AY132" s="14" t="s">
        <v>162</v>
      </c>
      <c r="BE132" s="209">
        <f>IF(O132="základná",K132,0)</f>
        <v>0</v>
      </c>
      <c r="BF132" s="209">
        <f>IF(O132="znížená",K132,0)</f>
        <v>0</v>
      </c>
      <c r="BG132" s="209">
        <f>IF(O132="zákl. prenesená",K132,0)</f>
        <v>0</v>
      </c>
      <c r="BH132" s="209">
        <f>IF(O132="zníž. prenesená",K132,0)</f>
        <v>0</v>
      </c>
      <c r="BI132" s="209">
        <f>IF(O132="nulová",K132,0)</f>
        <v>0</v>
      </c>
      <c r="BJ132" s="14" t="s">
        <v>169</v>
      </c>
      <c r="BK132" s="209">
        <f>ROUND(P132*H132,2)</f>
        <v>0</v>
      </c>
      <c r="BL132" s="14" t="s">
        <v>168</v>
      </c>
      <c r="BM132" s="208" t="s">
        <v>177</v>
      </c>
    </row>
    <row r="133" spans="1:65" s="2" customFormat="1">
      <c r="A133" s="31"/>
      <c r="B133" s="32"/>
      <c r="C133" s="33"/>
      <c r="D133" s="210" t="s">
        <v>170</v>
      </c>
      <c r="E133" s="33"/>
      <c r="F133" s="211" t="s">
        <v>183</v>
      </c>
      <c r="G133" s="33"/>
      <c r="H133" s="33"/>
      <c r="I133" s="212"/>
      <c r="J133" s="212"/>
      <c r="K133" s="33"/>
      <c r="L133" s="33"/>
      <c r="M133" s="36"/>
      <c r="N133" s="213"/>
      <c r="O133" s="214"/>
      <c r="P133" s="72"/>
      <c r="Q133" s="72"/>
      <c r="R133" s="72"/>
      <c r="S133" s="72"/>
      <c r="T133" s="72"/>
      <c r="U133" s="72"/>
      <c r="V133" s="72"/>
      <c r="W133" s="72"/>
      <c r="X133" s="73"/>
      <c r="Y133" s="31"/>
      <c r="Z133" s="31"/>
      <c r="AA133" s="31"/>
      <c r="AB133" s="31"/>
      <c r="AC133" s="31"/>
      <c r="AD133" s="31"/>
      <c r="AE133" s="31"/>
      <c r="AT133" s="14" t="s">
        <v>170</v>
      </c>
      <c r="AU133" s="14" t="s">
        <v>169</v>
      </c>
    </row>
    <row r="134" spans="1:65" s="2" customFormat="1" ht="24.2" customHeight="1">
      <c r="A134" s="31"/>
      <c r="B134" s="32"/>
      <c r="C134" s="195" t="s">
        <v>168</v>
      </c>
      <c r="D134" s="195" t="s">
        <v>164</v>
      </c>
      <c r="E134" s="196" t="s">
        <v>184</v>
      </c>
      <c r="F134" s="197" t="s">
        <v>185</v>
      </c>
      <c r="G134" s="198" t="s">
        <v>173</v>
      </c>
      <c r="H134" s="199">
        <v>9.92</v>
      </c>
      <c r="I134" s="200"/>
      <c r="J134" s="200"/>
      <c r="K134" s="201">
        <f>ROUND(P134*H134,2)</f>
        <v>0</v>
      </c>
      <c r="L134" s="202"/>
      <c r="M134" s="36"/>
      <c r="N134" s="203" t="s">
        <v>1</v>
      </c>
      <c r="O134" s="204" t="s">
        <v>37</v>
      </c>
      <c r="P134" s="205">
        <f>I134+J134</f>
        <v>0</v>
      </c>
      <c r="Q134" s="205">
        <f>ROUND(I134*H134,2)</f>
        <v>0</v>
      </c>
      <c r="R134" s="205">
        <f>ROUND(J134*H134,2)</f>
        <v>0</v>
      </c>
      <c r="S134" s="72"/>
      <c r="T134" s="206">
        <f>S134*H134</f>
        <v>0</v>
      </c>
      <c r="U134" s="206">
        <v>0</v>
      </c>
      <c r="V134" s="206">
        <f>U134*H134</f>
        <v>0</v>
      </c>
      <c r="W134" s="206">
        <v>0</v>
      </c>
      <c r="X134" s="207">
        <f>W134*H134</f>
        <v>0</v>
      </c>
      <c r="Y134" s="31"/>
      <c r="Z134" s="31"/>
      <c r="AA134" s="31"/>
      <c r="AB134" s="31"/>
      <c r="AC134" s="31"/>
      <c r="AD134" s="31"/>
      <c r="AE134" s="31"/>
      <c r="AR134" s="208" t="s">
        <v>168</v>
      </c>
      <c r="AT134" s="208" t="s">
        <v>164</v>
      </c>
      <c r="AU134" s="208" t="s">
        <v>169</v>
      </c>
      <c r="AY134" s="14" t="s">
        <v>162</v>
      </c>
      <c r="BE134" s="209">
        <f>IF(O134="základná",K134,0)</f>
        <v>0</v>
      </c>
      <c r="BF134" s="209">
        <f>IF(O134="znížená",K134,0)</f>
        <v>0</v>
      </c>
      <c r="BG134" s="209">
        <f>IF(O134="zákl. prenesená",K134,0)</f>
        <v>0</v>
      </c>
      <c r="BH134" s="209">
        <f>IF(O134="zníž. prenesená",K134,0)</f>
        <v>0</v>
      </c>
      <c r="BI134" s="209">
        <f>IF(O134="nulová",K134,0)</f>
        <v>0</v>
      </c>
      <c r="BJ134" s="14" t="s">
        <v>169</v>
      </c>
      <c r="BK134" s="209">
        <f>ROUND(P134*H134,2)</f>
        <v>0</v>
      </c>
      <c r="BL134" s="14" t="s">
        <v>168</v>
      </c>
      <c r="BM134" s="208" t="s">
        <v>180</v>
      </c>
    </row>
    <row r="135" spans="1:65" s="2" customFormat="1">
      <c r="A135" s="31"/>
      <c r="B135" s="32"/>
      <c r="C135" s="33"/>
      <c r="D135" s="210" t="s">
        <v>170</v>
      </c>
      <c r="E135" s="33"/>
      <c r="F135" s="211" t="s">
        <v>185</v>
      </c>
      <c r="G135" s="33"/>
      <c r="H135" s="33"/>
      <c r="I135" s="212"/>
      <c r="J135" s="212"/>
      <c r="K135" s="33"/>
      <c r="L135" s="33"/>
      <c r="M135" s="36"/>
      <c r="N135" s="213"/>
      <c r="O135" s="214"/>
      <c r="P135" s="72"/>
      <c r="Q135" s="72"/>
      <c r="R135" s="72"/>
      <c r="S135" s="72"/>
      <c r="T135" s="72"/>
      <c r="U135" s="72"/>
      <c r="V135" s="72"/>
      <c r="W135" s="72"/>
      <c r="X135" s="73"/>
      <c r="Y135" s="31"/>
      <c r="Z135" s="31"/>
      <c r="AA135" s="31"/>
      <c r="AB135" s="31"/>
      <c r="AC135" s="31"/>
      <c r="AD135" s="31"/>
      <c r="AE135" s="31"/>
      <c r="AT135" s="14" t="s">
        <v>170</v>
      </c>
      <c r="AU135" s="14" t="s">
        <v>169</v>
      </c>
    </row>
    <row r="136" spans="1:65" s="2" customFormat="1" ht="21.75" customHeight="1">
      <c r="A136" s="31"/>
      <c r="B136" s="32"/>
      <c r="C136" s="195" t="s">
        <v>181</v>
      </c>
      <c r="D136" s="195" t="s">
        <v>164</v>
      </c>
      <c r="E136" s="196" t="s">
        <v>188</v>
      </c>
      <c r="F136" s="197" t="s">
        <v>189</v>
      </c>
      <c r="G136" s="198" t="s">
        <v>173</v>
      </c>
      <c r="H136" s="199">
        <v>9.92</v>
      </c>
      <c r="I136" s="200"/>
      <c r="J136" s="200"/>
      <c r="K136" s="201">
        <f>ROUND(P136*H136,2)</f>
        <v>0</v>
      </c>
      <c r="L136" s="202"/>
      <c r="M136" s="36"/>
      <c r="N136" s="203" t="s">
        <v>1</v>
      </c>
      <c r="O136" s="204" t="s">
        <v>37</v>
      </c>
      <c r="P136" s="205">
        <f>I136+J136</f>
        <v>0</v>
      </c>
      <c r="Q136" s="205">
        <f>ROUND(I136*H136,2)</f>
        <v>0</v>
      </c>
      <c r="R136" s="205">
        <f>ROUND(J136*H136,2)</f>
        <v>0</v>
      </c>
      <c r="S136" s="72"/>
      <c r="T136" s="206">
        <f>S136*H136</f>
        <v>0</v>
      </c>
      <c r="U136" s="206">
        <v>0</v>
      </c>
      <c r="V136" s="206">
        <f>U136*H136</f>
        <v>0</v>
      </c>
      <c r="W136" s="206">
        <v>0</v>
      </c>
      <c r="X136" s="207">
        <f>W136*H136</f>
        <v>0</v>
      </c>
      <c r="Y136" s="31"/>
      <c r="Z136" s="31"/>
      <c r="AA136" s="31"/>
      <c r="AB136" s="31"/>
      <c r="AC136" s="31"/>
      <c r="AD136" s="31"/>
      <c r="AE136" s="31"/>
      <c r="AR136" s="208" t="s">
        <v>168</v>
      </c>
      <c r="AT136" s="208" t="s">
        <v>164</v>
      </c>
      <c r="AU136" s="208" t="s">
        <v>169</v>
      </c>
      <c r="AY136" s="14" t="s">
        <v>162</v>
      </c>
      <c r="BE136" s="209">
        <f>IF(O136="základná",K136,0)</f>
        <v>0</v>
      </c>
      <c r="BF136" s="209">
        <f>IF(O136="znížená",K136,0)</f>
        <v>0</v>
      </c>
      <c r="BG136" s="209">
        <f>IF(O136="zákl. prenesená",K136,0)</f>
        <v>0</v>
      </c>
      <c r="BH136" s="209">
        <f>IF(O136="zníž. prenesená",K136,0)</f>
        <v>0</v>
      </c>
      <c r="BI136" s="209">
        <f>IF(O136="nulová",K136,0)</f>
        <v>0</v>
      </c>
      <c r="BJ136" s="14" t="s">
        <v>169</v>
      </c>
      <c r="BK136" s="209">
        <f>ROUND(P136*H136,2)</f>
        <v>0</v>
      </c>
      <c r="BL136" s="14" t="s">
        <v>168</v>
      </c>
      <c r="BM136" s="208" t="s">
        <v>91</v>
      </c>
    </row>
    <row r="137" spans="1:65" s="2" customFormat="1">
      <c r="A137" s="31"/>
      <c r="B137" s="32"/>
      <c r="C137" s="33"/>
      <c r="D137" s="210" t="s">
        <v>170</v>
      </c>
      <c r="E137" s="33"/>
      <c r="F137" s="211" t="s">
        <v>189</v>
      </c>
      <c r="G137" s="33"/>
      <c r="H137" s="33"/>
      <c r="I137" s="212"/>
      <c r="J137" s="212"/>
      <c r="K137" s="33"/>
      <c r="L137" s="33"/>
      <c r="M137" s="36"/>
      <c r="N137" s="213"/>
      <c r="O137" s="214"/>
      <c r="P137" s="72"/>
      <c r="Q137" s="72"/>
      <c r="R137" s="72"/>
      <c r="S137" s="72"/>
      <c r="T137" s="72"/>
      <c r="U137" s="72"/>
      <c r="V137" s="72"/>
      <c r="W137" s="72"/>
      <c r="X137" s="73"/>
      <c r="Y137" s="31"/>
      <c r="Z137" s="31"/>
      <c r="AA137" s="31"/>
      <c r="AB137" s="31"/>
      <c r="AC137" s="31"/>
      <c r="AD137" s="31"/>
      <c r="AE137" s="31"/>
      <c r="AT137" s="14" t="s">
        <v>170</v>
      </c>
      <c r="AU137" s="14" t="s">
        <v>169</v>
      </c>
    </row>
    <row r="138" spans="1:65" s="2" customFormat="1" ht="16.5" customHeight="1">
      <c r="A138" s="31"/>
      <c r="B138" s="32"/>
      <c r="C138" s="195" t="s">
        <v>177</v>
      </c>
      <c r="D138" s="195" t="s">
        <v>164</v>
      </c>
      <c r="E138" s="196" t="s">
        <v>1242</v>
      </c>
      <c r="F138" s="197" t="s">
        <v>1243</v>
      </c>
      <c r="G138" s="198" t="s">
        <v>173</v>
      </c>
      <c r="H138" s="199">
        <v>5</v>
      </c>
      <c r="I138" s="200"/>
      <c r="J138" s="200"/>
      <c r="K138" s="201">
        <f>ROUND(P138*H138,2)</f>
        <v>0</v>
      </c>
      <c r="L138" s="202"/>
      <c r="M138" s="36"/>
      <c r="N138" s="203" t="s">
        <v>1</v>
      </c>
      <c r="O138" s="204" t="s">
        <v>37</v>
      </c>
      <c r="P138" s="205">
        <f>I138+J138</f>
        <v>0</v>
      </c>
      <c r="Q138" s="205">
        <f>ROUND(I138*H138,2)</f>
        <v>0</v>
      </c>
      <c r="R138" s="205">
        <f>ROUND(J138*H138,2)</f>
        <v>0</v>
      </c>
      <c r="S138" s="72"/>
      <c r="T138" s="206">
        <f>S138*H138</f>
        <v>0</v>
      </c>
      <c r="U138" s="206">
        <v>0</v>
      </c>
      <c r="V138" s="206">
        <f>U138*H138</f>
        <v>0</v>
      </c>
      <c r="W138" s="206">
        <v>0</v>
      </c>
      <c r="X138" s="207">
        <f>W138*H138</f>
        <v>0</v>
      </c>
      <c r="Y138" s="31"/>
      <c r="Z138" s="31"/>
      <c r="AA138" s="31"/>
      <c r="AB138" s="31"/>
      <c r="AC138" s="31"/>
      <c r="AD138" s="31"/>
      <c r="AE138" s="31"/>
      <c r="AR138" s="208" t="s">
        <v>168</v>
      </c>
      <c r="AT138" s="208" t="s">
        <v>164</v>
      </c>
      <c r="AU138" s="208" t="s">
        <v>169</v>
      </c>
      <c r="AY138" s="14" t="s">
        <v>162</v>
      </c>
      <c r="BE138" s="209">
        <f>IF(O138="základná",K138,0)</f>
        <v>0</v>
      </c>
      <c r="BF138" s="209">
        <f>IF(O138="znížená",K138,0)</f>
        <v>0</v>
      </c>
      <c r="BG138" s="209">
        <f>IF(O138="zákl. prenesená",K138,0)</f>
        <v>0</v>
      </c>
      <c r="BH138" s="209">
        <f>IF(O138="zníž. prenesená",K138,0)</f>
        <v>0</v>
      </c>
      <c r="BI138" s="209">
        <f>IF(O138="nulová",K138,0)</f>
        <v>0</v>
      </c>
      <c r="BJ138" s="14" t="s">
        <v>169</v>
      </c>
      <c r="BK138" s="209">
        <f>ROUND(P138*H138,2)</f>
        <v>0</v>
      </c>
      <c r="BL138" s="14" t="s">
        <v>168</v>
      </c>
      <c r="BM138" s="208" t="s">
        <v>186</v>
      </c>
    </row>
    <row r="139" spans="1:65" s="2" customFormat="1">
      <c r="A139" s="31"/>
      <c r="B139" s="32"/>
      <c r="C139" s="33"/>
      <c r="D139" s="210" t="s">
        <v>170</v>
      </c>
      <c r="E139" s="33"/>
      <c r="F139" s="211" t="s">
        <v>1243</v>
      </c>
      <c r="G139" s="33"/>
      <c r="H139" s="33"/>
      <c r="I139" s="212"/>
      <c r="J139" s="212"/>
      <c r="K139" s="33"/>
      <c r="L139" s="33"/>
      <c r="M139" s="36"/>
      <c r="N139" s="213"/>
      <c r="O139" s="214"/>
      <c r="P139" s="72"/>
      <c r="Q139" s="72"/>
      <c r="R139" s="72"/>
      <c r="S139" s="72"/>
      <c r="T139" s="72"/>
      <c r="U139" s="72"/>
      <c r="V139" s="72"/>
      <c r="W139" s="72"/>
      <c r="X139" s="73"/>
      <c r="Y139" s="31"/>
      <c r="Z139" s="31"/>
      <c r="AA139" s="31"/>
      <c r="AB139" s="31"/>
      <c r="AC139" s="31"/>
      <c r="AD139" s="31"/>
      <c r="AE139" s="31"/>
      <c r="AT139" s="14" t="s">
        <v>170</v>
      </c>
      <c r="AU139" s="14" t="s">
        <v>169</v>
      </c>
    </row>
    <row r="140" spans="1:65" s="2" customFormat="1" ht="21.75" customHeight="1">
      <c r="A140" s="31"/>
      <c r="B140" s="32"/>
      <c r="C140" s="195" t="s">
        <v>187</v>
      </c>
      <c r="D140" s="195" t="s">
        <v>164</v>
      </c>
      <c r="E140" s="196" t="s">
        <v>200</v>
      </c>
      <c r="F140" s="197" t="s">
        <v>201</v>
      </c>
      <c r="G140" s="198" t="s">
        <v>173</v>
      </c>
      <c r="H140" s="199">
        <v>4.92</v>
      </c>
      <c r="I140" s="200"/>
      <c r="J140" s="200"/>
      <c r="K140" s="201">
        <f>ROUND(P140*H140,2)</f>
        <v>0</v>
      </c>
      <c r="L140" s="202"/>
      <c r="M140" s="36"/>
      <c r="N140" s="203" t="s">
        <v>1</v>
      </c>
      <c r="O140" s="204" t="s">
        <v>37</v>
      </c>
      <c r="P140" s="205">
        <f>I140+J140</f>
        <v>0</v>
      </c>
      <c r="Q140" s="205">
        <f>ROUND(I140*H140,2)</f>
        <v>0</v>
      </c>
      <c r="R140" s="205">
        <f>ROUND(J140*H140,2)</f>
        <v>0</v>
      </c>
      <c r="S140" s="72"/>
      <c r="T140" s="206">
        <f>S140*H140</f>
        <v>0</v>
      </c>
      <c r="U140" s="206">
        <v>0</v>
      </c>
      <c r="V140" s="206">
        <f>U140*H140</f>
        <v>0</v>
      </c>
      <c r="W140" s="206">
        <v>0</v>
      </c>
      <c r="X140" s="207">
        <f>W140*H140</f>
        <v>0</v>
      </c>
      <c r="Y140" s="31"/>
      <c r="Z140" s="31"/>
      <c r="AA140" s="31"/>
      <c r="AB140" s="31"/>
      <c r="AC140" s="31"/>
      <c r="AD140" s="31"/>
      <c r="AE140" s="31"/>
      <c r="AR140" s="208" t="s">
        <v>168</v>
      </c>
      <c r="AT140" s="208" t="s">
        <v>164</v>
      </c>
      <c r="AU140" s="208" t="s">
        <v>169</v>
      </c>
      <c r="AY140" s="14" t="s">
        <v>162</v>
      </c>
      <c r="BE140" s="209">
        <f>IF(O140="základná",K140,0)</f>
        <v>0</v>
      </c>
      <c r="BF140" s="209">
        <f>IF(O140="znížená",K140,0)</f>
        <v>0</v>
      </c>
      <c r="BG140" s="209">
        <f>IF(O140="zákl. prenesená",K140,0)</f>
        <v>0</v>
      </c>
      <c r="BH140" s="209">
        <f>IF(O140="zníž. prenesená",K140,0)</f>
        <v>0</v>
      </c>
      <c r="BI140" s="209">
        <f>IF(O140="nulová",K140,0)</f>
        <v>0</v>
      </c>
      <c r="BJ140" s="14" t="s">
        <v>169</v>
      </c>
      <c r="BK140" s="209">
        <f>ROUND(P140*H140,2)</f>
        <v>0</v>
      </c>
      <c r="BL140" s="14" t="s">
        <v>168</v>
      </c>
      <c r="BM140" s="208" t="s">
        <v>190</v>
      </c>
    </row>
    <row r="141" spans="1:65" s="2" customFormat="1">
      <c r="A141" s="31"/>
      <c r="B141" s="32"/>
      <c r="C141" s="33"/>
      <c r="D141" s="210" t="s">
        <v>170</v>
      </c>
      <c r="E141" s="33"/>
      <c r="F141" s="211" t="s">
        <v>201</v>
      </c>
      <c r="G141" s="33"/>
      <c r="H141" s="33"/>
      <c r="I141" s="212"/>
      <c r="J141" s="212"/>
      <c r="K141" s="33"/>
      <c r="L141" s="33"/>
      <c r="M141" s="36"/>
      <c r="N141" s="213"/>
      <c r="O141" s="214"/>
      <c r="P141" s="72"/>
      <c r="Q141" s="72"/>
      <c r="R141" s="72"/>
      <c r="S141" s="72"/>
      <c r="T141" s="72"/>
      <c r="U141" s="72"/>
      <c r="V141" s="72"/>
      <c r="W141" s="72"/>
      <c r="X141" s="73"/>
      <c r="Y141" s="31"/>
      <c r="Z141" s="31"/>
      <c r="AA141" s="31"/>
      <c r="AB141" s="31"/>
      <c r="AC141" s="31"/>
      <c r="AD141" s="31"/>
      <c r="AE141" s="31"/>
      <c r="AT141" s="14" t="s">
        <v>170</v>
      </c>
      <c r="AU141" s="14" t="s">
        <v>169</v>
      </c>
    </row>
    <row r="142" spans="1:65" s="12" customFormat="1" ht="22.9" customHeight="1">
      <c r="B142" s="178"/>
      <c r="C142" s="179"/>
      <c r="D142" s="180" t="s">
        <v>72</v>
      </c>
      <c r="E142" s="193" t="s">
        <v>169</v>
      </c>
      <c r="F142" s="193" t="s">
        <v>202</v>
      </c>
      <c r="G142" s="179"/>
      <c r="H142" s="179"/>
      <c r="I142" s="182"/>
      <c r="J142" s="182"/>
      <c r="K142" s="194">
        <f>BK142</f>
        <v>0</v>
      </c>
      <c r="L142" s="179"/>
      <c r="M142" s="184"/>
      <c r="N142" s="185"/>
      <c r="O142" s="186"/>
      <c r="P142" s="186"/>
      <c r="Q142" s="187">
        <f>SUM(Q143:Q146)</f>
        <v>0</v>
      </c>
      <c r="R142" s="187">
        <f>SUM(R143:R146)</f>
        <v>0</v>
      </c>
      <c r="S142" s="186"/>
      <c r="T142" s="188">
        <f>SUM(T143:T146)</f>
        <v>0</v>
      </c>
      <c r="U142" s="186"/>
      <c r="V142" s="188">
        <f>SUM(V143:V146)</f>
        <v>23.583531199999999</v>
      </c>
      <c r="W142" s="186"/>
      <c r="X142" s="189">
        <f>SUM(X143:X146)</f>
        <v>0</v>
      </c>
      <c r="AR142" s="190" t="s">
        <v>81</v>
      </c>
      <c r="AT142" s="191" t="s">
        <v>72</v>
      </c>
      <c r="AU142" s="191" t="s">
        <v>81</v>
      </c>
      <c r="AY142" s="190" t="s">
        <v>162</v>
      </c>
      <c r="BK142" s="192">
        <f>SUM(BK143:BK146)</f>
        <v>0</v>
      </c>
    </row>
    <row r="143" spans="1:65" s="2" customFormat="1" ht="16.5" customHeight="1">
      <c r="A143" s="31"/>
      <c r="B143" s="32"/>
      <c r="C143" s="195" t="s">
        <v>180</v>
      </c>
      <c r="D143" s="195" t="s">
        <v>164</v>
      </c>
      <c r="E143" s="196" t="s">
        <v>1244</v>
      </c>
      <c r="F143" s="197" t="s">
        <v>1245</v>
      </c>
      <c r="G143" s="198" t="s">
        <v>173</v>
      </c>
      <c r="H143" s="199">
        <v>9.92</v>
      </c>
      <c r="I143" s="200"/>
      <c r="J143" s="200"/>
      <c r="K143" s="201">
        <f>ROUND(P143*H143,2)</f>
        <v>0</v>
      </c>
      <c r="L143" s="202"/>
      <c r="M143" s="36"/>
      <c r="N143" s="203" t="s">
        <v>1</v>
      </c>
      <c r="O143" s="204" t="s">
        <v>37</v>
      </c>
      <c r="P143" s="205">
        <f>I143+J143</f>
        <v>0</v>
      </c>
      <c r="Q143" s="205">
        <f>ROUND(I143*H143,2)</f>
        <v>0</v>
      </c>
      <c r="R143" s="205">
        <f>ROUND(J143*H143,2)</f>
        <v>0</v>
      </c>
      <c r="S143" s="72"/>
      <c r="T143" s="206">
        <f>S143*H143</f>
        <v>0</v>
      </c>
      <c r="U143" s="206">
        <v>2.3773599999999999</v>
      </c>
      <c r="V143" s="206">
        <f>U143*H143</f>
        <v>23.5834112</v>
      </c>
      <c r="W143" s="206">
        <v>0</v>
      </c>
      <c r="X143" s="207">
        <f>W143*H143</f>
        <v>0</v>
      </c>
      <c r="Y143" s="31"/>
      <c r="Z143" s="31"/>
      <c r="AA143" s="31"/>
      <c r="AB143" s="31"/>
      <c r="AC143" s="31"/>
      <c r="AD143" s="31"/>
      <c r="AE143" s="31"/>
      <c r="AR143" s="208" t="s">
        <v>168</v>
      </c>
      <c r="AT143" s="208" t="s">
        <v>164</v>
      </c>
      <c r="AU143" s="208" t="s">
        <v>169</v>
      </c>
      <c r="AY143" s="14" t="s">
        <v>162</v>
      </c>
      <c r="BE143" s="209">
        <f>IF(O143="základná",K143,0)</f>
        <v>0</v>
      </c>
      <c r="BF143" s="209">
        <f>IF(O143="znížená",K143,0)</f>
        <v>0</v>
      </c>
      <c r="BG143" s="209">
        <f>IF(O143="zákl. prenesená",K143,0)</f>
        <v>0</v>
      </c>
      <c r="BH143" s="209">
        <f>IF(O143="zníž. prenesená",K143,0)</f>
        <v>0</v>
      </c>
      <c r="BI143" s="209">
        <f>IF(O143="nulová",K143,0)</f>
        <v>0</v>
      </c>
      <c r="BJ143" s="14" t="s">
        <v>169</v>
      </c>
      <c r="BK143" s="209">
        <f>ROUND(P143*H143,2)</f>
        <v>0</v>
      </c>
      <c r="BL143" s="14" t="s">
        <v>168</v>
      </c>
      <c r="BM143" s="208" t="s">
        <v>193</v>
      </c>
    </row>
    <row r="144" spans="1:65" s="2" customFormat="1">
      <c r="A144" s="31"/>
      <c r="B144" s="32"/>
      <c r="C144" s="33"/>
      <c r="D144" s="210" t="s">
        <v>170</v>
      </c>
      <c r="E144" s="33"/>
      <c r="F144" s="211" t="s">
        <v>1245</v>
      </c>
      <c r="G144" s="33"/>
      <c r="H144" s="33"/>
      <c r="I144" s="212"/>
      <c r="J144" s="212"/>
      <c r="K144" s="33"/>
      <c r="L144" s="33"/>
      <c r="M144" s="36"/>
      <c r="N144" s="213"/>
      <c r="O144" s="214"/>
      <c r="P144" s="72"/>
      <c r="Q144" s="72"/>
      <c r="R144" s="72"/>
      <c r="S144" s="72"/>
      <c r="T144" s="72"/>
      <c r="U144" s="72"/>
      <c r="V144" s="72"/>
      <c r="W144" s="72"/>
      <c r="X144" s="73"/>
      <c r="Y144" s="31"/>
      <c r="Z144" s="31"/>
      <c r="AA144" s="31"/>
      <c r="AB144" s="31"/>
      <c r="AC144" s="31"/>
      <c r="AD144" s="31"/>
      <c r="AE144" s="31"/>
      <c r="AT144" s="14" t="s">
        <v>170</v>
      </c>
      <c r="AU144" s="14" t="s">
        <v>169</v>
      </c>
    </row>
    <row r="145" spans="1:65" s="2" customFormat="1" ht="24.2" customHeight="1">
      <c r="A145" s="31"/>
      <c r="B145" s="32"/>
      <c r="C145" s="195" t="s">
        <v>194</v>
      </c>
      <c r="D145" s="195" t="s">
        <v>164</v>
      </c>
      <c r="E145" s="196" t="s">
        <v>1246</v>
      </c>
      <c r="F145" s="197" t="s">
        <v>1247</v>
      </c>
      <c r="G145" s="198" t="s">
        <v>232</v>
      </c>
      <c r="H145" s="199">
        <v>12</v>
      </c>
      <c r="I145" s="200"/>
      <c r="J145" s="200"/>
      <c r="K145" s="201">
        <f>ROUND(P145*H145,2)</f>
        <v>0</v>
      </c>
      <c r="L145" s="202"/>
      <c r="M145" s="36"/>
      <c r="N145" s="203" t="s">
        <v>1</v>
      </c>
      <c r="O145" s="204" t="s">
        <v>37</v>
      </c>
      <c r="P145" s="205">
        <f>I145+J145</f>
        <v>0</v>
      </c>
      <c r="Q145" s="205">
        <f>ROUND(I145*H145,2)</f>
        <v>0</v>
      </c>
      <c r="R145" s="205">
        <f>ROUND(J145*H145,2)</f>
        <v>0</v>
      </c>
      <c r="S145" s="72"/>
      <c r="T145" s="206">
        <f>S145*H145</f>
        <v>0</v>
      </c>
      <c r="U145" s="206">
        <v>1.0000000000000001E-5</v>
      </c>
      <c r="V145" s="206">
        <f>U145*H145</f>
        <v>1.2000000000000002E-4</v>
      </c>
      <c r="W145" s="206">
        <v>0</v>
      </c>
      <c r="X145" s="207">
        <f>W145*H145</f>
        <v>0</v>
      </c>
      <c r="Y145" s="31"/>
      <c r="Z145" s="31"/>
      <c r="AA145" s="31"/>
      <c r="AB145" s="31"/>
      <c r="AC145" s="31"/>
      <c r="AD145" s="31"/>
      <c r="AE145" s="31"/>
      <c r="AR145" s="208" t="s">
        <v>168</v>
      </c>
      <c r="AT145" s="208" t="s">
        <v>164</v>
      </c>
      <c r="AU145" s="208" t="s">
        <v>169</v>
      </c>
      <c r="AY145" s="14" t="s">
        <v>162</v>
      </c>
      <c r="BE145" s="209">
        <f>IF(O145="základná",K145,0)</f>
        <v>0</v>
      </c>
      <c r="BF145" s="209">
        <f>IF(O145="znížená",K145,0)</f>
        <v>0</v>
      </c>
      <c r="BG145" s="209">
        <f>IF(O145="zákl. prenesená",K145,0)</f>
        <v>0</v>
      </c>
      <c r="BH145" s="209">
        <f>IF(O145="zníž. prenesená",K145,0)</f>
        <v>0</v>
      </c>
      <c r="BI145" s="209">
        <f>IF(O145="nulová",K145,0)</f>
        <v>0</v>
      </c>
      <c r="BJ145" s="14" t="s">
        <v>169</v>
      </c>
      <c r="BK145" s="209">
        <f>ROUND(P145*H145,2)</f>
        <v>0</v>
      </c>
      <c r="BL145" s="14" t="s">
        <v>168</v>
      </c>
      <c r="BM145" s="208" t="s">
        <v>199</v>
      </c>
    </row>
    <row r="146" spans="1:65" s="2" customFormat="1" ht="19.5">
      <c r="A146" s="31"/>
      <c r="B146" s="32"/>
      <c r="C146" s="33"/>
      <c r="D146" s="210" t="s">
        <v>170</v>
      </c>
      <c r="E146" s="33"/>
      <c r="F146" s="211" t="s">
        <v>1247</v>
      </c>
      <c r="G146" s="33"/>
      <c r="H146" s="33"/>
      <c r="I146" s="212"/>
      <c r="J146" s="212"/>
      <c r="K146" s="33"/>
      <c r="L146" s="33"/>
      <c r="M146" s="36"/>
      <c r="N146" s="213"/>
      <c r="O146" s="214"/>
      <c r="P146" s="72"/>
      <c r="Q146" s="72"/>
      <c r="R146" s="72"/>
      <c r="S146" s="72"/>
      <c r="T146" s="72"/>
      <c r="U146" s="72"/>
      <c r="V146" s="72"/>
      <c r="W146" s="72"/>
      <c r="X146" s="73"/>
      <c r="Y146" s="31"/>
      <c r="Z146" s="31"/>
      <c r="AA146" s="31"/>
      <c r="AB146" s="31"/>
      <c r="AC146" s="31"/>
      <c r="AD146" s="31"/>
      <c r="AE146" s="31"/>
      <c r="AT146" s="14" t="s">
        <v>170</v>
      </c>
      <c r="AU146" s="14" t="s">
        <v>169</v>
      </c>
    </row>
    <row r="147" spans="1:65" s="12" customFormat="1" ht="22.9" customHeight="1">
      <c r="B147" s="178"/>
      <c r="C147" s="179"/>
      <c r="D147" s="180" t="s">
        <v>72</v>
      </c>
      <c r="E147" s="193" t="s">
        <v>174</v>
      </c>
      <c r="F147" s="193" t="s">
        <v>249</v>
      </c>
      <c r="G147" s="179"/>
      <c r="H147" s="179"/>
      <c r="I147" s="182"/>
      <c r="J147" s="182"/>
      <c r="K147" s="194">
        <f>BK147</f>
        <v>0</v>
      </c>
      <c r="L147" s="179"/>
      <c r="M147" s="184"/>
      <c r="N147" s="185"/>
      <c r="O147" s="186"/>
      <c r="P147" s="186"/>
      <c r="Q147" s="187">
        <f>SUM(Q148:Q151)</f>
        <v>0</v>
      </c>
      <c r="R147" s="187">
        <f>SUM(R148:R151)</f>
        <v>0</v>
      </c>
      <c r="S147" s="186"/>
      <c r="T147" s="188">
        <f>SUM(T148:T151)</f>
        <v>0</v>
      </c>
      <c r="U147" s="186"/>
      <c r="V147" s="188">
        <f>SUM(V148:V151)</f>
        <v>8.3498119199999987</v>
      </c>
      <c r="W147" s="186"/>
      <c r="X147" s="189">
        <f>SUM(X148:X151)</f>
        <v>0</v>
      </c>
      <c r="AR147" s="190" t="s">
        <v>81</v>
      </c>
      <c r="AT147" s="191" t="s">
        <v>72</v>
      </c>
      <c r="AU147" s="191" t="s">
        <v>81</v>
      </c>
      <c r="AY147" s="190" t="s">
        <v>162</v>
      </c>
      <c r="BK147" s="192">
        <f>SUM(BK148:BK151)</f>
        <v>0</v>
      </c>
    </row>
    <row r="148" spans="1:65" s="2" customFormat="1" ht="16.5" customHeight="1">
      <c r="A148" s="31"/>
      <c r="B148" s="32"/>
      <c r="C148" s="195" t="s">
        <v>91</v>
      </c>
      <c r="D148" s="195" t="s">
        <v>164</v>
      </c>
      <c r="E148" s="196" t="s">
        <v>1248</v>
      </c>
      <c r="F148" s="197" t="s">
        <v>1249</v>
      </c>
      <c r="G148" s="198" t="s">
        <v>198</v>
      </c>
      <c r="H148" s="199">
        <v>7.1999999999999995E-2</v>
      </c>
      <c r="I148" s="200"/>
      <c r="J148" s="200"/>
      <c r="K148" s="201">
        <f>ROUND(P148*H148,2)</f>
        <v>0</v>
      </c>
      <c r="L148" s="202"/>
      <c r="M148" s="36"/>
      <c r="N148" s="203" t="s">
        <v>1</v>
      </c>
      <c r="O148" s="204" t="s">
        <v>37</v>
      </c>
      <c r="P148" s="205">
        <f>I148+J148</f>
        <v>0</v>
      </c>
      <c r="Q148" s="205">
        <f>ROUND(I148*H148,2)</f>
        <v>0</v>
      </c>
      <c r="R148" s="205">
        <f>ROUND(J148*H148,2)</f>
        <v>0</v>
      </c>
      <c r="S148" s="72"/>
      <c r="T148" s="206">
        <f>S148*H148</f>
        <v>0</v>
      </c>
      <c r="U148" s="206">
        <v>1.0448</v>
      </c>
      <c r="V148" s="206">
        <f>U148*H148</f>
        <v>7.522559999999999E-2</v>
      </c>
      <c r="W148" s="206">
        <v>0</v>
      </c>
      <c r="X148" s="207">
        <f>W148*H148</f>
        <v>0</v>
      </c>
      <c r="Y148" s="31"/>
      <c r="Z148" s="31"/>
      <c r="AA148" s="31"/>
      <c r="AB148" s="31"/>
      <c r="AC148" s="31"/>
      <c r="AD148" s="31"/>
      <c r="AE148" s="31"/>
      <c r="AR148" s="208" t="s">
        <v>168</v>
      </c>
      <c r="AT148" s="208" t="s">
        <v>164</v>
      </c>
      <c r="AU148" s="208" t="s">
        <v>169</v>
      </c>
      <c r="AY148" s="14" t="s">
        <v>162</v>
      </c>
      <c r="BE148" s="209">
        <f>IF(O148="základná",K148,0)</f>
        <v>0</v>
      </c>
      <c r="BF148" s="209">
        <f>IF(O148="znížená",K148,0)</f>
        <v>0</v>
      </c>
      <c r="BG148" s="209">
        <f>IF(O148="zákl. prenesená",K148,0)</f>
        <v>0</v>
      </c>
      <c r="BH148" s="209">
        <f>IF(O148="zníž. prenesená",K148,0)</f>
        <v>0</v>
      </c>
      <c r="BI148" s="209">
        <f>IF(O148="nulová",K148,0)</f>
        <v>0</v>
      </c>
      <c r="BJ148" s="14" t="s">
        <v>169</v>
      </c>
      <c r="BK148" s="209">
        <f>ROUND(P148*H148,2)</f>
        <v>0</v>
      </c>
      <c r="BL148" s="14" t="s">
        <v>168</v>
      </c>
      <c r="BM148" s="208" t="s">
        <v>8</v>
      </c>
    </row>
    <row r="149" spans="1:65" s="2" customFormat="1">
      <c r="A149" s="31"/>
      <c r="B149" s="32"/>
      <c r="C149" s="33"/>
      <c r="D149" s="210" t="s">
        <v>170</v>
      </c>
      <c r="E149" s="33"/>
      <c r="F149" s="211" t="s">
        <v>1249</v>
      </c>
      <c r="G149" s="33"/>
      <c r="H149" s="33"/>
      <c r="I149" s="212"/>
      <c r="J149" s="212"/>
      <c r="K149" s="33"/>
      <c r="L149" s="33"/>
      <c r="M149" s="36"/>
      <c r="N149" s="213"/>
      <c r="O149" s="214"/>
      <c r="P149" s="72"/>
      <c r="Q149" s="72"/>
      <c r="R149" s="72"/>
      <c r="S149" s="72"/>
      <c r="T149" s="72"/>
      <c r="U149" s="72"/>
      <c r="V149" s="72"/>
      <c r="W149" s="72"/>
      <c r="X149" s="73"/>
      <c r="Y149" s="31"/>
      <c r="Z149" s="31"/>
      <c r="AA149" s="31"/>
      <c r="AB149" s="31"/>
      <c r="AC149" s="31"/>
      <c r="AD149" s="31"/>
      <c r="AE149" s="31"/>
      <c r="AT149" s="14" t="s">
        <v>170</v>
      </c>
      <c r="AU149" s="14" t="s">
        <v>169</v>
      </c>
    </row>
    <row r="150" spans="1:65" s="2" customFormat="1" ht="24.2" customHeight="1">
      <c r="A150" s="31"/>
      <c r="B150" s="32"/>
      <c r="C150" s="195" t="s">
        <v>203</v>
      </c>
      <c r="D150" s="195" t="s">
        <v>164</v>
      </c>
      <c r="E150" s="196" t="s">
        <v>1250</v>
      </c>
      <c r="F150" s="197" t="s">
        <v>1251</v>
      </c>
      <c r="G150" s="198" t="s">
        <v>173</v>
      </c>
      <c r="H150" s="199">
        <v>3.6120000000000001</v>
      </c>
      <c r="I150" s="200"/>
      <c r="J150" s="200"/>
      <c r="K150" s="201">
        <f>ROUND(P150*H150,2)</f>
        <v>0</v>
      </c>
      <c r="L150" s="202"/>
      <c r="M150" s="36"/>
      <c r="N150" s="203" t="s">
        <v>1</v>
      </c>
      <c r="O150" s="204" t="s">
        <v>37</v>
      </c>
      <c r="P150" s="205">
        <f>I150+J150</f>
        <v>0</v>
      </c>
      <c r="Q150" s="205">
        <f>ROUND(I150*H150,2)</f>
        <v>0</v>
      </c>
      <c r="R150" s="205">
        <f>ROUND(J150*H150,2)</f>
        <v>0</v>
      </c>
      <c r="S150" s="72"/>
      <c r="T150" s="206">
        <f>S150*H150</f>
        <v>0</v>
      </c>
      <c r="U150" s="206">
        <v>2.2908599999999999</v>
      </c>
      <c r="V150" s="206">
        <f>U150*H150</f>
        <v>8.2745863199999992</v>
      </c>
      <c r="W150" s="206">
        <v>0</v>
      </c>
      <c r="X150" s="207">
        <f>W150*H150</f>
        <v>0</v>
      </c>
      <c r="Y150" s="31"/>
      <c r="Z150" s="31"/>
      <c r="AA150" s="31"/>
      <c r="AB150" s="31"/>
      <c r="AC150" s="31"/>
      <c r="AD150" s="31"/>
      <c r="AE150" s="31"/>
      <c r="AR150" s="208" t="s">
        <v>168</v>
      </c>
      <c r="AT150" s="208" t="s">
        <v>164</v>
      </c>
      <c r="AU150" s="208" t="s">
        <v>169</v>
      </c>
      <c r="AY150" s="14" t="s">
        <v>162</v>
      </c>
      <c r="BE150" s="209">
        <f>IF(O150="základná",K150,0)</f>
        <v>0</v>
      </c>
      <c r="BF150" s="209">
        <f>IF(O150="znížená",K150,0)</f>
        <v>0</v>
      </c>
      <c r="BG150" s="209">
        <f>IF(O150="zákl. prenesená",K150,0)</f>
        <v>0</v>
      </c>
      <c r="BH150" s="209">
        <f>IF(O150="zníž. prenesená",K150,0)</f>
        <v>0</v>
      </c>
      <c r="BI150" s="209">
        <f>IF(O150="nulová",K150,0)</f>
        <v>0</v>
      </c>
      <c r="BJ150" s="14" t="s">
        <v>169</v>
      </c>
      <c r="BK150" s="209">
        <f>ROUND(P150*H150,2)</f>
        <v>0</v>
      </c>
      <c r="BL150" s="14" t="s">
        <v>168</v>
      </c>
      <c r="BM150" s="208" t="s">
        <v>206</v>
      </c>
    </row>
    <row r="151" spans="1:65" s="2" customFormat="1" ht="19.5">
      <c r="A151" s="31"/>
      <c r="B151" s="32"/>
      <c r="C151" s="33"/>
      <c r="D151" s="210" t="s">
        <v>170</v>
      </c>
      <c r="E151" s="33"/>
      <c r="F151" s="211" t="s">
        <v>1251</v>
      </c>
      <c r="G151" s="33"/>
      <c r="H151" s="33"/>
      <c r="I151" s="212"/>
      <c r="J151" s="212"/>
      <c r="K151" s="33"/>
      <c r="L151" s="33"/>
      <c r="M151" s="36"/>
      <c r="N151" s="213"/>
      <c r="O151" s="214"/>
      <c r="P151" s="72"/>
      <c r="Q151" s="72"/>
      <c r="R151" s="72"/>
      <c r="S151" s="72"/>
      <c r="T151" s="72"/>
      <c r="U151" s="72"/>
      <c r="V151" s="72"/>
      <c r="W151" s="72"/>
      <c r="X151" s="73"/>
      <c r="Y151" s="31"/>
      <c r="Z151" s="31"/>
      <c r="AA151" s="31"/>
      <c r="AB151" s="31"/>
      <c r="AC151" s="31"/>
      <c r="AD151" s="31"/>
      <c r="AE151" s="31"/>
      <c r="AT151" s="14" t="s">
        <v>170</v>
      </c>
      <c r="AU151" s="14" t="s">
        <v>169</v>
      </c>
    </row>
    <row r="152" spans="1:65" s="12" customFormat="1" ht="22.9" customHeight="1">
      <c r="B152" s="178"/>
      <c r="C152" s="179"/>
      <c r="D152" s="180" t="s">
        <v>72</v>
      </c>
      <c r="E152" s="193" t="s">
        <v>177</v>
      </c>
      <c r="F152" s="193" t="s">
        <v>1252</v>
      </c>
      <c r="G152" s="179"/>
      <c r="H152" s="179"/>
      <c r="I152" s="182"/>
      <c r="J152" s="182"/>
      <c r="K152" s="194">
        <f>BK152</f>
        <v>0</v>
      </c>
      <c r="L152" s="179"/>
      <c r="M152" s="184"/>
      <c r="N152" s="185"/>
      <c r="O152" s="186"/>
      <c r="P152" s="186"/>
      <c r="Q152" s="187">
        <f>SUM(Q153:Q160)</f>
        <v>0</v>
      </c>
      <c r="R152" s="187">
        <f>SUM(R153:R160)</f>
        <v>0</v>
      </c>
      <c r="S152" s="186"/>
      <c r="T152" s="188">
        <f>SUM(T153:T160)</f>
        <v>0</v>
      </c>
      <c r="U152" s="186"/>
      <c r="V152" s="188">
        <f>SUM(V153:V160)</f>
        <v>0.13499999999999998</v>
      </c>
      <c r="W152" s="186"/>
      <c r="X152" s="189">
        <f>SUM(X153:X160)</f>
        <v>0</v>
      </c>
      <c r="AR152" s="190" t="s">
        <v>81</v>
      </c>
      <c r="AT152" s="191" t="s">
        <v>72</v>
      </c>
      <c r="AU152" s="191" t="s">
        <v>81</v>
      </c>
      <c r="AY152" s="190" t="s">
        <v>162</v>
      </c>
      <c r="BK152" s="192">
        <f>SUM(BK153:BK160)</f>
        <v>0</v>
      </c>
    </row>
    <row r="153" spans="1:65" s="2" customFormat="1" ht="33" customHeight="1">
      <c r="A153" s="31"/>
      <c r="B153" s="32"/>
      <c r="C153" s="195" t="s">
        <v>186</v>
      </c>
      <c r="D153" s="195" t="s">
        <v>164</v>
      </c>
      <c r="E153" s="196" t="s">
        <v>1253</v>
      </c>
      <c r="F153" s="197" t="s">
        <v>1254</v>
      </c>
      <c r="G153" s="198" t="s">
        <v>167</v>
      </c>
      <c r="H153" s="199">
        <v>30</v>
      </c>
      <c r="I153" s="200"/>
      <c r="J153" s="200"/>
      <c r="K153" s="201">
        <f>ROUND(P153*H153,2)</f>
        <v>0</v>
      </c>
      <c r="L153" s="202"/>
      <c r="M153" s="36"/>
      <c r="N153" s="203" t="s">
        <v>1</v>
      </c>
      <c r="O153" s="204" t="s">
        <v>37</v>
      </c>
      <c r="P153" s="205">
        <f>I153+J153</f>
        <v>0</v>
      </c>
      <c r="Q153" s="205">
        <f>ROUND(I153*H153,2)</f>
        <v>0</v>
      </c>
      <c r="R153" s="205">
        <f>ROUND(J153*H153,2)</f>
        <v>0</v>
      </c>
      <c r="S153" s="72"/>
      <c r="T153" s="206">
        <f>S153*H153</f>
        <v>0</v>
      </c>
      <c r="U153" s="206">
        <v>4.4999999999999997E-3</v>
      </c>
      <c r="V153" s="206">
        <f>U153*H153</f>
        <v>0.13499999999999998</v>
      </c>
      <c r="W153" s="206">
        <v>0</v>
      </c>
      <c r="X153" s="207">
        <f>W153*H153</f>
        <v>0</v>
      </c>
      <c r="Y153" s="31"/>
      <c r="Z153" s="31"/>
      <c r="AA153" s="31"/>
      <c r="AB153" s="31"/>
      <c r="AC153" s="31"/>
      <c r="AD153" s="31"/>
      <c r="AE153" s="31"/>
      <c r="AR153" s="208" t="s">
        <v>168</v>
      </c>
      <c r="AT153" s="208" t="s">
        <v>164</v>
      </c>
      <c r="AU153" s="208" t="s">
        <v>169</v>
      </c>
      <c r="AY153" s="14" t="s">
        <v>162</v>
      </c>
      <c r="BE153" s="209">
        <f>IF(O153="základná",K153,0)</f>
        <v>0</v>
      </c>
      <c r="BF153" s="209">
        <f>IF(O153="znížená",K153,0)</f>
        <v>0</v>
      </c>
      <c r="BG153" s="209">
        <f>IF(O153="zákl. prenesená",K153,0)</f>
        <v>0</v>
      </c>
      <c r="BH153" s="209">
        <f>IF(O153="zníž. prenesená",K153,0)</f>
        <v>0</v>
      </c>
      <c r="BI153" s="209">
        <f>IF(O153="nulová",K153,0)</f>
        <v>0</v>
      </c>
      <c r="BJ153" s="14" t="s">
        <v>169</v>
      </c>
      <c r="BK153" s="209">
        <f>ROUND(P153*H153,2)</f>
        <v>0</v>
      </c>
      <c r="BL153" s="14" t="s">
        <v>168</v>
      </c>
      <c r="BM153" s="208" t="s">
        <v>209</v>
      </c>
    </row>
    <row r="154" spans="1:65" s="2" customFormat="1" ht="19.5">
      <c r="A154" s="31"/>
      <c r="B154" s="32"/>
      <c r="C154" s="33"/>
      <c r="D154" s="210" t="s">
        <v>170</v>
      </c>
      <c r="E154" s="33"/>
      <c r="F154" s="211" t="s">
        <v>1254</v>
      </c>
      <c r="G154" s="33"/>
      <c r="H154" s="33"/>
      <c r="I154" s="212"/>
      <c r="J154" s="212"/>
      <c r="K154" s="33"/>
      <c r="L154" s="33"/>
      <c r="M154" s="36"/>
      <c r="N154" s="213"/>
      <c r="O154" s="214"/>
      <c r="P154" s="72"/>
      <c r="Q154" s="72"/>
      <c r="R154" s="72"/>
      <c r="S154" s="72"/>
      <c r="T154" s="72"/>
      <c r="U154" s="72"/>
      <c r="V154" s="72"/>
      <c r="W154" s="72"/>
      <c r="X154" s="73"/>
      <c r="Y154" s="31"/>
      <c r="Z154" s="31"/>
      <c r="AA154" s="31"/>
      <c r="AB154" s="31"/>
      <c r="AC154" s="31"/>
      <c r="AD154" s="31"/>
      <c r="AE154" s="31"/>
      <c r="AT154" s="14" t="s">
        <v>170</v>
      </c>
      <c r="AU154" s="14" t="s">
        <v>169</v>
      </c>
    </row>
    <row r="155" spans="1:65" s="2" customFormat="1" ht="24.2" customHeight="1">
      <c r="A155" s="31"/>
      <c r="B155" s="32"/>
      <c r="C155" s="195" t="s">
        <v>210</v>
      </c>
      <c r="D155" s="195" t="s">
        <v>164</v>
      </c>
      <c r="E155" s="196" t="s">
        <v>1255</v>
      </c>
      <c r="F155" s="197" t="s">
        <v>1256</v>
      </c>
      <c r="G155" s="198" t="s">
        <v>167</v>
      </c>
      <c r="H155" s="199">
        <v>30</v>
      </c>
      <c r="I155" s="200"/>
      <c r="J155" s="200"/>
      <c r="K155" s="201">
        <f>ROUND(P155*H155,2)</f>
        <v>0</v>
      </c>
      <c r="L155" s="202"/>
      <c r="M155" s="36"/>
      <c r="N155" s="203" t="s">
        <v>1</v>
      </c>
      <c r="O155" s="204" t="s">
        <v>37</v>
      </c>
      <c r="P155" s="205">
        <f>I155+J155</f>
        <v>0</v>
      </c>
      <c r="Q155" s="205">
        <f>ROUND(I155*H155,2)</f>
        <v>0</v>
      </c>
      <c r="R155" s="205">
        <f>ROUND(J155*H155,2)</f>
        <v>0</v>
      </c>
      <c r="S155" s="72"/>
      <c r="T155" s="206">
        <f>S155*H155</f>
        <v>0</v>
      </c>
      <c r="U155" s="206">
        <v>0</v>
      </c>
      <c r="V155" s="206">
        <f>U155*H155</f>
        <v>0</v>
      </c>
      <c r="W155" s="206">
        <v>0</v>
      </c>
      <c r="X155" s="207">
        <f>W155*H155</f>
        <v>0</v>
      </c>
      <c r="Y155" s="31"/>
      <c r="Z155" s="31"/>
      <c r="AA155" s="31"/>
      <c r="AB155" s="31"/>
      <c r="AC155" s="31"/>
      <c r="AD155" s="31"/>
      <c r="AE155" s="31"/>
      <c r="AR155" s="208" t="s">
        <v>168</v>
      </c>
      <c r="AT155" s="208" t="s">
        <v>164</v>
      </c>
      <c r="AU155" s="208" t="s">
        <v>169</v>
      </c>
      <c r="AY155" s="14" t="s">
        <v>162</v>
      </c>
      <c r="BE155" s="209">
        <f>IF(O155="základná",K155,0)</f>
        <v>0</v>
      </c>
      <c r="BF155" s="209">
        <f>IF(O155="znížená",K155,0)</f>
        <v>0</v>
      </c>
      <c r="BG155" s="209">
        <f>IF(O155="zákl. prenesená",K155,0)</f>
        <v>0</v>
      </c>
      <c r="BH155" s="209">
        <f>IF(O155="zníž. prenesená",K155,0)</f>
        <v>0</v>
      </c>
      <c r="BI155" s="209">
        <f>IF(O155="nulová",K155,0)</f>
        <v>0</v>
      </c>
      <c r="BJ155" s="14" t="s">
        <v>169</v>
      </c>
      <c r="BK155" s="209">
        <f>ROUND(P155*H155,2)</f>
        <v>0</v>
      </c>
      <c r="BL155" s="14" t="s">
        <v>168</v>
      </c>
      <c r="BM155" s="208" t="s">
        <v>213</v>
      </c>
    </row>
    <row r="156" spans="1:65" s="2" customFormat="1" ht="19.5">
      <c r="A156" s="31"/>
      <c r="B156" s="32"/>
      <c r="C156" s="33"/>
      <c r="D156" s="210" t="s">
        <v>170</v>
      </c>
      <c r="E156" s="33"/>
      <c r="F156" s="211" t="s">
        <v>1256</v>
      </c>
      <c r="G156" s="33"/>
      <c r="H156" s="33"/>
      <c r="I156" s="212"/>
      <c r="J156" s="212"/>
      <c r="K156" s="33"/>
      <c r="L156" s="33"/>
      <c r="M156" s="36"/>
      <c r="N156" s="213"/>
      <c r="O156" s="214"/>
      <c r="P156" s="72"/>
      <c r="Q156" s="72"/>
      <c r="R156" s="72"/>
      <c r="S156" s="72"/>
      <c r="T156" s="72"/>
      <c r="U156" s="72"/>
      <c r="V156" s="72"/>
      <c r="W156" s="72"/>
      <c r="X156" s="73"/>
      <c r="Y156" s="31"/>
      <c r="Z156" s="31"/>
      <c r="AA156" s="31"/>
      <c r="AB156" s="31"/>
      <c r="AC156" s="31"/>
      <c r="AD156" s="31"/>
      <c r="AE156" s="31"/>
      <c r="AT156" s="14" t="s">
        <v>170</v>
      </c>
      <c r="AU156" s="14" t="s">
        <v>169</v>
      </c>
    </row>
    <row r="157" spans="1:65" s="2" customFormat="1" ht="24.2" customHeight="1">
      <c r="A157" s="31"/>
      <c r="B157" s="32"/>
      <c r="C157" s="195" t="s">
        <v>190</v>
      </c>
      <c r="D157" s="195" t="s">
        <v>164</v>
      </c>
      <c r="E157" s="196" t="s">
        <v>1257</v>
      </c>
      <c r="F157" s="197" t="s">
        <v>1258</v>
      </c>
      <c r="G157" s="198" t="s">
        <v>167</v>
      </c>
      <c r="H157" s="199">
        <v>30</v>
      </c>
      <c r="I157" s="200"/>
      <c r="J157" s="200"/>
      <c r="K157" s="201">
        <f>ROUND(P157*H157,2)</f>
        <v>0</v>
      </c>
      <c r="L157" s="202"/>
      <c r="M157" s="36"/>
      <c r="N157" s="203" t="s">
        <v>1</v>
      </c>
      <c r="O157" s="204" t="s">
        <v>37</v>
      </c>
      <c r="P157" s="205">
        <f>I157+J157</f>
        <v>0</v>
      </c>
      <c r="Q157" s="205">
        <f>ROUND(I157*H157,2)</f>
        <v>0</v>
      </c>
      <c r="R157" s="205">
        <f>ROUND(J157*H157,2)</f>
        <v>0</v>
      </c>
      <c r="S157" s="72"/>
      <c r="T157" s="206">
        <f>S157*H157</f>
        <v>0</v>
      </c>
      <c r="U157" s="206">
        <v>0</v>
      </c>
      <c r="V157" s="206">
        <f>U157*H157</f>
        <v>0</v>
      </c>
      <c r="W157" s="206">
        <v>0</v>
      </c>
      <c r="X157" s="207">
        <f>W157*H157</f>
        <v>0</v>
      </c>
      <c r="Y157" s="31"/>
      <c r="Z157" s="31"/>
      <c r="AA157" s="31"/>
      <c r="AB157" s="31"/>
      <c r="AC157" s="31"/>
      <c r="AD157" s="31"/>
      <c r="AE157" s="31"/>
      <c r="AR157" s="208" t="s">
        <v>168</v>
      </c>
      <c r="AT157" s="208" t="s">
        <v>164</v>
      </c>
      <c r="AU157" s="208" t="s">
        <v>169</v>
      </c>
      <c r="AY157" s="14" t="s">
        <v>162</v>
      </c>
      <c r="BE157" s="209">
        <f>IF(O157="základná",K157,0)</f>
        <v>0</v>
      </c>
      <c r="BF157" s="209">
        <f>IF(O157="znížená",K157,0)</f>
        <v>0</v>
      </c>
      <c r="BG157" s="209">
        <f>IF(O157="zákl. prenesená",K157,0)</f>
        <v>0</v>
      </c>
      <c r="BH157" s="209">
        <f>IF(O157="zníž. prenesená",K157,0)</f>
        <v>0</v>
      </c>
      <c r="BI157" s="209">
        <f>IF(O157="nulová",K157,0)</f>
        <v>0</v>
      </c>
      <c r="BJ157" s="14" t="s">
        <v>169</v>
      </c>
      <c r="BK157" s="209">
        <f>ROUND(P157*H157,2)</f>
        <v>0</v>
      </c>
      <c r="BL157" s="14" t="s">
        <v>168</v>
      </c>
      <c r="BM157" s="208" t="s">
        <v>233</v>
      </c>
    </row>
    <row r="158" spans="1:65" s="2" customFormat="1">
      <c r="A158" s="31"/>
      <c r="B158" s="32"/>
      <c r="C158" s="33"/>
      <c r="D158" s="210" t="s">
        <v>170</v>
      </c>
      <c r="E158" s="33"/>
      <c r="F158" s="211" t="s">
        <v>1258</v>
      </c>
      <c r="G158" s="33"/>
      <c r="H158" s="33"/>
      <c r="I158" s="212"/>
      <c r="J158" s="212"/>
      <c r="K158" s="33"/>
      <c r="L158" s="33"/>
      <c r="M158" s="36"/>
      <c r="N158" s="213"/>
      <c r="O158" s="214"/>
      <c r="P158" s="72"/>
      <c r="Q158" s="72"/>
      <c r="R158" s="72"/>
      <c r="S158" s="72"/>
      <c r="T158" s="72"/>
      <c r="U158" s="72"/>
      <c r="V158" s="72"/>
      <c r="W158" s="72"/>
      <c r="X158" s="73"/>
      <c r="Y158" s="31"/>
      <c r="Z158" s="31"/>
      <c r="AA158" s="31"/>
      <c r="AB158" s="31"/>
      <c r="AC158" s="31"/>
      <c r="AD158" s="31"/>
      <c r="AE158" s="31"/>
      <c r="AT158" s="14" t="s">
        <v>170</v>
      </c>
      <c r="AU158" s="14" t="s">
        <v>169</v>
      </c>
    </row>
    <row r="159" spans="1:65" s="2" customFormat="1" ht="24.2" customHeight="1">
      <c r="A159" s="31"/>
      <c r="B159" s="32"/>
      <c r="C159" s="195" t="s">
        <v>234</v>
      </c>
      <c r="D159" s="195" t="s">
        <v>164</v>
      </c>
      <c r="E159" s="196" t="s">
        <v>1259</v>
      </c>
      <c r="F159" s="197" t="s">
        <v>1260</v>
      </c>
      <c r="G159" s="198" t="s">
        <v>167</v>
      </c>
      <c r="H159" s="199">
        <v>30</v>
      </c>
      <c r="I159" s="200"/>
      <c r="J159" s="200"/>
      <c r="K159" s="201">
        <f>ROUND(P159*H159,2)</f>
        <v>0</v>
      </c>
      <c r="L159" s="202"/>
      <c r="M159" s="36"/>
      <c r="N159" s="203" t="s">
        <v>1</v>
      </c>
      <c r="O159" s="204" t="s">
        <v>37</v>
      </c>
      <c r="P159" s="205">
        <f>I159+J159</f>
        <v>0</v>
      </c>
      <c r="Q159" s="205">
        <f>ROUND(I159*H159,2)</f>
        <v>0</v>
      </c>
      <c r="R159" s="205">
        <f>ROUND(J159*H159,2)</f>
        <v>0</v>
      </c>
      <c r="S159" s="72"/>
      <c r="T159" s="206">
        <f>S159*H159</f>
        <v>0</v>
      </c>
      <c r="U159" s="206">
        <v>0</v>
      </c>
      <c r="V159" s="206">
        <f>U159*H159</f>
        <v>0</v>
      </c>
      <c r="W159" s="206">
        <v>0</v>
      </c>
      <c r="X159" s="207">
        <f>W159*H159</f>
        <v>0</v>
      </c>
      <c r="Y159" s="31"/>
      <c r="Z159" s="31"/>
      <c r="AA159" s="31"/>
      <c r="AB159" s="31"/>
      <c r="AC159" s="31"/>
      <c r="AD159" s="31"/>
      <c r="AE159" s="31"/>
      <c r="AR159" s="208" t="s">
        <v>168</v>
      </c>
      <c r="AT159" s="208" t="s">
        <v>164</v>
      </c>
      <c r="AU159" s="208" t="s">
        <v>169</v>
      </c>
      <c r="AY159" s="14" t="s">
        <v>162</v>
      </c>
      <c r="BE159" s="209">
        <f>IF(O159="základná",K159,0)</f>
        <v>0</v>
      </c>
      <c r="BF159" s="209">
        <f>IF(O159="znížená",K159,0)</f>
        <v>0</v>
      </c>
      <c r="BG159" s="209">
        <f>IF(O159="zákl. prenesená",K159,0)</f>
        <v>0</v>
      </c>
      <c r="BH159" s="209">
        <f>IF(O159="zníž. prenesená",K159,0)</f>
        <v>0</v>
      </c>
      <c r="BI159" s="209">
        <f>IF(O159="nulová",K159,0)</f>
        <v>0</v>
      </c>
      <c r="BJ159" s="14" t="s">
        <v>169</v>
      </c>
      <c r="BK159" s="209">
        <f>ROUND(P159*H159,2)</f>
        <v>0</v>
      </c>
      <c r="BL159" s="14" t="s">
        <v>168</v>
      </c>
      <c r="BM159" s="208" t="s">
        <v>237</v>
      </c>
    </row>
    <row r="160" spans="1:65" s="2" customFormat="1">
      <c r="A160" s="31"/>
      <c r="B160" s="32"/>
      <c r="C160" s="33"/>
      <c r="D160" s="210" t="s">
        <v>170</v>
      </c>
      <c r="E160" s="33"/>
      <c r="F160" s="211" t="s">
        <v>1260</v>
      </c>
      <c r="G160" s="33"/>
      <c r="H160" s="33"/>
      <c r="I160" s="212"/>
      <c r="J160" s="212"/>
      <c r="K160" s="33"/>
      <c r="L160" s="33"/>
      <c r="M160" s="36"/>
      <c r="N160" s="213"/>
      <c r="O160" s="214"/>
      <c r="P160" s="72"/>
      <c r="Q160" s="72"/>
      <c r="R160" s="72"/>
      <c r="S160" s="72"/>
      <c r="T160" s="72"/>
      <c r="U160" s="72"/>
      <c r="V160" s="72"/>
      <c r="W160" s="72"/>
      <c r="X160" s="73"/>
      <c r="Y160" s="31"/>
      <c r="Z160" s="31"/>
      <c r="AA160" s="31"/>
      <c r="AB160" s="31"/>
      <c r="AC160" s="31"/>
      <c r="AD160" s="31"/>
      <c r="AE160" s="31"/>
      <c r="AT160" s="14" t="s">
        <v>170</v>
      </c>
      <c r="AU160" s="14" t="s">
        <v>169</v>
      </c>
    </row>
    <row r="161" spans="1:65" s="12" customFormat="1" ht="22.9" customHeight="1">
      <c r="B161" s="178"/>
      <c r="C161" s="179"/>
      <c r="D161" s="180" t="s">
        <v>72</v>
      </c>
      <c r="E161" s="193" t="s">
        <v>194</v>
      </c>
      <c r="F161" s="193" t="s">
        <v>566</v>
      </c>
      <c r="G161" s="179"/>
      <c r="H161" s="179"/>
      <c r="I161" s="182"/>
      <c r="J161" s="182"/>
      <c r="K161" s="194">
        <f>BK161</f>
        <v>0</v>
      </c>
      <c r="L161" s="179"/>
      <c r="M161" s="184"/>
      <c r="N161" s="185"/>
      <c r="O161" s="186"/>
      <c r="P161" s="186"/>
      <c r="Q161" s="187">
        <f>SUM(Q162:Q163)</f>
        <v>0</v>
      </c>
      <c r="R161" s="187">
        <f>SUM(R162:R163)</f>
        <v>0</v>
      </c>
      <c r="S161" s="186"/>
      <c r="T161" s="188">
        <f>SUM(T162:T163)</f>
        <v>0</v>
      </c>
      <c r="U161" s="186"/>
      <c r="V161" s="188">
        <f>SUM(V162:V163)</f>
        <v>0</v>
      </c>
      <c r="W161" s="186"/>
      <c r="X161" s="189">
        <f>SUM(X162:X163)</f>
        <v>0</v>
      </c>
      <c r="AR161" s="190" t="s">
        <v>81</v>
      </c>
      <c r="AT161" s="191" t="s">
        <v>72</v>
      </c>
      <c r="AU161" s="191" t="s">
        <v>81</v>
      </c>
      <c r="AY161" s="190" t="s">
        <v>162</v>
      </c>
      <c r="BK161" s="192">
        <f>SUM(BK162:BK163)</f>
        <v>0</v>
      </c>
    </row>
    <row r="162" spans="1:65" s="2" customFormat="1" ht="21.75" customHeight="1">
      <c r="A162" s="31"/>
      <c r="B162" s="32"/>
      <c r="C162" s="195" t="s">
        <v>193</v>
      </c>
      <c r="D162" s="195" t="s">
        <v>164</v>
      </c>
      <c r="E162" s="196" t="s">
        <v>1261</v>
      </c>
      <c r="F162" s="197" t="s">
        <v>1262</v>
      </c>
      <c r="G162" s="198" t="s">
        <v>198</v>
      </c>
      <c r="H162" s="199">
        <v>32.067999999999998</v>
      </c>
      <c r="I162" s="200"/>
      <c r="J162" s="200"/>
      <c r="K162" s="201">
        <f>ROUND(P162*H162,2)</f>
        <v>0</v>
      </c>
      <c r="L162" s="202"/>
      <c r="M162" s="36"/>
      <c r="N162" s="203" t="s">
        <v>1</v>
      </c>
      <c r="O162" s="204" t="s">
        <v>37</v>
      </c>
      <c r="P162" s="205">
        <f>I162+J162</f>
        <v>0</v>
      </c>
      <c r="Q162" s="205">
        <f>ROUND(I162*H162,2)</f>
        <v>0</v>
      </c>
      <c r="R162" s="205">
        <f>ROUND(J162*H162,2)</f>
        <v>0</v>
      </c>
      <c r="S162" s="72"/>
      <c r="T162" s="206">
        <f>S162*H162</f>
        <v>0</v>
      </c>
      <c r="U162" s="206">
        <v>0</v>
      </c>
      <c r="V162" s="206">
        <f>U162*H162</f>
        <v>0</v>
      </c>
      <c r="W162" s="206">
        <v>0</v>
      </c>
      <c r="X162" s="207">
        <f>W162*H162</f>
        <v>0</v>
      </c>
      <c r="Y162" s="31"/>
      <c r="Z162" s="31"/>
      <c r="AA162" s="31"/>
      <c r="AB162" s="31"/>
      <c r="AC162" s="31"/>
      <c r="AD162" s="31"/>
      <c r="AE162" s="31"/>
      <c r="AR162" s="208" t="s">
        <v>168</v>
      </c>
      <c r="AT162" s="208" t="s">
        <v>164</v>
      </c>
      <c r="AU162" s="208" t="s">
        <v>169</v>
      </c>
      <c r="AY162" s="14" t="s">
        <v>162</v>
      </c>
      <c r="BE162" s="209">
        <f>IF(O162="základná",K162,0)</f>
        <v>0</v>
      </c>
      <c r="BF162" s="209">
        <f>IF(O162="znížená",K162,0)</f>
        <v>0</v>
      </c>
      <c r="BG162" s="209">
        <f>IF(O162="zákl. prenesená",K162,0)</f>
        <v>0</v>
      </c>
      <c r="BH162" s="209">
        <f>IF(O162="zníž. prenesená",K162,0)</f>
        <v>0</v>
      </c>
      <c r="BI162" s="209">
        <f>IF(O162="nulová",K162,0)</f>
        <v>0</v>
      </c>
      <c r="BJ162" s="14" t="s">
        <v>169</v>
      </c>
      <c r="BK162" s="209">
        <f>ROUND(P162*H162,2)</f>
        <v>0</v>
      </c>
      <c r="BL162" s="14" t="s">
        <v>168</v>
      </c>
      <c r="BM162" s="208" t="s">
        <v>241</v>
      </c>
    </row>
    <row r="163" spans="1:65" s="2" customFormat="1">
      <c r="A163" s="31"/>
      <c r="B163" s="32"/>
      <c r="C163" s="33"/>
      <c r="D163" s="210" t="s">
        <v>170</v>
      </c>
      <c r="E163" s="33"/>
      <c r="F163" s="211" t="s">
        <v>1262</v>
      </c>
      <c r="G163" s="33"/>
      <c r="H163" s="33"/>
      <c r="I163" s="212"/>
      <c r="J163" s="212"/>
      <c r="K163" s="33"/>
      <c r="L163" s="33"/>
      <c r="M163" s="36"/>
      <c r="N163" s="213"/>
      <c r="O163" s="214"/>
      <c r="P163" s="72"/>
      <c r="Q163" s="72"/>
      <c r="R163" s="72"/>
      <c r="S163" s="72"/>
      <c r="T163" s="72"/>
      <c r="U163" s="72"/>
      <c r="V163" s="72"/>
      <c r="W163" s="72"/>
      <c r="X163" s="73"/>
      <c r="Y163" s="31"/>
      <c r="Z163" s="31"/>
      <c r="AA163" s="31"/>
      <c r="AB163" s="31"/>
      <c r="AC163" s="31"/>
      <c r="AD163" s="31"/>
      <c r="AE163" s="31"/>
      <c r="AT163" s="14" t="s">
        <v>170</v>
      </c>
      <c r="AU163" s="14" t="s">
        <v>169</v>
      </c>
    </row>
    <row r="164" spans="1:65" s="12" customFormat="1" ht="25.9" customHeight="1">
      <c r="B164" s="178"/>
      <c r="C164" s="179"/>
      <c r="D164" s="180" t="s">
        <v>72</v>
      </c>
      <c r="E164" s="181" t="s">
        <v>649</v>
      </c>
      <c r="F164" s="181" t="s">
        <v>650</v>
      </c>
      <c r="G164" s="179"/>
      <c r="H164" s="179"/>
      <c r="I164" s="182"/>
      <c r="J164" s="182"/>
      <c r="K164" s="183">
        <f>BK164</f>
        <v>0</v>
      </c>
      <c r="L164" s="179"/>
      <c r="M164" s="184"/>
      <c r="N164" s="185"/>
      <c r="O164" s="186"/>
      <c r="P164" s="186"/>
      <c r="Q164" s="187">
        <f>Q165+Q170</f>
        <v>0</v>
      </c>
      <c r="R164" s="187">
        <f>R165+R170</f>
        <v>0</v>
      </c>
      <c r="S164" s="186"/>
      <c r="T164" s="188">
        <f>T165+T170</f>
        <v>0</v>
      </c>
      <c r="U164" s="186"/>
      <c r="V164" s="188">
        <f>V165+V170</f>
        <v>0.63913399999999998</v>
      </c>
      <c r="W164" s="186"/>
      <c r="X164" s="189">
        <f>X165+X170</f>
        <v>0</v>
      </c>
      <c r="AR164" s="190" t="s">
        <v>81</v>
      </c>
      <c r="AT164" s="191" t="s">
        <v>72</v>
      </c>
      <c r="AU164" s="191" t="s">
        <v>73</v>
      </c>
      <c r="AY164" s="190" t="s">
        <v>162</v>
      </c>
      <c r="BK164" s="192">
        <f>BK165+BK170</f>
        <v>0</v>
      </c>
    </row>
    <row r="165" spans="1:65" s="12" customFormat="1" ht="22.9" customHeight="1">
      <c r="B165" s="178"/>
      <c r="C165" s="179"/>
      <c r="D165" s="180" t="s">
        <v>72</v>
      </c>
      <c r="E165" s="193" t="s">
        <v>859</v>
      </c>
      <c r="F165" s="193" t="s">
        <v>860</v>
      </c>
      <c r="G165" s="179"/>
      <c r="H165" s="179"/>
      <c r="I165" s="182"/>
      <c r="J165" s="182"/>
      <c r="K165" s="194">
        <f>BK165</f>
        <v>0</v>
      </c>
      <c r="L165" s="179"/>
      <c r="M165" s="184"/>
      <c r="N165" s="185"/>
      <c r="O165" s="186"/>
      <c r="P165" s="186"/>
      <c r="Q165" s="187">
        <f>SUM(Q166:Q169)</f>
        <v>0</v>
      </c>
      <c r="R165" s="187">
        <f>SUM(R166:R169)</f>
        <v>0</v>
      </c>
      <c r="S165" s="186"/>
      <c r="T165" s="188">
        <f>SUM(T166:T169)</f>
        <v>0</v>
      </c>
      <c r="U165" s="186"/>
      <c r="V165" s="188">
        <f>SUM(V166:V169)</f>
        <v>4.2119999999999998E-2</v>
      </c>
      <c r="W165" s="186"/>
      <c r="X165" s="189">
        <f>SUM(X166:X169)</f>
        <v>0</v>
      </c>
      <c r="AR165" s="190" t="s">
        <v>169</v>
      </c>
      <c r="AT165" s="191" t="s">
        <v>72</v>
      </c>
      <c r="AU165" s="191" t="s">
        <v>81</v>
      </c>
      <c r="AY165" s="190" t="s">
        <v>162</v>
      </c>
      <c r="BK165" s="192">
        <f>SUM(BK166:BK169)</f>
        <v>0</v>
      </c>
    </row>
    <row r="166" spans="1:65" s="2" customFormat="1" ht="24.2" customHeight="1">
      <c r="A166" s="31"/>
      <c r="B166" s="32"/>
      <c r="C166" s="195" t="s">
        <v>242</v>
      </c>
      <c r="D166" s="195" t="s">
        <v>164</v>
      </c>
      <c r="E166" s="196" t="s">
        <v>1263</v>
      </c>
      <c r="F166" s="197" t="s">
        <v>1264</v>
      </c>
      <c r="G166" s="198" t="s">
        <v>232</v>
      </c>
      <c r="H166" s="199">
        <v>13</v>
      </c>
      <c r="I166" s="200"/>
      <c r="J166" s="200"/>
      <c r="K166" s="201">
        <f>ROUND(P166*H166,2)</f>
        <v>0</v>
      </c>
      <c r="L166" s="202"/>
      <c r="M166" s="36"/>
      <c r="N166" s="203" t="s">
        <v>1</v>
      </c>
      <c r="O166" s="204" t="s">
        <v>37</v>
      </c>
      <c r="P166" s="205">
        <f>I166+J166</f>
        <v>0</v>
      </c>
      <c r="Q166" s="205">
        <f>ROUND(I166*H166,2)</f>
        <v>0</v>
      </c>
      <c r="R166" s="205">
        <f>ROUND(J166*H166,2)</f>
        <v>0</v>
      </c>
      <c r="S166" s="72"/>
      <c r="T166" s="206">
        <f>S166*H166</f>
        <v>0</v>
      </c>
      <c r="U166" s="206">
        <v>3.2399999999999998E-3</v>
      </c>
      <c r="V166" s="206">
        <f>U166*H166</f>
        <v>4.2119999999999998E-2</v>
      </c>
      <c r="W166" s="206">
        <v>0</v>
      </c>
      <c r="X166" s="207">
        <f>W166*H166</f>
        <v>0</v>
      </c>
      <c r="Y166" s="31"/>
      <c r="Z166" s="31"/>
      <c r="AA166" s="31"/>
      <c r="AB166" s="31"/>
      <c r="AC166" s="31"/>
      <c r="AD166" s="31"/>
      <c r="AE166" s="31"/>
      <c r="AR166" s="208" t="s">
        <v>193</v>
      </c>
      <c r="AT166" s="208" t="s">
        <v>164</v>
      </c>
      <c r="AU166" s="208" t="s">
        <v>169</v>
      </c>
      <c r="AY166" s="14" t="s">
        <v>162</v>
      </c>
      <c r="BE166" s="209">
        <f>IF(O166="základná",K166,0)</f>
        <v>0</v>
      </c>
      <c r="BF166" s="209">
        <f>IF(O166="znížená",K166,0)</f>
        <v>0</v>
      </c>
      <c r="BG166" s="209">
        <f>IF(O166="zákl. prenesená",K166,0)</f>
        <v>0</v>
      </c>
      <c r="BH166" s="209">
        <f>IF(O166="zníž. prenesená",K166,0)</f>
        <v>0</v>
      </c>
      <c r="BI166" s="209">
        <f>IF(O166="nulová",K166,0)</f>
        <v>0</v>
      </c>
      <c r="BJ166" s="14" t="s">
        <v>169</v>
      </c>
      <c r="BK166" s="209">
        <f>ROUND(P166*H166,2)</f>
        <v>0</v>
      </c>
      <c r="BL166" s="14" t="s">
        <v>193</v>
      </c>
      <c r="BM166" s="208" t="s">
        <v>245</v>
      </c>
    </row>
    <row r="167" spans="1:65" s="2" customFormat="1" ht="19.5">
      <c r="A167" s="31"/>
      <c r="B167" s="32"/>
      <c r="C167" s="33"/>
      <c r="D167" s="210" t="s">
        <v>170</v>
      </c>
      <c r="E167" s="33"/>
      <c r="F167" s="211" t="s">
        <v>1264</v>
      </c>
      <c r="G167" s="33"/>
      <c r="H167" s="33"/>
      <c r="I167" s="212"/>
      <c r="J167" s="212"/>
      <c r="K167" s="33"/>
      <c r="L167" s="33"/>
      <c r="M167" s="36"/>
      <c r="N167" s="213"/>
      <c r="O167" s="214"/>
      <c r="P167" s="72"/>
      <c r="Q167" s="72"/>
      <c r="R167" s="72"/>
      <c r="S167" s="72"/>
      <c r="T167" s="72"/>
      <c r="U167" s="72"/>
      <c r="V167" s="72"/>
      <c r="W167" s="72"/>
      <c r="X167" s="73"/>
      <c r="Y167" s="31"/>
      <c r="Z167" s="31"/>
      <c r="AA167" s="31"/>
      <c r="AB167" s="31"/>
      <c r="AC167" s="31"/>
      <c r="AD167" s="31"/>
      <c r="AE167" s="31"/>
      <c r="AT167" s="14" t="s">
        <v>170</v>
      </c>
      <c r="AU167" s="14" t="s">
        <v>169</v>
      </c>
    </row>
    <row r="168" spans="1:65" s="2" customFormat="1" ht="24.2" customHeight="1">
      <c r="A168" s="31"/>
      <c r="B168" s="32"/>
      <c r="C168" s="195" t="s">
        <v>199</v>
      </c>
      <c r="D168" s="195" t="s">
        <v>164</v>
      </c>
      <c r="E168" s="196" t="s">
        <v>1265</v>
      </c>
      <c r="F168" s="197" t="s">
        <v>1266</v>
      </c>
      <c r="G168" s="198" t="s">
        <v>685</v>
      </c>
      <c r="H168" s="225"/>
      <c r="I168" s="200"/>
      <c r="J168" s="200"/>
      <c r="K168" s="201">
        <f>ROUND(P168*H168,2)</f>
        <v>0</v>
      </c>
      <c r="L168" s="202"/>
      <c r="M168" s="36"/>
      <c r="N168" s="203" t="s">
        <v>1</v>
      </c>
      <c r="O168" s="204" t="s">
        <v>37</v>
      </c>
      <c r="P168" s="205">
        <f>I168+J168</f>
        <v>0</v>
      </c>
      <c r="Q168" s="205">
        <f>ROUND(I168*H168,2)</f>
        <v>0</v>
      </c>
      <c r="R168" s="205">
        <f>ROUND(J168*H168,2)</f>
        <v>0</v>
      </c>
      <c r="S168" s="72"/>
      <c r="T168" s="206">
        <f>S168*H168</f>
        <v>0</v>
      </c>
      <c r="U168" s="206">
        <v>0</v>
      </c>
      <c r="V168" s="206">
        <f>U168*H168</f>
        <v>0</v>
      </c>
      <c r="W168" s="206">
        <v>0</v>
      </c>
      <c r="X168" s="207">
        <f>W168*H168</f>
        <v>0</v>
      </c>
      <c r="Y168" s="31"/>
      <c r="Z168" s="31"/>
      <c r="AA168" s="31"/>
      <c r="AB168" s="31"/>
      <c r="AC168" s="31"/>
      <c r="AD168" s="31"/>
      <c r="AE168" s="31"/>
      <c r="AR168" s="208" t="s">
        <v>193</v>
      </c>
      <c r="AT168" s="208" t="s">
        <v>164</v>
      </c>
      <c r="AU168" s="208" t="s">
        <v>169</v>
      </c>
      <c r="AY168" s="14" t="s">
        <v>162</v>
      </c>
      <c r="BE168" s="209">
        <f>IF(O168="základná",K168,0)</f>
        <v>0</v>
      </c>
      <c r="BF168" s="209">
        <f>IF(O168="znížená",K168,0)</f>
        <v>0</v>
      </c>
      <c r="BG168" s="209">
        <f>IF(O168="zákl. prenesená",K168,0)</f>
        <v>0</v>
      </c>
      <c r="BH168" s="209">
        <f>IF(O168="zníž. prenesená",K168,0)</f>
        <v>0</v>
      </c>
      <c r="BI168" s="209">
        <f>IF(O168="nulová",K168,0)</f>
        <v>0</v>
      </c>
      <c r="BJ168" s="14" t="s">
        <v>169</v>
      </c>
      <c r="BK168" s="209">
        <f>ROUND(P168*H168,2)</f>
        <v>0</v>
      </c>
      <c r="BL168" s="14" t="s">
        <v>193</v>
      </c>
      <c r="BM168" s="208" t="s">
        <v>248</v>
      </c>
    </row>
    <row r="169" spans="1:65" s="2" customFormat="1">
      <c r="A169" s="31"/>
      <c r="B169" s="32"/>
      <c r="C169" s="33"/>
      <c r="D169" s="210" t="s">
        <v>170</v>
      </c>
      <c r="E169" s="33"/>
      <c r="F169" s="211" t="s">
        <v>1266</v>
      </c>
      <c r="G169" s="33"/>
      <c r="H169" s="33"/>
      <c r="I169" s="212"/>
      <c r="J169" s="212"/>
      <c r="K169" s="33"/>
      <c r="L169" s="33"/>
      <c r="M169" s="36"/>
      <c r="N169" s="213"/>
      <c r="O169" s="214"/>
      <c r="P169" s="72"/>
      <c r="Q169" s="72"/>
      <c r="R169" s="72"/>
      <c r="S169" s="72"/>
      <c r="T169" s="72"/>
      <c r="U169" s="72"/>
      <c r="V169" s="72"/>
      <c r="W169" s="72"/>
      <c r="X169" s="73"/>
      <c r="Y169" s="31"/>
      <c r="Z169" s="31"/>
      <c r="AA169" s="31"/>
      <c r="AB169" s="31"/>
      <c r="AC169" s="31"/>
      <c r="AD169" s="31"/>
      <c r="AE169" s="31"/>
      <c r="AT169" s="14" t="s">
        <v>170</v>
      </c>
      <c r="AU169" s="14" t="s">
        <v>169</v>
      </c>
    </row>
    <row r="170" spans="1:65" s="12" customFormat="1" ht="22.9" customHeight="1">
      <c r="B170" s="178"/>
      <c r="C170" s="179"/>
      <c r="D170" s="180" t="s">
        <v>72</v>
      </c>
      <c r="E170" s="193" t="s">
        <v>984</v>
      </c>
      <c r="F170" s="193" t="s">
        <v>985</v>
      </c>
      <c r="G170" s="179"/>
      <c r="H170" s="179"/>
      <c r="I170" s="182"/>
      <c r="J170" s="182"/>
      <c r="K170" s="194">
        <f>BK170</f>
        <v>0</v>
      </c>
      <c r="L170" s="179"/>
      <c r="M170" s="184"/>
      <c r="N170" s="185"/>
      <c r="O170" s="186"/>
      <c r="P170" s="186"/>
      <c r="Q170" s="187">
        <f>SUM(Q171:Q184)</f>
        <v>0</v>
      </c>
      <c r="R170" s="187">
        <f>SUM(R171:R184)</f>
        <v>0</v>
      </c>
      <c r="S170" s="186"/>
      <c r="T170" s="188">
        <f>SUM(T171:T184)</f>
        <v>0</v>
      </c>
      <c r="U170" s="186"/>
      <c r="V170" s="188">
        <f>SUM(V171:V184)</f>
        <v>0.59701399999999993</v>
      </c>
      <c r="W170" s="186"/>
      <c r="X170" s="189">
        <f>SUM(X171:X184)</f>
        <v>0</v>
      </c>
      <c r="AR170" s="190" t="s">
        <v>169</v>
      </c>
      <c r="AT170" s="191" t="s">
        <v>72</v>
      </c>
      <c r="AU170" s="191" t="s">
        <v>81</v>
      </c>
      <c r="AY170" s="190" t="s">
        <v>162</v>
      </c>
      <c r="BK170" s="192">
        <f>SUM(BK171:BK184)</f>
        <v>0</v>
      </c>
    </row>
    <row r="171" spans="1:65" s="2" customFormat="1" ht="21.75" customHeight="1">
      <c r="A171" s="31"/>
      <c r="B171" s="32"/>
      <c r="C171" s="195" t="s">
        <v>250</v>
      </c>
      <c r="D171" s="195" t="s">
        <v>164</v>
      </c>
      <c r="E171" s="196" t="s">
        <v>1267</v>
      </c>
      <c r="F171" s="197" t="s">
        <v>1268</v>
      </c>
      <c r="G171" s="198" t="s">
        <v>232</v>
      </c>
      <c r="H171" s="199">
        <v>28.56</v>
      </c>
      <c r="I171" s="200"/>
      <c r="J171" s="200"/>
      <c r="K171" s="201">
        <f>ROUND(P171*H171,2)</f>
        <v>0</v>
      </c>
      <c r="L171" s="202"/>
      <c r="M171" s="36"/>
      <c r="N171" s="203" t="s">
        <v>1</v>
      </c>
      <c r="O171" s="204" t="s">
        <v>37</v>
      </c>
      <c r="P171" s="205">
        <f>I171+J171</f>
        <v>0</v>
      </c>
      <c r="Q171" s="205">
        <f>ROUND(I171*H171,2)</f>
        <v>0</v>
      </c>
      <c r="R171" s="205">
        <f>ROUND(J171*H171,2)</f>
        <v>0</v>
      </c>
      <c r="S171" s="72"/>
      <c r="T171" s="206">
        <f>S171*H171</f>
        <v>0</v>
      </c>
      <c r="U171" s="206">
        <v>0</v>
      </c>
      <c r="V171" s="206">
        <f>U171*H171</f>
        <v>0</v>
      </c>
      <c r="W171" s="206">
        <v>0</v>
      </c>
      <c r="X171" s="207">
        <f>W171*H171</f>
        <v>0</v>
      </c>
      <c r="Y171" s="31"/>
      <c r="Z171" s="31"/>
      <c r="AA171" s="31"/>
      <c r="AB171" s="31"/>
      <c r="AC171" s="31"/>
      <c r="AD171" s="31"/>
      <c r="AE171" s="31"/>
      <c r="AR171" s="208" t="s">
        <v>193</v>
      </c>
      <c r="AT171" s="208" t="s">
        <v>164</v>
      </c>
      <c r="AU171" s="208" t="s">
        <v>169</v>
      </c>
      <c r="AY171" s="14" t="s">
        <v>162</v>
      </c>
      <c r="BE171" s="209">
        <f>IF(O171="základná",K171,0)</f>
        <v>0</v>
      </c>
      <c r="BF171" s="209">
        <f>IF(O171="znížená",K171,0)</f>
        <v>0</v>
      </c>
      <c r="BG171" s="209">
        <f>IF(O171="zákl. prenesená",K171,0)</f>
        <v>0</v>
      </c>
      <c r="BH171" s="209">
        <f>IF(O171="zníž. prenesená",K171,0)</f>
        <v>0</v>
      </c>
      <c r="BI171" s="209">
        <f>IF(O171="nulová",K171,0)</f>
        <v>0</v>
      </c>
      <c r="BJ171" s="14" t="s">
        <v>169</v>
      </c>
      <c r="BK171" s="209">
        <f>ROUND(P171*H171,2)</f>
        <v>0</v>
      </c>
      <c r="BL171" s="14" t="s">
        <v>193</v>
      </c>
      <c r="BM171" s="208" t="s">
        <v>253</v>
      </c>
    </row>
    <row r="172" spans="1:65" s="2" customFormat="1">
      <c r="A172" s="31"/>
      <c r="B172" s="32"/>
      <c r="C172" s="33"/>
      <c r="D172" s="210" t="s">
        <v>170</v>
      </c>
      <c r="E172" s="33"/>
      <c r="F172" s="211" t="s">
        <v>1268</v>
      </c>
      <c r="G172" s="33"/>
      <c r="H172" s="33"/>
      <c r="I172" s="212"/>
      <c r="J172" s="212"/>
      <c r="K172" s="33"/>
      <c r="L172" s="33"/>
      <c r="M172" s="36"/>
      <c r="N172" s="213"/>
      <c r="O172" s="214"/>
      <c r="P172" s="72"/>
      <c r="Q172" s="72"/>
      <c r="R172" s="72"/>
      <c r="S172" s="72"/>
      <c r="T172" s="72"/>
      <c r="U172" s="72"/>
      <c r="V172" s="72"/>
      <c r="W172" s="72"/>
      <c r="X172" s="73"/>
      <c r="Y172" s="31"/>
      <c r="Z172" s="31"/>
      <c r="AA172" s="31"/>
      <c r="AB172" s="31"/>
      <c r="AC172" s="31"/>
      <c r="AD172" s="31"/>
      <c r="AE172" s="31"/>
      <c r="AT172" s="14" t="s">
        <v>170</v>
      </c>
      <c r="AU172" s="14" t="s">
        <v>169</v>
      </c>
    </row>
    <row r="173" spans="1:65" s="2" customFormat="1" ht="24.2" customHeight="1">
      <c r="A173" s="31"/>
      <c r="B173" s="32"/>
      <c r="C173" s="215" t="s">
        <v>8</v>
      </c>
      <c r="D173" s="215" t="s">
        <v>195</v>
      </c>
      <c r="E173" s="216" t="s">
        <v>1269</v>
      </c>
      <c r="F173" s="217" t="s">
        <v>1270</v>
      </c>
      <c r="G173" s="218" t="s">
        <v>521</v>
      </c>
      <c r="H173" s="219">
        <v>367.76900000000001</v>
      </c>
      <c r="I173" s="220"/>
      <c r="J173" s="221"/>
      <c r="K173" s="222">
        <f>ROUND(P173*H173,2)</f>
        <v>0</v>
      </c>
      <c r="L173" s="221"/>
      <c r="M173" s="223"/>
      <c r="N173" s="224" t="s">
        <v>1</v>
      </c>
      <c r="O173" s="204" t="s">
        <v>37</v>
      </c>
      <c r="P173" s="205">
        <f>I173+J173</f>
        <v>0</v>
      </c>
      <c r="Q173" s="205">
        <f>ROUND(I173*H173,2)</f>
        <v>0</v>
      </c>
      <c r="R173" s="205">
        <f>ROUND(J173*H173,2)</f>
        <v>0</v>
      </c>
      <c r="S173" s="72"/>
      <c r="T173" s="206">
        <f>S173*H173</f>
        <v>0</v>
      </c>
      <c r="U173" s="206">
        <v>1E-3</v>
      </c>
      <c r="V173" s="206">
        <f>U173*H173</f>
        <v>0.36776900000000001</v>
      </c>
      <c r="W173" s="206">
        <v>0</v>
      </c>
      <c r="X173" s="207">
        <f>W173*H173</f>
        <v>0</v>
      </c>
      <c r="Y173" s="31"/>
      <c r="Z173" s="31"/>
      <c r="AA173" s="31"/>
      <c r="AB173" s="31"/>
      <c r="AC173" s="31"/>
      <c r="AD173" s="31"/>
      <c r="AE173" s="31"/>
      <c r="AR173" s="208" t="s">
        <v>241</v>
      </c>
      <c r="AT173" s="208" t="s">
        <v>195</v>
      </c>
      <c r="AU173" s="208" t="s">
        <v>169</v>
      </c>
      <c r="AY173" s="14" t="s">
        <v>162</v>
      </c>
      <c r="BE173" s="209">
        <f>IF(O173="základná",K173,0)</f>
        <v>0</v>
      </c>
      <c r="BF173" s="209">
        <f>IF(O173="znížená",K173,0)</f>
        <v>0</v>
      </c>
      <c r="BG173" s="209">
        <f>IF(O173="zákl. prenesená",K173,0)</f>
        <v>0</v>
      </c>
      <c r="BH173" s="209">
        <f>IF(O173="zníž. prenesená",K173,0)</f>
        <v>0</v>
      </c>
      <c r="BI173" s="209">
        <f>IF(O173="nulová",K173,0)</f>
        <v>0</v>
      </c>
      <c r="BJ173" s="14" t="s">
        <v>169</v>
      </c>
      <c r="BK173" s="209">
        <f>ROUND(P173*H173,2)</f>
        <v>0</v>
      </c>
      <c r="BL173" s="14" t="s">
        <v>193</v>
      </c>
      <c r="BM173" s="208" t="s">
        <v>256</v>
      </c>
    </row>
    <row r="174" spans="1:65" s="2" customFormat="1" ht="19.5">
      <c r="A174" s="31"/>
      <c r="B174" s="32"/>
      <c r="C174" s="33"/>
      <c r="D174" s="210" t="s">
        <v>170</v>
      </c>
      <c r="E174" s="33"/>
      <c r="F174" s="211" t="s">
        <v>1270</v>
      </c>
      <c r="G174" s="33"/>
      <c r="H174" s="33"/>
      <c r="I174" s="212"/>
      <c r="J174" s="212"/>
      <c r="K174" s="33"/>
      <c r="L174" s="33"/>
      <c r="M174" s="36"/>
      <c r="N174" s="213"/>
      <c r="O174" s="214"/>
      <c r="P174" s="72"/>
      <c r="Q174" s="72"/>
      <c r="R174" s="72"/>
      <c r="S174" s="72"/>
      <c r="T174" s="72"/>
      <c r="U174" s="72"/>
      <c r="V174" s="72"/>
      <c r="W174" s="72"/>
      <c r="X174" s="73"/>
      <c r="Y174" s="31"/>
      <c r="Z174" s="31"/>
      <c r="AA174" s="31"/>
      <c r="AB174" s="31"/>
      <c r="AC174" s="31"/>
      <c r="AD174" s="31"/>
      <c r="AE174" s="31"/>
      <c r="AT174" s="14" t="s">
        <v>170</v>
      </c>
      <c r="AU174" s="14" t="s">
        <v>169</v>
      </c>
    </row>
    <row r="175" spans="1:65" s="2" customFormat="1" ht="16.5" customHeight="1">
      <c r="A175" s="31"/>
      <c r="B175" s="32"/>
      <c r="C175" s="195" t="s">
        <v>257</v>
      </c>
      <c r="D175" s="195" t="s">
        <v>164</v>
      </c>
      <c r="E175" s="196" t="s">
        <v>1271</v>
      </c>
      <c r="F175" s="197" t="s">
        <v>1272</v>
      </c>
      <c r="G175" s="198" t="s">
        <v>232</v>
      </c>
      <c r="H175" s="199">
        <v>29</v>
      </c>
      <c r="I175" s="200"/>
      <c r="J175" s="200"/>
      <c r="K175" s="201">
        <f>ROUND(P175*H175,2)</f>
        <v>0</v>
      </c>
      <c r="L175" s="202"/>
      <c r="M175" s="36"/>
      <c r="N175" s="203" t="s">
        <v>1</v>
      </c>
      <c r="O175" s="204" t="s">
        <v>37</v>
      </c>
      <c r="P175" s="205">
        <f>I175+J175</f>
        <v>0</v>
      </c>
      <c r="Q175" s="205">
        <f>ROUND(I175*H175,2)</f>
        <v>0</v>
      </c>
      <c r="R175" s="205">
        <f>ROUND(J175*H175,2)</f>
        <v>0</v>
      </c>
      <c r="S175" s="72"/>
      <c r="T175" s="206">
        <f>S175*H175</f>
        <v>0</v>
      </c>
      <c r="U175" s="206">
        <v>3.0000000000000001E-5</v>
      </c>
      <c r="V175" s="206">
        <f>U175*H175</f>
        <v>8.7000000000000001E-4</v>
      </c>
      <c r="W175" s="206">
        <v>0</v>
      </c>
      <c r="X175" s="207">
        <f>W175*H175</f>
        <v>0</v>
      </c>
      <c r="Y175" s="31"/>
      <c r="Z175" s="31"/>
      <c r="AA175" s="31"/>
      <c r="AB175" s="31"/>
      <c r="AC175" s="31"/>
      <c r="AD175" s="31"/>
      <c r="AE175" s="31"/>
      <c r="AR175" s="208" t="s">
        <v>193</v>
      </c>
      <c r="AT175" s="208" t="s">
        <v>164</v>
      </c>
      <c r="AU175" s="208" t="s">
        <v>169</v>
      </c>
      <c r="AY175" s="14" t="s">
        <v>162</v>
      </c>
      <c r="BE175" s="209">
        <f>IF(O175="základná",K175,0)</f>
        <v>0</v>
      </c>
      <c r="BF175" s="209">
        <f>IF(O175="znížená",K175,0)</f>
        <v>0</v>
      </c>
      <c r="BG175" s="209">
        <f>IF(O175="zákl. prenesená",K175,0)</f>
        <v>0</v>
      </c>
      <c r="BH175" s="209">
        <f>IF(O175="zníž. prenesená",K175,0)</f>
        <v>0</v>
      </c>
      <c r="BI175" s="209">
        <f>IF(O175="nulová",K175,0)</f>
        <v>0</v>
      </c>
      <c r="BJ175" s="14" t="s">
        <v>169</v>
      </c>
      <c r="BK175" s="209">
        <f>ROUND(P175*H175,2)</f>
        <v>0</v>
      </c>
      <c r="BL175" s="14" t="s">
        <v>193</v>
      </c>
      <c r="BM175" s="208" t="s">
        <v>260</v>
      </c>
    </row>
    <row r="176" spans="1:65" s="2" customFormat="1">
      <c r="A176" s="31"/>
      <c r="B176" s="32"/>
      <c r="C176" s="33"/>
      <c r="D176" s="210" t="s">
        <v>170</v>
      </c>
      <c r="E176" s="33"/>
      <c r="F176" s="211" t="s">
        <v>1272</v>
      </c>
      <c r="G176" s="33"/>
      <c r="H176" s="33"/>
      <c r="I176" s="212"/>
      <c r="J176" s="212"/>
      <c r="K176" s="33"/>
      <c r="L176" s="33"/>
      <c r="M176" s="36"/>
      <c r="N176" s="213"/>
      <c r="O176" s="214"/>
      <c r="P176" s="72"/>
      <c r="Q176" s="72"/>
      <c r="R176" s="72"/>
      <c r="S176" s="72"/>
      <c r="T176" s="72"/>
      <c r="U176" s="72"/>
      <c r="V176" s="72"/>
      <c r="W176" s="72"/>
      <c r="X176" s="73"/>
      <c r="Y176" s="31"/>
      <c r="Z176" s="31"/>
      <c r="AA176" s="31"/>
      <c r="AB176" s="31"/>
      <c r="AC176" s="31"/>
      <c r="AD176" s="31"/>
      <c r="AE176" s="31"/>
      <c r="AT176" s="14" t="s">
        <v>170</v>
      </c>
      <c r="AU176" s="14" t="s">
        <v>169</v>
      </c>
    </row>
    <row r="177" spans="1:65" s="2" customFormat="1" ht="16.5" customHeight="1">
      <c r="A177" s="31"/>
      <c r="B177" s="32"/>
      <c r="C177" s="215" t="s">
        <v>206</v>
      </c>
      <c r="D177" s="215" t="s">
        <v>195</v>
      </c>
      <c r="E177" s="216" t="s">
        <v>1273</v>
      </c>
      <c r="F177" s="217" t="s">
        <v>1274</v>
      </c>
      <c r="G177" s="218" t="s">
        <v>167</v>
      </c>
      <c r="H177" s="219">
        <v>30.45</v>
      </c>
      <c r="I177" s="220"/>
      <c r="J177" s="221"/>
      <c r="K177" s="222">
        <f>ROUND(P177*H177,2)</f>
        <v>0</v>
      </c>
      <c r="L177" s="221"/>
      <c r="M177" s="223"/>
      <c r="N177" s="224" t="s">
        <v>1</v>
      </c>
      <c r="O177" s="204" t="s">
        <v>37</v>
      </c>
      <c r="P177" s="205">
        <f>I177+J177</f>
        <v>0</v>
      </c>
      <c r="Q177" s="205">
        <f>ROUND(I177*H177,2)</f>
        <v>0</v>
      </c>
      <c r="R177" s="205">
        <f>ROUND(J177*H177,2)</f>
        <v>0</v>
      </c>
      <c r="S177" s="72"/>
      <c r="T177" s="206">
        <f>S177*H177</f>
        <v>0</v>
      </c>
      <c r="U177" s="206">
        <v>7.4999999999999997E-3</v>
      </c>
      <c r="V177" s="206">
        <f>U177*H177</f>
        <v>0.22837499999999999</v>
      </c>
      <c r="W177" s="206">
        <v>0</v>
      </c>
      <c r="X177" s="207">
        <f>W177*H177</f>
        <v>0</v>
      </c>
      <c r="Y177" s="31"/>
      <c r="Z177" s="31"/>
      <c r="AA177" s="31"/>
      <c r="AB177" s="31"/>
      <c r="AC177" s="31"/>
      <c r="AD177" s="31"/>
      <c r="AE177" s="31"/>
      <c r="AR177" s="208" t="s">
        <v>241</v>
      </c>
      <c r="AT177" s="208" t="s">
        <v>195</v>
      </c>
      <c r="AU177" s="208" t="s">
        <v>169</v>
      </c>
      <c r="AY177" s="14" t="s">
        <v>162</v>
      </c>
      <c r="BE177" s="209">
        <f>IF(O177="základná",K177,0)</f>
        <v>0</v>
      </c>
      <c r="BF177" s="209">
        <f>IF(O177="znížená",K177,0)</f>
        <v>0</v>
      </c>
      <c r="BG177" s="209">
        <f>IF(O177="zákl. prenesená",K177,0)</f>
        <v>0</v>
      </c>
      <c r="BH177" s="209">
        <f>IF(O177="zníž. prenesená",K177,0)</f>
        <v>0</v>
      </c>
      <c r="BI177" s="209">
        <f>IF(O177="nulová",K177,0)</f>
        <v>0</v>
      </c>
      <c r="BJ177" s="14" t="s">
        <v>169</v>
      </c>
      <c r="BK177" s="209">
        <f>ROUND(P177*H177,2)</f>
        <v>0</v>
      </c>
      <c r="BL177" s="14" t="s">
        <v>193</v>
      </c>
      <c r="BM177" s="208" t="s">
        <v>263</v>
      </c>
    </row>
    <row r="178" spans="1:65" s="2" customFormat="1">
      <c r="A178" s="31"/>
      <c r="B178" s="32"/>
      <c r="C178" s="33"/>
      <c r="D178" s="210" t="s">
        <v>170</v>
      </c>
      <c r="E178" s="33"/>
      <c r="F178" s="211" t="s">
        <v>1274</v>
      </c>
      <c r="G178" s="33"/>
      <c r="H178" s="33"/>
      <c r="I178" s="212"/>
      <c r="J178" s="212"/>
      <c r="K178" s="33"/>
      <c r="L178" s="33"/>
      <c r="M178" s="36"/>
      <c r="N178" s="213"/>
      <c r="O178" s="214"/>
      <c r="P178" s="72"/>
      <c r="Q178" s="72"/>
      <c r="R178" s="72"/>
      <c r="S178" s="72"/>
      <c r="T178" s="72"/>
      <c r="U178" s="72"/>
      <c r="V178" s="72"/>
      <c r="W178" s="72"/>
      <c r="X178" s="73"/>
      <c r="Y178" s="31"/>
      <c r="Z178" s="31"/>
      <c r="AA178" s="31"/>
      <c r="AB178" s="31"/>
      <c r="AC178" s="31"/>
      <c r="AD178" s="31"/>
      <c r="AE178" s="31"/>
      <c r="AT178" s="14" t="s">
        <v>170</v>
      </c>
      <c r="AU178" s="14" t="s">
        <v>169</v>
      </c>
    </row>
    <row r="179" spans="1:65" s="2" customFormat="1" ht="24.2" customHeight="1">
      <c r="A179" s="31"/>
      <c r="B179" s="32"/>
      <c r="C179" s="195" t="s">
        <v>264</v>
      </c>
      <c r="D179" s="195" t="s">
        <v>164</v>
      </c>
      <c r="E179" s="196" t="s">
        <v>1275</v>
      </c>
      <c r="F179" s="197" t="s">
        <v>1276</v>
      </c>
      <c r="G179" s="198" t="s">
        <v>240</v>
      </c>
      <c r="H179" s="199">
        <v>1</v>
      </c>
      <c r="I179" s="200"/>
      <c r="J179" s="200"/>
      <c r="K179" s="201">
        <f>ROUND(P179*H179,2)</f>
        <v>0</v>
      </c>
      <c r="L179" s="202"/>
      <c r="M179" s="36"/>
      <c r="N179" s="203" t="s">
        <v>1</v>
      </c>
      <c r="O179" s="204" t="s">
        <v>37</v>
      </c>
      <c r="P179" s="205">
        <f>I179+J179</f>
        <v>0</v>
      </c>
      <c r="Q179" s="205">
        <f>ROUND(I179*H179,2)</f>
        <v>0</v>
      </c>
      <c r="R179" s="205">
        <f>ROUND(J179*H179,2)</f>
        <v>0</v>
      </c>
      <c r="S179" s="72"/>
      <c r="T179" s="206">
        <f>S179*H179</f>
        <v>0</v>
      </c>
      <c r="U179" s="206">
        <v>0</v>
      </c>
      <c r="V179" s="206">
        <f>U179*H179</f>
        <v>0</v>
      </c>
      <c r="W179" s="206">
        <v>0</v>
      </c>
      <c r="X179" s="207">
        <f>W179*H179</f>
        <v>0</v>
      </c>
      <c r="Y179" s="31"/>
      <c r="Z179" s="31"/>
      <c r="AA179" s="31"/>
      <c r="AB179" s="31"/>
      <c r="AC179" s="31"/>
      <c r="AD179" s="31"/>
      <c r="AE179" s="31"/>
      <c r="AR179" s="208" t="s">
        <v>193</v>
      </c>
      <c r="AT179" s="208" t="s">
        <v>164</v>
      </c>
      <c r="AU179" s="208" t="s">
        <v>169</v>
      </c>
      <c r="AY179" s="14" t="s">
        <v>162</v>
      </c>
      <c r="BE179" s="209">
        <f>IF(O179="základná",K179,0)</f>
        <v>0</v>
      </c>
      <c r="BF179" s="209">
        <f>IF(O179="znížená",K179,0)</f>
        <v>0</v>
      </c>
      <c r="BG179" s="209">
        <f>IF(O179="zákl. prenesená",K179,0)</f>
        <v>0</v>
      </c>
      <c r="BH179" s="209">
        <f>IF(O179="zníž. prenesená",K179,0)</f>
        <v>0</v>
      </c>
      <c r="BI179" s="209">
        <f>IF(O179="nulová",K179,0)</f>
        <v>0</v>
      </c>
      <c r="BJ179" s="14" t="s">
        <v>169</v>
      </c>
      <c r="BK179" s="209">
        <f>ROUND(P179*H179,2)</f>
        <v>0</v>
      </c>
      <c r="BL179" s="14" t="s">
        <v>193</v>
      </c>
      <c r="BM179" s="208" t="s">
        <v>267</v>
      </c>
    </row>
    <row r="180" spans="1:65" s="2" customFormat="1">
      <c r="A180" s="31"/>
      <c r="B180" s="32"/>
      <c r="C180" s="33"/>
      <c r="D180" s="210" t="s">
        <v>170</v>
      </c>
      <c r="E180" s="33"/>
      <c r="F180" s="211" t="s">
        <v>1276</v>
      </c>
      <c r="G180" s="33"/>
      <c r="H180" s="33"/>
      <c r="I180" s="212"/>
      <c r="J180" s="212"/>
      <c r="K180" s="33"/>
      <c r="L180" s="33"/>
      <c r="M180" s="36"/>
      <c r="N180" s="213"/>
      <c r="O180" s="214"/>
      <c r="P180" s="72"/>
      <c r="Q180" s="72"/>
      <c r="R180" s="72"/>
      <c r="S180" s="72"/>
      <c r="T180" s="72"/>
      <c r="U180" s="72"/>
      <c r="V180" s="72"/>
      <c r="W180" s="72"/>
      <c r="X180" s="73"/>
      <c r="Y180" s="31"/>
      <c r="Z180" s="31"/>
      <c r="AA180" s="31"/>
      <c r="AB180" s="31"/>
      <c r="AC180" s="31"/>
      <c r="AD180" s="31"/>
      <c r="AE180" s="31"/>
      <c r="AT180" s="14" t="s">
        <v>170</v>
      </c>
      <c r="AU180" s="14" t="s">
        <v>169</v>
      </c>
    </row>
    <row r="181" spans="1:65" s="2" customFormat="1" ht="24.2" customHeight="1">
      <c r="A181" s="31"/>
      <c r="B181" s="32"/>
      <c r="C181" s="215" t="s">
        <v>209</v>
      </c>
      <c r="D181" s="215" t="s">
        <v>195</v>
      </c>
      <c r="E181" s="216" t="s">
        <v>1277</v>
      </c>
      <c r="F181" s="217" t="s">
        <v>1278</v>
      </c>
      <c r="G181" s="218" t="s">
        <v>240</v>
      </c>
      <c r="H181" s="219">
        <v>1</v>
      </c>
      <c r="I181" s="220"/>
      <c r="J181" s="221"/>
      <c r="K181" s="222">
        <f>ROUND(P181*H181,2)</f>
        <v>0</v>
      </c>
      <c r="L181" s="221"/>
      <c r="M181" s="223"/>
      <c r="N181" s="224" t="s">
        <v>1</v>
      </c>
      <c r="O181" s="204" t="s">
        <v>37</v>
      </c>
      <c r="P181" s="205">
        <f>I181+J181</f>
        <v>0</v>
      </c>
      <c r="Q181" s="205">
        <f>ROUND(I181*H181,2)</f>
        <v>0</v>
      </c>
      <c r="R181" s="205">
        <f>ROUND(J181*H181,2)</f>
        <v>0</v>
      </c>
      <c r="S181" s="72"/>
      <c r="T181" s="206">
        <f>S181*H181</f>
        <v>0</v>
      </c>
      <c r="U181" s="206">
        <v>0</v>
      </c>
      <c r="V181" s="206">
        <f>U181*H181</f>
        <v>0</v>
      </c>
      <c r="W181" s="206">
        <v>0</v>
      </c>
      <c r="X181" s="207">
        <f>W181*H181</f>
        <v>0</v>
      </c>
      <c r="Y181" s="31"/>
      <c r="Z181" s="31"/>
      <c r="AA181" s="31"/>
      <c r="AB181" s="31"/>
      <c r="AC181" s="31"/>
      <c r="AD181" s="31"/>
      <c r="AE181" s="31"/>
      <c r="AR181" s="208" t="s">
        <v>241</v>
      </c>
      <c r="AT181" s="208" t="s">
        <v>195</v>
      </c>
      <c r="AU181" s="208" t="s">
        <v>169</v>
      </c>
      <c r="AY181" s="14" t="s">
        <v>162</v>
      </c>
      <c r="BE181" s="209">
        <f>IF(O181="základná",K181,0)</f>
        <v>0</v>
      </c>
      <c r="BF181" s="209">
        <f>IF(O181="znížená",K181,0)</f>
        <v>0</v>
      </c>
      <c r="BG181" s="209">
        <f>IF(O181="zákl. prenesená",K181,0)</f>
        <v>0</v>
      </c>
      <c r="BH181" s="209">
        <f>IF(O181="zníž. prenesená",K181,0)</f>
        <v>0</v>
      </c>
      <c r="BI181" s="209">
        <f>IF(O181="nulová",K181,0)</f>
        <v>0</v>
      </c>
      <c r="BJ181" s="14" t="s">
        <v>169</v>
      </c>
      <c r="BK181" s="209">
        <f>ROUND(P181*H181,2)</f>
        <v>0</v>
      </c>
      <c r="BL181" s="14" t="s">
        <v>193</v>
      </c>
      <c r="BM181" s="208" t="s">
        <v>270</v>
      </c>
    </row>
    <row r="182" spans="1:65" s="2" customFormat="1" ht="19.5">
      <c r="A182" s="31"/>
      <c r="B182" s="32"/>
      <c r="C182" s="33"/>
      <c r="D182" s="210" t="s">
        <v>170</v>
      </c>
      <c r="E182" s="33"/>
      <c r="F182" s="211" t="s">
        <v>1278</v>
      </c>
      <c r="G182" s="33"/>
      <c r="H182" s="33"/>
      <c r="I182" s="212"/>
      <c r="J182" s="212"/>
      <c r="K182" s="33"/>
      <c r="L182" s="33"/>
      <c r="M182" s="36"/>
      <c r="N182" s="213"/>
      <c r="O182" s="214"/>
      <c r="P182" s="72"/>
      <c r="Q182" s="72"/>
      <c r="R182" s="72"/>
      <c r="S182" s="72"/>
      <c r="T182" s="72"/>
      <c r="U182" s="72"/>
      <c r="V182" s="72"/>
      <c r="W182" s="72"/>
      <c r="X182" s="73"/>
      <c r="Y182" s="31"/>
      <c r="Z182" s="31"/>
      <c r="AA182" s="31"/>
      <c r="AB182" s="31"/>
      <c r="AC182" s="31"/>
      <c r="AD182" s="31"/>
      <c r="AE182" s="31"/>
      <c r="AT182" s="14" t="s">
        <v>170</v>
      </c>
      <c r="AU182" s="14" t="s">
        <v>169</v>
      </c>
    </row>
    <row r="183" spans="1:65" s="2" customFormat="1" ht="24.2" customHeight="1">
      <c r="A183" s="31"/>
      <c r="B183" s="32"/>
      <c r="C183" s="195" t="s">
        <v>271</v>
      </c>
      <c r="D183" s="195" t="s">
        <v>164</v>
      </c>
      <c r="E183" s="196" t="s">
        <v>1279</v>
      </c>
      <c r="F183" s="197" t="s">
        <v>1280</v>
      </c>
      <c r="G183" s="198" t="s">
        <v>685</v>
      </c>
      <c r="H183" s="225"/>
      <c r="I183" s="200"/>
      <c r="J183" s="200"/>
      <c r="K183" s="201">
        <f>ROUND(P183*H183,2)</f>
        <v>0</v>
      </c>
      <c r="L183" s="202"/>
      <c r="M183" s="36"/>
      <c r="N183" s="203" t="s">
        <v>1</v>
      </c>
      <c r="O183" s="204" t="s">
        <v>37</v>
      </c>
      <c r="P183" s="205">
        <f>I183+J183</f>
        <v>0</v>
      </c>
      <c r="Q183" s="205">
        <f>ROUND(I183*H183,2)</f>
        <v>0</v>
      </c>
      <c r="R183" s="205">
        <f>ROUND(J183*H183,2)</f>
        <v>0</v>
      </c>
      <c r="S183" s="72"/>
      <c r="T183" s="206">
        <f>S183*H183</f>
        <v>0</v>
      </c>
      <c r="U183" s="206">
        <v>0</v>
      </c>
      <c r="V183" s="206">
        <f>U183*H183</f>
        <v>0</v>
      </c>
      <c r="W183" s="206">
        <v>0</v>
      </c>
      <c r="X183" s="207">
        <f>W183*H183</f>
        <v>0</v>
      </c>
      <c r="Y183" s="31"/>
      <c r="Z183" s="31"/>
      <c r="AA183" s="31"/>
      <c r="AB183" s="31"/>
      <c r="AC183" s="31"/>
      <c r="AD183" s="31"/>
      <c r="AE183" s="31"/>
      <c r="AR183" s="208" t="s">
        <v>193</v>
      </c>
      <c r="AT183" s="208" t="s">
        <v>164</v>
      </c>
      <c r="AU183" s="208" t="s">
        <v>169</v>
      </c>
      <c r="AY183" s="14" t="s">
        <v>162</v>
      </c>
      <c r="BE183" s="209">
        <f>IF(O183="základná",K183,0)</f>
        <v>0</v>
      </c>
      <c r="BF183" s="209">
        <f>IF(O183="znížená",K183,0)</f>
        <v>0</v>
      </c>
      <c r="BG183" s="209">
        <f>IF(O183="zákl. prenesená",K183,0)</f>
        <v>0</v>
      </c>
      <c r="BH183" s="209">
        <f>IF(O183="zníž. prenesená",K183,0)</f>
        <v>0</v>
      </c>
      <c r="BI183" s="209">
        <f>IF(O183="nulová",K183,0)</f>
        <v>0</v>
      </c>
      <c r="BJ183" s="14" t="s">
        <v>169</v>
      </c>
      <c r="BK183" s="209">
        <f>ROUND(P183*H183,2)</f>
        <v>0</v>
      </c>
      <c r="BL183" s="14" t="s">
        <v>193</v>
      </c>
      <c r="BM183" s="208" t="s">
        <v>274</v>
      </c>
    </row>
    <row r="184" spans="1:65" s="2" customFormat="1" ht="19.5">
      <c r="A184" s="31"/>
      <c r="B184" s="32"/>
      <c r="C184" s="33"/>
      <c r="D184" s="210" t="s">
        <v>170</v>
      </c>
      <c r="E184" s="33"/>
      <c r="F184" s="211" t="s">
        <v>1280</v>
      </c>
      <c r="G184" s="33"/>
      <c r="H184" s="33"/>
      <c r="I184" s="212"/>
      <c r="J184" s="212"/>
      <c r="K184" s="33"/>
      <c r="L184" s="33"/>
      <c r="M184" s="36"/>
      <c r="N184" s="226"/>
      <c r="O184" s="227"/>
      <c r="P184" s="228"/>
      <c r="Q184" s="228"/>
      <c r="R184" s="228"/>
      <c r="S184" s="228"/>
      <c r="T184" s="228"/>
      <c r="U184" s="228"/>
      <c r="V184" s="228"/>
      <c r="W184" s="228"/>
      <c r="X184" s="229"/>
      <c r="Y184" s="31"/>
      <c r="Z184" s="31"/>
      <c r="AA184" s="31"/>
      <c r="AB184" s="31"/>
      <c r="AC184" s="31"/>
      <c r="AD184" s="31"/>
      <c r="AE184" s="31"/>
      <c r="AT184" s="14" t="s">
        <v>170</v>
      </c>
      <c r="AU184" s="14" t="s">
        <v>169</v>
      </c>
    </row>
    <row r="185" spans="1:65" s="2" customFormat="1" ht="6.95" customHeight="1">
      <c r="A185" s="31"/>
      <c r="B185" s="55"/>
      <c r="C185" s="56"/>
      <c r="D185" s="56"/>
      <c r="E185" s="56"/>
      <c r="F185" s="56"/>
      <c r="G185" s="56"/>
      <c r="H185" s="56"/>
      <c r="I185" s="56"/>
      <c r="J185" s="56"/>
      <c r="K185" s="56"/>
      <c r="L185" s="56"/>
      <c r="M185" s="36"/>
      <c r="N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</row>
  </sheetData>
  <sheetProtection algorithmName="SHA-512" hashValue="JFMIqF3eGOBGGcmf73OF+wvqd7NLWDUVlyUT3LIDSAM9hLdcVpvG0e0tojU5aLRpbQ53udxBZ0SJT/NwPhZAoA==" saltValue="xX3fP+f8YF2+OMf2Yt8aNHL+COGbAotu1UA0XaZHl8FnOLnHxmh9jXSzBmbVgQo7lJdwjtCwFbbGBu+CgoMGwA==" spinCount="100000" sheet="1" objects="1" scenarios="1" formatColumns="0" formatRows="0" autoFilter="0"/>
  <autoFilter ref="C124:L184" xr:uid="{00000000-0009-0000-0000-000002000000}"/>
  <mergeCells count="9">
    <mergeCell ref="E87:H87"/>
    <mergeCell ref="E115:H115"/>
    <mergeCell ref="E117:H117"/>
    <mergeCell ref="M2:Z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BM183"/>
  <sheetViews>
    <sheetView showGridLines="0" tabSelected="1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15.5" style="1" hidden="1" customWidth="1"/>
    <col min="13" max="13" width="9.33203125" style="1" customWidth="1"/>
    <col min="14" max="14" width="10.83203125" style="1" hidden="1" customWidth="1"/>
    <col min="15" max="15" width="9.33203125" style="1" hidden="1"/>
    <col min="16" max="24" width="14.1640625" style="1" hidden="1" customWidth="1"/>
    <col min="25" max="25" width="12.33203125" style="1" hidden="1" customWidth="1"/>
    <col min="26" max="26" width="16.33203125" style="1" customWidth="1"/>
    <col min="27" max="27" width="12.33203125" style="1" customWidth="1"/>
    <col min="28" max="28" width="1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T2" s="14" t="s">
        <v>89</v>
      </c>
    </row>
    <row r="3" spans="1:46" s="1" customFormat="1" ht="6.95" customHeight="1">
      <c r="B3" s="110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7"/>
      <c r="AT3" s="14" t="s">
        <v>73</v>
      </c>
    </row>
    <row r="4" spans="1:46" s="1" customFormat="1" ht="24.95" customHeight="1">
      <c r="B4" s="17"/>
      <c r="D4" s="112" t="s">
        <v>97</v>
      </c>
      <c r="M4" s="17"/>
      <c r="N4" s="113" t="s">
        <v>10</v>
      </c>
      <c r="AT4" s="14" t="s">
        <v>4</v>
      </c>
    </row>
    <row r="5" spans="1:46" s="1" customFormat="1" ht="6.95" customHeight="1">
      <c r="B5" s="17"/>
      <c r="M5" s="17"/>
    </row>
    <row r="6" spans="1:46" s="1" customFormat="1" ht="12" customHeight="1">
      <c r="B6" s="17"/>
      <c r="D6" s="114" t="s">
        <v>16</v>
      </c>
      <c r="M6" s="17"/>
    </row>
    <row r="7" spans="1:46" s="1" customFormat="1" ht="16.5" customHeight="1">
      <c r="B7" s="17"/>
      <c r="E7" s="277" t="str">
        <f>'Rekapitulácia stavby'!K6</f>
        <v>Objekt nocľahárne</v>
      </c>
      <c r="F7" s="278"/>
      <c r="G7" s="278"/>
      <c r="H7" s="278"/>
      <c r="M7" s="17"/>
    </row>
    <row r="8" spans="1:46" s="2" customFormat="1" ht="12" customHeight="1">
      <c r="A8" s="31"/>
      <c r="B8" s="36"/>
      <c r="C8" s="31"/>
      <c r="D8" s="114" t="s">
        <v>98</v>
      </c>
      <c r="E8" s="31"/>
      <c r="F8" s="31"/>
      <c r="G8" s="31"/>
      <c r="H8" s="31"/>
      <c r="I8" s="31"/>
      <c r="J8" s="31"/>
      <c r="K8" s="31"/>
      <c r="L8" s="31"/>
      <c r="M8" s="52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6"/>
      <c r="C9" s="31"/>
      <c r="D9" s="31"/>
      <c r="E9" s="279" t="s">
        <v>1281</v>
      </c>
      <c r="F9" s="280"/>
      <c r="G9" s="280"/>
      <c r="H9" s="280"/>
      <c r="I9" s="31"/>
      <c r="J9" s="31"/>
      <c r="K9" s="31"/>
      <c r="L9" s="31"/>
      <c r="M9" s="52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>
      <c r="A10" s="31"/>
      <c r="B10" s="36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52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6"/>
      <c r="C11" s="31"/>
      <c r="D11" s="114" t="s">
        <v>18</v>
      </c>
      <c r="E11" s="31"/>
      <c r="F11" s="115" t="s">
        <v>90</v>
      </c>
      <c r="G11" s="31"/>
      <c r="H11" s="31"/>
      <c r="I11" s="114" t="s">
        <v>19</v>
      </c>
      <c r="J11" s="115" t="s">
        <v>1</v>
      </c>
      <c r="K11" s="31"/>
      <c r="L11" s="31"/>
      <c r="M11" s="52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6"/>
      <c r="C12" s="31"/>
      <c r="D12" s="114" t="s">
        <v>20</v>
      </c>
      <c r="E12" s="31"/>
      <c r="F12" s="115" t="s">
        <v>21</v>
      </c>
      <c r="G12" s="31"/>
      <c r="H12" s="31"/>
      <c r="I12" s="114" t="s">
        <v>22</v>
      </c>
      <c r="J12" s="116">
        <f>'Rekapitulácia stavby'!AN8</f>
        <v>0</v>
      </c>
      <c r="K12" s="31"/>
      <c r="L12" s="31"/>
      <c r="M12" s="52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" customHeight="1">
      <c r="A13" s="31"/>
      <c r="B13" s="36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52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6"/>
      <c r="C14" s="31"/>
      <c r="D14" s="114" t="s">
        <v>23</v>
      </c>
      <c r="E14" s="31"/>
      <c r="F14" s="31"/>
      <c r="G14" s="31"/>
      <c r="H14" s="31"/>
      <c r="I14" s="114" t="s">
        <v>24</v>
      </c>
      <c r="J14" s="115" t="s">
        <v>1</v>
      </c>
      <c r="K14" s="31"/>
      <c r="L14" s="31"/>
      <c r="M14" s="52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6"/>
      <c r="C15" s="31"/>
      <c r="D15" s="31"/>
      <c r="E15" s="115" t="s">
        <v>100</v>
      </c>
      <c r="F15" s="31"/>
      <c r="G15" s="31"/>
      <c r="H15" s="31"/>
      <c r="I15" s="114" t="s">
        <v>25</v>
      </c>
      <c r="J15" s="115" t="s">
        <v>1</v>
      </c>
      <c r="K15" s="31"/>
      <c r="L15" s="31"/>
      <c r="M15" s="52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5" customHeight="1">
      <c r="A16" s="31"/>
      <c r="B16" s="36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52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6"/>
      <c r="C17" s="31"/>
      <c r="D17" s="114" t="s">
        <v>26</v>
      </c>
      <c r="E17" s="31"/>
      <c r="F17" s="31"/>
      <c r="G17" s="31"/>
      <c r="H17" s="31"/>
      <c r="I17" s="114" t="s">
        <v>24</v>
      </c>
      <c r="J17" s="27" t="str">
        <f>'Rekapitulácia stavby'!AN13</f>
        <v>Vyplň údaj</v>
      </c>
      <c r="K17" s="31"/>
      <c r="L17" s="31"/>
      <c r="M17" s="52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6"/>
      <c r="C18" s="31"/>
      <c r="D18" s="31"/>
      <c r="E18" s="281" t="str">
        <f>'Rekapitulácia stavby'!E14</f>
        <v>Vyplň údaj</v>
      </c>
      <c r="F18" s="282"/>
      <c r="G18" s="282"/>
      <c r="H18" s="282"/>
      <c r="I18" s="114" t="s">
        <v>25</v>
      </c>
      <c r="J18" s="27" t="str">
        <f>'Rekapitulácia stavby'!AN14</f>
        <v>Vyplň údaj</v>
      </c>
      <c r="K18" s="31"/>
      <c r="L18" s="31"/>
      <c r="M18" s="52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5" customHeight="1">
      <c r="A19" s="31"/>
      <c r="B19" s="36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52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6"/>
      <c r="C20" s="31"/>
      <c r="D20" s="114" t="s">
        <v>28</v>
      </c>
      <c r="E20" s="31"/>
      <c r="F20" s="31"/>
      <c r="G20" s="31"/>
      <c r="H20" s="31"/>
      <c r="I20" s="114" t="s">
        <v>24</v>
      </c>
      <c r="J20" s="115" t="s">
        <v>1</v>
      </c>
      <c r="K20" s="31"/>
      <c r="L20" s="31"/>
      <c r="M20" s="52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6"/>
      <c r="C21" s="31"/>
      <c r="D21" s="31"/>
      <c r="E21" s="115" t="s">
        <v>101</v>
      </c>
      <c r="F21" s="31"/>
      <c r="G21" s="31"/>
      <c r="H21" s="31"/>
      <c r="I21" s="114" t="s">
        <v>25</v>
      </c>
      <c r="J21" s="115" t="s">
        <v>1</v>
      </c>
      <c r="K21" s="31"/>
      <c r="L21" s="31"/>
      <c r="M21" s="52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5" customHeight="1">
      <c r="A22" s="31"/>
      <c r="B22" s="36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52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6"/>
      <c r="C23" s="31"/>
      <c r="D23" s="114" t="s">
        <v>29</v>
      </c>
      <c r="E23" s="31"/>
      <c r="F23" s="31"/>
      <c r="G23" s="31"/>
      <c r="H23" s="31"/>
      <c r="I23" s="114" t="s">
        <v>24</v>
      </c>
      <c r="J23" s="115" t="s">
        <v>1</v>
      </c>
      <c r="K23" s="31"/>
      <c r="L23" s="31"/>
      <c r="M23" s="52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6"/>
      <c r="C24" s="31"/>
      <c r="D24" s="31"/>
      <c r="E24" s="115" t="s">
        <v>102</v>
      </c>
      <c r="F24" s="31"/>
      <c r="G24" s="31"/>
      <c r="H24" s="31"/>
      <c r="I24" s="114" t="s">
        <v>25</v>
      </c>
      <c r="J24" s="115" t="s">
        <v>1</v>
      </c>
      <c r="K24" s="31"/>
      <c r="L24" s="31"/>
      <c r="M24" s="52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5" customHeight="1">
      <c r="A25" s="31"/>
      <c r="B25" s="36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52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6"/>
      <c r="C26" s="31"/>
      <c r="D26" s="114" t="s">
        <v>30</v>
      </c>
      <c r="E26" s="31"/>
      <c r="F26" s="31"/>
      <c r="G26" s="31"/>
      <c r="H26" s="31"/>
      <c r="I26" s="31"/>
      <c r="J26" s="31"/>
      <c r="K26" s="31"/>
      <c r="L26" s="31"/>
      <c r="M26" s="52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117"/>
      <c r="B27" s="118"/>
      <c r="C27" s="117"/>
      <c r="D27" s="117"/>
      <c r="E27" s="283" t="s">
        <v>1</v>
      </c>
      <c r="F27" s="283"/>
      <c r="G27" s="283"/>
      <c r="H27" s="283"/>
      <c r="I27" s="117"/>
      <c r="J27" s="117"/>
      <c r="K27" s="117"/>
      <c r="L27" s="117"/>
      <c r="M27" s="119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</row>
    <row r="28" spans="1:31" s="2" customFormat="1" ht="6.95" customHeight="1">
      <c r="A28" s="31"/>
      <c r="B28" s="36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52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5" customHeight="1">
      <c r="A29" s="31"/>
      <c r="B29" s="36"/>
      <c r="C29" s="31"/>
      <c r="D29" s="120"/>
      <c r="E29" s="120"/>
      <c r="F29" s="120"/>
      <c r="G29" s="120"/>
      <c r="H29" s="120"/>
      <c r="I29" s="120"/>
      <c r="J29" s="120"/>
      <c r="K29" s="120"/>
      <c r="L29" s="120"/>
      <c r="M29" s="52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12.75">
      <c r="A30" s="31"/>
      <c r="B30" s="36"/>
      <c r="C30" s="31"/>
      <c r="D30" s="31"/>
      <c r="E30" s="114" t="s">
        <v>103</v>
      </c>
      <c r="F30" s="31"/>
      <c r="G30" s="31"/>
      <c r="H30" s="31"/>
      <c r="I30" s="31"/>
      <c r="J30" s="31"/>
      <c r="K30" s="121">
        <f>I96</f>
        <v>0</v>
      </c>
      <c r="L30" s="31"/>
      <c r="M30" s="52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12.75">
      <c r="A31" s="31"/>
      <c r="B31" s="36"/>
      <c r="C31" s="31"/>
      <c r="D31" s="31"/>
      <c r="E31" s="114" t="s">
        <v>104</v>
      </c>
      <c r="F31" s="31"/>
      <c r="G31" s="31"/>
      <c r="H31" s="31"/>
      <c r="I31" s="31"/>
      <c r="J31" s="31"/>
      <c r="K31" s="121">
        <f>J96</f>
        <v>0</v>
      </c>
      <c r="L31" s="31"/>
      <c r="M31" s="52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25.35" customHeight="1">
      <c r="A32" s="31"/>
      <c r="B32" s="36"/>
      <c r="C32" s="31"/>
      <c r="D32" s="122" t="s">
        <v>31</v>
      </c>
      <c r="E32" s="31"/>
      <c r="F32" s="31"/>
      <c r="G32" s="31"/>
      <c r="H32" s="31"/>
      <c r="I32" s="31"/>
      <c r="J32" s="31"/>
      <c r="K32" s="123">
        <f>ROUND(K121, 2)</f>
        <v>0</v>
      </c>
      <c r="L32" s="31"/>
      <c r="M32" s="52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6.95" customHeight="1">
      <c r="A33" s="31"/>
      <c r="B33" s="36"/>
      <c r="C33" s="31"/>
      <c r="D33" s="120"/>
      <c r="E33" s="120"/>
      <c r="F33" s="120"/>
      <c r="G33" s="120"/>
      <c r="H33" s="120"/>
      <c r="I33" s="120"/>
      <c r="J33" s="120"/>
      <c r="K33" s="120"/>
      <c r="L33" s="120"/>
      <c r="M33" s="52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customHeight="1">
      <c r="A34" s="31"/>
      <c r="B34" s="36"/>
      <c r="C34" s="31"/>
      <c r="D34" s="31"/>
      <c r="E34" s="31"/>
      <c r="F34" s="124" t="s">
        <v>33</v>
      </c>
      <c r="G34" s="31"/>
      <c r="H34" s="31"/>
      <c r="I34" s="124" t="s">
        <v>32</v>
      </c>
      <c r="J34" s="31"/>
      <c r="K34" s="124" t="s">
        <v>34</v>
      </c>
      <c r="L34" s="31"/>
      <c r="M34" s="52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customHeight="1">
      <c r="A35" s="31"/>
      <c r="B35" s="36"/>
      <c r="C35" s="31"/>
      <c r="D35" s="125" t="s">
        <v>35</v>
      </c>
      <c r="E35" s="126" t="s">
        <v>36</v>
      </c>
      <c r="F35" s="127">
        <f>ROUND((SUM(BE121:BE182)),  2)</f>
        <v>0</v>
      </c>
      <c r="G35" s="128"/>
      <c r="H35" s="128"/>
      <c r="I35" s="129">
        <v>0.2</v>
      </c>
      <c r="J35" s="128"/>
      <c r="K35" s="127">
        <f>ROUND(((SUM(BE121:BE182))*I35),  2)</f>
        <v>0</v>
      </c>
      <c r="L35" s="31"/>
      <c r="M35" s="52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customHeight="1">
      <c r="A36" s="31"/>
      <c r="B36" s="36"/>
      <c r="C36" s="31"/>
      <c r="D36" s="31"/>
      <c r="E36" s="126" t="s">
        <v>37</v>
      </c>
      <c r="F36" s="127">
        <f>ROUND((SUM(BF121:BF182)),  2)</f>
        <v>0</v>
      </c>
      <c r="G36" s="128"/>
      <c r="H36" s="128"/>
      <c r="I36" s="129">
        <v>0.2</v>
      </c>
      <c r="J36" s="128"/>
      <c r="K36" s="127">
        <f>ROUND(((SUM(BF121:BF182))*I36),  2)</f>
        <v>0</v>
      </c>
      <c r="L36" s="31"/>
      <c r="M36" s="52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>
      <c r="A37" s="31"/>
      <c r="B37" s="36"/>
      <c r="C37" s="31"/>
      <c r="D37" s="31"/>
      <c r="E37" s="114" t="s">
        <v>38</v>
      </c>
      <c r="F37" s="121">
        <f>ROUND((SUM(BG121:BG182)),  2)</f>
        <v>0</v>
      </c>
      <c r="G37" s="31"/>
      <c r="H37" s="31"/>
      <c r="I37" s="130">
        <v>0.2</v>
      </c>
      <c r="J37" s="31"/>
      <c r="K37" s="121">
        <f>0</f>
        <v>0</v>
      </c>
      <c r="L37" s="31"/>
      <c r="M37" s="52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14.45" hidden="1" customHeight="1">
      <c r="A38" s="31"/>
      <c r="B38" s="36"/>
      <c r="C38" s="31"/>
      <c r="D38" s="31"/>
      <c r="E38" s="114" t="s">
        <v>39</v>
      </c>
      <c r="F38" s="121">
        <f>ROUND((SUM(BH121:BH182)),  2)</f>
        <v>0</v>
      </c>
      <c r="G38" s="31"/>
      <c r="H38" s="31"/>
      <c r="I38" s="130">
        <v>0.2</v>
      </c>
      <c r="J38" s="31"/>
      <c r="K38" s="121">
        <f>0</f>
        <v>0</v>
      </c>
      <c r="L38" s="31"/>
      <c r="M38" s="52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14.45" hidden="1" customHeight="1">
      <c r="A39" s="31"/>
      <c r="B39" s="36"/>
      <c r="C39" s="31"/>
      <c r="D39" s="31"/>
      <c r="E39" s="126" t="s">
        <v>40</v>
      </c>
      <c r="F39" s="127">
        <f>ROUND((SUM(BI121:BI182)),  2)</f>
        <v>0</v>
      </c>
      <c r="G39" s="128"/>
      <c r="H39" s="128"/>
      <c r="I39" s="129">
        <v>0</v>
      </c>
      <c r="J39" s="128"/>
      <c r="K39" s="127">
        <f>0</f>
        <v>0</v>
      </c>
      <c r="L39" s="31"/>
      <c r="M39" s="52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6.95" customHeight="1">
      <c r="A40" s="31"/>
      <c r="B40" s="36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52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2" customFormat="1" ht="25.35" customHeight="1">
      <c r="A41" s="31"/>
      <c r="B41" s="36"/>
      <c r="C41" s="131"/>
      <c r="D41" s="132" t="s">
        <v>41</v>
      </c>
      <c r="E41" s="133"/>
      <c r="F41" s="133"/>
      <c r="G41" s="134" t="s">
        <v>42</v>
      </c>
      <c r="H41" s="135" t="s">
        <v>43</v>
      </c>
      <c r="I41" s="133"/>
      <c r="J41" s="133"/>
      <c r="K41" s="136">
        <f>SUM(K32:K39)</f>
        <v>0</v>
      </c>
      <c r="L41" s="137"/>
      <c r="M41" s="52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</row>
    <row r="42" spans="1:31" s="2" customFormat="1" ht="14.45" customHeight="1">
      <c r="A42" s="31"/>
      <c r="B42" s="36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52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</row>
    <row r="43" spans="1:31" s="1" customFormat="1" ht="14.45" customHeight="1">
      <c r="B43" s="17"/>
      <c r="M43" s="17"/>
    </row>
    <row r="44" spans="1:31" s="1" customFormat="1" ht="14.45" customHeight="1">
      <c r="B44" s="17"/>
      <c r="M44" s="17"/>
    </row>
    <row r="45" spans="1:31" s="1" customFormat="1" ht="14.45" customHeight="1">
      <c r="B45" s="17"/>
      <c r="M45" s="17"/>
    </row>
    <row r="46" spans="1:31" s="1" customFormat="1" ht="14.45" customHeight="1">
      <c r="B46" s="17"/>
      <c r="M46" s="17"/>
    </row>
    <row r="47" spans="1:31" s="1" customFormat="1" ht="14.45" customHeight="1">
      <c r="B47" s="17"/>
      <c r="M47" s="17"/>
    </row>
    <row r="48" spans="1:31" s="1" customFormat="1" ht="14.45" customHeight="1">
      <c r="B48" s="17"/>
      <c r="M48" s="17"/>
    </row>
    <row r="49" spans="1:31" s="1" customFormat="1" ht="14.45" customHeight="1">
      <c r="B49" s="17"/>
      <c r="M49" s="17"/>
    </row>
    <row r="50" spans="1:31" s="2" customFormat="1" ht="14.45" customHeight="1">
      <c r="B50" s="52"/>
      <c r="D50" s="138" t="s">
        <v>44</v>
      </c>
      <c r="E50" s="139"/>
      <c r="F50" s="139"/>
      <c r="G50" s="138" t="s">
        <v>45</v>
      </c>
      <c r="H50" s="139"/>
      <c r="I50" s="139"/>
      <c r="J50" s="139"/>
      <c r="K50" s="139"/>
      <c r="L50" s="139"/>
      <c r="M50" s="52"/>
    </row>
    <row r="51" spans="1:31">
      <c r="B51" s="17"/>
      <c r="M51" s="17"/>
    </row>
    <row r="52" spans="1:31">
      <c r="B52" s="17"/>
      <c r="M52" s="17"/>
    </row>
    <row r="53" spans="1:31">
      <c r="B53" s="17"/>
      <c r="M53" s="17"/>
    </row>
    <row r="54" spans="1:31">
      <c r="B54" s="17"/>
      <c r="M54" s="17"/>
    </row>
    <row r="55" spans="1:31">
      <c r="B55" s="17"/>
      <c r="M55" s="17"/>
    </row>
    <row r="56" spans="1:31">
      <c r="B56" s="17"/>
      <c r="M56" s="17"/>
    </row>
    <row r="57" spans="1:31">
      <c r="B57" s="17"/>
      <c r="M57" s="17"/>
    </row>
    <row r="58" spans="1:31">
      <c r="B58" s="17"/>
      <c r="M58" s="17"/>
    </row>
    <row r="59" spans="1:31">
      <c r="B59" s="17"/>
      <c r="M59" s="17"/>
    </row>
    <row r="60" spans="1:31">
      <c r="B60" s="17"/>
      <c r="M60" s="17"/>
    </row>
    <row r="61" spans="1:31" s="2" customFormat="1" ht="12.75">
      <c r="A61" s="31"/>
      <c r="B61" s="36"/>
      <c r="C61" s="31"/>
      <c r="D61" s="140" t="s">
        <v>46</v>
      </c>
      <c r="E61" s="141"/>
      <c r="F61" s="142" t="s">
        <v>47</v>
      </c>
      <c r="G61" s="140" t="s">
        <v>46</v>
      </c>
      <c r="H61" s="141"/>
      <c r="I61" s="141"/>
      <c r="J61" s="143" t="s">
        <v>47</v>
      </c>
      <c r="K61" s="141"/>
      <c r="L61" s="141"/>
      <c r="M61" s="52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>
      <c r="B62" s="17"/>
      <c r="M62" s="17"/>
    </row>
    <row r="63" spans="1:31">
      <c r="B63" s="17"/>
      <c r="M63" s="17"/>
    </row>
    <row r="64" spans="1:31">
      <c r="B64" s="17"/>
      <c r="M64" s="17"/>
    </row>
    <row r="65" spans="1:31" s="2" customFormat="1" ht="12.75">
      <c r="A65" s="31"/>
      <c r="B65" s="36"/>
      <c r="C65" s="31"/>
      <c r="D65" s="138" t="s">
        <v>48</v>
      </c>
      <c r="E65" s="144"/>
      <c r="F65" s="144"/>
      <c r="G65" s="138" t="s">
        <v>49</v>
      </c>
      <c r="H65" s="144"/>
      <c r="I65" s="144"/>
      <c r="J65" s="144"/>
      <c r="K65" s="144"/>
      <c r="L65" s="144"/>
      <c r="M65" s="52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>
      <c r="B66" s="17"/>
      <c r="M66" s="17"/>
    </row>
    <row r="67" spans="1:31">
      <c r="B67" s="17"/>
      <c r="M67" s="17"/>
    </row>
    <row r="68" spans="1:31">
      <c r="B68" s="17"/>
      <c r="M68" s="17"/>
    </row>
    <row r="69" spans="1:31">
      <c r="B69" s="17"/>
      <c r="M69" s="17"/>
    </row>
    <row r="70" spans="1:31">
      <c r="B70" s="17"/>
      <c r="M70" s="17"/>
    </row>
    <row r="71" spans="1:31">
      <c r="B71" s="17"/>
      <c r="M71" s="17"/>
    </row>
    <row r="72" spans="1:31">
      <c r="B72" s="17"/>
      <c r="M72" s="17"/>
    </row>
    <row r="73" spans="1:31">
      <c r="B73" s="17"/>
      <c r="M73" s="17"/>
    </row>
    <row r="74" spans="1:31">
      <c r="B74" s="17"/>
      <c r="M74" s="17"/>
    </row>
    <row r="75" spans="1:31">
      <c r="B75" s="17"/>
      <c r="M75" s="17"/>
    </row>
    <row r="76" spans="1:31" s="2" customFormat="1" ht="12.75">
      <c r="A76" s="31"/>
      <c r="B76" s="36"/>
      <c r="C76" s="31"/>
      <c r="D76" s="140" t="s">
        <v>46</v>
      </c>
      <c r="E76" s="141"/>
      <c r="F76" s="142" t="s">
        <v>47</v>
      </c>
      <c r="G76" s="140" t="s">
        <v>46</v>
      </c>
      <c r="H76" s="141"/>
      <c r="I76" s="141"/>
      <c r="J76" s="143" t="s">
        <v>47</v>
      </c>
      <c r="K76" s="141"/>
      <c r="L76" s="141"/>
      <c r="M76" s="52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customHeight="1">
      <c r="A77" s="31"/>
      <c r="B77" s="145"/>
      <c r="C77" s="146"/>
      <c r="D77" s="146"/>
      <c r="E77" s="146"/>
      <c r="F77" s="146"/>
      <c r="G77" s="146"/>
      <c r="H77" s="146"/>
      <c r="I77" s="146"/>
      <c r="J77" s="146"/>
      <c r="K77" s="146"/>
      <c r="L77" s="146"/>
      <c r="M77" s="52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5" customHeight="1">
      <c r="A81" s="31"/>
      <c r="B81" s="147"/>
      <c r="C81" s="148"/>
      <c r="D81" s="148"/>
      <c r="E81" s="148"/>
      <c r="F81" s="148"/>
      <c r="G81" s="148"/>
      <c r="H81" s="148"/>
      <c r="I81" s="148"/>
      <c r="J81" s="148"/>
      <c r="K81" s="148"/>
      <c r="L81" s="148"/>
      <c r="M81" s="52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customHeight="1">
      <c r="A82" s="31"/>
      <c r="B82" s="32"/>
      <c r="C82" s="20" t="s">
        <v>105</v>
      </c>
      <c r="D82" s="33"/>
      <c r="E82" s="33"/>
      <c r="F82" s="33"/>
      <c r="G82" s="33"/>
      <c r="H82" s="33"/>
      <c r="I82" s="33"/>
      <c r="J82" s="33"/>
      <c r="K82" s="33"/>
      <c r="L82" s="33"/>
      <c r="M82" s="52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52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customHeight="1">
      <c r="A84" s="31"/>
      <c r="B84" s="32"/>
      <c r="C84" s="26" t="s">
        <v>16</v>
      </c>
      <c r="D84" s="33"/>
      <c r="E84" s="33"/>
      <c r="F84" s="33"/>
      <c r="G84" s="33"/>
      <c r="H84" s="33"/>
      <c r="I84" s="33"/>
      <c r="J84" s="33"/>
      <c r="K84" s="33"/>
      <c r="L84" s="33"/>
      <c r="M84" s="52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customHeight="1">
      <c r="A85" s="31"/>
      <c r="B85" s="32"/>
      <c r="C85" s="33"/>
      <c r="D85" s="33"/>
      <c r="E85" s="275" t="str">
        <f>E7</f>
        <v>Objekt nocľahárne</v>
      </c>
      <c r="F85" s="276"/>
      <c r="G85" s="276"/>
      <c r="H85" s="276"/>
      <c r="I85" s="33"/>
      <c r="J85" s="33"/>
      <c r="K85" s="33"/>
      <c r="L85" s="33"/>
      <c r="M85" s="52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customHeight="1">
      <c r="A86" s="31"/>
      <c r="B86" s="32"/>
      <c r="C86" s="26" t="s">
        <v>98</v>
      </c>
      <c r="D86" s="33"/>
      <c r="E86" s="33"/>
      <c r="F86" s="33"/>
      <c r="G86" s="33"/>
      <c r="H86" s="33"/>
      <c r="I86" s="33"/>
      <c r="J86" s="33"/>
      <c r="K86" s="33"/>
      <c r="L86" s="33"/>
      <c r="M86" s="52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customHeight="1">
      <c r="A87" s="31"/>
      <c r="B87" s="32"/>
      <c r="C87" s="33"/>
      <c r="D87" s="33"/>
      <c r="E87" s="263" t="str">
        <f>E9</f>
        <v>01-3 - SO-05 Spevnené plochy a chodníky</v>
      </c>
      <c r="F87" s="274"/>
      <c r="G87" s="274"/>
      <c r="H87" s="274"/>
      <c r="I87" s="33"/>
      <c r="J87" s="33"/>
      <c r="K87" s="33"/>
      <c r="L87" s="33"/>
      <c r="M87" s="52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52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customHeight="1">
      <c r="A89" s="31"/>
      <c r="B89" s="32"/>
      <c r="C89" s="26" t="s">
        <v>20</v>
      </c>
      <c r="D89" s="33"/>
      <c r="E89" s="33"/>
      <c r="F89" s="24" t="str">
        <f>F12</f>
        <v xml:space="preserve"> </v>
      </c>
      <c r="G89" s="33"/>
      <c r="H89" s="33"/>
      <c r="I89" s="26" t="s">
        <v>22</v>
      </c>
      <c r="J89" s="67">
        <f>IF(J12="","",J12)</f>
        <v>0</v>
      </c>
      <c r="K89" s="33"/>
      <c r="L89" s="33"/>
      <c r="M89" s="52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5" customHeight="1">
      <c r="A90" s="31"/>
      <c r="B90" s="32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52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2" customHeight="1">
      <c r="A91" s="31"/>
      <c r="B91" s="32"/>
      <c r="C91" s="26" t="s">
        <v>23</v>
      </c>
      <c r="D91" s="33"/>
      <c r="E91" s="33"/>
      <c r="F91" s="24" t="str">
        <f>E15</f>
        <v xml:space="preserve"> Mesto Trenčín </v>
      </c>
      <c r="G91" s="33"/>
      <c r="H91" s="33"/>
      <c r="I91" s="26" t="s">
        <v>28</v>
      </c>
      <c r="J91" s="29" t="str">
        <f>E21</f>
        <v xml:space="preserve"> TEKT s.r.o. </v>
      </c>
      <c r="K91" s="33"/>
      <c r="L91" s="33"/>
      <c r="M91" s="52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25.7" customHeight="1">
      <c r="A92" s="31"/>
      <c r="B92" s="32"/>
      <c r="C92" s="26" t="s">
        <v>26</v>
      </c>
      <c r="D92" s="33"/>
      <c r="E92" s="33"/>
      <c r="F92" s="24" t="str">
        <f>IF(E18="","",E18)</f>
        <v>Vyplň údaj</v>
      </c>
      <c r="G92" s="33"/>
      <c r="H92" s="33"/>
      <c r="I92" s="26" t="s">
        <v>29</v>
      </c>
      <c r="J92" s="29" t="str">
        <f>E24</f>
        <v xml:space="preserve"> Ing. Jozef Ďurech                       </v>
      </c>
      <c r="K92" s="33"/>
      <c r="L92" s="33"/>
      <c r="M92" s="52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52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customHeight="1">
      <c r="A94" s="31"/>
      <c r="B94" s="32"/>
      <c r="C94" s="149" t="s">
        <v>106</v>
      </c>
      <c r="D94" s="150"/>
      <c r="E94" s="150"/>
      <c r="F94" s="150"/>
      <c r="G94" s="150"/>
      <c r="H94" s="150"/>
      <c r="I94" s="151" t="s">
        <v>107</v>
      </c>
      <c r="J94" s="151" t="s">
        <v>108</v>
      </c>
      <c r="K94" s="151" t="s">
        <v>109</v>
      </c>
      <c r="L94" s="150"/>
      <c r="M94" s="52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customHeight="1">
      <c r="A95" s="31"/>
      <c r="B95" s="32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52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" customHeight="1">
      <c r="A96" s="31"/>
      <c r="B96" s="32"/>
      <c r="C96" s="152" t="s">
        <v>110</v>
      </c>
      <c r="D96" s="33"/>
      <c r="E96" s="33"/>
      <c r="F96" s="33"/>
      <c r="G96" s="33"/>
      <c r="H96" s="33"/>
      <c r="I96" s="85">
        <f t="shared" ref="I96:J98" si="0">Q121</f>
        <v>0</v>
      </c>
      <c r="J96" s="85">
        <f t="shared" si="0"/>
        <v>0</v>
      </c>
      <c r="K96" s="85">
        <f>K121</f>
        <v>0</v>
      </c>
      <c r="L96" s="33"/>
      <c r="M96" s="52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4" t="s">
        <v>111</v>
      </c>
    </row>
    <row r="97" spans="1:31" s="9" customFormat="1" ht="24.95" customHeight="1">
      <c r="B97" s="153"/>
      <c r="C97" s="154"/>
      <c r="D97" s="155" t="s">
        <v>112</v>
      </c>
      <c r="E97" s="156"/>
      <c r="F97" s="156"/>
      <c r="G97" s="156"/>
      <c r="H97" s="156"/>
      <c r="I97" s="157">
        <f t="shared" si="0"/>
        <v>0</v>
      </c>
      <c r="J97" s="157">
        <f t="shared" si="0"/>
        <v>0</v>
      </c>
      <c r="K97" s="157">
        <f>K122</f>
        <v>0</v>
      </c>
      <c r="L97" s="154"/>
      <c r="M97" s="158"/>
    </row>
    <row r="98" spans="1:31" s="10" customFormat="1" ht="19.899999999999999" customHeight="1">
      <c r="B98" s="159"/>
      <c r="C98" s="160"/>
      <c r="D98" s="161" t="s">
        <v>113</v>
      </c>
      <c r="E98" s="162"/>
      <c r="F98" s="162"/>
      <c r="G98" s="162"/>
      <c r="H98" s="162"/>
      <c r="I98" s="163">
        <f t="shared" si="0"/>
        <v>0</v>
      </c>
      <c r="J98" s="163">
        <f t="shared" si="0"/>
        <v>0</v>
      </c>
      <c r="K98" s="163">
        <f>K123</f>
        <v>0</v>
      </c>
      <c r="L98" s="160"/>
      <c r="M98" s="164"/>
    </row>
    <row r="99" spans="1:31" s="10" customFormat="1" ht="19.899999999999999" customHeight="1">
      <c r="B99" s="159"/>
      <c r="C99" s="160"/>
      <c r="D99" s="161" t="s">
        <v>116</v>
      </c>
      <c r="E99" s="162"/>
      <c r="F99" s="162"/>
      <c r="G99" s="162"/>
      <c r="H99" s="162"/>
      <c r="I99" s="163">
        <f>Q140</f>
        <v>0</v>
      </c>
      <c r="J99" s="163">
        <f>R140</f>
        <v>0</v>
      </c>
      <c r="K99" s="163">
        <f>K140</f>
        <v>0</v>
      </c>
      <c r="L99" s="160"/>
      <c r="M99" s="164"/>
    </row>
    <row r="100" spans="1:31" s="10" customFormat="1" ht="19.899999999999999" customHeight="1">
      <c r="B100" s="159"/>
      <c r="C100" s="160"/>
      <c r="D100" s="161" t="s">
        <v>1282</v>
      </c>
      <c r="E100" s="162"/>
      <c r="F100" s="162"/>
      <c r="G100" s="162"/>
      <c r="H100" s="162"/>
      <c r="I100" s="163">
        <f>Q143</f>
        <v>0</v>
      </c>
      <c r="J100" s="163">
        <f>R143</f>
        <v>0</v>
      </c>
      <c r="K100" s="163">
        <f>K143</f>
        <v>0</v>
      </c>
      <c r="L100" s="160"/>
      <c r="M100" s="164"/>
    </row>
    <row r="101" spans="1:31" s="10" customFormat="1" ht="19.899999999999999" customHeight="1">
      <c r="B101" s="159"/>
      <c r="C101" s="160"/>
      <c r="D101" s="161" t="s">
        <v>118</v>
      </c>
      <c r="E101" s="162"/>
      <c r="F101" s="162"/>
      <c r="G101" s="162"/>
      <c r="H101" s="162"/>
      <c r="I101" s="163">
        <f>Q152</f>
        <v>0</v>
      </c>
      <c r="J101" s="163">
        <f>R152</f>
        <v>0</v>
      </c>
      <c r="K101" s="163">
        <f>K152</f>
        <v>0</v>
      </c>
      <c r="L101" s="160"/>
      <c r="M101" s="164"/>
    </row>
    <row r="102" spans="1:31" s="2" customFormat="1" ht="21.75" customHeight="1">
      <c r="A102" s="31"/>
      <c r="B102" s="32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52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</row>
    <row r="103" spans="1:31" s="2" customFormat="1" ht="6.95" customHeight="1">
      <c r="A103" s="31"/>
      <c r="B103" s="55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2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</row>
    <row r="107" spans="1:31" s="2" customFormat="1" ht="6.95" customHeight="1">
      <c r="A107" s="31"/>
      <c r="B107" s="57"/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52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</row>
    <row r="108" spans="1:31" s="2" customFormat="1" ht="24.95" customHeight="1">
      <c r="A108" s="31"/>
      <c r="B108" s="32"/>
      <c r="C108" s="20" t="s">
        <v>144</v>
      </c>
      <c r="D108" s="33"/>
      <c r="E108" s="33"/>
      <c r="F108" s="33"/>
      <c r="G108" s="33"/>
      <c r="H108" s="33"/>
      <c r="I108" s="33"/>
      <c r="J108" s="33"/>
      <c r="K108" s="33"/>
      <c r="L108" s="33"/>
      <c r="M108" s="52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</row>
    <row r="109" spans="1:31" s="2" customFormat="1" ht="6.95" customHeight="1">
      <c r="A109" s="31"/>
      <c r="B109" s="32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52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</row>
    <row r="110" spans="1:31" s="2" customFormat="1" ht="12" customHeight="1">
      <c r="A110" s="31"/>
      <c r="B110" s="32"/>
      <c r="C110" s="26" t="s">
        <v>16</v>
      </c>
      <c r="D110" s="33"/>
      <c r="E110" s="33"/>
      <c r="F110" s="33"/>
      <c r="G110" s="33"/>
      <c r="H110" s="33"/>
      <c r="I110" s="33"/>
      <c r="J110" s="33"/>
      <c r="K110" s="33"/>
      <c r="L110" s="33"/>
      <c r="M110" s="52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</row>
    <row r="111" spans="1:31" s="2" customFormat="1" ht="16.5" customHeight="1">
      <c r="A111" s="31"/>
      <c r="B111" s="32"/>
      <c r="C111" s="33"/>
      <c r="D111" s="33"/>
      <c r="E111" s="275" t="str">
        <f>E7</f>
        <v>Objekt nocľahárne</v>
      </c>
      <c r="F111" s="276"/>
      <c r="G111" s="276"/>
      <c r="H111" s="276"/>
      <c r="I111" s="33"/>
      <c r="J111" s="33"/>
      <c r="K111" s="33"/>
      <c r="L111" s="33"/>
      <c r="M111" s="52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31" s="2" customFormat="1" ht="12" customHeight="1">
      <c r="A112" s="31"/>
      <c r="B112" s="32"/>
      <c r="C112" s="26" t="s">
        <v>98</v>
      </c>
      <c r="D112" s="33"/>
      <c r="E112" s="33"/>
      <c r="F112" s="33"/>
      <c r="G112" s="33"/>
      <c r="H112" s="33"/>
      <c r="I112" s="33"/>
      <c r="J112" s="33"/>
      <c r="K112" s="33"/>
      <c r="L112" s="33"/>
      <c r="M112" s="52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65" s="2" customFormat="1" ht="16.5" customHeight="1">
      <c r="A113" s="31"/>
      <c r="B113" s="32"/>
      <c r="C113" s="33"/>
      <c r="D113" s="33"/>
      <c r="E113" s="263" t="str">
        <f>E9</f>
        <v>01-3 - SO-05 Spevnené plochy a chodníky</v>
      </c>
      <c r="F113" s="274"/>
      <c r="G113" s="274"/>
      <c r="H113" s="274"/>
      <c r="I113" s="33"/>
      <c r="J113" s="33"/>
      <c r="K113" s="33"/>
      <c r="L113" s="33"/>
      <c r="M113" s="52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5" s="2" customFormat="1" ht="6.95" customHeight="1">
      <c r="A114" s="31"/>
      <c r="B114" s="32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52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5" s="2" customFormat="1" ht="12" customHeight="1">
      <c r="A115" s="31"/>
      <c r="B115" s="32"/>
      <c r="C115" s="26" t="s">
        <v>20</v>
      </c>
      <c r="D115" s="33"/>
      <c r="E115" s="33"/>
      <c r="F115" s="24" t="str">
        <f>F12</f>
        <v xml:space="preserve"> </v>
      </c>
      <c r="G115" s="33"/>
      <c r="H115" s="33"/>
      <c r="I115" s="26" t="s">
        <v>22</v>
      </c>
      <c r="J115" s="67">
        <f>IF(J12="","",J12)</f>
        <v>0</v>
      </c>
      <c r="K115" s="33"/>
      <c r="L115" s="33"/>
      <c r="M115" s="52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5" s="2" customFormat="1" ht="6.95" customHeight="1">
      <c r="A116" s="31"/>
      <c r="B116" s="32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52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5" s="2" customFormat="1" ht="15.2" customHeight="1">
      <c r="A117" s="31"/>
      <c r="B117" s="32"/>
      <c r="C117" s="26" t="s">
        <v>23</v>
      </c>
      <c r="D117" s="33"/>
      <c r="E117" s="33"/>
      <c r="F117" s="24" t="str">
        <f>E15</f>
        <v xml:space="preserve"> Mesto Trenčín </v>
      </c>
      <c r="G117" s="33"/>
      <c r="H117" s="33"/>
      <c r="I117" s="26" t="s">
        <v>28</v>
      </c>
      <c r="J117" s="29" t="str">
        <f>E21</f>
        <v xml:space="preserve"> TEKT s.r.o. </v>
      </c>
      <c r="K117" s="33"/>
      <c r="L117" s="33"/>
      <c r="M117" s="52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5" s="2" customFormat="1" ht="25.7" customHeight="1">
      <c r="A118" s="31"/>
      <c r="B118" s="32"/>
      <c r="C118" s="26" t="s">
        <v>26</v>
      </c>
      <c r="D118" s="33"/>
      <c r="E118" s="33"/>
      <c r="F118" s="24" t="str">
        <f>IF(E18="","",E18)</f>
        <v>Vyplň údaj</v>
      </c>
      <c r="G118" s="33"/>
      <c r="H118" s="33"/>
      <c r="I118" s="26" t="s">
        <v>29</v>
      </c>
      <c r="J118" s="29" t="str">
        <f>E24</f>
        <v xml:space="preserve"> Ing. Jozef Ďurech                       </v>
      </c>
      <c r="K118" s="33"/>
      <c r="L118" s="33"/>
      <c r="M118" s="52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5" s="2" customFormat="1" ht="10.35" customHeight="1">
      <c r="A119" s="31"/>
      <c r="B119" s="32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52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65" s="11" customFormat="1" ht="29.25" customHeight="1">
      <c r="A120" s="165"/>
      <c r="B120" s="166"/>
      <c r="C120" s="167" t="s">
        <v>145</v>
      </c>
      <c r="D120" s="168" t="s">
        <v>56</v>
      </c>
      <c r="E120" s="168" t="s">
        <v>52</v>
      </c>
      <c r="F120" s="168" t="s">
        <v>53</v>
      </c>
      <c r="G120" s="168" t="s">
        <v>146</v>
      </c>
      <c r="H120" s="168" t="s">
        <v>147</v>
      </c>
      <c r="I120" s="168" t="s">
        <v>148</v>
      </c>
      <c r="J120" s="168" t="s">
        <v>149</v>
      </c>
      <c r="K120" s="169" t="s">
        <v>109</v>
      </c>
      <c r="L120" s="170" t="s">
        <v>150</v>
      </c>
      <c r="M120" s="171"/>
      <c r="N120" s="76" t="s">
        <v>1</v>
      </c>
      <c r="O120" s="77" t="s">
        <v>35</v>
      </c>
      <c r="P120" s="77" t="s">
        <v>151</v>
      </c>
      <c r="Q120" s="77" t="s">
        <v>152</v>
      </c>
      <c r="R120" s="77" t="s">
        <v>153</v>
      </c>
      <c r="S120" s="77" t="s">
        <v>154</v>
      </c>
      <c r="T120" s="77" t="s">
        <v>155</v>
      </c>
      <c r="U120" s="77" t="s">
        <v>156</v>
      </c>
      <c r="V120" s="77" t="s">
        <v>157</v>
      </c>
      <c r="W120" s="77" t="s">
        <v>158</v>
      </c>
      <c r="X120" s="78" t="s">
        <v>159</v>
      </c>
      <c r="Y120" s="165"/>
      <c r="Z120" s="165"/>
      <c r="AA120" s="165"/>
      <c r="AB120" s="165"/>
      <c r="AC120" s="165"/>
      <c r="AD120" s="165"/>
      <c r="AE120" s="165"/>
    </row>
    <row r="121" spans="1:65" s="2" customFormat="1" ht="22.9" customHeight="1">
      <c r="A121" s="31"/>
      <c r="B121" s="32"/>
      <c r="C121" s="83" t="s">
        <v>110</v>
      </c>
      <c r="D121" s="33"/>
      <c r="E121" s="33"/>
      <c r="F121" s="33"/>
      <c r="G121" s="33"/>
      <c r="H121" s="33"/>
      <c r="I121" s="33"/>
      <c r="J121" s="33"/>
      <c r="K121" s="172">
        <f>BK121</f>
        <v>0</v>
      </c>
      <c r="L121" s="33"/>
      <c r="M121" s="36"/>
      <c r="N121" s="79"/>
      <c r="O121" s="173"/>
      <c r="P121" s="80"/>
      <c r="Q121" s="174">
        <f>Q122</f>
        <v>0</v>
      </c>
      <c r="R121" s="174">
        <f>R122</f>
        <v>0</v>
      </c>
      <c r="S121" s="80"/>
      <c r="T121" s="175">
        <f>T122</f>
        <v>0</v>
      </c>
      <c r="U121" s="80"/>
      <c r="V121" s="175">
        <f>V122</f>
        <v>86.402427149999994</v>
      </c>
      <c r="W121" s="80"/>
      <c r="X121" s="176">
        <f>X122</f>
        <v>16.522000000000002</v>
      </c>
      <c r="Y121" s="31"/>
      <c r="Z121" s="31"/>
      <c r="AA121" s="31"/>
      <c r="AB121" s="31"/>
      <c r="AC121" s="31"/>
      <c r="AD121" s="31"/>
      <c r="AE121" s="31"/>
      <c r="AT121" s="14" t="s">
        <v>72</v>
      </c>
      <c r="AU121" s="14" t="s">
        <v>111</v>
      </c>
      <c r="BK121" s="177">
        <f>BK122</f>
        <v>0</v>
      </c>
    </row>
    <row r="122" spans="1:65" s="12" customFormat="1" ht="25.9" customHeight="1">
      <c r="B122" s="178"/>
      <c r="C122" s="179"/>
      <c r="D122" s="180" t="s">
        <v>72</v>
      </c>
      <c r="E122" s="181" t="s">
        <v>160</v>
      </c>
      <c r="F122" s="181" t="s">
        <v>161</v>
      </c>
      <c r="G122" s="179"/>
      <c r="H122" s="179"/>
      <c r="I122" s="182"/>
      <c r="J122" s="182"/>
      <c r="K122" s="183">
        <f>BK122</f>
        <v>0</v>
      </c>
      <c r="L122" s="179"/>
      <c r="M122" s="184"/>
      <c r="N122" s="185"/>
      <c r="O122" s="186"/>
      <c r="P122" s="186"/>
      <c r="Q122" s="187">
        <f>Q123+Q140+Q143+Q152</f>
        <v>0</v>
      </c>
      <c r="R122" s="187">
        <f>R123+R140+R143+R152</f>
        <v>0</v>
      </c>
      <c r="S122" s="186"/>
      <c r="T122" s="188">
        <f>T123+T140+T143+T152</f>
        <v>0</v>
      </c>
      <c r="U122" s="186"/>
      <c r="V122" s="188">
        <f>V123+V140+V143+V152</f>
        <v>86.402427149999994</v>
      </c>
      <c r="W122" s="186"/>
      <c r="X122" s="189">
        <f>X123+X140+X143+X152</f>
        <v>16.522000000000002</v>
      </c>
      <c r="AR122" s="190" t="s">
        <v>81</v>
      </c>
      <c r="AT122" s="191" t="s">
        <v>72</v>
      </c>
      <c r="AU122" s="191" t="s">
        <v>73</v>
      </c>
      <c r="AY122" s="190" t="s">
        <v>162</v>
      </c>
      <c r="BK122" s="192">
        <f>BK123+BK140+BK143+BK152</f>
        <v>0</v>
      </c>
    </row>
    <row r="123" spans="1:65" s="12" customFormat="1" ht="22.9" customHeight="1">
      <c r="B123" s="178"/>
      <c r="C123" s="179"/>
      <c r="D123" s="180" t="s">
        <v>72</v>
      </c>
      <c r="E123" s="193" t="s">
        <v>81</v>
      </c>
      <c r="F123" s="193" t="s">
        <v>163</v>
      </c>
      <c r="G123" s="179"/>
      <c r="H123" s="179"/>
      <c r="I123" s="182"/>
      <c r="J123" s="182"/>
      <c r="K123" s="194">
        <f>BK123</f>
        <v>0</v>
      </c>
      <c r="L123" s="179"/>
      <c r="M123" s="184"/>
      <c r="N123" s="185"/>
      <c r="O123" s="186"/>
      <c r="P123" s="186"/>
      <c r="Q123" s="187">
        <f>SUM(Q124:Q139)</f>
        <v>0</v>
      </c>
      <c r="R123" s="187">
        <f>SUM(R124:R139)</f>
        <v>0</v>
      </c>
      <c r="S123" s="186"/>
      <c r="T123" s="188">
        <f>SUM(T124:T139)</f>
        <v>0</v>
      </c>
      <c r="U123" s="186"/>
      <c r="V123" s="188">
        <f>SUM(V124:V139)</f>
        <v>8.8598510000000008</v>
      </c>
      <c r="W123" s="186"/>
      <c r="X123" s="189">
        <f>SUM(X124:X139)</f>
        <v>16.522000000000002</v>
      </c>
      <c r="AR123" s="190" t="s">
        <v>81</v>
      </c>
      <c r="AT123" s="191" t="s">
        <v>72</v>
      </c>
      <c r="AU123" s="191" t="s">
        <v>81</v>
      </c>
      <c r="AY123" s="190" t="s">
        <v>162</v>
      </c>
      <c r="BK123" s="192">
        <f>SUM(BK124:BK139)</f>
        <v>0</v>
      </c>
    </row>
    <row r="124" spans="1:65" s="2" customFormat="1" ht="24.2" customHeight="1">
      <c r="A124" s="31"/>
      <c r="B124" s="32"/>
      <c r="C124" s="195" t="s">
        <v>81</v>
      </c>
      <c r="D124" s="195" t="s">
        <v>164</v>
      </c>
      <c r="E124" s="196" t="s">
        <v>1283</v>
      </c>
      <c r="F124" s="197" t="s">
        <v>1284</v>
      </c>
      <c r="G124" s="198" t="s">
        <v>167</v>
      </c>
      <c r="H124" s="199">
        <v>75</v>
      </c>
      <c r="I124" s="200"/>
      <c r="J124" s="200"/>
      <c r="K124" s="201">
        <f>ROUND(P124*H124,2)</f>
        <v>0</v>
      </c>
      <c r="L124" s="202"/>
      <c r="M124" s="36"/>
      <c r="N124" s="203" t="s">
        <v>1</v>
      </c>
      <c r="O124" s="204" t="s">
        <v>37</v>
      </c>
      <c r="P124" s="205">
        <f>I124+J124</f>
        <v>0</v>
      </c>
      <c r="Q124" s="205">
        <f>ROUND(I124*H124,2)</f>
        <v>0</v>
      </c>
      <c r="R124" s="205">
        <f>ROUND(J124*H124,2)</f>
        <v>0</v>
      </c>
      <c r="S124" s="72"/>
      <c r="T124" s="206">
        <f>S124*H124</f>
        <v>0</v>
      </c>
      <c r="U124" s="206">
        <v>0</v>
      </c>
      <c r="V124" s="206">
        <f>U124*H124</f>
        <v>0</v>
      </c>
      <c r="W124" s="206">
        <v>0.16</v>
      </c>
      <c r="X124" s="207">
        <f>W124*H124</f>
        <v>12</v>
      </c>
      <c r="Y124" s="31"/>
      <c r="Z124" s="31"/>
      <c r="AA124" s="31"/>
      <c r="AB124" s="31"/>
      <c r="AC124" s="31"/>
      <c r="AD124" s="31"/>
      <c r="AE124" s="31"/>
      <c r="AR124" s="208" t="s">
        <v>168</v>
      </c>
      <c r="AT124" s="208" t="s">
        <v>164</v>
      </c>
      <c r="AU124" s="208" t="s">
        <v>169</v>
      </c>
      <c r="AY124" s="14" t="s">
        <v>162</v>
      </c>
      <c r="BE124" s="209">
        <f>IF(O124="základná",K124,0)</f>
        <v>0</v>
      </c>
      <c r="BF124" s="209">
        <f>IF(O124="znížená",K124,0)</f>
        <v>0</v>
      </c>
      <c r="BG124" s="209">
        <f>IF(O124="zákl. prenesená",K124,0)</f>
        <v>0</v>
      </c>
      <c r="BH124" s="209">
        <f>IF(O124="zníž. prenesená",K124,0)</f>
        <v>0</v>
      </c>
      <c r="BI124" s="209">
        <f>IF(O124="nulová",K124,0)</f>
        <v>0</v>
      </c>
      <c r="BJ124" s="14" t="s">
        <v>169</v>
      </c>
      <c r="BK124" s="209">
        <f>ROUND(P124*H124,2)</f>
        <v>0</v>
      </c>
      <c r="BL124" s="14" t="s">
        <v>168</v>
      </c>
      <c r="BM124" s="208" t="s">
        <v>169</v>
      </c>
    </row>
    <row r="125" spans="1:65" s="2" customFormat="1" ht="19.5">
      <c r="A125" s="31"/>
      <c r="B125" s="32"/>
      <c r="C125" s="33"/>
      <c r="D125" s="210" t="s">
        <v>170</v>
      </c>
      <c r="E125" s="33"/>
      <c r="F125" s="211" t="s">
        <v>1284</v>
      </c>
      <c r="G125" s="33"/>
      <c r="H125" s="33"/>
      <c r="I125" s="212"/>
      <c r="J125" s="212"/>
      <c r="K125" s="33"/>
      <c r="L125" s="33"/>
      <c r="M125" s="36"/>
      <c r="N125" s="213"/>
      <c r="O125" s="214"/>
      <c r="P125" s="72"/>
      <c r="Q125" s="72"/>
      <c r="R125" s="72"/>
      <c r="S125" s="72"/>
      <c r="T125" s="72"/>
      <c r="U125" s="72"/>
      <c r="V125" s="72"/>
      <c r="W125" s="72"/>
      <c r="X125" s="73"/>
      <c r="Y125" s="31"/>
      <c r="Z125" s="31"/>
      <c r="AA125" s="31"/>
      <c r="AB125" s="31"/>
      <c r="AC125" s="31"/>
      <c r="AD125" s="31"/>
      <c r="AE125" s="31"/>
      <c r="AT125" s="14" t="s">
        <v>170</v>
      </c>
      <c r="AU125" s="14" t="s">
        <v>169</v>
      </c>
    </row>
    <row r="126" spans="1:65" s="2" customFormat="1" ht="24.2" customHeight="1">
      <c r="A126" s="31"/>
      <c r="B126" s="32"/>
      <c r="C126" s="195" t="s">
        <v>169</v>
      </c>
      <c r="D126" s="195" t="s">
        <v>164</v>
      </c>
      <c r="E126" s="196" t="s">
        <v>165</v>
      </c>
      <c r="F126" s="197" t="s">
        <v>166</v>
      </c>
      <c r="G126" s="198" t="s">
        <v>167</v>
      </c>
      <c r="H126" s="199">
        <v>14</v>
      </c>
      <c r="I126" s="200"/>
      <c r="J126" s="200"/>
      <c r="K126" s="201">
        <f>ROUND(P126*H126,2)</f>
        <v>0</v>
      </c>
      <c r="L126" s="202"/>
      <c r="M126" s="36"/>
      <c r="N126" s="203" t="s">
        <v>1</v>
      </c>
      <c r="O126" s="204" t="s">
        <v>37</v>
      </c>
      <c r="P126" s="205">
        <f>I126+J126</f>
        <v>0</v>
      </c>
      <c r="Q126" s="205">
        <f>ROUND(I126*H126,2)</f>
        <v>0</v>
      </c>
      <c r="R126" s="205">
        <f>ROUND(J126*H126,2)</f>
        <v>0</v>
      </c>
      <c r="S126" s="72"/>
      <c r="T126" s="206">
        <f>S126*H126</f>
        <v>0</v>
      </c>
      <c r="U126" s="206">
        <v>0</v>
      </c>
      <c r="V126" s="206">
        <f>U126*H126</f>
        <v>0</v>
      </c>
      <c r="W126" s="206">
        <v>0.22500000000000001</v>
      </c>
      <c r="X126" s="207">
        <f>W126*H126</f>
        <v>3.15</v>
      </c>
      <c r="Y126" s="31"/>
      <c r="Z126" s="31"/>
      <c r="AA126" s="31"/>
      <c r="AB126" s="31"/>
      <c r="AC126" s="31"/>
      <c r="AD126" s="31"/>
      <c r="AE126" s="31"/>
      <c r="AR126" s="208" t="s">
        <v>168</v>
      </c>
      <c r="AT126" s="208" t="s">
        <v>164</v>
      </c>
      <c r="AU126" s="208" t="s">
        <v>169</v>
      </c>
      <c r="AY126" s="14" t="s">
        <v>162</v>
      </c>
      <c r="BE126" s="209">
        <f>IF(O126="základná",K126,0)</f>
        <v>0</v>
      </c>
      <c r="BF126" s="209">
        <f>IF(O126="znížená",K126,0)</f>
        <v>0</v>
      </c>
      <c r="BG126" s="209">
        <f>IF(O126="zákl. prenesená",K126,0)</f>
        <v>0</v>
      </c>
      <c r="BH126" s="209">
        <f>IF(O126="zníž. prenesená",K126,0)</f>
        <v>0</v>
      </c>
      <c r="BI126" s="209">
        <f>IF(O126="nulová",K126,0)</f>
        <v>0</v>
      </c>
      <c r="BJ126" s="14" t="s">
        <v>169</v>
      </c>
      <c r="BK126" s="209">
        <f>ROUND(P126*H126,2)</f>
        <v>0</v>
      </c>
      <c r="BL126" s="14" t="s">
        <v>168</v>
      </c>
      <c r="BM126" s="208" t="s">
        <v>168</v>
      </c>
    </row>
    <row r="127" spans="1:65" s="2" customFormat="1" ht="19.5">
      <c r="A127" s="31"/>
      <c r="B127" s="32"/>
      <c r="C127" s="33"/>
      <c r="D127" s="210" t="s">
        <v>170</v>
      </c>
      <c r="E127" s="33"/>
      <c r="F127" s="211" t="s">
        <v>166</v>
      </c>
      <c r="G127" s="33"/>
      <c r="H127" s="33"/>
      <c r="I127" s="212"/>
      <c r="J127" s="212"/>
      <c r="K127" s="33"/>
      <c r="L127" s="33"/>
      <c r="M127" s="36"/>
      <c r="N127" s="213"/>
      <c r="O127" s="214"/>
      <c r="P127" s="72"/>
      <c r="Q127" s="72"/>
      <c r="R127" s="72"/>
      <c r="S127" s="72"/>
      <c r="T127" s="72"/>
      <c r="U127" s="72"/>
      <c r="V127" s="72"/>
      <c r="W127" s="72"/>
      <c r="X127" s="73"/>
      <c r="Y127" s="31"/>
      <c r="Z127" s="31"/>
      <c r="AA127" s="31"/>
      <c r="AB127" s="31"/>
      <c r="AC127" s="31"/>
      <c r="AD127" s="31"/>
      <c r="AE127" s="31"/>
      <c r="AT127" s="14" t="s">
        <v>170</v>
      </c>
      <c r="AU127" s="14" t="s">
        <v>169</v>
      </c>
    </row>
    <row r="128" spans="1:65" s="2" customFormat="1" ht="24.2" customHeight="1">
      <c r="A128" s="31"/>
      <c r="B128" s="32"/>
      <c r="C128" s="195" t="s">
        <v>174</v>
      </c>
      <c r="D128" s="195" t="s">
        <v>164</v>
      </c>
      <c r="E128" s="196" t="s">
        <v>1285</v>
      </c>
      <c r="F128" s="197" t="s">
        <v>1286</v>
      </c>
      <c r="G128" s="198" t="s">
        <v>167</v>
      </c>
      <c r="H128" s="199">
        <v>14</v>
      </c>
      <c r="I128" s="200"/>
      <c r="J128" s="200"/>
      <c r="K128" s="201">
        <f>ROUND(P128*H128,2)</f>
        <v>0</v>
      </c>
      <c r="L128" s="202"/>
      <c r="M128" s="36"/>
      <c r="N128" s="203" t="s">
        <v>1</v>
      </c>
      <c r="O128" s="204" t="s">
        <v>37</v>
      </c>
      <c r="P128" s="205">
        <f>I128+J128</f>
        <v>0</v>
      </c>
      <c r="Q128" s="205">
        <f>ROUND(I128*H128,2)</f>
        <v>0</v>
      </c>
      <c r="R128" s="205">
        <f>ROUND(J128*H128,2)</f>
        <v>0</v>
      </c>
      <c r="S128" s="72"/>
      <c r="T128" s="206">
        <f>S128*H128</f>
        <v>0</v>
      </c>
      <c r="U128" s="206">
        <v>0</v>
      </c>
      <c r="V128" s="206">
        <f>U128*H128</f>
        <v>0</v>
      </c>
      <c r="W128" s="206">
        <v>9.8000000000000004E-2</v>
      </c>
      <c r="X128" s="207">
        <f>W128*H128</f>
        <v>1.3720000000000001</v>
      </c>
      <c r="Y128" s="31"/>
      <c r="Z128" s="31"/>
      <c r="AA128" s="31"/>
      <c r="AB128" s="31"/>
      <c r="AC128" s="31"/>
      <c r="AD128" s="31"/>
      <c r="AE128" s="31"/>
      <c r="AR128" s="208" t="s">
        <v>168</v>
      </c>
      <c r="AT128" s="208" t="s">
        <v>164</v>
      </c>
      <c r="AU128" s="208" t="s">
        <v>169</v>
      </c>
      <c r="AY128" s="14" t="s">
        <v>162</v>
      </c>
      <c r="BE128" s="209">
        <f>IF(O128="základná",K128,0)</f>
        <v>0</v>
      </c>
      <c r="BF128" s="209">
        <f>IF(O128="znížená",K128,0)</f>
        <v>0</v>
      </c>
      <c r="BG128" s="209">
        <f>IF(O128="zákl. prenesená",K128,0)</f>
        <v>0</v>
      </c>
      <c r="BH128" s="209">
        <f>IF(O128="zníž. prenesená",K128,0)</f>
        <v>0</v>
      </c>
      <c r="BI128" s="209">
        <f>IF(O128="nulová",K128,0)</f>
        <v>0</v>
      </c>
      <c r="BJ128" s="14" t="s">
        <v>169</v>
      </c>
      <c r="BK128" s="209">
        <f>ROUND(P128*H128,2)</f>
        <v>0</v>
      </c>
      <c r="BL128" s="14" t="s">
        <v>168</v>
      </c>
      <c r="BM128" s="208" t="s">
        <v>177</v>
      </c>
    </row>
    <row r="129" spans="1:65" s="2" customFormat="1" ht="19.5">
      <c r="A129" s="31"/>
      <c r="B129" s="32"/>
      <c r="C129" s="33"/>
      <c r="D129" s="210" t="s">
        <v>170</v>
      </c>
      <c r="E129" s="33"/>
      <c r="F129" s="211" t="s">
        <v>1286</v>
      </c>
      <c r="G129" s="33"/>
      <c r="H129" s="33"/>
      <c r="I129" s="212"/>
      <c r="J129" s="212"/>
      <c r="K129" s="33"/>
      <c r="L129" s="33"/>
      <c r="M129" s="36"/>
      <c r="N129" s="213"/>
      <c r="O129" s="214"/>
      <c r="P129" s="72"/>
      <c r="Q129" s="72"/>
      <c r="R129" s="72"/>
      <c r="S129" s="72"/>
      <c r="T129" s="72"/>
      <c r="U129" s="72"/>
      <c r="V129" s="72"/>
      <c r="W129" s="72"/>
      <c r="X129" s="73"/>
      <c r="Y129" s="31"/>
      <c r="Z129" s="31"/>
      <c r="AA129" s="31"/>
      <c r="AB129" s="31"/>
      <c r="AC129" s="31"/>
      <c r="AD129" s="31"/>
      <c r="AE129" s="31"/>
      <c r="AT129" s="14" t="s">
        <v>170</v>
      </c>
      <c r="AU129" s="14" t="s">
        <v>169</v>
      </c>
    </row>
    <row r="130" spans="1:65" s="2" customFormat="1" ht="16.5" customHeight="1">
      <c r="A130" s="31"/>
      <c r="B130" s="32"/>
      <c r="C130" s="195" t="s">
        <v>168</v>
      </c>
      <c r="D130" s="195" t="s">
        <v>164</v>
      </c>
      <c r="E130" s="196" t="s">
        <v>1287</v>
      </c>
      <c r="F130" s="197" t="s">
        <v>1288</v>
      </c>
      <c r="G130" s="198" t="s">
        <v>167</v>
      </c>
      <c r="H130" s="199">
        <v>77</v>
      </c>
      <c r="I130" s="200"/>
      <c r="J130" s="200"/>
      <c r="K130" s="201">
        <f>ROUND(P130*H130,2)</f>
        <v>0</v>
      </c>
      <c r="L130" s="202"/>
      <c r="M130" s="36"/>
      <c r="N130" s="203" t="s">
        <v>1</v>
      </c>
      <c r="O130" s="204" t="s">
        <v>37</v>
      </c>
      <c r="P130" s="205">
        <f>I130+J130</f>
        <v>0</v>
      </c>
      <c r="Q130" s="205">
        <f>ROUND(I130*H130,2)</f>
        <v>0</v>
      </c>
      <c r="R130" s="205">
        <f>ROUND(J130*H130,2)</f>
        <v>0</v>
      </c>
      <c r="S130" s="72"/>
      <c r="T130" s="206">
        <f>S130*H130</f>
        <v>0</v>
      </c>
      <c r="U130" s="206">
        <v>0</v>
      </c>
      <c r="V130" s="206">
        <f>U130*H130</f>
        <v>0</v>
      </c>
      <c r="W130" s="206">
        <v>0</v>
      </c>
      <c r="X130" s="207">
        <f>W130*H130</f>
        <v>0</v>
      </c>
      <c r="Y130" s="31"/>
      <c r="Z130" s="31"/>
      <c r="AA130" s="31"/>
      <c r="AB130" s="31"/>
      <c r="AC130" s="31"/>
      <c r="AD130" s="31"/>
      <c r="AE130" s="31"/>
      <c r="AR130" s="208" t="s">
        <v>168</v>
      </c>
      <c r="AT130" s="208" t="s">
        <v>164</v>
      </c>
      <c r="AU130" s="208" t="s">
        <v>169</v>
      </c>
      <c r="AY130" s="14" t="s">
        <v>162</v>
      </c>
      <c r="BE130" s="209">
        <f>IF(O130="základná",K130,0)</f>
        <v>0</v>
      </c>
      <c r="BF130" s="209">
        <f>IF(O130="znížená",K130,0)</f>
        <v>0</v>
      </c>
      <c r="BG130" s="209">
        <f>IF(O130="zákl. prenesená",K130,0)</f>
        <v>0</v>
      </c>
      <c r="BH130" s="209">
        <f>IF(O130="zníž. prenesená",K130,0)</f>
        <v>0</v>
      </c>
      <c r="BI130" s="209">
        <f>IF(O130="nulová",K130,0)</f>
        <v>0</v>
      </c>
      <c r="BJ130" s="14" t="s">
        <v>169</v>
      </c>
      <c r="BK130" s="209">
        <f>ROUND(P130*H130,2)</f>
        <v>0</v>
      </c>
      <c r="BL130" s="14" t="s">
        <v>168</v>
      </c>
      <c r="BM130" s="208" t="s">
        <v>180</v>
      </c>
    </row>
    <row r="131" spans="1:65" s="2" customFormat="1">
      <c r="A131" s="31"/>
      <c r="B131" s="32"/>
      <c r="C131" s="33"/>
      <c r="D131" s="210" t="s">
        <v>170</v>
      </c>
      <c r="E131" s="33"/>
      <c r="F131" s="211" t="s">
        <v>1288</v>
      </c>
      <c r="G131" s="33"/>
      <c r="H131" s="33"/>
      <c r="I131" s="212"/>
      <c r="J131" s="212"/>
      <c r="K131" s="33"/>
      <c r="L131" s="33"/>
      <c r="M131" s="36"/>
      <c r="N131" s="213"/>
      <c r="O131" s="214"/>
      <c r="P131" s="72"/>
      <c r="Q131" s="72"/>
      <c r="R131" s="72"/>
      <c r="S131" s="72"/>
      <c r="T131" s="72"/>
      <c r="U131" s="72"/>
      <c r="V131" s="72"/>
      <c r="W131" s="72"/>
      <c r="X131" s="73"/>
      <c r="Y131" s="31"/>
      <c r="Z131" s="31"/>
      <c r="AA131" s="31"/>
      <c r="AB131" s="31"/>
      <c r="AC131" s="31"/>
      <c r="AD131" s="31"/>
      <c r="AE131" s="31"/>
      <c r="AT131" s="14" t="s">
        <v>170</v>
      </c>
      <c r="AU131" s="14" t="s">
        <v>169</v>
      </c>
    </row>
    <row r="132" spans="1:65" s="2" customFormat="1" ht="16.5" customHeight="1">
      <c r="A132" s="31"/>
      <c r="B132" s="32"/>
      <c r="C132" s="215" t="s">
        <v>181</v>
      </c>
      <c r="D132" s="215" t="s">
        <v>195</v>
      </c>
      <c r="E132" s="216" t="s">
        <v>1289</v>
      </c>
      <c r="F132" s="217" t="s">
        <v>1290</v>
      </c>
      <c r="G132" s="218" t="s">
        <v>521</v>
      </c>
      <c r="H132" s="219">
        <v>4.851</v>
      </c>
      <c r="I132" s="220"/>
      <c r="J132" s="221"/>
      <c r="K132" s="222">
        <f>ROUND(P132*H132,2)</f>
        <v>0</v>
      </c>
      <c r="L132" s="221"/>
      <c r="M132" s="223"/>
      <c r="N132" s="224" t="s">
        <v>1</v>
      </c>
      <c r="O132" s="204" t="s">
        <v>37</v>
      </c>
      <c r="P132" s="205">
        <f>I132+J132</f>
        <v>0</v>
      </c>
      <c r="Q132" s="205">
        <f>ROUND(I132*H132,2)</f>
        <v>0</v>
      </c>
      <c r="R132" s="205">
        <f>ROUND(J132*H132,2)</f>
        <v>0</v>
      </c>
      <c r="S132" s="72"/>
      <c r="T132" s="206">
        <f>S132*H132</f>
        <v>0</v>
      </c>
      <c r="U132" s="206">
        <v>1E-3</v>
      </c>
      <c r="V132" s="206">
        <f>U132*H132</f>
        <v>4.8510000000000003E-3</v>
      </c>
      <c r="W132" s="206">
        <v>0</v>
      </c>
      <c r="X132" s="207">
        <f>W132*H132</f>
        <v>0</v>
      </c>
      <c r="Y132" s="31"/>
      <c r="Z132" s="31"/>
      <c r="AA132" s="31"/>
      <c r="AB132" s="31"/>
      <c r="AC132" s="31"/>
      <c r="AD132" s="31"/>
      <c r="AE132" s="31"/>
      <c r="AR132" s="208" t="s">
        <v>180</v>
      </c>
      <c r="AT132" s="208" t="s">
        <v>195</v>
      </c>
      <c r="AU132" s="208" t="s">
        <v>169</v>
      </c>
      <c r="AY132" s="14" t="s">
        <v>162</v>
      </c>
      <c r="BE132" s="209">
        <f>IF(O132="základná",K132,0)</f>
        <v>0</v>
      </c>
      <c r="BF132" s="209">
        <f>IF(O132="znížená",K132,0)</f>
        <v>0</v>
      </c>
      <c r="BG132" s="209">
        <f>IF(O132="zákl. prenesená",K132,0)</f>
        <v>0</v>
      </c>
      <c r="BH132" s="209">
        <f>IF(O132="zníž. prenesená",K132,0)</f>
        <v>0</v>
      </c>
      <c r="BI132" s="209">
        <f>IF(O132="nulová",K132,0)</f>
        <v>0</v>
      </c>
      <c r="BJ132" s="14" t="s">
        <v>169</v>
      </c>
      <c r="BK132" s="209">
        <f>ROUND(P132*H132,2)</f>
        <v>0</v>
      </c>
      <c r="BL132" s="14" t="s">
        <v>168</v>
      </c>
      <c r="BM132" s="208" t="s">
        <v>91</v>
      </c>
    </row>
    <row r="133" spans="1:65" s="2" customFormat="1">
      <c r="A133" s="31"/>
      <c r="B133" s="32"/>
      <c r="C133" s="33"/>
      <c r="D133" s="210" t="s">
        <v>170</v>
      </c>
      <c r="E133" s="33"/>
      <c r="F133" s="211" t="s">
        <v>1290</v>
      </c>
      <c r="G133" s="33"/>
      <c r="H133" s="33"/>
      <c r="I133" s="212"/>
      <c r="J133" s="212"/>
      <c r="K133" s="33"/>
      <c r="L133" s="33"/>
      <c r="M133" s="36"/>
      <c r="N133" s="213"/>
      <c r="O133" s="214"/>
      <c r="P133" s="72"/>
      <c r="Q133" s="72"/>
      <c r="R133" s="72"/>
      <c r="S133" s="72"/>
      <c r="T133" s="72"/>
      <c r="U133" s="72"/>
      <c r="V133" s="72"/>
      <c r="W133" s="72"/>
      <c r="X133" s="73"/>
      <c r="Y133" s="31"/>
      <c r="Z133" s="31"/>
      <c r="AA133" s="31"/>
      <c r="AB133" s="31"/>
      <c r="AC133" s="31"/>
      <c r="AD133" s="31"/>
      <c r="AE133" s="31"/>
      <c r="AT133" s="14" t="s">
        <v>170</v>
      </c>
      <c r="AU133" s="14" t="s">
        <v>169</v>
      </c>
    </row>
    <row r="134" spans="1:65" s="2" customFormat="1" ht="21.75" customHeight="1">
      <c r="A134" s="31"/>
      <c r="B134" s="32"/>
      <c r="C134" s="195" t="s">
        <v>177</v>
      </c>
      <c r="D134" s="195" t="s">
        <v>164</v>
      </c>
      <c r="E134" s="196" t="s">
        <v>1291</v>
      </c>
      <c r="F134" s="197" t="s">
        <v>1292</v>
      </c>
      <c r="G134" s="198" t="s">
        <v>167</v>
      </c>
      <c r="H134" s="199">
        <v>77</v>
      </c>
      <c r="I134" s="200"/>
      <c r="J134" s="200"/>
      <c r="K134" s="201">
        <f>ROUND(P134*H134,2)</f>
        <v>0</v>
      </c>
      <c r="L134" s="202"/>
      <c r="M134" s="36"/>
      <c r="N134" s="203" t="s">
        <v>1</v>
      </c>
      <c r="O134" s="204" t="s">
        <v>37</v>
      </c>
      <c r="P134" s="205">
        <f>I134+J134</f>
        <v>0</v>
      </c>
      <c r="Q134" s="205">
        <f>ROUND(I134*H134,2)</f>
        <v>0</v>
      </c>
      <c r="R134" s="205">
        <f>ROUND(J134*H134,2)</f>
        <v>0</v>
      </c>
      <c r="S134" s="72"/>
      <c r="T134" s="206">
        <f>S134*H134</f>
        <v>0</v>
      </c>
      <c r="U134" s="206">
        <v>0</v>
      </c>
      <c r="V134" s="206">
        <f>U134*H134</f>
        <v>0</v>
      </c>
      <c r="W134" s="206">
        <v>0</v>
      </c>
      <c r="X134" s="207">
        <f>W134*H134</f>
        <v>0</v>
      </c>
      <c r="Y134" s="31"/>
      <c r="Z134" s="31"/>
      <c r="AA134" s="31"/>
      <c r="AB134" s="31"/>
      <c r="AC134" s="31"/>
      <c r="AD134" s="31"/>
      <c r="AE134" s="31"/>
      <c r="AR134" s="208" t="s">
        <v>168</v>
      </c>
      <c r="AT134" s="208" t="s">
        <v>164</v>
      </c>
      <c r="AU134" s="208" t="s">
        <v>169</v>
      </c>
      <c r="AY134" s="14" t="s">
        <v>162</v>
      </c>
      <c r="BE134" s="209">
        <f>IF(O134="základná",K134,0)</f>
        <v>0</v>
      </c>
      <c r="BF134" s="209">
        <f>IF(O134="znížená",K134,0)</f>
        <v>0</v>
      </c>
      <c r="BG134" s="209">
        <f>IF(O134="zákl. prenesená",K134,0)</f>
        <v>0</v>
      </c>
      <c r="BH134" s="209">
        <f>IF(O134="zníž. prenesená",K134,0)</f>
        <v>0</v>
      </c>
      <c r="BI134" s="209">
        <f>IF(O134="nulová",K134,0)</f>
        <v>0</v>
      </c>
      <c r="BJ134" s="14" t="s">
        <v>169</v>
      </c>
      <c r="BK134" s="209">
        <f>ROUND(P134*H134,2)</f>
        <v>0</v>
      </c>
      <c r="BL134" s="14" t="s">
        <v>168</v>
      </c>
      <c r="BM134" s="208" t="s">
        <v>186</v>
      </c>
    </row>
    <row r="135" spans="1:65" s="2" customFormat="1">
      <c r="A135" s="31"/>
      <c r="B135" s="32"/>
      <c r="C135" s="33"/>
      <c r="D135" s="210" t="s">
        <v>170</v>
      </c>
      <c r="E135" s="33"/>
      <c r="F135" s="211" t="s">
        <v>1292</v>
      </c>
      <c r="G135" s="33"/>
      <c r="H135" s="33"/>
      <c r="I135" s="212"/>
      <c r="J135" s="212"/>
      <c r="K135" s="33"/>
      <c r="L135" s="33"/>
      <c r="M135" s="36"/>
      <c r="N135" s="213"/>
      <c r="O135" s="214"/>
      <c r="P135" s="72"/>
      <c r="Q135" s="72"/>
      <c r="R135" s="72"/>
      <c r="S135" s="72"/>
      <c r="T135" s="72"/>
      <c r="U135" s="72"/>
      <c r="V135" s="72"/>
      <c r="W135" s="72"/>
      <c r="X135" s="73"/>
      <c r="Y135" s="31"/>
      <c r="Z135" s="31"/>
      <c r="AA135" s="31"/>
      <c r="AB135" s="31"/>
      <c r="AC135" s="31"/>
      <c r="AD135" s="31"/>
      <c r="AE135" s="31"/>
      <c r="AT135" s="14" t="s">
        <v>170</v>
      </c>
      <c r="AU135" s="14" t="s">
        <v>169</v>
      </c>
    </row>
    <row r="136" spans="1:65" s="2" customFormat="1" ht="16.5" customHeight="1">
      <c r="A136" s="31"/>
      <c r="B136" s="32"/>
      <c r="C136" s="215" t="s">
        <v>187</v>
      </c>
      <c r="D136" s="215" t="s">
        <v>195</v>
      </c>
      <c r="E136" s="216" t="s">
        <v>1293</v>
      </c>
      <c r="F136" s="217" t="s">
        <v>1294</v>
      </c>
      <c r="G136" s="218" t="s">
        <v>173</v>
      </c>
      <c r="H136" s="219">
        <v>3.85</v>
      </c>
      <c r="I136" s="220"/>
      <c r="J136" s="221"/>
      <c r="K136" s="222">
        <f>ROUND(P136*H136,2)</f>
        <v>0</v>
      </c>
      <c r="L136" s="221"/>
      <c r="M136" s="223"/>
      <c r="N136" s="224" t="s">
        <v>1</v>
      </c>
      <c r="O136" s="204" t="s">
        <v>37</v>
      </c>
      <c r="P136" s="205">
        <f>I136+J136</f>
        <v>0</v>
      </c>
      <c r="Q136" s="205">
        <f>ROUND(I136*H136,2)</f>
        <v>0</v>
      </c>
      <c r="R136" s="205">
        <f>ROUND(J136*H136,2)</f>
        <v>0</v>
      </c>
      <c r="S136" s="72"/>
      <c r="T136" s="206">
        <f>S136*H136</f>
        <v>0</v>
      </c>
      <c r="U136" s="206">
        <v>0.8</v>
      </c>
      <c r="V136" s="206">
        <f>U136*H136</f>
        <v>3.08</v>
      </c>
      <c r="W136" s="206">
        <v>0</v>
      </c>
      <c r="X136" s="207">
        <f>W136*H136</f>
        <v>0</v>
      </c>
      <c r="Y136" s="31"/>
      <c r="Z136" s="31"/>
      <c r="AA136" s="31"/>
      <c r="AB136" s="31"/>
      <c r="AC136" s="31"/>
      <c r="AD136" s="31"/>
      <c r="AE136" s="31"/>
      <c r="AR136" s="208" t="s">
        <v>180</v>
      </c>
      <c r="AT136" s="208" t="s">
        <v>195</v>
      </c>
      <c r="AU136" s="208" t="s">
        <v>169</v>
      </c>
      <c r="AY136" s="14" t="s">
        <v>162</v>
      </c>
      <c r="BE136" s="209">
        <f>IF(O136="základná",K136,0)</f>
        <v>0</v>
      </c>
      <c r="BF136" s="209">
        <f>IF(O136="znížená",K136,0)</f>
        <v>0</v>
      </c>
      <c r="BG136" s="209">
        <f>IF(O136="zákl. prenesená",K136,0)</f>
        <v>0</v>
      </c>
      <c r="BH136" s="209">
        <f>IF(O136="zníž. prenesená",K136,0)</f>
        <v>0</v>
      </c>
      <c r="BI136" s="209">
        <f>IF(O136="nulová",K136,0)</f>
        <v>0</v>
      </c>
      <c r="BJ136" s="14" t="s">
        <v>169</v>
      </c>
      <c r="BK136" s="209">
        <f>ROUND(P136*H136,2)</f>
        <v>0</v>
      </c>
      <c r="BL136" s="14" t="s">
        <v>168</v>
      </c>
      <c r="BM136" s="208" t="s">
        <v>190</v>
      </c>
    </row>
    <row r="137" spans="1:65" s="2" customFormat="1">
      <c r="A137" s="31"/>
      <c r="B137" s="32"/>
      <c r="C137" s="33"/>
      <c r="D137" s="210" t="s">
        <v>170</v>
      </c>
      <c r="E137" s="33"/>
      <c r="F137" s="211" t="s">
        <v>1294</v>
      </c>
      <c r="G137" s="33"/>
      <c r="H137" s="33"/>
      <c r="I137" s="212"/>
      <c r="J137" s="212"/>
      <c r="K137" s="33"/>
      <c r="L137" s="33"/>
      <c r="M137" s="36"/>
      <c r="N137" s="213"/>
      <c r="O137" s="214"/>
      <c r="P137" s="72"/>
      <c r="Q137" s="72"/>
      <c r="R137" s="72"/>
      <c r="S137" s="72"/>
      <c r="T137" s="72"/>
      <c r="U137" s="72"/>
      <c r="V137" s="72"/>
      <c r="W137" s="72"/>
      <c r="X137" s="73"/>
      <c r="Y137" s="31"/>
      <c r="Z137" s="31"/>
      <c r="AA137" s="31"/>
      <c r="AB137" s="31"/>
      <c r="AC137" s="31"/>
      <c r="AD137" s="31"/>
      <c r="AE137" s="31"/>
      <c r="AT137" s="14" t="s">
        <v>170</v>
      </c>
      <c r="AU137" s="14" t="s">
        <v>169</v>
      </c>
    </row>
    <row r="138" spans="1:65" s="2" customFormat="1" ht="16.5" customHeight="1">
      <c r="A138" s="31"/>
      <c r="B138" s="32"/>
      <c r="C138" s="215" t="s">
        <v>180</v>
      </c>
      <c r="D138" s="215" t="s">
        <v>195</v>
      </c>
      <c r="E138" s="216" t="s">
        <v>1295</v>
      </c>
      <c r="F138" s="217" t="s">
        <v>1296</v>
      </c>
      <c r="G138" s="218" t="s">
        <v>173</v>
      </c>
      <c r="H138" s="219">
        <v>3.85</v>
      </c>
      <c r="I138" s="220"/>
      <c r="J138" s="221"/>
      <c r="K138" s="222">
        <f>ROUND(P138*H138,2)</f>
        <v>0</v>
      </c>
      <c r="L138" s="221"/>
      <c r="M138" s="223"/>
      <c r="N138" s="224" t="s">
        <v>1</v>
      </c>
      <c r="O138" s="204" t="s">
        <v>37</v>
      </c>
      <c r="P138" s="205">
        <f>I138+J138</f>
        <v>0</v>
      </c>
      <c r="Q138" s="205">
        <f>ROUND(I138*H138,2)</f>
        <v>0</v>
      </c>
      <c r="R138" s="205">
        <f>ROUND(J138*H138,2)</f>
        <v>0</v>
      </c>
      <c r="S138" s="72"/>
      <c r="T138" s="206">
        <f>S138*H138</f>
        <v>0</v>
      </c>
      <c r="U138" s="206">
        <v>1.5</v>
      </c>
      <c r="V138" s="206">
        <f>U138*H138</f>
        <v>5.7750000000000004</v>
      </c>
      <c r="W138" s="206">
        <v>0</v>
      </c>
      <c r="X138" s="207">
        <f>W138*H138</f>
        <v>0</v>
      </c>
      <c r="Y138" s="31"/>
      <c r="Z138" s="31"/>
      <c r="AA138" s="31"/>
      <c r="AB138" s="31"/>
      <c r="AC138" s="31"/>
      <c r="AD138" s="31"/>
      <c r="AE138" s="31"/>
      <c r="AR138" s="208" t="s">
        <v>180</v>
      </c>
      <c r="AT138" s="208" t="s">
        <v>195</v>
      </c>
      <c r="AU138" s="208" t="s">
        <v>169</v>
      </c>
      <c r="AY138" s="14" t="s">
        <v>162</v>
      </c>
      <c r="BE138" s="209">
        <f>IF(O138="základná",K138,0)</f>
        <v>0</v>
      </c>
      <c r="BF138" s="209">
        <f>IF(O138="znížená",K138,0)</f>
        <v>0</v>
      </c>
      <c r="BG138" s="209">
        <f>IF(O138="zákl. prenesená",K138,0)</f>
        <v>0</v>
      </c>
      <c r="BH138" s="209">
        <f>IF(O138="zníž. prenesená",K138,0)</f>
        <v>0</v>
      </c>
      <c r="BI138" s="209">
        <f>IF(O138="nulová",K138,0)</f>
        <v>0</v>
      </c>
      <c r="BJ138" s="14" t="s">
        <v>169</v>
      </c>
      <c r="BK138" s="209">
        <f>ROUND(P138*H138,2)</f>
        <v>0</v>
      </c>
      <c r="BL138" s="14" t="s">
        <v>168</v>
      </c>
      <c r="BM138" s="208" t="s">
        <v>193</v>
      </c>
    </row>
    <row r="139" spans="1:65" s="2" customFormat="1">
      <c r="A139" s="31"/>
      <c r="B139" s="32"/>
      <c r="C139" s="33"/>
      <c r="D139" s="210" t="s">
        <v>170</v>
      </c>
      <c r="E139" s="33"/>
      <c r="F139" s="211" t="s">
        <v>1296</v>
      </c>
      <c r="G139" s="33"/>
      <c r="H139" s="33"/>
      <c r="I139" s="212"/>
      <c r="J139" s="212"/>
      <c r="K139" s="33"/>
      <c r="L139" s="33"/>
      <c r="M139" s="36"/>
      <c r="N139" s="213"/>
      <c r="O139" s="214"/>
      <c r="P139" s="72"/>
      <c r="Q139" s="72"/>
      <c r="R139" s="72"/>
      <c r="S139" s="72"/>
      <c r="T139" s="72"/>
      <c r="U139" s="72"/>
      <c r="V139" s="72"/>
      <c r="W139" s="72"/>
      <c r="X139" s="73"/>
      <c r="Y139" s="31"/>
      <c r="Z139" s="31"/>
      <c r="AA139" s="31"/>
      <c r="AB139" s="31"/>
      <c r="AC139" s="31"/>
      <c r="AD139" s="31"/>
      <c r="AE139" s="31"/>
      <c r="AT139" s="14" t="s">
        <v>170</v>
      </c>
      <c r="AU139" s="14" t="s">
        <v>169</v>
      </c>
    </row>
    <row r="140" spans="1:65" s="12" customFormat="1" ht="22.9" customHeight="1">
      <c r="B140" s="178"/>
      <c r="C140" s="179"/>
      <c r="D140" s="180" t="s">
        <v>72</v>
      </c>
      <c r="E140" s="193" t="s">
        <v>168</v>
      </c>
      <c r="F140" s="193" t="s">
        <v>345</v>
      </c>
      <c r="G140" s="179"/>
      <c r="H140" s="179"/>
      <c r="I140" s="182"/>
      <c r="J140" s="182"/>
      <c r="K140" s="194">
        <f>BK140</f>
        <v>0</v>
      </c>
      <c r="L140" s="179"/>
      <c r="M140" s="184"/>
      <c r="N140" s="185"/>
      <c r="O140" s="186"/>
      <c r="P140" s="186"/>
      <c r="Q140" s="187">
        <f>SUM(Q141:Q142)</f>
        <v>0</v>
      </c>
      <c r="R140" s="187">
        <f>SUM(R141:R142)</f>
        <v>0</v>
      </c>
      <c r="S140" s="186"/>
      <c r="T140" s="188">
        <f>SUM(T141:T142)</f>
        <v>0</v>
      </c>
      <c r="U140" s="186"/>
      <c r="V140" s="188">
        <f>SUM(V141:V142)</f>
        <v>33.6</v>
      </c>
      <c r="W140" s="186"/>
      <c r="X140" s="189">
        <f>SUM(X141:X142)</f>
        <v>0</v>
      </c>
      <c r="AR140" s="190" t="s">
        <v>81</v>
      </c>
      <c r="AT140" s="191" t="s">
        <v>72</v>
      </c>
      <c r="AU140" s="191" t="s">
        <v>81</v>
      </c>
      <c r="AY140" s="190" t="s">
        <v>162</v>
      </c>
      <c r="BK140" s="192">
        <f>SUM(BK141:BK142)</f>
        <v>0</v>
      </c>
    </row>
    <row r="141" spans="1:65" s="2" customFormat="1" ht="33" customHeight="1">
      <c r="A141" s="31"/>
      <c r="B141" s="32"/>
      <c r="C141" s="195" t="s">
        <v>194</v>
      </c>
      <c r="D141" s="195" t="s">
        <v>164</v>
      </c>
      <c r="E141" s="196" t="s">
        <v>1297</v>
      </c>
      <c r="F141" s="197" t="s">
        <v>1298</v>
      </c>
      <c r="G141" s="198" t="s">
        <v>167</v>
      </c>
      <c r="H141" s="199">
        <v>84</v>
      </c>
      <c r="I141" s="200"/>
      <c r="J141" s="200"/>
      <c r="K141" s="201">
        <f>ROUND(P141*H141,2)</f>
        <v>0</v>
      </c>
      <c r="L141" s="202"/>
      <c r="M141" s="36"/>
      <c r="N141" s="203" t="s">
        <v>1</v>
      </c>
      <c r="O141" s="204" t="s">
        <v>37</v>
      </c>
      <c r="P141" s="205">
        <f>I141+J141</f>
        <v>0</v>
      </c>
      <c r="Q141" s="205">
        <f>ROUND(I141*H141,2)</f>
        <v>0</v>
      </c>
      <c r="R141" s="205">
        <f>ROUND(J141*H141,2)</f>
        <v>0</v>
      </c>
      <c r="S141" s="72"/>
      <c r="T141" s="206">
        <f>S141*H141</f>
        <v>0</v>
      </c>
      <c r="U141" s="206">
        <v>0.4</v>
      </c>
      <c r="V141" s="206">
        <f>U141*H141</f>
        <v>33.6</v>
      </c>
      <c r="W141" s="206">
        <v>0</v>
      </c>
      <c r="X141" s="207">
        <f>W141*H141</f>
        <v>0</v>
      </c>
      <c r="Y141" s="31"/>
      <c r="Z141" s="31"/>
      <c r="AA141" s="31"/>
      <c r="AB141" s="31"/>
      <c r="AC141" s="31"/>
      <c r="AD141" s="31"/>
      <c r="AE141" s="31"/>
      <c r="AR141" s="208" t="s">
        <v>168</v>
      </c>
      <c r="AT141" s="208" t="s">
        <v>164</v>
      </c>
      <c r="AU141" s="208" t="s">
        <v>169</v>
      </c>
      <c r="AY141" s="14" t="s">
        <v>162</v>
      </c>
      <c r="BE141" s="209">
        <f>IF(O141="základná",K141,0)</f>
        <v>0</v>
      </c>
      <c r="BF141" s="209">
        <f>IF(O141="znížená",K141,0)</f>
        <v>0</v>
      </c>
      <c r="BG141" s="209">
        <f>IF(O141="zákl. prenesená",K141,0)</f>
        <v>0</v>
      </c>
      <c r="BH141" s="209">
        <f>IF(O141="zníž. prenesená",K141,0)</f>
        <v>0</v>
      </c>
      <c r="BI141" s="209">
        <f>IF(O141="nulová",K141,0)</f>
        <v>0</v>
      </c>
      <c r="BJ141" s="14" t="s">
        <v>169</v>
      </c>
      <c r="BK141" s="209">
        <f>ROUND(P141*H141,2)</f>
        <v>0</v>
      </c>
      <c r="BL141" s="14" t="s">
        <v>168</v>
      </c>
      <c r="BM141" s="208" t="s">
        <v>199</v>
      </c>
    </row>
    <row r="142" spans="1:65" s="2" customFormat="1" ht="19.5">
      <c r="A142" s="31"/>
      <c r="B142" s="32"/>
      <c r="C142" s="33"/>
      <c r="D142" s="210" t="s">
        <v>170</v>
      </c>
      <c r="E142" s="33"/>
      <c r="F142" s="211" t="s">
        <v>1298</v>
      </c>
      <c r="G142" s="33"/>
      <c r="H142" s="33"/>
      <c r="I142" s="212"/>
      <c r="J142" s="212"/>
      <c r="K142" s="33"/>
      <c r="L142" s="33"/>
      <c r="M142" s="36"/>
      <c r="N142" s="213"/>
      <c r="O142" s="214"/>
      <c r="P142" s="72"/>
      <c r="Q142" s="72"/>
      <c r="R142" s="72"/>
      <c r="S142" s="72"/>
      <c r="T142" s="72"/>
      <c r="U142" s="72"/>
      <c r="V142" s="72"/>
      <c r="W142" s="72"/>
      <c r="X142" s="73"/>
      <c r="Y142" s="31"/>
      <c r="Z142" s="31"/>
      <c r="AA142" s="31"/>
      <c r="AB142" s="31"/>
      <c r="AC142" s="31"/>
      <c r="AD142" s="31"/>
      <c r="AE142" s="31"/>
      <c r="AT142" s="14" t="s">
        <v>170</v>
      </c>
      <c r="AU142" s="14" t="s">
        <v>169</v>
      </c>
    </row>
    <row r="143" spans="1:65" s="12" customFormat="1" ht="22.9" customHeight="1">
      <c r="B143" s="178"/>
      <c r="C143" s="179"/>
      <c r="D143" s="180" t="s">
        <v>72</v>
      </c>
      <c r="E143" s="193" t="s">
        <v>181</v>
      </c>
      <c r="F143" s="193" t="s">
        <v>1299</v>
      </c>
      <c r="G143" s="179"/>
      <c r="H143" s="179"/>
      <c r="I143" s="182"/>
      <c r="J143" s="182"/>
      <c r="K143" s="194">
        <f>BK143</f>
        <v>0</v>
      </c>
      <c r="L143" s="179"/>
      <c r="M143" s="184"/>
      <c r="N143" s="185"/>
      <c r="O143" s="186"/>
      <c r="P143" s="186"/>
      <c r="Q143" s="187">
        <f>SUM(Q144:Q151)</f>
        <v>0</v>
      </c>
      <c r="R143" s="187">
        <f>SUM(R144:R151)</f>
        <v>0</v>
      </c>
      <c r="S143" s="186"/>
      <c r="T143" s="188">
        <f>SUM(T144:T151)</f>
        <v>0</v>
      </c>
      <c r="U143" s="186"/>
      <c r="V143" s="188">
        <f>SUM(V144:V151)</f>
        <v>32.346999999999994</v>
      </c>
      <c r="W143" s="186"/>
      <c r="X143" s="189">
        <f>SUM(X144:X151)</f>
        <v>0</v>
      </c>
      <c r="AR143" s="190" t="s">
        <v>81</v>
      </c>
      <c r="AT143" s="191" t="s">
        <v>72</v>
      </c>
      <c r="AU143" s="191" t="s">
        <v>81</v>
      </c>
      <c r="AY143" s="190" t="s">
        <v>162</v>
      </c>
      <c r="BK143" s="192">
        <f>SUM(BK144:BK151)</f>
        <v>0</v>
      </c>
    </row>
    <row r="144" spans="1:65" s="2" customFormat="1" ht="24.2" customHeight="1">
      <c r="A144" s="31"/>
      <c r="B144" s="32"/>
      <c r="C144" s="195" t="s">
        <v>91</v>
      </c>
      <c r="D144" s="195" t="s">
        <v>164</v>
      </c>
      <c r="E144" s="196" t="s">
        <v>1300</v>
      </c>
      <c r="F144" s="197" t="s">
        <v>1301</v>
      </c>
      <c r="G144" s="198" t="s">
        <v>167</v>
      </c>
      <c r="H144" s="199">
        <v>84</v>
      </c>
      <c r="I144" s="200"/>
      <c r="J144" s="200"/>
      <c r="K144" s="201">
        <f>ROUND(P144*H144,2)</f>
        <v>0</v>
      </c>
      <c r="L144" s="202"/>
      <c r="M144" s="36"/>
      <c r="N144" s="203" t="s">
        <v>1</v>
      </c>
      <c r="O144" s="204" t="s">
        <v>37</v>
      </c>
      <c r="P144" s="205">
        <f>I144+J144</f>
        <v>0</v>
      </c>
      <c r="Q144" s="205">
        <f>ROUND(I144*H144,2)</f>
        <v>0</v>
      </c>
      <c r="R144" s="205">
        <f>ROUND(J144*H144,2)</f>
        <v>0</v>
      </c>
      <c r="S144" s="72"/>
      <c r="T144" s="206">
        <f>S144*H144</f>
        <v>0</v>
      </c>
      <c r="U144" s="206">
        <v>0.30360999999999999</v>
      </c>
      <c r="V144" s="206">
        <f>U144*H144</f>
        <v>25.503239999999998</v>
      </c>
      <c r="W144" s="206">
        <v>0</v>
      </c>
      <c r="X144" s="207">
        <f>W144*H144</f>
        <v>0</v>
      </c>
      <c r="Y144" s="31"/>
      <c r="Z144" s="31"/>
      <c r="AA144" s="31"/>
      <c r="AB144" s="31"/>
      <c r="AC144" s="31"/>
      <c r="AD144" s="31"/>
      <c r="AE144" s="31"/>
      <c r="AR144" s="208" t="s">
        <v>168</v>
      </c>
      <c r="AT144" s="208" t="s">
        <v>164</v>
      </c>
      <c r="AU144" s="208" t="s">
        <v>169</v>
      </c>
      <c r="AY144" s="14" t="s">
        <v>162</v>
      </c>
      <c r="BE144" s="209">
        <f>IF(O144="základná",K144,0)</f>
        <v>0</v>
      </c>
      <c r="BF144" s="209">
        <f>IF(O144="znížená",K144,0)</f>
        <v>0</v>
      </c>
      <c r="BG144" s="209">
        <f>IF(O144="zákl. prenesená",K144,0)</f>
        <v>0</v>
      </c>
      <c r="BH144" s="209">
        <f>IF(O144="zníž. prenesená",K144,0)</f>
        <v>0</v>
      </c>
      <c r="BI144" s="209">
        <f>IF(O144="nulová",K144,0)</f>
        <v>0</v>
      </c>
      <c r="BJ144" s="14" t="s">
        <v>169</v>
      </c>
      <c r="BK144" s="209">
        <f>ROUND(P144*H144,2)</f>
        <v>0</v>
      </c>
      <c r="BL144" s="14" t="s">
        <v>168</v>
      </c>
      <c r="BM144" s="208" t="s">
        <v>8</v>
      </c>
    </row>
    <row r="145" spans="1:65" s="2" customFormat="1" ht="19.5">
      <c r="A145" s="31"/>
      <c r="B145" s="32"/>
      <c r="C145" s="33"/>
      <c r="D145" s="210" t="s">
        <v>170</v>
      </c>
      <c r="E145" s="33"/>
      <c r="F145" s="211" t="s">
        <v>1301</v>
      </c>
      <c r="G145" s="33"/>
      <c r="H145" s="33"/>
      <c r="I145" s="212"/>
      <c r="J145" s="212"/>
      <c r="K145" s="33"/>
      <c r="L145" s="33"/>
      <c r="M145" s="36"/>
      <c r="N145" s="213"/>
      <c r="O145" s="214"/>
      <c r="P145" s="72"/>
      <c r="Q145" s="72"/>
      <c r="R145" s="72"/>
      <c r="S145" s="72"/>
      <c r="T145" s="72"/>
      <c r="U145" s="72"/>
      <c r="V145" s="72"/>
      <c r="W145" s="72"/>
      <c r="X145" s="73"/>
      <c r="Y145" s="31"/>
      <c r="Z145" s="31"/>
      <c r="AA145" s="31"/>
      <c r="AB145" s="31"/>
      <c r="AC145" s="31"/>
      <c r="AD145" s="31"/>
      <c r="AE145" s="31"/>
      <c r="AT145" s="14" t="s">
        <v>170</v>
      </c>
      <c r="AU145" s="14" t="s">
        <v>169</v>
      </c>
    </row>
    <row r="146" spans="1:65" s="2" customFormat="1" ht="21.75" customHeight="1">
      <c r="A146" s="31"/>
      <c r="B146" s="32"/>
      <c r="C146" s="195" t="s">
        <v>203</v>
      </c>
      <c r="D146" s="195" t="s">
        <v>164</v>
      </c>
      <c r="E146" s="196" t="s">
        <v>1302</v>
      </c>
      <c r="F146" s="197" t="s">
        <v>1303</v>
      </c>
      <c r="G146" s="198" t="s">
        <v>167</v>
      </c>
      <c r="H146" s="199">
        <v>14</v>
      </c>
      <c r="I146" s="200"/>
      <c r="J146" s="200"/>
      <c r="K146" s="201">
        <f>ROUND(P146*H146,2)</f>
        <v>0</v>
      </c>
      <c r="L146" s="202"/>
      <c r="M146" s="36"/>
      <c r="N146" s="203" t="s">
        <v>1</v>
      </c>
      <c r="O146" s="204" t="s">
        <v>37</v>
      </c>
      <c r="P146" s="205">
        <f>I146+J146</f>
        <v>0</v>
      </c>
      <c r="Q146" s="205">
        <f>ROUND(I146*H146,2)</f>
        <v>0</v>
      </c>
      <c r="R146" s="205">
        <f>ROUND(J146*H146,2)</f>
        <v>0</v>
      </c>
      <c r="S146" s="72"/>
      <c r="T146" s="206">
        <f>S146*H146</f>
        <v>0</v>
      </c>
      <c r="U146" s="206">
        <v>0.36481999999999998</v>
      </c>
      <c r="V146" s="206">
        <f>U146*H146</f>
        <v>5.1074799999999998</v>
      </c>
      <c r="W146" s="206">
        <v>0</v>
      </c>
      <c r="X146" s="207">
        <f>W146*H146</f>
        <v>0</v>
      </c>
      <c r="Y146" s="31"/>
      <c r="Z146" s="31"/>
      <c r="AA146" s="31"/>
      <c r="AB146" s="31"/>
      <c r="AC146" s="31"/>
      <c r="AD146" s="31"/>
      <c r="AE146" s="31"/>
      <c r="AR146" s="208" t="s">
        <v>168</v>
      </c>
      <c r="AT146" s="208" t="s">
        <v>164</v>
      </c>
      <c r="AU146" s="208" t="s">
        <v>169</v>
      </c>
      <c r="AY146" s="14" t="s">
        <v>162</v>
      </c>
      <c r="BE146" s="209">
        <f>IF(O146="základná",K146,0)</f>
        <v>0</v>
      </c>
      <c r="BF146" s="209">
        <f>IF(O146="znížená",K146,0)</f>
        <v>0</v>
      </c>
      <c r="BG146" s="209">
        <f>IF(O146="zákl. prenesená",K146,0)</f>
        <v>0</v>
      </c>
      <c r="BH146" s="209">
        <f>IF(O146="zníž. prenesená",K146,0)</f>
        <v>0</v>
      </c>
      <c r="BI146" s="209">
        <f>IF(O146="nulová",K146,0)</f>
        <v>0</v>
      </c>
      <c r="BJ146" s="14" t="s">
        <v>169</v>
      </c>
      <c r="BK146" s="209">
        <f>ROUND(P146*H146,2)</f>
        <v>0</v>
      </c>
      <c r="BL146" s="14" t="s">
        <v>168</v>
      </c>
      <c r="BM146" s="208" t="s">
        <v>206</v>
      </c>
    </row>
    <row r="147" spans="1:65" s="2" customFormat="1">
      <c r="A147" s="31"/>
      <c r="B147" s="32"/>
      <c r="C147" s="33"/>
      <c r="D147" s="210" t="s">
        <v>170</v>
      </c>
      <c r="E147" s="33"/>
      <c r="F147" s="211" t="s">
        <v>1303</v>
      </c>
      <c r="G147" s="33"/>
      <c r="H147" s="33"/>
      <c r="I147" s="212"/>
      <c r="J147" s="212"/>
      <c r="K147" s="33"/>
      <c r="L147" s="33"/>
      <c r="M147" s="36"/>
      <c r="N147" s="213"/>
      <c r="O147" s="214"/>
      <c r="P147" s="72"/>
      <c r="Q147" s="72"/>
      <c r="R147" s="72"/>
      <c r="S147" s="72"/>
      <c r="T147" s="72"/>
      <c r="U147" s="72"/>
      <c r="V147" s="72"/>
      <c r="W147" s="72"/>
      <c r="X147" s="73"/>
      <c r="Y147" s="31"/>
      <c r="Z147" s="31"/>
      <c r="AA147" s="31"/>
      <c r="AB147" s="31"/>
      <c r="AC147" s="31"/>
      <c r="AD147" s="31"/>
      <c r="AE147" s="31"/>
      <c r="AT147" s="14" t="s">
        <v>170</v>
      </c>
      <c r="AU147" s="14" t="s">
        <v>169</v>
      </c>
    </row>
    <row r="148" spans="1:65" s="2" customFormat="1" ht="24.2" customHeight="1">
      <c r="A148" s="31"/>
      <c r="B148" s="32"/>
      <c r="C148" s="195" t="s">
        <v>186</v>
      </c>
      <c r="D148" s="195" t="s">
        <v>164</v>
      </c>
      <c r="E148" s="196" t="s">
        <v>1304</v>
      </c>
      <c r="F148" s="197" t="s">
        <v>1305</v>
      </c>
      <c r="G148" s="198" t="s">
        <v>167</v>
      </c>
      <c r="H148" s="199">
        <v>14</v>
      </c>
      <c r="I148" s="200"/>
      <c r="J148" s="200"/>
      <c r="K148" s="201">
        <f>ROUND(P148*H148,2)</f>
        <v>0</v>
      </c>
      <c r="L148" s="202"/>
      <c r="M148" s="36"/>
      <c r="N148" s="203" t="s">
        <v>1</v>
      </c>
      <c r="O148" s="204" t="s">
        <v>37</v>
      </c>
      <c r="P148" s="205">
        <f>I148+J148</f>
        <v>0</v>
      </c>
      <c r="Q148" s="205">
        <f>ROUND(I148*H148,2)</f>
        <v>0</v>
      </c>
      <c r="R148" s="205">
        <f>ROUND(J148*H148,2)</f>
        <v>0</v>
      </c>
      <c r="S148" s="72"/>
      <c r="T148" s="206">
        <f>S148*H148</f>
        <v>0</v>
      </c>
      <c r="U148" s="206">
        <v>6.0999999999999997E-4</v>
      </c>
      <c r="V148" s="206">
        <f>U148*H148</f>
        <v>8.539999999999999E-3</v>
      </c>
      <c r="W148" s="206">
        <v>0</v>
      </c>
      <c r="X148" s="207">
        <f>W148*H148</f>
        <v>0</v>
      </c>
      <c r="Y148" s="31"/>
      <c r="Z148" s="31"/>
      <c r="AA148" s="31"/>
      <c r="AB148" s="31"/>
      <c r="AC148" s="31"/>
      <c r="AD148" s="31"/>
      <c r="AE148" s="31"/>
      <c r="AR148" s="208" t="s">
        <v>168</v>
      </c>
      <c r="AT148" s="208" t="s">
        <v>164</v>
      </c>
      <c r="AU148" s="208" t="s">
        <v>169</v>
      </c>
      <c r="AY148" s="14" t="s">
        <v>162</v>
      </c>
      <c r="BE148" s="209">
        <f>IF(O148="základná",K148,0)</f>
        <v>0</v>
      </c>
      <c r="BF148" s="209">
        <f>IF(O148="znížená",K148,0)</f>
        <v>0</v>
      </c>
      <c r="BG148" s="209">
        <f>IF(O148="zákl. prenesená",K148,0)</f>
        <v>0</v>
      </c>
      <c r="BH148" s="209">
        <f>IF(O148="zníž. prenesená",K148,0)</f>
        <v>0</v>
      </c>
      <c r="BI148" s="209">
        <f>IF(O148="nulová",K148,0)</f>
        <v>0</v>
      </c>
      <c r="BJ148" s="14" t="s">
        <v>169</v>
      </c>
      <c r="BK148" s="209">
        <f>ROUND(P148*H148,2)</f>
        <v>0</v>
      </c>
      <c r="BL148" s="14" t="s">
        <v>168</v>
      </c>
      <c r="BM148" s="208" t="s">
        <v>209</v>
      </c>
    </row>
    <row r="149" spans="1:65" s="2" customFormat="1" ht="19.5">
      <c r="A149" s="31"/>
      <c r="B149" s="32"/>
      <c r="C149" s="33"/>
      <c r="D149" s="210" t="s">
        <v>170</v>
      </c>
      <c r="E149" s="33"/>
      <c r="F149" s="211" t="s">
        <v>1305</v>
      </c>
      <c r="G149" s="33"/>
      <c r="H149" s="33"/>
      <c r="I149" s="212"/>
      <c r="J149" s="212"/>
      <c r="K149" s="33"/>
      <c r="L149" s="33"/>
      <c r="M149" s="36"/>
      <c r="N149" s="213"/>
      <c r="O149" s="214"/>
      <c r="P149" s="72"/>
      <c r="Q149" s="72"/>
      <c r="R149" s="72"/>
      <c r="S149" s="72"/>
      <c r="T149" s="72"/>
      <c r="U149" s="72"/>
      <c r="V149" s="72"/>
      <c r="W149" s="72"/>
      <c r="X149" s="73"/>
      <c r="Y149" s="31"/>
      <c r="Z149" s="31"/>
      <c r="AA149" s="31"/>
      <c r="AB149" s="31"/>
      <c r="AC149" s="31"/>
      <c r="AD149" s="31"/>
      <c r="AE149" s="31"/>
      <c r="AT149" s="14" t="s">
        <v>170</v>
      </c>
      <c r="AU149" s="14" t="s">
        <v>169</v>
      </c>
    </row>
    <row r="150" spans="1:65" s="2" customFormat="1" ht="24.2" customHeight="1">
      <c r="A150" s="31"/>
      <c r="B150" s="32"/>
      <c r="C150" s="195" t="s">
        <v>210</v>
      </c>
      <c r="D150" s="195" t="s">
        <v>164</v>
      </c>
      <c r="E150" s="196" t="s">
        <v>1306</v>
      </c>
      <c r="F150" s="197" t="s">
        <v>1307</v>
      </c>
      <c r="G150" s="198" t="s">
        <v>167</v>
      </c>
      <c r="H150" s="199">
        <v>14</v>
      </c>
      <c r="I150" s="200"/>
      <c r="J150" s="200"/>
      <c r="K150" s="201">
        <f>ROUND(P150*H150,2)</f>
        <v>0</v>
      </c>
      <c r="L150" s="202"/>
      <c r="M150" s="36"/>
      <c r="N150" s="203" t="s">
        <v>1</v>
      </c>
      <c r="O150" s="204" t="s">
        <v>37</v>
      </c>
      <c r="P150" s="205">
        <f>I150+J150</f>
        <v>0</v>
      </c>
      <c r="Q150" s="205">
        <f>ROUND(I150*H150,2)</f>
        <v>0</v>
      </c>
      <c r="R150" s="205">
        <f>ROUND(J150*H150,2)</f>
        <v>0</v>
      </c>
      <c r="S150" s="72"/>
      <c r="T150" s="206">
        <f>S150*H150</f>
        <v>0</v>
      </c>
      <c r="U150" s="206">
        <v>0.12341000000000001</v>
      </c>
      <c r="V150" s="206">
        <f>U150*H150</f>
        <v>1.7277400000000001</v>
      </c>
      <c r="W150" s="206">
        <v>0</v>
      </c>
      <c r="X150" s="207">
        <f>W150*H150</f>
        <v>0</v>
      </c>
      <c r="Y150" s="31"/>
      <c r="Z150" s="31"/>
      <c r="AA150" s="31"/>
      <c r="AB150" s="31"/>
      <c r="AC150" s="31"/>
      <c r="AD150" s="31"/>
      <c r="AE150" s="31"/>
      <c r="AR150" s="208" t="s">
        <v>168</v>
      </c>
      <c r="AT150" s="208" t="s">
        <v>164</v>
      </c>
      <c r="AU150" s="208" t="s">
        <v>169</v>
      </c>
      <c r="AY150" s="14" t="s">
        <v>162</v>
      </c>
      <c r="BE150" s="209">
        <f>IF(O150="základná",K150,0)</f>
        <v>0</v>
      </c>
      <c r="BF150" s="209">
        <f>IF(O150="znížená",K150,0)</f>
        <v>0</v>
      </c>
      <c r="BG150" s="209">
        <f>IF(O150="zákl. prenesená",K150,0)</f>
        <v>0</v>
      </c>
      <c r="BH150" s="209">
        <f>IF(O150="zníž. prenesená",K150,0)</f>
        <v>0</v>
      </c>
      <c r="BI150" s="209">
        <f>IF(O150="nulová",K150,0)</f>
        <v>0</v>
      </c>
      <c r="BJ150" s="14" t="s">
        <v>169</v>
      </c>
      <c r="BK150" s="209">
        <f>ROUND(P150*H150,2)</f>
        <v>0</v>
      </c>
      <c r="BL150" s="14" t="s">
        <v>168</v>
      </c>
      <c r="BM150" s="208" t="s">
        <v>213</v>
      </c>
    </row>
    <row r="151" spans="1:65" s="2" customFormat="1" ht="19.5">
      <c r="A151" s="31"/>
      <c r="B151" s="32"/>
      <c r="C151" s="33"/>
      <c r="D151" s="210" t="s">
        <v>170</v>
      </c>
      <c r="E151" s="33"/>
      <c r="F151" s="211" t="s">
        <v>1307</v>
      </c>
      <c r="G151" s="33"/>
      <c r="H151" s="33"/>
      <c r="I151" s="212"/>
      <c r="J151" s="212"/>
      <c r="K151" s="33"/>
      <c r="L151" s="33"/>
      <c r="M151" s="36"/>
      <c r="N151" s="213"/>
      <c r="O151" s="214"/>
      <c r="P151" s="72"/>
      <c r="Q151" s="72"/>
      <c r="R151" s="72"/>
      <c r="S151" s="72"/>
      <c r="T151" s="72"/>
      <c r="U151" s="72"/>
      <c r="V151" s="72"/>
      <c r="W151" s="72"/>
      <c r="X151" s="73"/>
      <c r="Y151" s="31"/>
      <c r="Z151" s="31"/>
      <c r="AA151" s="31"/>
      <c r="AB151" s="31"/>
      <c r="AC151" s="31"/>
      <c r="AD151" s="31"/>
      <c r="AE151" s="31"/>
      <c r="AT151" s="14" t="s">
        <v>170</v>
      </c>
      <c r="AU151" s="14" t="s">
        <v>169</v>
      </c>
    </row>
    <row r="152" spans="1:65" s="12" customFormat="1" ht="22.9" customHeight="1">
      <c r="B152" s="178"/>
      <c r="C152" s="179"/>
      <c r="D152" s="180" t="s">
        <v>72</v>
      </c>
      <c r="E152" s="193" t="s">
        <v>194</v>
      </c>
      <c r="F152" s="193" t="s">
        <v>566</v>
      </c>
      <c r="G152" s="179"/>
      <c r="H152" s="179"/>
      <c r="I152" s="182"/>
      <c r="J152" s="182"/>
      <c r="K152" s="194">
        <f>BK152</f>
        <v>0</v>
      </c>
      <c r="L152" s="179"/>
      <c r="M152" s="184"/>
      <c r="N152" s="185"/>
      <c r="O152" s="186"/>
      <c r="P152" s="186"/>
      <c r="Q152" s="187">
        <f>SUM(Q153:Q182)</f>
        <v>0</v>
      </c>
      <c r="R152" s="187">
        <f>SUM(R153:R182)</f>
        <v>0</v>
      </c>
      <c r="S152" s="186"/>
      <c r="T152" s="188">
        <f>SUM(T153:T182)</f>
        <v>0</v>
      </c>
      <c r="U152" s="186"/>
      <c r="V152" s="188">
        <f>SUM(V153:V182)</f>
        <v>11.595576149999999</v>
      </c>
      <c r="W152" s="186"/>
      <c r="X152" s="189">
        <f>SUM(X153:X182)</f>
        <v>0</v>
      </c>
      <c r="AR152" s="190" t="s">
        <v>81</v>
      </c>
      <c r="AT152" s="191" t="s">
        <v>72</v>
      </c>
      <c r="AU152" s="191" t="s">
        <v>81</v>
      </c>
      <c r="AY152" s="190" t="s">
        <v>162</v>
      </c>
      <c r="BK152" s="192">
        <f>SUM(BK153:BK182)</f>
        <v>0</v>
      </c>
    </row>
    <row r="153" spans="1:65" s="2" customFormat="1" ht="24.2" customHeight="1">
      <c r="A153" s="31"/>
      <c r="B153" s="32"/>
      <c r="C153" s="195" t="s">
        <v>190</v>
      </c>
      <c r="D153" s="195" t="s">
        <v>164</v>
      </c>
      <c r="E153" s="196" t="s">
        <v>1308</v>
      </c>
      <c r="F153" s="197" t="s">
        <v>1309</v>
      </c>
      <c r="G153" s="198" t="s">
        <v>232</v>
      </c>
      <c r="H153" s="199">
        <v>33</v>
      </c>
      <c r="I153" s="200"/>
      <c r="J153" s="200"/>
      <c r="K153" s="201">
        <f>ROUND(P153*H153,2)</f>
        <v>0</v>
      </c>
      <c r="L153" s="202"/>
      <c r="M153" s="36"/>
      <c r="N153" s="203" t="s">
        <v>1</v>
      </c>
      <c r="O153" s="204" t="s">
        <v>37</v>
      </c>
      <c r="P153" s="205">
        <f>I153+J153</f>
        <v>0</v>
      </c>
      <c r="Q153" s="205">
        <f>ROUND(I153*H153,2)</f>
        <v>0</v>
      </c>
      <c r="R153" s="205">
        <f>ROUND(J153*H153,2)</f>
        <v>0</v>
      </c>
      <c r="S153" s="72"/>
      <c r="T153" s="206">
        <f>S153*H153</f>
        <v>0</v>
      </c>
      <c r="U153" s="206">
        <v>0.10562000000000001</v>
      </c>
      <c r="V153" s="206">
        <f>U153*H153</f>
        <v>3.4854600000000002</v>
      </c>
      <c r="W153" s="206">
        <v>0</v>
      </c>
      <c r="X153" s="207">
        <f>W153*H153</f>
        <v>0</v>
      </c>
      <c r="Y153" s="31"/>
      <c r="Z153" s="31"/>
      <c r="AA153" s="31"/>
      <c r="AB153" s="31"/>
      <c r="AC153" s="31"/>
      <c r="AD153" s="31"/>
      <c r="AE153" s="31"/>
      <c r="AR153" s="208" t="s">
        <v>168</v>
      </c>
      <c r="AT153" s="208" t="s">
        <v>164</v>
      </c>
      <c r="AU153" s="208" t="s">
        <v>169</v>
      </c>
      <c r="AY153" s="14" t="s">
        <v>162</v>
      </c>
      <c r="BE153" s="209">
        <f>IF(O153="základná",K153,0)</f>
        <v>0</v>
      </c>
      <c r="BF153" s="209">
        <f>IF(O153="znížená",K153,0)</f>
        <v>0</v>
      </c>
      <c r="BG153" s="209">
        <f>IF(O153="zákl. prenesená",K153,0)</f>
        <v>0</v>
      </c>
      <c r="BH153" s="209">
        <f>IF(O153="zníž. prenesená",K153,0)</f>
        <v>0</v>
      </c>
      <c r="BI153" s="209">
        <f>IF(O153="nulová",K153,0)</f>
        <v>0</v>
      </c>
      <c r="BJ153" s="14" t="s">
        <v>169</v>
      </c>
      <c r="BK153" s="209">
        <f>ROUND(P153*H153,2)</f>
        <v>0</v>
      </c>
      <c r="BL153" s="14" t="s">
        <v>168</v>
      </c>
      <c r="BM153" s="208" t="s">
        <v>233</v>
      </c>
    </row>
    <row r="154" spans="1:65" s="2" customFormat="1" ht="19.5">
      <c r="A154" s="31"/>
      <c r="B154" s="32"/>
      <c r="C154" s="33"/>
      <c r="D154" s="210" t="s">
        <v>170</v>
      </c>
      <c r="E154" s="33"/>
      <c r="F154" s="211" t="s">
        <v>1309</v>
      </c>
      <c r="G154" s="33"/>
      <c r="H154" s="33"/>
      <c r="I154" s="212"/>
      <c r="J154" s="212"/>
      <c r="K154" s="33"/>
      <c r="L154" s="33"/>
      <c r="M154" s="36"/>
      <c r="N154" s="213"/>
      <c r="O154" s="214"/>
      <c r="P154" s="72"/>
      <c r="Q154" s="72"/>
      <c r="R154" s="72"/>
      <c r="S154" s="72"/>
      <c r="T154" s="72"/>
      <c r="U154" s="72"/>
      <c r="V154" s="72"/>
      <c r="W154" s="72"/>
      <c r="X154" s="73"/>
      <c r="Y154" s="31"/>
      <c r="Z154" s="31"/>
      <c r="AA154" s="31"/>
      <c r="AB154" s="31"/>
      <c r="AC154" s="31"/>
      <c r="AD154" s="31"/>
      <c r="AE154" s="31"/>
      <c r="AT154" s="14" t="s">
        <v>170</v>
      </c>
      <c r="AU154" s="14" t="s">
        <v>169</v>
      </c>
    </row>
    <row r="155" spans="1:65" s="2" customFormat="1" ht="16.5" customHeight="1">
      <c r="A155" s="31"/>
      <c r="B155" s="32"/>
      <c r="C155" s="215" t="s">
        <v>234</v>
      </c>
      <c r="D155" s="215" t="s">
        <v>195</v>
      </c>
      <c r="E155" s="216" t="s">
        <v>1310</v>
      </c>
      <c r="F155" s="217" t="s">
        <v>1311</v>
      </c>
      <c r="G155" s="218" t="s">
        <v>240</v>
      </c>
      <c r="H155" s="219">
        <v>34</v>
      </c>
      <c r="I155" s="220"/>
      <c r="J155" s="221"/>
      <c r="K155" s="222">
        <f>ROUND(P155*H155,2)</f>
        <v>0</v>
      </c>
      <c r="L155" s="221"/>
      <c r="M155" s="223"/>
      <c r="N155" s="224" t="s">
        <v>1</v>
      </c>
      <c r="O155" s="204" t="s">
        <v>37</v>
      </c>
      <c r="P155" s="205">
        <f>I155+J155</f>
        <v>0</v>
      </c>
      <c r="Q155" s="205">
        <f>ROUND(I155*H155,2)</f>
        <v>0</v>
      </c>
      <c r="R155" s="205">
        <f>ROUND(J155*H155,2)</f>
        <v>0</v>
      </c>
      <c r="S155" s="72"/>
      <c r="T155" s="206">
        <f>S155*H155</f>
        <v>0</v>
      </c>
      <c r="U155" s="206">
        <v>2.1999999999999999E-2</v>
      </c>
      <c r="V155" s="206">
        <f>U155*H155</f>
        <v>0.748</v>
      </c>
      <c r="W155" s="206">
        <v>0</v>
      </c>
      <c r="X155" s="207">
        <f>W155*H155</f>
        <v>0</v>
      </c>
      <c r="Y155" s="31"/>
      <c r="Z155" s="31"/>
      <c r="AA155" s="31"/>
      <c r="AB155" s="31"/>
      <c r="AC155" s="31"/>
      <c r="AD155" s="31"/>
      <c r="AE155" s="31"/>
      <c r="AR155" s="208" t="s">
        <v>180</v>
      </c>
      <c r="AT155" s="208" t="s">
        <v>195</v>
      </c>
      <c r="AU155" s="208" t="s">
        <v>169</v>
      </c>
      <c r="AY155" s="14" t="s">
        <v>162</v>
      </c>
      <c r="BE155" s="209">
        <f>IF(O155="základná",K155,0)</f>
        <v>0</v>
      </c>
      <c r="BF155" s="209">
        <f>IF(O155="znížená",K155,0)</f>
        <v>0</v>
      </c>
      <c r="BG155" s="209">
        <f>IF(O155="zákl. prenesená",K155,0)</f>
        <v>0</v>
      </c>
      <c r="BH155" s="209">
        <f>IF(O155="zníž. prenesená",K155,0)</f>
        <v>0</v>
      </c>
      <c r="BI155" s="209">
        <f>IF(O155="nulová",K155,0)</f>
        <v>0</v>
      </c>
      <c r="BJ155" s="14" t="s">
        <v>169</v>
      </c>
      <c r="BK155" s="209">
        <f>ROUND(P155*H155,2)</f>
        <v>0</v>
      </c>
      <c r="BL155" s="14" t="s">
        <v>168</v>
      </c>
      <c r="BM155" s="208" t="s">
        <v>237</v>
      </c>
    </row>
    <row r="156" spans="1:65" s="2" customFormat="1">
      <c r="A156" s="31"/>
      <c r="B156" s="32"/>
      <c r="C156" s="33"/>
      <c r="D156" s="210" t="s">
        <v>170</v>
      </c>
      <c r="E156" s="33"/>
      <c r="F156" s="211" t="s">
        <v>1311</v>
      </c>
      <c r="G156" s="33"/>
      <c r="H156" s="33"/>
      <c r="I156" s="212"/>
      <c r="J156" s="212"/>
      <c r="K156" s="33"/>
      <c r="L156" s="33"/>
      <c r="M156" s="36"/>
      <c r="N156" s="213"/>
      <c r="O156" s="214"/>
      <c r="P156" s="72"/>
      <c r="Q156" s="72"/>
      <c r="R156" s="72"/>
      <c r="S156" s="72"/>
      <c r="T156" s="72"/>
      <c r="U156" s="72"/>
      <c r="V156" s="72"/>
      <c r="W156" s="72"/>
      <c r="X156" s="73"/>
      <c r="Y156" s="31"/>
      <c r="Z156" s="31"/>
      <c r="AA156" s="31"/>
      <c r="AB156" s="31"/>
      <c r="AC156" s="31"/>
      <c r="AD156" s="31"/>
      <c r="AE156" s="31"/>
      <c r="AT156" s="14" t="s">
        <v>170</v>
      </c>
      <c r="AU156" s="14" t="s">
        <v>169</v>
      </c>
    </row>
    <row r="157" spans="1:65" s="2" customFormat="1" ht="24.2" customHeight="1">
      <c r="A157" s="31"/>
      <c r="B157" s="32"/>
      <c r="C157" s="195" t="s">
        <v>193</v>
      </c>
      <c r="D157" s="195" t="s">
        <v>164</v>
      </c>
      <c r="E157" s="196" t="s">
        <v>1312</v>
      </c>
      <c r="F157" s="197" t="s">
        <v>1313</v>
      </c>
      <c r="G157" s="198" t="s">
        <v>173</v>
      </c>
      <c r="H157" s="199">
        <v>1.83</v>
      </c>
      <c r="I157" s="200"/>
      <c r="J157" s="200"/>
      <c r="K157" s="201">
        <f>ROUND(P157*H157,2)</f>
        <v>0</v>
      </c>
      <c r="L157" s="202"/>
      <c r="M157" s="36"/>
      <c r="N157" s="203" t="s">
        <v>1</v>
      </c>
      <c r="O157" s="204" t="s">
        <v>37</v>
      </c>
      <c r="P157" s="205">
        <f>I157+J157</f>
        <v>0</v>
      </c>
      <c r="Q157" s="205">
        <f>ROUND(I157*H157,2)</f>
        <v>0</v>
      </c>
      <c r="R157" s="205">
        <f>ROUND(J157*H157,2)</f>
        <v>0</v>
      </c>
      <c r="S157" s="72"/>
      <c r="T157" s="206">
        <f>S157*H157</f>
        <v>0</v>
      </c>
      <c r="U157" s="206">
        <v>2.3628499999999999</v>
      </c>
      <c r="V157" s="206">
        <f>U157*H157</f>
        <v>4.3240154999999998</v>
      </c>
      <c r="W157" s="206">
        <v>0</v>
      </c>
      <c r="X157" s="207">
        <f>W157*H157</f>
        <v>0</v>
      </c>
      <c r="Y157" s="31"/>
      <c r="Z157" s="31"/>
      <c r="AA157" s="31"/>
      <c r="AB157" s="31"/>
      <c r="AC157" s="31"/>
      <c r="AD157" s="31"/>
      <c r="AE157" s="31"/>
      <c r="AR157" s="208" t="s">
        <v>168</v>
      </c>
      <c r="AT157" s="208" t="s">
        <v>164</v>
      </c>
      <c r="AU157" s="208" t="s">
        <v>169</v>
      </c>
      <c r="AY157" s="14" t="s">
        <v>162</v>
      </c>
      <c r="BE157" s="209">
        <f>IF(O157="základná",K157,0)</f>
        <v>0</v>
      </c>
      <c r="BF157" s="209">
        <f>IF(O157="znížená",K157,0)</f>
        <v>0</v>
      </c>
      <c r="BG157" s="209">
        <f>IF(O157="zákl. prenesená",K157,0)</f>
        <v>0</v>
      </c>
      <c r="BH157" s="209">
        <f>IF(O157="zníž. prenesená",K157,0)</f>
        <v>0</v>
      </c>
      <c r="BI157" s="209">
        <f>IF(O157="nulová",K157,0)</f>
        <v>0</v>
      </c>
      <c r="BJ157" s="14" t="s">
        <v>169</v>
      </c>
      <c r="BK157" s="209">
        <f>ROUND(P157*H157,2)</f>
        <v>0</v>
      </c>
      <c r="BL157" s="14" t="s">
        <v>168</v>
      </c>
      <c r="BM157" s="208" t="s">
        <v>241</v>
      </c>
    </row>
    <row r="158" spans="1:65" s="2" customFormat="1">
      <c r="A158" s="31"/>
      <c r="B158" s="32"/>
      <c r="C158" s="33"/>
      <c r="D158" s="210" t="s">
        <v>170</v>
      </c>
      <c r="E158" s="33"/>
      <c r="F158" s="211" t="s">
        <v>1313</v>
      </c>
      <c r="G158" s="33"/>
      <c r="H158" s="33"/>
      <c r="I158" s="212"/>
      <c r="J158" s="212"/>
      <c r="K158" s="33"/>
      <c r="L158" s="33"/>
      <c r="M158" s="36"/>
      <c r="N158" s="213"/>
      <c r="O158" s="214"/>
      <c r="P158" s="72"/>
      <c r="Q158" s="72"/>
      <c r="R158" s="72"/>
      <c r="S158" s="72"/>
      <c r="T158" s="72"/>
      <c r="U158" s="72"/>
      <c r="V158" s="72"/>
      <c r="W158" s="72"/>
      <c r="X158" s="73"/>
      <c r="Y158" s="31"/>
      <c r="Z158" s="31"/>
      <c r="AA158" s="31"/>
      <c r="AB158" s="31"/>
      <c r="AC158" s="31"/>
      <c r="AD158" s="31"/>
      <c r="AE158" s="31"/>
      <c r="AT158" s="14" t="s">
        <v>170</v>
      </c>
      <c r="AU158" s="14" t="s">
        <v>169</v>
      </c>
    </row>
    <row r="159" spans="1:65" s="2" customFormat="1" ht="24.2" customHeight="1">
      <c r="A159" s="31"/>
      <c r="B159" s="32"/>
      <c r="C159" s="195" t="s">
        <v>242</v>
      </c>
      <c r="D159" s="195" t="s">
        <v>164</v>
      </c>
      <c r="E159" s="196" t="s">
        <v>1314</v>
      </c>
      <c r="F159" s="197" t="s">
        <v>1315</v>
      </c>
      <c r="G159" s="198" t="s">
        <v>198</v>
      </c>
      <c r="H159" s="199">
        <v>8.1000000000000003E-2</v>
      </c>
      <c r="I159" s="200"/>
      <c r="J159" s="200"/>
      <c r="K159" s="201">
        <f>ROUND(P159*H159,2)</f>
        <v>0</v>
      </c>
      <c r="L159" s="202"/>
      <c r="M159" s="36"/>
      <c r="N159" s="203" t="s">
        <v>1</v>
      </c>
      <c r="O159" s="204" t="s">
        <v>37</v>
      </c>
      <c r="P159" s="205">
        <f>I159+J159</f>
        <v>0</v>
      </c>
      <c r="Q159" s="205">
        <f>ROUND(I159*H159,2)</f>
        <v>0</v>
      </c>
      <c r="R159" s="205">
        <f>ROUND(J159*H159,2)</f>
        <v>0</v>
      </c>
      <c r="S159" s="72"/>
      <c r="T159" s="206">
        <f>S159*H159</f>
        <v>0</v>
      </c>
      <c r="U159" s="206">
        <v>1.00865</v>
      </c>
      <c r="V159" s="206">
        <f>U159*H159</f>
        <v>8.170065E-2</v>
      </c>
      <c r="W159" s="206">
        <v>0</v>
      </c>
      <c r="X159" s="207">
        <f>W159*H159</f>
        <v>0</v>
      </c>
      <c r="Y159" s="31"/>
      <c r="Z159" s="31"/>
      <c r="AA159" s="31"/>
      <c r="AB159" s="31"/>
      <c r="AC159" s="31"/>
      <c r="AD159" s="31"/>
      <c r="AE159" s="31"/>
      <c r="AR159" s="208" t="s">
        <v>168</v>
      </c>
      <c r="AT159" s="208" t="s">
        <v>164</v>
      </c>
      <c r="AU159" s="208" t="s">
        <v>169</v>
      </c>
      <c r="AY159" s="14" t="s">
        <v>162</v>
      </c>
      <c r="BE159" s="209">
        <f>IF(O159="základná",K159,0)</f>
        <v>0</v>
      </c>
      <c r="BF159" s="209">
        <f>IF(O159="znížená",K159,0)</f>
        <v>0</v>
      </c>
      <c r="BG159" s="209">
        <f>IF(O159="zákl. prenesená",K159,0)</f>
        <v>0</v>
      </c>
      <c r="BH159" s="209">
        <f>IF(O159="zníž. prenesená",K159,0)</f>
        <v>0</v>
      </c>
      <c r="BI159" s="209">
        <f>IF(O159="nulová",K159,0)</f>
        <v>0</v>
      </c>
      <c r="BJ159" s="14" t="s">
        <v>169</v>
      </c>
      <c r="BK159" s="209">
        <f>ROUND(P159*H159,2)</f>
        <v>0</v>
      </c>
      <c r="BL159" s="14" t="s">
        <v>168</v>
      </c>
      <c r="BM159" s="208" t="s">
        <v>245</v>
      </c>
    </row>
    <row r="160" spans="1:65" s="2" customFormat="1" ht="19.5">
      <c r="A160" s="31"/>
      <c r="B160" s="32"/>
      <c r="C160" s="33"/>
      <c r="D160" s="210" t="s">
        <v>170</v>
      </c>
      <c r="E160" s="33"/>
      <c r="F160" s="211" t="s">
        <v>1315</v>
      </c>
      <c r="G160" s="33"/>
      <c r="H160" s="33"/>
      <c r="I160" s="212"/>
      <c r="J160" s="212"/>
      <c r="K160" s="33"/>
      <c r="L160" s="33"/>
      <c r="M160" s="36"/>
      <c r="N160" s="213"/>
      <c r="O160" s="214"/>
      <c r="P160" s="72"/>
      <c r="Q160" s="72"/>
      <c r="R160" s="72"/>
      <c r="S160" s="72"/>
      <c r="T160" s="72"/>
      <c r="U160" s="72"/>
      <c r="V160" s="72"/>
      <c r="W160" s="72"/>
      <c r="X160" s="73"/>
      <c r="Y160" s="31"/>
      <c r="Z160" s="31"/>
      <c r="AA160" s="31"/>
      <c r="AB160" s="31"/>
      <c r="AC160" s="31"/>
      <c r="AD160" s="31"/>
      <c r="AE160" s="31"/>
      <c r="AT160" s="14" t="s">
        <v>170</v>
      </c>
      <c r="AU160" s="14" t="s">
        <v>169</v>
      </c>
    </row>
    <row r="161" spans="1:65" s="2" customFormat="1" ht="24.2" customHeight="1">
      <c r="A161" s="31"/>
      <c r="B161" s="32"/>
      <c r="C161" s="195" t="s">
        <v>199</v>
      </c>
      <c r="D161" s="195" t="s">
        <v>164</v>
      </c>
      <c r="E161" s="196" t="s">
        <v>1316</v>
      </c>
      <c r="F161" s="197" t="s">
        <v>1317</v>
      </c>
      <c r="G161" s="198" t="s">
        <v>232</v>
      </c>
      <c r="H161" s="199">
        <v>14</v>
      </c>
      <c r="I161" s="200"/>
      <c r="J161" s="200"/>
      <c r="K161" s="201">
        <f>ROUND(P161*H161,2)</f>
        <v>0</v>
      </c>
      <c r="L161" s="202"/>
      <c r="M161" s="36"/>
      <c r="N161" s="203" t="s">
        <v>1</v>
      </c>
      <c r="O161" s="204" t="s">
        <v>37</v>
      </c>
      <c r="P161" s="205">
        <f>I161+J161</f>
        <v>0</v>
      </c>
      <c r="Q161" s="205">
        <f>ROUND(I161*H161,2)</f>
        <v>0</v>
      </c>
      <c r="R161" s="205">
        <f>ROUND(J161*H161,2)</f>
        <v>0</v>
      </c>
      <c r="S161" s="72"/>
      <c r="T161" s="206">
        <f>S161*H161</f>
        <v>0</v>
      </c>
      <c r="U161" s="206">
        <v>2.0000000000000002E-5</v>
      </c>
      <c r="V161" s="206">
        <f>U161*H161</f>
        <v>2.8000000000000003E-4</v>
      </c>
      <c r="W161" s="206">
        <v>0</v>
      </c>
      <c r="X161" s="207">
        <f>W161*H161</f>
        <v>0</v>
      </c>
      <c r="Y161" s="31"/>
      <c r="Z161" s="31"/>
      <c r="AA161" s="31"/>
      <c r="AB161" s="31"/>
      <c r="AC161" s="31"/>
      <c r="AD161" s="31"/>
      <c r="AE161" s="31"/>
      <c r="AR161" s="208" t="s">
        <v>168</v>
      </c>
      <c r="AT161" s="208" t="s">
        <v>164</v>
      </c>
      <c r="AU161" s="208" t="s">
        <v>169</v>
      </c>
      <c r="AY161" s="14" t="s">
        <v>162</v>
      </c>
      <c r="BE161" s="209">
        <f>IF(O161="základná",K161,0)</f>
        <v>0</v>
      </c>
      <c r="BF161" s="209">
        <f>IF(O161="znížená",K161,0)</f>
        <v>0</v>
      </c>
      <c r="BG161" s="209">
        <f>IF(O161="zákl. prenesená",K161,0)</f>
        <v>0</v>
      </c>
      <c r="BH161" s="209">
        <f>IF(O161="zníž. prenesená",K161,0)</f>
        <v>0</v>
      </c>
      <c r="BI161" s="209">
        <f>IF(O161="nulová",K161,0)</f>
        <v>0</v>
      </c>
      <c r="BJ161" s="14" t="s">
        <v>169</v>
      </c>
      <c r="BK161" s="209">
        <f>ROUND(P161*H161,2)</f>
        <v>0</v>
      </c>
      <c r="BL161" s="14" t="s">
        <v>168</v>
      </c>
      <c r="BM161" s="208" t="s">
        <v>248</v>
      </c>
    </row>
    <row r="162" spans="1:65" s="2" customFormat="1">
      <c r="A162" s="31"/>
      <c r="B162" s="32"/>
      <c r="C162" s="33"/>
      <c r="D162" s="210" t="s">
        <v>170</v>
      </c>
      <c r="E162" s="33"/>
      <c r="F162" s="211" t="s">
        <v>1317</v>
      </c>
      <c r="G162" s="33"/>
      <c r="H162" s="33"/>
      <c r="I162" s="212"/>
      <c r="J162" s="212"/>
      <c r="K162" s="33"/>
      <c r="L162" s="33"/>
      <c r="M162" s="36"/>
      <c r="N162" s="213"/>
      <c r="O162" s="214"/>
      <c r="P162" s="72"/>
      <c r="Q162" s="72"/>
      <c r="R162" s="72"/>
      <c r="S162" s="72"/>
      <c r="T162" s="72"/>
      <c r="U162" s="72"/>
      <c r="V162" s="72"/>
      <c r="W162" s="72"/>
      <c r="X162" s="73"/>
      <c r="Y162" s="31"/>
      <c r="Z162" s="31"/>
      <c r="AA162" s="31"/>
      <c r="AB162" s="31"/>
      <c r="AC162" s="31"/>
      <c r="AD162" s="31"/>
      <c r="AE162" s="31"/>
      <c r="AT162" s="14" t="s">
        <v>170</v>
      </c>
      <c r="AU162" s="14" t="s">
        <v>169</v>
      </c>
    </row>
    <row r="163" spans="1:65" s="2" customFormat="1" ht="24.2" customHeight="1">
      <c r="A163" s="31"/>
      <c r="B163" s="32"/>
      <c r="C163" s="195" t="s">
        <v>250</v>
      </c>
      <c r="D163" s="195" t="s">
        <v>164</v>
      </c>
      <c r="E163" s="196" t="s">
        <v>1318</v>
      </c>
      <c r="F163" s="197" t="s">
        <v>1319</v>
      </c>
      <c r="G163" s="198" t="s">
        <v>232</v>
      </c>
      <c r="H163" s="199">
        <v>14</v>
      </c>
      <c r="I163" s="200"/>
      <c r="J163" s="200"/>
      <c r="K163" s="201">
        <f>ROUND(P163*H163,2)</f>
        <v>0</v>
      </c>
      <c r="L163" s="202"/>
      <c r="M163" s="36"/>
      <c r="N163" s="203" t="s">
        <v>1</v>
      </c>
      <c r="O163" s="204" t="s">
        <v>37</v>
      </c>
      <c r="P163" s="205">
        <f>I163+J163</f>
        <v>0</v>
      </c>
      <c r="Q163" s="205">
        <f>ROUND(I163*H163,2)</f>
        <v>0</v>
      </c>
      <c r="R163" s="205">
        <f>ROUND(J163*H163,2)</f>
        <v>0</v>
      </c>
      <c r="S163" s="72"/>
      <c r="T163" s="206">
        <f>S163*H163</f>
        <v>0</v>
      </c>
      <c r="U163" s="206">
        <v>8.0000000000000007E-5</v>
      </c>
      <c r="V163" s="206">
        <f>U163*H163</f>
        <v>1.1200000000000001E-3</v>
      </c>
      <c r="W163" s="206">
        <v>0</v>
      </c>
      <c r="X163" s="207">
        <f>W163*H163</f>
        <v>0</v>
      </c>
      <c r="Y163" s="31"/>
      <c r="Z163" s="31"/>
      <c r="AA163" s="31"/>
      <c r="AB163" s="31"/>
      <c r="AC163" s="31"/>
      <c r="AD163" s="31"/>
      <c r="AE163" s="31"/>
      <c r="AR163" s="208" t="s">
        <v>168</v>
      </c>
      <c r="AT163" s="208" t="s">
        <v>164</v>
      </c>
      <c r="AU163" s="208" t="s">
        <v>169</v>
      </c>
      <c r="AY163" s="14" t="s">
        <v>162</v>
      </c>
      <c r="BE163" s="209">
        <f>IF(O163="základná",K163,0)</f>
        <v>0</v>
      </c>
      <c r="BF163" s="209">
        <f>IF(O163="znížená",K163,0)</f>
        <v>0</v>
      </c>
      <c r="BG163" s="209">
        <f>IF(O163="zákl. prenesená",K163,0)</f>
        <v>0</v>
      </c>
      <c r="BH163" s="209">
        <f>IF(O163="zníž. prenesená",K163,0)</f>
        <v>0</v>
      </c>
      <c r="BI163" s="209">
        <f>IF(O163="nulová",K163,0)</f>
        <v>0</v>
      </c>
      <c r="BJ163" s="14" t="s">
        <v>169</v>
      </c>
      <c r="BK163" s="209">
        <f>ROUND(P163*H163,2)</f>
        <v>0</v>
      </c>
      <c r="BL163" s="14" t="s">
        <v>168</v>
      </c>
      <c r="BM163" s="208" t="s">
        <v>253</v>
      </c>
    </row>
    <row r="164" spans="1:65" s="2" customFormat="1" ht="19.5">
      <c r="A164" s="31"/>
      <c r="B164" s="32"/>
      <c r="C164" s="33"/>
      <c r="D164" s="210" t="s">
        <v>170</v>
      </c>
      <c r="E164" s="33"/>
      <c r="F164" s="211" t="s">
        <v>1319</v>
      </c>
      <c r="G164" s="33"/>
      <c r="H164" s="33"/>
      <c r="I164" s="212"/>
      <c r="J164" s="212"/>
      <c r="K164" s="33"/>
      <c r="L164" s="33"/>
      <c r="M164" s="36"/>
      <c r="N164" s="213"/>
      <c r="O164" s="214"/>
      <c r="P164" s="72"/>
      <c r="Q164" s="72"/>
      <c r="R164" s="72"/>
      <c r="S164" s="72"/>
      <c r="T164" s="72"/>
      <c r="U164" s="72"/>
      <c r="V164" s="72"/>
      <c r="W164" s="72"/>
      <c r="X164" s="73"/>
      <c r="Y164" s="31"/>
      <c r="Z164" s="31"/>
      <c r="AA164" s="31"/>
      <c r="AB164" s="31"/>
      <c r="AC164" s="31"/>
      <c r="AD164" s="31"/>
      <c r="AE164" s="31"/>
      <c r="AT164" s="14" t="s">
        <v>170</v>
      </c>
      <c r="AU164" s="14" t="s">
        <v>169</v>
      </c>
    </row>
    <row r="165" spans="1:65" s="2" customFormat="1" ht="24.2" customHeight="1">
      <c r="A165" s="31"/>
      <c r="B165" s="32"/>
      <c r="C165" s="195" t="s">
        <v>8</v>
      </c>
      <c r="D165" s="195" t="s">
        <v>164</v>
      </c>
      <c r="E165" s="196" t="s">
        <v>1320</v>
      </c>
      <c r="F165" s="197" t="s">
        <v>1321</v>
      </c>
      <c r="G165" s="198" t="s">
        <v>240</v>
      </c>
      <c r="H165" s="199">
        <v>20</v>
      </c>
      <c r="I165" s="200"/>
      <c r="J165" s="200"/>
      <c r="K165" s="201">
        <f>ROUND(P165*H165,2)</f>
        <v>0</v>
      </c>
      <c r="L165" s="202"/>
      <c r="M165" s="36"/>
      <c r="N165" s="203" t="s">
        <v>1</v>
      </c>
      <c r="O165" s="204" t="s">
        <v>37</v>
      </c>
      <c r="P165" s="205">
        <f>I165+J165</f>
        <v>0</v>
      </c>
      <c r="Q165" s="205">
        <f>ROUND(I165*H165,2)</f>
        <v>0</v>
      </c>
      <c r="R165" s="205">
        <f>ROUND(J165*H165,2)</f>
        <v>0</v>
      </c>
      <c r="S165" s="72"/>
      <c r="T165" s="206">
        <f>S165*H165</f>
        <v>0</v>
      </c>
      <c r="U165" s="206">
        <v>7.9750000000000001E-2</v>
      </c>
      <c r="V165" s="206">
        <f>U165*H165</f>
        <v>1.595</v>
      </c>
      <c r="W165" s="206">
        <v>0</v>
      </c>
      <c r="X165" s="207">
        <f>W165*H165</f>
        <v>0</v>
      </c>
      <c r="Y165" s="31"/>
      <c r="Z165" s="31"/>
      <c r="AA165" s="31"/>
      <c r="AB165" s="31"/>
      <c r="AC165" s="31"/>
      <c r="AD165" s="31"/>
      <c r="AE165" s="31"/>
      <c r="AR165" s="208" t="s">
        <v>168</v>
      </c>
      <c r="AT165" s="208" t="s">
        <v>164</v>
      </c>
      <c r="AU165" s="208" t="s">
        <v>169</v>
      </c>
      <c r="AY165" s="14" t="s">
        <v>162</v>
      </c>
      <c r="BE165" s="209">
        <f>IF(O165="základná",K165,0)</f>
        <v>0</v>
      </c>
      <c r="BF165" s="209">
        <f>IF(O165="znížená",K165,0)</f>
        <v>0</v>
      </c>
      <c r="BG165" s="209">
        <f>IF(O165="zákl. prenesená",K165,0)</f>
        <v>0</v>
      </c>
      <c r="BH165" s="209">
        <f>IF(O165="zníž. prenesená",K165,0)</f>
        <v>0</v>
      </c>
      <c r="BI165" s="209">
        <f>IF(O165="nulová",K165,0)</f>
        <v>0</v>
      </c>
      <c r="BJ165" s="14" t="s">
        <v>169</v>
      </c>
      <c r="BK165" s="209">
        <f>ROUND(P165*H165,2)</f>
        <v>0</v>
      </c>
      <c r="BL165" s="14" t="s">
        <v>168</v>
      </c>
      <c r="BM165" s="208" t="s">
        <v>256</v>
      </c>
    </row>
    <row r="166" spans="1:65" s="2" customFormat="1">
      <c r="A166" s="31"/>
      <c r="B166" s="32"/>
      <c r="C166" s="33"/>
      <c r="D166" s="210" t="s">
        <v>170</v>
      </c>
      <c r="E166" s="33"/>
      <c r="F166" s="211" t="s">
        <v>1321</v>
      </c>
      <c r="G166" s="33"/>
      <c r="H166" s="33"/>
      <c r="I166" s="212"/>
      <c r="J166" s="212"/>
      <c r="K166" s="33"/>
      <c r="L166" s="33"/>
      <c r="M166" s="36"/>
      <c r="N166" s="213"/>
      <c r="O166" s="214"/>
      <c r="P166" s="72"/>
      <c r="Q166" s="72"/>
      <c r="R166" s="72"/>
      <c r="S166" s="72"/>
      <c r="T166" s="72"/>
      <c r="U166" s="72"/>
      <c r="V166" s="72"/>
      <c r="W166" s="72"/>
      <c r="X166" s="73"/>
      <c r="Y166" s="31"/>
      <c r="Z166" s="31"/>
      <c r="AA166" s="31"/>
      <c r="AB166" s="31"/>
      <c r="AC166" s="31"/>
      <c r="AD166" s="31"/>
      <c r="AE166" s="31"/>
      <c r="AT166" s="14" t="s">
        <v>170</v>
      </c>
      <c r="AU166" s="14" t="s">
        <v>169</v>
      </c>
    </row>
    <row r="167" spans="1:65" s="2" customFormat="1" ht="16.5" customHeight="1">
      <c r="A167" s="31"/>
      <c r="B167" s="32"/>
      <c r="C167" s="215" t="s">
        <v>257</v>
      </c>
      <c r="D167" s="215" t="s">
        <v>195</v>
      </c>
      <c r="E167" s="216" t="s">
        <v>1322</v>
      </c>
      <c r="F167" s="217" t="s">
        <v>1323</v>
      </c>
      <c r="G167" s="218" t="s">
        <v>240</v>
      </c>
      <c r="H167" s="219">
        <v>20</v>
      </c>
      <c r="I167" s="220"/>
      <c r="J167" s="221"/>
      <c r="K167" s="222">
        <f>ROUND(P167*H167,2)</f>
        <v>0</v>
      </c>
      <c r="L167" s="221"/>
      <c r="M167" s="223"/>
      <c r="N167" s="224" t="s">
        <v>1</v>
      </c>
      <c r="O167" s="204" t="s">
        <v>37</v>
      </c>
      <c r="P167" s="205">
        <f>I167+J167</f>
        <v>0</v>
      </c>
      <c r="Q167" s="205">
        <f>ROUND(I167*H167,2)</f>
        <v>0</v>
      </c>
      <c r="R167" s="205">
        <f>ROUND(J167*H167,2)</f>
        <v>0</v>
      </c>
      <c r="S167" s="72"/>
      <c r="T167" s="206">
        <f>S167*H167</f>
        <v>0</v>
      </c>
      <c r="U167" s="206">
        <v>6.8000000000000005E-2</v>
      </c>
      <c r="V167" s="206">
        <f>U167*H167</f>
        <v>1.36</v>
      </c>
      <c r="W167" s="206">
        <v>0</v>
      </c>
      <c r="X167" s="207">
        <f>W167*H167</f>
        <v>0</v>
      </c>
      <c r="Y167" s="31"/>
      <c r="Z167" s="31"/>
      <c r="AA167" s="31"/>
      <c r="AB167" s="31"/>
      <c r="AC167" s="31"/>
      <c r="AD167" s="31"/>
      <c r="AE167" s="31"/>
      <c r="AR167" s="208" t="s">
        <v>180</v>
      </c>
      <c r="AT167" s="208" t="s">
        <v>195</v>
      </c>
      <c r="AU167" s="208" t="s">
        <v>169</v>
      </c>
      <c r="AY167" s="14" t="s">
        <v>162</v>
      </c>
      <c r="BE167" s="209">
        <f>IF(O167="základná",K167,0)</f>
        <v>0</v>
      </c>
      <c r="BF167" s="209">
        <f>IF(O167="znížená",K167,0)</f>
        <v>0</v>
      </c>
      <c r="BG167" s="209">
        <f>IF(O167="zákl. prenesená",K167,0)</f>
        <v>0</v>
      </c>
      <c r="BH167" s="209">
        <f>IF(O167="zníž. prenesená",K167,0)</f>
        <v>0</v>
      </c>
      <c r="BI167" s="209">
        <f>IF(O167="nulová",K167,0)</f>
        <v>0</v>
      </c>
      <c r="BJ167" s="14" t="s">
        <v>169</v>
      </c>
      <c r="BK167" s="209">
        <f>ROUND(P167*H167,2)</f>
        <v>0</v>
      </c>
      <c r="BL167" s="14" t="s">
        <v>168</v>
      </c>
      <c r="BM167" s="208" t="s">
        <v>260</v>
      </c>
    </row>
    <row r="168" spans="1:65" s="2" customFormat="1">
      <c r="A168" s="31"/>
      <c r="B168" s="32"/>
      <c r="C168" s="33"/>
      <c r="D168" s="210" t="s">
        <v>170</v>
      </c>
      <c r="E168" s="33"/>
      <c r="F168" s="211" t="s">
        <v>1323</v>
      </c>
      <c r="G168" s="33"/>
      <c r="H168" s="33"/>
      <c r="I168" s="212"/>
      <c r="J168" s="212"/>
      <c r="K168" s="33"/>
      <c r="L168" s="33"/>
      <c r="M168" s="36"/>
      <c r="N168" s="213"/>
      <c r="O168" s="214"/>
      <c r="P168" s="72"/>
      <c r="Q168" s="72"/>
      <c r="R168" s="72"/>
      <c r="S168" s="72"/>
      <c r="T168" s="72"/>
      <c r="U168" s="72"/>
      <c r="V168" s="72"/>
      <c r="W168" s="72"/>
      <c r="X168" s="73"/>
      <c r="Y168" s="31"/>
      <c r="Z168" s="31"/>
      <c r="AA168" s="31"/>
      <c r="AB168" s="31"/>
      <c r="AC168" s="31"/>
      <c r="AD168" s="31"/>
      <c r="AE168" s="31"/>
      <c r="AT168" s="14" t="s">
        <v>170</v>
      </c>
      <c r="AU168" s="14" t="s">
        <v>169</v>
      </c>
    </row>
    <row r="169" spans="1:65" s="2" customFormat="1" ht="16.5" customHeight="1">
      <c r="A169" s="31"/>
      <c r="B169" s="32"/>
      <c r="C169" s="195" t="s">
        <v>206</v>
      </c>
      <c r="D169" s="195" t="s">
        <v>164</v>
      </c>
      <c r="E169" s="196" t="s">
        <v>1324</v>
      </c>
      <c r="F169" s="197" t="s">
        <v>1325</v>
      </c>
      <c r="G169" s="198" t="s">
        <v>198</v>
      </c>
      <c r="H169" s="199">
        <v>16.521999999999998</v>
      </c>
      <c r="I169" s="200"/>
      <c r="J169" s="200"/>
      <c r="K169" s="201">
        <f>ROUND(P169*H169,2)</f>
        <v>0</v>
      </c>
      <c r="L169" s="202"/>
      <c r="M169" s="36"/>
      <c r="N169" s="203" t="s">
        <v>1</v>
      </c>
      <c r="O169" s="204" t="s">
        <v>37</v>
      </c>
      <c r="P169" s="205">
        <f>I169+J169</f>
        <v>0</v>
      </c>
      <c r="Q169" s="205">
        <f>ROUND(I169*H169,2)</f>
        <v>0</v>
      </c>
      <c r="R169" s="205">
        <f>ROUND(J169*H169,2)</f>
        <v>0</v>
      </c>
      <c r="S169" s="72"/>
      <c r="T169" s="206">
        <f>S169*H169</f>
        <v>0</v>
      </c>
      <c r="U169" s="206">
        <v>0</v>
      </c>
      <c r="V169" s="206">
        <f>U169*H169</f>
        <v>0</v>
      </c>
      <c r="W169" s="206">
        <v>0</v>
      </c>
      <c r="X169" s="207">
        <f>W169*H169</f>
        <v>0</v>
      </c>
      <c r="Y169" s="31"/>
      <c r="Z169" s="31"/>
      <c r="AA169" s="31"/>
      <c r="AB169" s="31"/>
      <c r="AC169" s="31"/>
      <c r="AD169" s="31"/>
      <c r="AE169" s="31"/>
      <c r="AR169" s="208" t="s">
        <v>168</v>
      </c>
      <c r="AT169" s="208" t="s">
        <v>164</v>
      </c>
      <c r="AU169" s="208" t="s">
        <v>169</v>
      </c>
      <c r="AY169" s="14" t="s">
        <v>162</v>
      </c>
      <c r="BE169" s="209">
        <f>IF(O169="základná",K169,0)</f>
        <v>0</v>
      </c>
      <c r="BF169" s="209">
        <f>IF(O169="znížená",K169,0)</f>
        <v>0</v>
      </c>
      <c r="BG169" s="209">
        <f>IF(O169="zákl. prenesená",K169,0)</f>
        <v>0</v>
      </c>
      <c r="BH169" s="209">
        <f>IF(O169="zníž. prenesená",K169,0)</f>
        <v>0</v>
      </c>
      <c r="BI169" s="209">
        <f>IF(O169="nulová",K169,0)</f>
        <v>0</v>
      </c>
      <c r="BJ169" s="14" t="s">
        <v>169</v>
      </c>
      <c r="BK169" s="209">
        <f>ROUND(P169*H169,2)</f>
        <v>0</v>
      </c>
      <c r="BL169" s="14" t="s">
        <v>168</v>
      </c>
      <c r="BM169" s="208" t="s">
        <v>263</v>
      </c>
    </row>
    <row r="170" spans="1:65" s="2" customFormat="1">
      <c r="A170" s="31"/>
      <c r="B170" s="32"/>
      <c r="C170" s="33"/>
      <c r="D170" s="210" t="s">
        <v>170</v>
      </c>
      <c r="E170" s="33"/>
      <c r="F170" s="211" t="s">
        <v>1325</v>
      </c>
      <c r="G170" s="33"/>
      <c r="H170" s="33"/>
      <c r="I170" s="212"/>
      <c r="J170" s="212"/>
      <c r="K170" s="33"/>
      <c r="L170" s="33"/>
      <c r="M170" s="36"/>
      <c r="N170" s="213"/>
      <c r="O170" s="214"/>
      <c r="P170" s="72"/>
      <c r="Q170" s="72"/>
      <c r="R170" s="72"/>
      <c r="S170" s="72"/>
      <c r="T170" s="72"/>
      <c r="U170" s="72"/>
      <c r="V170" s="72"/>
      <c r="W170" s="72"/>
      <c r="X170" s="73"/>
      <c r="Y170" s="31"/>
      <c r="Z170" s="31"/>
      <c r="AA170" s="31"/>
      <c r="AB170" s="31"/>
      <c r="AC170" s="31"/>
      <c r="AD170" s="31"/>
      <c r="AE170" s="31"/>
      <c r="AT170" s="14" t="s">
        <v>170</v>
      </c>
      <c r="AU170" s="14" t="s">
        <v>169</v>
      </c>
    </row>
    <row r="171" spans="1:65" s="2" customFormat="1" ht="16.5" customHeight="1">
      <c r="A171" s="31"/>
      <c r="B171" s="32"/>
      <c r="C171" s="195" t="s">
        <v>264</v>
      </c>
      <c r="D171" s="195" t="s">
        <v>164</v>
      </c>
      <c r="E171" s="196" t="s">
        <v>1326</v>
      </c>
      <c r="F171" s="197" t="s">
        <v>1327</v>
      </c>
      <c r="G171" s="198" t="s">
        <v>198</v>
      </c>
      <c r="H171" s="199">
        <v>16.521999999999998</v>
      </c>
      <c r="I171" s="200"/>
      <c r="J171" s="200"/>
      <c r="K171" s="201">
        <f>ROUND(P171*H171,2)</f>
        <v>0</v>
      </c>
      <c r="L171" s="202"/>
      <c r="M171" s="36"/>
      <c r="N171" s="203" t="s">
        <v>1</v>
      </c>
      <c r="O171" s="204" t="s">
        <v>37</v>
      </c>
      <c r="P171" s="205">
        <f>I171+J171</f>
        <v>0</v>
      </c>
      <c r="Q171" s="205">
        <f>ROUND(I171*H171,2)</f>
        <v>0</v>
      </c>
      <c r="R171" s="205">
        <f>ROUND(J171*H171,2)</f>
        <v>0</v>
      </c>
      <c r="S171" s="72"/>
      <c r="T171" s="206">
        <f>S171*H171</f>
        <v>0</v>
      </c>
      <c r="U171" s="206">
        <v>0</v>
      </c>
      <c r="V171" s="206">
        <f>U171*H171</f>
        <v>0</v>
      </c>
      <c r="W171" s="206">
        <v>0</v>
      </c>
      <c r="X171" s="207">
        <f>W171*H171</f>
        <v>0</v>
      </c>
      <c r="Y171" s="31"/>
      <c r="Z171" s="31"/>
      <c r="AA171" s="31"/>
      <c r="AB171" s="31"/>
      <c r="AC171" s="31"/>
      <c r="AD171" s="31"/>
      <c r="AE171" s="31"/>
      <c r="AR171" s="208" t="s">
        <v>168</v>
      </c>
      <c r="AT171" s="208" t="s">
        <v>164</v>
      </c>
      <c r="AU171" s="208" t="s">
        <v>169</v>
      </c>
      <c r="AY171" s="14" t="s">
        <v>162</v>
      </c>
      <c r="BE171" s="209">
        <f>IF(O171="základná",K171,0)</f>
        <v>0</v>
      </c>
      <c r="BF171" s="209">
        <f>IF(O171="znížená",K171,0)</f>
        <v>0</v>
      </c>
      <c r="BG171" s="209">
        <f>IF(O171="zákl. prenesená",K171,0)</f>
        <v>0</v>
      </c>
      <c r="BH171" s="209">
        <f>IF(O171="zníž. prenesená",K171,0)</f>
        <v>0</v>
      </c>
      <c r="BI171" s="209">
        <f>IF(O171="nulová",K171,0)</f>
        <v>0</v>
      </c>
      <c r="BJ171" s="14" t="s">
        <v>169</v>
      </c>
      <c r="BK171" s="209">
        <f>ROUND(P171*H171,2)</f>
        <v>0</v>
      </c>
      <c r="BL171" s="14" t="s">
        <v>168</v>
      </c>
      <c r="BM171" s="208" t="s">
        <v>267</v>
      </c>
    </row>
    <row r="172" spans="1:65" s="2" customFormat="1">
      <c r="A172" s="31"/>
      <c r="B172" s="32"/>
      <c r="C172" s="33"/>
      <c r="D172" s="210" t="s">
        <v>170</v>
      </c>
      <c r="E172" s="33"/>
      <c r="F172" s="211" t="s">
        <v>1327</v>
      </c>
      <c r="G172" s="33"/>
      <c r="H172" s="33"/>
      <c r="I172" s="212"/>
      <c r="J172" s="212"/>
      <c r="K172" s="33"/>
      <c r="L172" s="33"/>
      <c r="M172" s="36"/>
      <c r="N172" s="213"/>
      <c r="O172" s="214"/>
      <c r="P172" s="72"/>
      <c r="Q172" s="72"/>
      <c r="R172" s="72"/>
      <c r="S172" s="72"/>
      <c r="T172" s="72"/>
      <c r="U172" s="72"/>
      <c r="V172" s="72"/>
      <c r="W172" s="72"/>
      <c r="X172" s="73"/>
      <c r="Y172" s="31"/>
      <c r="Z172" s="31"/>
      <c r="AA172" s="31"/>
      <c r="AB172" s="31"/>
      <c r="AC172" s="31"/>
      <c r="AD172" s="31"/>
      <c r="AE172" s="31"/>
      <c r="AT172" s="14" t="s">
        <v>170</v>
      </c>
      <c r="AU172" s="14" t="s">
        <v>169</v>
      </c>
    </row>
    <row r="173" spans="1:65" s="2" customFormat="1" ht="16.5" customHeight="1">
      <c r="A173" s="31"/>
      <c r="B173" s="32"/>
      <c r="C173" s="195" t="s">
        <v>209</v>
      </c>
      <c r="D173" s="195" t="s">
        <v>164</v>
      </c>
      <c r="E173" s="196" t="s">
        <v>1328</v>
      </c>
      <c r="F173" s="197" t="s">
        <v>1329</v>
      </c>
      <c r="G173" s="198" t="s">
        <v>198</v>
      </c>
      <c r="H173" s="199">
        <v>330.44</v>
      </c>
      <c r="I173" s="200"/>
      <c r="J173" s="200"/>
      <c r="K173" s="201">
        <f>ROUND(P173*H173,2)</f>
        <v>0</v>
      </c>
      <c r="L173" s="202"/>
      <c r="M173" s="36"/>
      <c r="N173" s="203" t="s">
        <v>1</v>
      </c>
      <c r="O173" s="204" t="s">
        <v>37</v>
      </c>
      <c r="P173" s="205">
        <f>I173+J173</f>
        <v>0</v>
      </c>
      <c r="Q173" s="205">
        <f>ROUND(I173*H173,2)</f>
        <v>0</v>
      </c>
      <c r="R173" s="205">
        <f>ROUND(J173*H173,2)</f>
        <v>0</v>
      </c>
      <c r="S173" s="72"/>
      <c r="T173" s="206">
        <f>S173*H173</f>
        <v>0</v>
      </c>
      <c r="U173" s="206">
        <v>0</v>
      </c>
      <c r="V173" s="206">
        <f>U173*H173</f>
        <v>0</v>
      </c>
      <c r="W173" s="206">
        <v>0</v>
      </c>
      <c r="X173" s="207">
        <f>W173*H173</f>
        <v>0</v>
      </c>
      <c r="Y173" s="31"/>
      <c r="Z173" s="31"/>
      <c r="AA173" s="31"/>
      <c r="AB173" s="31"/>
      <c r="AC173" s="31"/>
      <c r="AD173" s="31"/>
      <c r="AE173" s="31"/>
      <c r="AR173" s="208" t="s">
        <v>168</v>
      </c>
      <c r="AT173" s="208" t="s">
        <v>164</v>
      </c>
      <c r="AU173" s="208" t="s">
        <v>169</v>
      </c>
      <c r="AY173" s="14" t="s">
        <v>162</v>
      </c>
      <c r="BE173" s="209">
        <f>IF(O173="základná",K173,0)</f>
        <v>0</v>
      </c>
      <c r="BF173" s="209">
        <f>IF(O173="znížená",K173,0)</f>
        <v>0</v>
      </c>
      <c r="BG173" s="209">
        <f>IF(O173="zákl. prenesená",K173,0)</f>
        <v>0</v>
      </c>
      <c r="BH173" s="209">
        <f>IF(O173="zníž. prenesená",K173,0)</f>
        <v>0</v>
      </c>
      <c r="BI173" s="209">
        <f>IF(O173="nulová",K173,0)</f>
        <v>0</v>
      </c>
      <c r="BJ173" s="14" t="s">
        <v>169</v>
      </c>
      <c r="BK173" s="209">
        <f>ROUND(P173*H173,2)</f>
        <v>0</v>
      </c>
      <c r="BL173" s="14" t="s">
        <v>168</v>
      </c>
      <c r="BM173" s="208" t="s">
        <v>270</v>
      </c>
    </row>
    <row r="174" spans="1:65" s="2" customFormat="1">
      <c r="A174" s="31"/>
      <c r="B174" s="32"/>
      <c r="C174" s="33"/>
      <c r="D174" s="210" t="s">
        <v>170</v>
      </c>
      <c r="E174" s="33"/>
      <c r="F174" s="211" t="s">
        <v>1329</v>
      </c>
      <c r="G174" s="33"/>
      <c r="H174" s="33"/>
      <c r="I174" s="212"/>
      <c r="J174" s="212"/>
      <c r="K174" s="33"/>
      <c r="L174" s="33"/>
      <c r="M174" s="36"/>
      <c r="N174" s="213"/>
      <c r="O174" s="214"/>
      <c r="P174" s="72"/>
      <c r="Q174" s="72"/>
      <c r="R174" s="72"/>
      <c r="S174" s="72"/>
      <c r="T174" s="72"/>
      <c r="U174" s="72"/>
      <c r="V174" s="72"/>
      <c r="W174" s="72"/>
      <c r="X174" s="73"/>
      <c r="Y174" s="31"/>
      <c r="Z174" s="31"/>
      <c r="AA174" s="31"/>
      <c r="AB174" s="31"/>
      <c r="AC174" s="31"/>
      <c r="AD174" s="31"/>
      <c r="AE174" s="31"/>
      <c r="AT174" s="14" t="s">
        <v>170</v>
      </c>
      <c r="AU174" s="14" t="s">
        <v>169</v>
      </c>
    </row>
    <row r="175" spans="1:65" s="2" customFormat="1" ht="16.5" customHeight="1">
      <c r="A175" s="31"/>
      <c r="B175" s="32"/>
      <c r="C175" s="195" t="s">
        <v>271</v>
      </c>
      <c r="D175" s="195" t="s">
        <v>164</v>
      </c>
      <c r="E175" s="196" t="s">
        <v>639</v>
      </c>
      <c r="F175" s="197" t="s">
        <v>1330</v>
      </c>
      <c r="G175" s="198" t="s">
        <v>198</v>
      </c>
      <c r="H175" s="199">
        <v>16.521999999999998</v>
      </c>
      <c r="I175" s="200"/>
      <c r="J175" s="200"/>
      <c r="K175" s="201">
        <f>ROUND(P175*H175,2)</f>
        <v>0</v>
      </c>
      <c r="L175" s="202"/>
      <c r="M175" s="36"/>
      <c r="N175" s="203" t="s">
        <v>1</v>
      </c>
      <c r="O175" s="204" t="s">
        <v>37</v>
      </c>
      <c r="P175" s="205">
        <f>I175+J175</f>
        <v>0</v>
      </c>
      <c r="Q175" s="205">
        <f>ROUND(I175*H175,2)</f>
        <v>0</v>
      </c>
      <c r="R175" s="205">
        <f>ROUND(J175*H175,2)</f>
        <v>0</v>
      </c>
      <c r="S175" s="72"/>
      <c r="T175" s="206">
        <f>S175*H175</f>
        <v>0</v>
      </c>
      <c r="U175" s="206">
        <v>0</v>
      </c>
      <c r="V175" s="206">
        <f>U175*H175</f>
        <v>0</v>
      </c>
      <c r="W175" s="206">
        <v>0</v>
      </c>
      <c r="X175" s="207">
        <f>W175*H175</f>
        <v>0</v>
      </c>
      <c r="Y175" s="31"/>
      <c r="Z175" s="31"/>
      <c r="AA175" s="31"/>
      <c r="AB175" s="31"/>
      <c r="AC175" s="31"/>
      <c r="AD175" s="31"/>
      <c r="AE175" s="31"/>
      <c r="AR175" s="208" t="s">
        <v>168</v>
      </c>
      <c r="AT175" s="208" t="s">
        <v>164</v>
      </c>
      <c r="AU175" s="208" t="s">
        <v>169</v>
      </c>
      <c r="AY175" s="14" t="s">
        <v>162</v>
      </c>
      <c r="BE175" s="209">
        <f>IF(O175="základná",K175,0)</f>
        <v>0</v>
      </c>
      <c r="BF175" s="209">
        <f>IF(O175="znížená",K175,0)</f>
        <v>0</v>
      </c>
      <c r="BG175" s="209">
        <f>IF(O175="zákl. prenesená",K175,0)</f>
        <v>0</v>
      </c>
      <c r="BH175" s="209">
        <f>IF(O175="zníž. prenesená",K175,0)</f>
        <v>0</v>
      </c>
      <c r="BI175" s="209">
        <f>IF(O175="nulová",K175,0)</f>
        <v>0</v>
      </c>
      <c r="BJ175" s="14" t="s">
        <v>169</v>
      </c>
      <c r="BK175" s="209">
        <f>ROUND(P175*H175,2)</f>
        <v>0</v>
      </c>
      <c r="BL175" s="14" t="s">
        <v>168</v>
      </c>
      <c r="BM175" s="208" t="s">
        <v>274</v>
      </c>
    </row>
    <row r="176" spans="1:65" s="2" customFormat="1">
      <c r="A176" s="31"/>
      <c r="B176" s="32"/>
      <c r="C176" s="33"/>
      <c r="D176" s="210" t="s">
        <v>170</v>
      </c>
      <c r="E176" s="33"/>
      <c r="F176" s="211" t="s">
        <v>1330</v>
      </c>
      <c r="G176" s="33"/>
      <c r="H176" s="33"/>
      <c r="I176" s="212"/>
      <c r="J176" s="212"/>
      <c r="K176" s="33"/>
      <c r="L176" s="33"/>
      <c r="M176" s="36"/>
      <c r="N176" s="213"/>
      <c r="O176" s="214"/>
      <c r="P176" s="72"/>
      <c r="Q176" s="72"/>
      <c r="R176" s="72"/>
      <c r="S176" s="72"/>
      <c r="T176" s="72"/>
      <c r="U176" s="72"/>
      <c r="V176" s="72"/>
      <c r="W176" s="72"/>
      <c r="X176" s="73"/>
      <c r="Y176" s="31"/>
      <c r="Z176" s="31"/>
      <c r="AA176" s="31"/>
      <c r="AB176" s="31"/>
      <c r="AC176" s="31"/>
      <c r="AD176" s="31"/>
      <c r="AE176" s="31"/>
      <c r="AT176" s="14" t="s">
        <v>170</v>
      </c>
      <c r="AU176" s="14" t="s">
        <v>169</v>
      </c>
    </row>
    <row r="177" spans="1:65" s="2" customFormat="1" ht="24.2" customHeight="1">
      <c r="A177" s="31"/>
      <c r="B177" s="32"/>
      <c r="C177" s="195" t="s">
        <v>213</v>
      </c>
      <c r="D177" s="195" t="s">
        <v>164</v>
      </c>
      <c r="E177" s="196" t="s">
        <v>1331</v>
      </c>
      <c r="F177" s="197" t="s">
        <v>1332</v>
      </c>
      <c r="G177" s="198" t="s">
        <v>198</v>
      </c>
      <c r="H177" s="199">
        <v>1.3720000000000001</v>
      </c>
      <c r="I177" s="200"/>
      <c r="J177" s="200"/>
      <c r="K177" s="201">
        <f>ROUND(P177*H177,2)</f>
        <v>0</v>
      </c>
      <c r="L177" s="202"/>
      <c r="M177" s="36"/>
      <c r="N177" s="203" t="s">
        <v>1</v>
      </c>
      <c r="O177" s="204" t="s">
        <v>37</v>
      </c>
      <c r="P177" s="205">
        <f>I177+J177</f>
        <v>0</v>
      </c>
      <c r="Q177" s="205">
        <f>ROUND(I177*H177,2)</f>
        <v>0</v>
      </c>
      <c r="R177" s="205">
        <f>ROUND(J177*H177,2)</f>
        <v>0</v>
      </c>
      <c r="S177" s="72"/>
      <c r="T177" s="206">
        <f>S177*H177</f>
        <v>0</v>
      </c>
      <c r="U177" s="206">
        <v>0</v>
      </c>
      <c r="V177" s="206">
        <f>U177*H177</f>
        <v>0</v>
      </c>
      <c r="W177" s="206">
        <v>0</v>
      </c>
      <c r="X177" s="207">
        <f>W177*H177</f>
        <v>0</v>
      </c>
      <c r="Y177" s="31"/>
      <c r="Z177" s="31"/>
      <c r="AA177" s="31"/>
      <c r="AB177" s="31"/>
      <c r="AC177" s="31"/>
      <c r="AD177" s="31"/>
      <c r="AE177" s="31"/>
      <c r="AR177" s="208" t="s">
        <v>168</v>
      </c>
      <c r="AT177" s="208" t="s">
        <v>164</v>
      </c>
      <c r="AU177" s="208" t="s">
        <v>169</v>
      </c>
      <c r="AY177" s="14" t="s">
        <v>162</v>
      </c>
      <c r="BE177" s="209">
        <f>IF(O177="základná",K177,0)</f>
        <v>0</v>
      </c>
      <c r="BF177" s="209">
        <f>IF(O177="znížená",K177,0)</f>
        <v>0</v>
      </c>
      <c r="BG177" s="209">
        <f>IF(O177="zákl. prenesená",K177,0)</f>
        <v>0</v>
      </c>
      <c r="BH177" s="209">
        <f>IF(O177="zníž. prenesená",K177,0)</f>
        <v>0</v>
      </c>
      <c r="BI177" s="209">
        <f>IF(O177="nulová",K177,0)</f>
        <v>0</v>
      </c>
      <c r="BJ177" s="14" t="s">
        <v>169</v>
      </c>
      <c r="BK177" s="209">
        <f>ROUND(P177*H177,2)</f>
        <v>0</v>
      </c>
      <c r="BL177" s="14" t="s">
        <v>168</v>
      </c>
      <c r="BM177" s="208" t="s">
        <v>277</v>
      </c>
    </row>
    <row r="178" spans="1:65" s="2" customFormat="1" ht="19.5">
      <c r="A178" s="31"/>
      <c r="B178" s="32"/>
      <c r="C178" s="33"/>
      <c r="D178" s="210" t="s">
        <v>170</v>
      </c>
      <c r="E178" s="33"/>
      <c r="F178" s="211" t="s">
        <v>1332</v>
      </c>
      <c r="G178" s="33"/>
      <c r="H178" s="33"/>
      <c r="I178" s="212"/>
      <c r="J178" s="212"/>
      <c r="K178" s="33"/>
      <c r="L178" s="33"/>
      <c r="M178" s="36"/>
      <c r="N178" s="213"/>
      <c r="O178" s="214"/>
      <c r="P178" s="72"/>
      <c r="Q178" s="72"/>
      <c r="R178" s="72"/>
      <c r="S178" s="72"/>
      <c r="T178" s="72"/>
      <c r="U178" s="72"/>
      <c r="V178" s="72"/>
      <c r="W178" s="72"/>
      <c r="X178" s="73"/>
      <c r="Y178" s="31"/>
      <c r="Z178" s="31"/>
      <c r="AA178" s="31"/>
      <c r="AB178" s="31"/>
      <c r="AC178" s="31"/>
      <c r="AD178" s="31"/>
      <c r="AE178" s="31"/>
      <c r="AT178" s="14" t="s">
        <v>170</v>
      </c>
      <c r="AU178" s="14" t="s">
        <v>169</v>
      </c>
    </row>
    <row r="179" spans="1:65" s="2" customFormat="1" ht="24.2" customHeight="1">
      <c r="A179" s="31"/>
      <c r="B179" s="32"/>
      <c r="C179" s="195" t="s">
        <v>278</v>
      </c>
      <c r="D179" s="195" t="s">
        <v>164</v>
      </c>
      <c r="E179" s="196" t="s">
        <v>1333</v>
      </c>
      <c r="F179" s="197" t="s">
        <v>1334</v>
      </c>
      <c r="G179" s="198" t="s">
        <v>198</v>
      </c>
      <c r="H179" s="199">
        <v>15.15</v>
      </c>
      <c r="I179" s="200"/>
      <c r="J179" s="200"/>
      <c r="K179" s="201">
        <f>ROUND(P179*H179,2)</f>
        <v>0</v>
      </c>
      <c r="L179" s="202"/>
      <c r="M179" s="36"/>
      <c r="N179" s="203" t="s">
        <v>1</v>
      </c>
      <c r="O179" s="204" t="s">
        <v>37</v>
      </c>
      <c r="P179" s="205">
        <f>I179+J179</f>
        <v>0</v>
      </c>
      <c r="Q179" s="205">
        <f>ROUND(I179*H179,2)</f>
        <v>0</v>
      </c>
      <c r="R179" s="205">
        <f>ROUND(J179*H179,2)</f>
        <v>0</v>
      </c>
      <c r="S179" s="72"/>
      <c r="T179" s="206">
        <f>S179*H179</f>
        <v>0</v>
      </c>
      <c r="U179" s="206">
        <v>0</v>
      </c>
      <c r="V179" s="206">
        <f>U179*H179</f>
        <v>0</v>
      </c>
      <c r="W179" s="206">
        <v>0</v>
      </c>
      <c r="X179" s="207">
        <f>W179*H179</f>
        <v>0</v>
      </c>
      <c r="Y179" s="31"/>
      <c r="Z179" s="31"/>
      <c r="AA179" s="31"/>
      <c r="AB179" s="31"/>
      <c r="AC179" s="31"/>
      <c r="AD179" s="31"/>
      <c r="AE179" s="31"/>
      <c r="AR179" s="208" t="s">
        <v>168</v>
      </c>
      <c r="AT179" s="208" t="s">
        <v>164</v>
      </c>
      <c r="AU179" s="208" t="s">
        <v>169</v>
      </c>
      <c r="AY179" s="14" t="s">
        <v>162</v>
      </c>
      <c r="BE179" s="209">
        <f>IF(O179="základná",K179,0)</f>
        <v>0</v>
      </c>
      <c r="BF179" s="209">
        <f>IF(O179="znížená",K179,0)</f>
        <v>0</v>
      </c>
      <c r="BG179" s="209">
        <f>IF(O179="zákl. prenesená",K179,0)</f>
        <v>0</v>
      </c>
      <c r="BH179" s="209">
        <f>IF(O179="zníž. prenesená",K179,0)</f>
        <v>0</v>
      </c>
      <c r="BI179" s="209">
        <f>IF(O179="nulová",K179,0)</f>
        <v>0</v>
      </c>
      <c r="BJ179" s="14" t="s">
        <v>169</v>
      </c>
      <c r="BK179" s="209">
        <f>ROUND(P179*H179,2)</f>
        <v>0</v>
      </c>
      <c r="BL179" s="14" t="s">
        <v>168</v>
      </c>
      <c r="BM179" s="208" t="s">
        <v>281</v>
      </c>
    </row>
    <row r="180" spans="1:65" s="2" customFormat="1" ht="19.5">
      <c r="A180" s="31"/>
      <c r="B180" s="32"/>
      <c r="C180" s="33"/>
      <c r="D180" s="210" t="s">
        <v>170</v>
      </c>
      <c r="E180" s="33"/>
      <c r="F180" s="211" t="s">
        <v>1334</v>
      </c>
      <c r="G180" s="33"/>
      <c r="H180" s="33"/>
      <c r="I180" s="212"/>
      <c r="J180" s="212"/>
      <c r="K180" s="33"/>
      <c r="L180" s="33"/>
      <c r="M180" s="36"/>
      <c r="N180" s="213"/>
      <c r="O180" s="214"/>
      <c r="P180" s="72"/>
      <c r="Q180" s="72"/>
      <c r="R180" s="72"/>
      <c r="S180" s="72"/>
      <c r="T180" s="72"/>
      <c r="U180" s="72"/>
      <c r="V180" s="72"/>
      <c r="W180" s="72"/>
      <c r="X180" s="73"/>
      <c r="Y180" s="31"/>
      <c r="Z180" s="31"/>
      <c r="AA180" s="31"/>
      <c r="AB180" s="31"/>
      <c r="AC180" s="31"/>
      <c r="AD180" s="31"/>
      <c r="AE180" s="31"/>
      <c r="AT180" s="14" t="s">
        <v>170</v>
      </c>
      <c r="AU180" s="14" t="s">
        <v>169</v>
      </c>
    </row>
    <row r="181" spans="1:65" s="2" customFormat="1" ht="24.2" customHeight="1">
      <c r="A181" s="31"/>
      <c r="B181" s="32"/>
      <c r="C181" s="195" t="s">
        <v>233</v>
      </c>
      <c r="D181" s="195" t="s">
        <v>164</v>
      </c>
      <c r="E181" s="196" t="s">
        <v>1335</v>
      </c>
      <c r="F181" s="197" t="s">
        <v>1336</v>
      </c>
      <c r="G181" s="198" t="s">
        <v>198</v>
      </c>
      <c r="H181" s="199">
        <v>86.402000000000001</v>
      </c>
      <c r="I181" s="200"/>
      <c r="J181" s="200"/>
      <c r="K181" s="201">
        <f>ROUND(P181*H181,2)</f>
        <v>0</v>
      </c>
      <c r="L181" s="202"/>
      <c r="M181" s="36"/>
      <c r="N181" s="203" t="s">
        <v>1</v>
      </c>
      <c r="O181" s="204" t="s">
        <v>37</v>
      </c>
      <c r="P181" s="205">
        <f>I181+J181</f>
        <v>0</v>
      </c>
      <c r="Q181" s="205">
        <f>ROUND(I181*H181,2)</f>
        <v>0</v>
      </c>
      <c r="R181" s="205">
        <f>ROUND(J181*H181,2)</f>
        <v>0</v>
      </c>
      <c r="S181" s="72"/>
      <c r="T181" s="206">
        <f>S181*H181</f>
        <v>0</v>
      </c>
      <c r="U181" s="206">
        <v>0</v>
      </c>
      <c r="V181" s="206">
        <f>U181*H181</f>
        <v>0</v>
      </c>
      <c r="W181" s="206">
        <v>0</v>
      </c>
      <c r="X181" s="207">
        <f>W181*H181</f>
        <v>0</v>
      </c>
      <c r="Y181" s="31"/>
      <c r="Z181" s="31"/>
      <c r="AA181" s="31"/>
      <c r="AB181" s="31"/>
      <c r="AC181" s="31"/>
      <c r="AD181" s="31"/>
      <c r="AE181" s="31"/>
      <c r="AR181" s="208" t="s">
        <v>168</v>
      </c>
      <c r="AT181" s="208" t="s">
        <v>164</v>
      </c>
      <c r="AU181" s="208" t="s">
        <v>169</v>
      </c>
      <c r="AY181" s="14" t="s">
        <v>162</v>
      </c>
      <c r="BE181" s="209">
        <f>IF(O181="základná",K181,0)</f>
        <v>0</v>
      </c>
      <c r="BF181" s="209">
        <f>IF(O181="znížená",K181,0)</f>
        <v>0</v>
      </c>
      <c r="BG181" s="209">
        <f>IF(O181="zákl. prenesená",K181,0)</f>
        <v>0</v>
      </c>
      <c r="BH181" s="209">
        <f>IF(O181="zníž. prenesená",K181,0)</f>
        <v>0</v>
      </c>
      <c r="BI181" s="209">
        <f>IF(O181="nulová",K181,0)</f>
        <v>0</v>
      </c>
      <c r="BJ181" s="14" t="s">
        <v>169</v>
      </c>
      <c r="BK181" s="209">
        <f>ROUND(P181*H181,2)</f>
        <v>0</v>
      </c>
      <c r="BL181" s="14" t="s">
        <v>168</v>
      </c>
      <c r="BM181" s="208" t="s">
        <v>284</v>
      </c>
    </row>
    <row r="182" spans="1:65" s="2" customFormat="1">
      <c r="A182" s="31"/>
      <c r="B182" s="32"/>
      <c r="C182" s="33"/>
      <c r="D182" s="210" t="s">
        <v>170</v>
      </c>
      <c r="E182" s="33"/>
      <c r="F182" s="211" t="s">
        <v>1336</v>
      </c>
      <c r="G182" s="33"/>
      <c r="H182" s="33"/>
      <c r="I182" s="212"/>
      <c r="J182" s="212"/>
      <c r="K182" s="33"/>
      <c r="L182" s="33"/>
      <c r="M182" s="36"/>
      <c r="N182" s="226"/>
      <c r="O182" s="227"/>
      <c r="P182" s="228"/>
      <c r="Q182" s="228"/>
      <c r="R182" s="228"/>
      <c r="S182" s="228"/>
      <c r="T182" s="228"/>
      <c r="U182" s="228"/>
      <c r="V182" s="228"/>
      <c r="W182" s="228"/>
      <c r="X182" s="229"/>
      <c r="Y182" s="31"/>
      <c r="Z182" s="31"/>
      <c r="AA182" s="31"/>
      <c r="AB182" s="31"/>
      <c r="AC182" s="31"/>
      <c r="AD182" s="31"/>
      <c r="AE182" s="31"/>
      <c r="AT182" s="14" t="s">
        <v>170</v>
      </c>
      <c r="AU182" s="14" t="s">
        <v>169</v>
      </c>
    </row>
    <row r="183" spans="1:65" s="2" customFormat="1" ht="6.95" customHeight="1">
      <c r="A183" s="31"/>
      <c r="B183" s="55"/>
      <c r="C183" s="56"/>
      <c r="D183" s="56"/>
      <c r="E183" s="56"/>
      <c r="F183" s="56"/>
      <c r="G183" s="56"/>
      <c r="H183" s="56"/>
      <c r="I183" s="56"/>
      <c r="J183" s="56"/>
      <c r="K183" s="56"/>
      <c r="L183" s="56"/>
      <c r="M183" s="36"/>
      <c r="N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</row>
  </sheetData>
  <sheetProtection algorithmName="SHA-512" hashValue="Q4h0QEvO/+6yszb+kh7iAO/UIlo3jm8FwM78fIuYSnb6HiqgUYU3MGJm2I1cdofEHbZoHAt22TorQqObs9g94g==" saltValue="migV1JZbtj40RWGpCJIjX5xKEaGThbKA5IH9ICkZfJtvRcfHFiO1pSAHgVNgqPqavUfTZYj4DAzOMf/LaJHtPg==" spinCount="100000" sheet="1" objects="1" scenarios="1" formatColumns="0" formatRows="0" autoFilter="0"/>
  <autoFilter ref="C120:L182" xr:uid="{00000000-0009-0000-0000-000003000000}"/>
  <mergeCells count="9">
    <mergeCell ref="E87:H87"/>
    <mergeCell ref="E111:H111"/>
    <mergeCell ref="E113:H113"/>
    <mergeCell ref="M2:Z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BM191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15.5" style="1" hidden="1" customWidth="1"/>
    <col min="13" max="13" width="9.33203125" style="1" customWidth="1"/>
    <col min="14" max="14" width="10.83203125" style="1" hidden="1" customWidth="1"/>
    <col min="15" max="15" width="9.33203125" style="1" hidden="1"/>
    <col min="16" max="24" width="14.1640625" style="1" hidden="1" customWidth="1"/>
    <col min="25" max="25" width="12.33203125" style="1" hidden="1" customWidth="1"/>
    <col min="26" max="26" width="16.33203125" style="1" customWidth="1"/>
    <col min="27" max="27" width="12.33203125" style="1" customWidth="1"/>
    <col min="28" max="28" width="1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T2" s="14" t="s">
        <v>93</v>
      </c>
    </row>
    <row r="3" spans="1:46" s="1" customFormat="1" ht="6.95" customHeight="1">
      <c r="B3" s="110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7"/>
      <c r="AT3" s="14" t="s">
        <v>73</v>
      </c>
    </row>
    <row r="4" spans="1:46" s="1" customFormat="1" ht="24.95" customHeight="1">
      <c r="B4" s="17"/>
      <c r="D4" s="112" t="s">
        <v>97</v>
      </c>
      <c r="M4" s="17"/>
      <c r="N4" s="113" t="s">
        <v>10</v>
      </c>
      <c r="AT4" s="14" t="s">
        <v>4</v>
      </c>
    </row>
    <row r="5" spans="1:46" s="1" customFormat="1" ht="6.95" customHeight="1">
      <c r="B5" s="17"/>
      <c r="M5" s="17"/>
    </row>
    <row r="6" spans="1:46" s="1" customFormat="1" ht="12" customHeight="1">
      <c r="B6" s="17"/>
      <c r="D6" s="114" t="s">
        <v>16</v>
      </c>
      <c r="M6" s="17"/>
    </row>
    <row r="7" spans="1:46" s="1" customFormat="1" ht="16.5" customHeight="1">
      <c r="B7" s="17"/>
      <c r="E7" s="277" t="str">
        <f>'Rekapitulácia stavby'!K6</f>
        <v>Objekt nocľahárne</v>
      </c>
      <c r="F7" s="278"/>
      <c r="G7" s="278"/>
      <c r="H7" s="278"/>
      <c r="M7" s="17"/>
    </row>
    <row r="8" spans="1:46" s="2" customFormat="1" ht="12" customHeight="1">
      <c r="A8" s="31"/>
      <c r="B8" s="36"/>
      <c r="C8" s="31"/>
      <c r="D8" s="114" t="s">
        <v>98</v>
      </c>
      <c r="E8" s="31"/>
      <c r="F8" s="31"/>
      <c r="G8" s="31"/>
      <c r="H8" s="31"/>
      <c r="I8" s="31"/>
      <c r="J8" s="31"/>
      <c r="K8" s="31"/>
      <c r="L8" s="31"/>
      <c r="M8" s="52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6"/>
      <c r="C9" s="31"/>
      <c r="D9" s="31"/>
      <c r="E9" s="279" t="s">
        <v>1337</v>
      </c>
      <c r="F9" s="280"/>
      <c r="G9" s="280"/>
      <c r="H9" s="280"/>
      <c r="I9" s="31"/>
      <c r="J9" s="31"/>
      <c r="K9" s="31"/>
      <c r="L9" s="31"/>
      <c r="M9" s="52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>
      <c r="A10" s="31"/>
      <c r="B10" s="36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52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6"/>
      <c r="C11" s="31"/>
      <c r="D11" s="114" t="s">
        <v>18</v>
      </c>
      <c r="E11" s="31"/>
      <c r="F11" s="115" t="s">
        <v>1</v>
      </c>
      <c r="G11" s="31"/>
      <c r="H11" s="31"/>
      <c r="I11" s="114" t="s">
        <v>19</v>
      </c>
      <c r="J11" s="115" t="s">
        <v>1</v>
      </c>
      <c r="K11" s="31"/>
      <c r="L11" s="31"/>
      <c r="M11" s="52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6"/>
      <c r="C12" s="31"/>
      <c r="D12" s="114" t="s">
        <v>20</v>
      </c>
      <c r="E12" s="31"/>
      <c r="F12" s="115" t="s">
        <v>21</v>
      </c>
      <c r="G12" s="31"/>
      <c r="H12" s="31"/>
      <c r="I12" s="114" t="s">
        <v>22</v>
      </c>
      <c r="J12" s="116">
        <f>'Rekapitulácia stavby'!AN8</f>
        <v>0</v>
      </c>
      <c r="K12" s="31"/>
      <c r="L12" s="31"/>
      <c r="M12" s="52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" customHeight="1">
      <c r="A13" s="31"/>
      <c r="B13" s="36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52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6"/>
      <c r="C14" s="31"/>
      <c r="D14" s="114" t="s">
        <v>23</v>
      </c>
      <c r="E14" s="31"/>
      <c r="F14" s="31"/>
      <c r="G14" s="31"/>
      <c r="H14" s="31"/>
      <c r="I14" s="114" t="s">
        <v>24</v>
      </c>
      <c r="J14" s="115" t="str">
        <f>IF('Rekapitulácia stavby'!AN10="","",'Rekapitulácia stavby'!AN10)</f>
        <v/>
      </c>
      <c r="K14" s="31"/>
      <c r="L14" s="31"/>
      <c r="M14" s="52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6"/>
      <c r="C15" s="31"/>
      <c r="D15" s="31"/>
      <c r="E15" s="115" t="str">
        <f>IF('Rekapitulácia stavby'!E11="","",'Rekapitulácia stavby'!E11)</f>
        <v xml:space="preserve"> </v>
      </c>
      <c r="F15" s="31"/>
      <c r="G15" s="31"/>
      <c r="H15" s="31"/>
      <c r="I15" s="114" t="s">
        <v>25</v>
      </c>
      <c r="J15" s="115" t="str">
        <f>IF('Rekapitulácia stavby'!AN11="","",'Rekapitulácia stavby'!AN11)</f>
        <v/>
      </c>
      <c r="K15" s="31"/>
      <c r="L15" s="31"/>
      <c r="M15" s="52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5" customHeight="1">
      <c r="A16" s="31"/>
      <c r="B16" s="36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52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6"/>
      <c r="C17" s="31"/>
      <c r="D17" s="114" t="s">
        <v>26</v>
      </c>
      <c r="E17" s="31"/>
      <c r="F17" s="31"/>
      <c r="G17" s="31"/>
      <c r="H17" s="31"/>
      <c r="I17" s="114" t="s">
        <v>24</v>
      </c>
      <c r="J17" s="27" t="str">
        <f>'Rekapitulácia stavby'!AN13</f>
        <v>Vyplň údaj</v>
      </c>
      <c r="K17" s="31"/>
      <c r="L17" s="31"/>
      <c r="M17" s="52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6"/>
      <c r="C18" s="31"/>
      <c r="D18" s="31"/>
      <c r="E18" s="281" t="str">
        <f>'Rekapitulácia stavby'!E14</f>
        <v>Vyplň údaj</v>
      </c>
      <c r="F18" s="282"/>
      <c r="G18" s="282"/>
      <c r="H18" s="282"/>
      <c r="I18" s="114" t="s">
        <v>25</v>
      </c>
      <c r="J18" s="27" t="str">
        <f>'Rekapitulácia stavby'!AN14</f>
        <v>Vyplň údaj</v>
      </c>
      <c r="K18" s="31"/>
      <c r="L18" s="31"/>
      <c r="M18" s="52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5" customHeight="1">
      <c r="A19" s="31"/>
      <c r="B19" s="36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52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6"/>
      <c r="C20" s="31"/>
      <c r="D20" s="114" t="s">
        <v>28</v>
      </c>
      <c r="E20" s="31"/>
      <c r="F20" s="31"/>
      <c r="G20" s="31"/>
      <c r="H20" s="31"/>
      <c r="I20" s="114" t="s">
        <v>24</v>
      </c>
      <c r="J20" s="115" t="str">
        <f>IF('Rekapitulácia stavby'!AN16="","",'Rekapitulácia stavby'!AN16)</f>
        <v/>
      </c>
      <c r="K20" s="31"/>
      <c r="L20" s="31"/>
      <c r="M20" s="52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6"/>
      <c r="C21" s="31"/>
      <c r="D21" s="31"/>
      <c r="E21" s="115" t="str">
        <f>IF('Rekapitulácia stavby'!E17="","",'Rekapitulácia stavby'!E17)</f>
        <v xml:space="preserve"> </v>
      </c>
      <c r="F21" s="31"/>
      <c r="G21" s="31"/>
      <c r="H21" s="31"/>
      <c r="I21" s="114" t="s">
        <v>25</v>
      </c>
      <c r="J21" s="115" t="str">
        <f>IF('Rekapitulácia stavby'!AN17="","",'Rekapitulácia stavby'!AN17)</f>
        <v/>
      </c>
      <c r="K21" s="31"/>
      <c r="L21" s="31"/>
      <c r="M21" s="52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5" customHeight="1">
      <c r="A22" s="31"/>
      <c r="B22" s="36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52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6"/>
      <c r="C23" s="31"/>
      <c r="D23" s="114" t="s">
        <v>29</v>
      </c>
      <c r="E23" s="31"/>
      <c r="F23" s="31"/>
      <c r="G23" s="31"/>
      <c r="H23" s="31"/>
      <c r="I23" s="114" t="s">
        <v>24</v>
      </c>
      <c r="J23" s="115" t="str">
        <f>IF('Rekapitulácia stavby'!AN19="","",'Rekapitulácia stavby'!AN19)</f>
        <v/>
      </c>
      <c r="K23" s="31"/>
      <c r="L23" s="31"/>
      <c r="M23" s="52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6"/>
      <c r="C24" s="31"/>
      <c r="D24" s="31"/>
      <c r="E24" s="115" t="str">
        <f>IF('Rekapitulácia stavby'!E20="","",'Rekapitulácia stavby'!E20)</f>
        <v xml:space="preserve"> </v>
      </c>
      <c r="F24" s="31"/>
      <c r="G24" s="31"/>
      <c r="H24" s="31"/>
      <c r="I24" s="114" t="s">
        <v>25</v>
      </c>
      <c r="J24" s="115" t="str">
        <f>IF('Rekapitulácia stavby'!AN20="","",'Rekapitulácia stavby'!AN20)</f>
        <v/>
      </c>
      <c r="K24" s="31"/>
      <c r="L24" s="31"/>
      <c r="M24" s="52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5" customHeight="1">
      <c r="A25" s="31"/>
      <c r="B25" s="36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52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6"/>
      <c r="C26" s="31"/>
      <c r="D26" s="114" t="s">
        <v>30</v>
      </c>
      <c r="E26" s="31"/>
      <c r="F26" s="31"/>
      <c r="G26" s="31"/>
      <c r="H26" s="31"/>
      <c r="I26" s="31"/>
      <c r="J26" s="31"/>
      <c r="K26" s="31"/>
      <c r="L26" s="31"/>
      <c r="M26" s="52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117"/>
      <c r="B27" s="118"/>
      <c r="C27" s="117"/>
      <c r="D27" s="117"/>
      <c r="E27" s="283" t="s">
        <v>1</v>
      </c>
      <c r="F27" s="283"/>
      <c r="G27" s="283"/>
      <c r="H27" s="283"/>
      <c r="I27" s="117"/>
      <c r="J27" s="117"/>
      <c r="K27" s="117"/>
      <c r="L27" s="117"/>
      <c r="M27" s="119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</row>
    <row r="28" spans="1:31" s="2" customFormat="1" ht="6.95" customHeight="1">
      <c r="A28" s="31"/>
      <c r="B28" s="36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52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5" customHeight="1">
      <c r="A29" s="31"/>
      <c r="B29" s="36"/>
      <c r="C29" s="31"/>
      <c r="D29" s="120"/>
      <c r="E29" s="120"/>
      <c r="F29" s="120"/>
      <c r="G29" s="120"/>
      <c r="H29" s="120"/>
      <c r="I29" s="120"/>
      <c r="J29" s="120"/>
      <c r="K29" s="120"/>
      <c r="L29" s="120"/>
      <c r="M29" s="52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12.75">
      <c r="A30" s="31"/>
      <c r="B30" s="36"/>
      <c r="C30" s="31"/>
      <c r="D30" s="31"/>
      <c r="E30" s="114" t="s">
        <v>103</v>
      </c>
      <c r="F30" s="31"/>
      <c r="G30" s="31"/>
      <c r="H30" s="31"/>
      <c r="I30" s="31"/>
      <c r="J30" s="31"/>
      <c r="K30" s="121">
        <f>I96</f>
        <v>0</v>
      </c>
      <c r="L30" s="31"/>
      <c r="M30" s="52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12.75">
      <c r="A31" s="31"/>
      <c r="B31" s="36"/>
      <c r="C31" s="31"/>
      <c r="D31" s="31"/>
      <c r="E31" s="114" t="s">
        <v>104</v>
      </c>
      <c r="F31" s="31"/>
      <c r="G31" s="31"/>
      <c r="H31" s="31"/>
      <c r="I31" s="31"/>
      <c r="J31" s="31"/>
      <c r="K31" s="121">
        <f>J96</f>
        <v>0</v>
      </c>
      <c r="L31" s="31"/>
      <c r="M31" s="52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25.35" customHeight="1">
      <c r="A32" s="31"/>
      <c r="B32" s="36"/>
      <c r="C32" s="31"/>
      <c r="D32" s="122" t="s">
        <v>31</v>
      </c>
      <c r="E32" s="31"/>
      <c r="F32" s="31"/>
      <c r="G32" s="31"/>
      <c r="H32" s="31"/>
      <c r="I32" s="31"/>
      <c r="J32" s="31"/>
      <c r="K32" s="123">
        <f>ROUND(K122, 2)</f>
        <v>0</v>
      </c>
      <c r="L32" s="31"/>
      <c r="M32" s="52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6.95" customHeight="1">
      <c r="A33" s="31"/>
      <c r="B33" s="36"/>
      <c r="C33" s="31"/>
      <c r="D33" s="120"/>
      <c r="E33" s="120"/>
      <c r="F33" s="120"/>
      <c r="G33" s="120"/>
      <c r="H33" s="120"/>
      <c r="I33" s="120"/>
      <c r="J33" s="120"/>
      <c r="K33" s="120"/>
      <c r="L33" s="120"/>
      <c r="M33" s="52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customHeight="1">
      <c r="A34" s="31"/>
      <c r="B34" s="36"/>
      <c r="C34" s="31"/>
      <c r="D34" s="31"/>
      <c r="E34" s="31"/>
      <c r="F34" s="124" t="s">
        <v>33</v>
      </c>
      <c r="G34" s="31"/>
      <c r="H34" s="31"/>
      <c r="I34" s="124" t="s">
        <v>32</v>
      </c>
      <c r="J34" s="31"/>
      <c r="K34" s="124" t="s">
        <v>34</v>
      </c>
      <c r="L34" s="31"/>
      <c r="M34" s="52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customHeight="1">
      <c r="A35" s="31"/>
      <c r="B35" s="36"/>
      <c r="C35" s="31"/>
      <c r="D35" s="125" t="s">
        <v>35</v>
      </c>
      <c r="E35" s="126" t="s">
        <v>36</v>
      </c>
      <c r="F35" s="127">
        <f>ROUND((SUM(BE122:BE190)),  2)</f>
        <v>0</v>
      </c>
      <c r="G35" s="128"/>
      <c r="H35" s="128"/>
      <c r="I35" s="129">
        <v>0.2</v>
      </c>
      <c r="J35" s="128"/>
      <c r="K35" s="127">
        <f>ROUND(((SUM(BE122:BE190))*I35),  2)</f>
        <v>0</v>
      </c>
      <c r="L35" s="31"/>
      <c r="M35" s="52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customHeight="1">
      <c r="A36" s="31"/>
      <c r="B36" s="36"/>
      <c r="C36" s="31"/>
      <c r="D36" s="31"/>
      <c r="E36" s="126" t="s">
        <v>37</v>
      </c>
      <c r="F36" s="127">
        <f>ROUND((SUM(BF122:BF190)),  2)</f>
        <v>0</v>
      </c>
      <c r="G36" s="128"/>
      <c r="H36" s="128"/>
      <c r="I36" s="129">
        <v>0.2</v>
      </c>
      <c r="J36" s="128"/>
      <c r="K36" s="127">
        <f>ROUND(((SUM(BF122:BF190))*I36),  2)</f>
        <v>0</v>
      </c>
      <c r="L36" s="31"/>
      <c r="M36" s="52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>
      <c r="A37" s="31"/>
      <c r="B37" s="36"/>
      <c r="C37" s="31"/>
      <c r="D37" s="31"/>
      <c r="E37" s="114" t="s">
        <v>38</v>
      </c>
      <c r="F37" s="121">
        <f>ROUND((SUM(BG122:BG190)),  2)</f>
        <v>0</v>
      </c>
      <c r="G37" s="31"/>
      <c r="H37" s="31"/>
      <c r="I37" s="130">
        <v>0.2</v>
      </c>
      <c r="J37" s="31"/>
      <c r="K37" s="121">
        <f>0</f>
        <v>0</v>
      </c>
      <c r="L37" s="31"/>
      <c r="M37" s="52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14.45" hidden="1" customHeight="1">
      <c r="A38" s="31"/>
      <c r="B38" s="36"/>
      <c r="C38" s="31"/>
      <c r="D38" s="31"/>
      <c r="E38" s="114" t="s">
        <v>39</v>
      </c>
      <c r="F38" s="121">
        <f>ROUND((SUM(BH122:BH190)),  2)</f>
        <v>0</v>
      </c>
      <c r="G38" s="31"/>
      <c r="H38" s="31"/>
      <c r="I38" s="130">
        <v>0.2</v>
      </c>
      <c r="J38" s="31"/>
      <c r="K38" s="121">
        <f>0</f>
        <v>0</v>
      </c>
      <c r="L38" s="31"/>
      <c r="M38" s="52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14.45" hidden="1" customHeight="1">
      <c r="A39" s="31"/>
      <c r="B39" s="36"/>
      <c r="C39" s="31"/>
      <c r="D39" s="31"/>
      <c r="E39" s="126" t="s">
        <v>40</v>
      </c>
      <c r="F39" s="127">
        <f>ROUND((SUM(BI122:BI190)),  2)</f>
        <v>0</v>
      </c>
      <c r="G39" s="128"/>
      <c r="H39" s="128"/>
      <c r="I39" s="129">
        <v>0</v>
      </c>
      <c r="J39" s="128"/>
      <c r="K39" s="127">
        <f>0</f>
        <v>0</v>
      </c>
      <c r="L39" s="31"/>
      <c r="M39" s="52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6.95" customHeight="1">
      <c r="A40" s="31"/>
      <c r="B40" s="36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52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2" customFormat="1" ht="25.35" customHeight="1">
      <c r="A41" s="31"/>
      <c r="B41" s="36"/>
      <c r="C41" s="131"/>
      <c r="D41" s="132" t="s">
        <v>41</v>
      </c>
      <c r="E41" s="133"/>
      <c r="F41" s="133"/>
      <c r="G41" s="134" t="s">
        <v>42</v>
      </c>
      <c r="H41" s="135" t="s">
        <v>43</v>
      </c>
      <c r="I41" s="133"/>
      <c r="J41" s="133"/>
      <c r="K41" s="136">
        <f>SUM(K32:K39)</f>
        <v>0</v>
      </c>
      <c r="L41" s="137"/>
      <c r="M41" s="52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</row>
    <row r="42" spans="1:31" s="2" customFormat="1" ht="14.45" customHeight="1">
      <c r="A42" s="31"/>
      <c r="B42" s="36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52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</row>
    <row r="43" spans="1:31" s="1" customFormat="1" ht="14.45" customHeight="1">
      <c r="B43" s="17"/>
      <c r="M43" s="17"/>
    </row>
    <row r="44" spans="1:31" s="1" customFormat="1" ht="14.45" customHeight="1">
      <c r="B44" s="17"/>
      <c r="M44" s="17"/>
    </row>
    <row r="45" spans="1:31" s="1" customFormat="1" ht="14.45" customHeight="1">
      <c r="B45" s="17"/>
      <c r="M45" s="17"/>
    </row>
    <row r="46" spans="1:31" s="1" customFormat="1" ht="14.45" customHeight="1">
      <c r="B46" s="17"/>
      <c r="M46" s="17"/>
    </row>
    <row r="47" spans="1:31" s="1" customFormat="1" ht="14.45" customHeight="1">
      <c r="B47" s="17"/>
      <c r="M47" s="17"/>
    </row>
    <row r="48" spans="1:31" s="1" customFormat="1" ht="14.45" customHeight="1">
      <c r="B48" s="17"/>
      <c r="M48" s="17"/>
    </row>
    <row r="49" spans="1:31" s="1" customFormat="1" ht="14.45" customHeight="1">
      <c r="B49" s="17"/>
      <c r="M49" s="17"/>
    </row>
    <row r="50" spans="1:31" s="2" customFormat="1" ht="14.45" customHeight="1">
      <c r="B50" s="52"/>
      <c r="D50" s="138" t="s">
        <v>44</v>
      </c>
      <c r="E50" s="139"/>
      <c r="F50" s="139"/>
      <c r="G50" s="138" t="s">
        <v>45</v>
      </c>
      <c r="H50" s="139"/>
      <c r="I50" s="139"/>
      <c r="J50" s="139"/>
      <c r="K50" s="139"/>
      <c r="L50" s="139"/>
      <c r="M50" s="52"/>
    </row>
    <row r="51" spans="1:31">
      <c r="B51" s="17"/>
      <c r="M51" s="17"/>
    </row>
    <row r="52" spans="1:31">
      <c r="B52" s="17"/>
      <c r="M52" s="17"/>
    </row>
    <row r="53" spans="1:31">
      <c r="B53" s="17"/>
      <c r="M53" s="17"/>
    </row>
    <row r="54" spans="1:31">
      <c r="B54" s="17"/>
      <c r="M54" s="17"/>
    </row>
    <row r="55" spans="1:31">
      <c r="B55" s="17"/>
      <c r="M55" s="17"/>
    </row>
    <row r="56" spans="1:31">
      <c r="B56" s="17"/>
      <c r="M56" s="17"/>
    </row>
    <row r="57" spans="1:31">
      <c r="B57" s="17"/>
      <c r="M57" s="17"/>
    </row>
    <row r="58" spans="1:31">
      <c r="B58" s="17"/>
      <c r="M58" s="17"/>
    </row>
    <row r="59" spans="1:31">
      <c r="B59" s="17"/>
      <c r="M59" s="17"/>
    </row>
    <row r="60" spans="1:31">
      <c r="B60" s="17"/>
      <c r="M60" s="17"/>
    </row>
    <row r="61" spans="1:31" s="2" customFormat="1" ht="12.75">
      <c r="A61" s="31"/>
      <c r="B61" s="36"/>
      <c r="C61" s="31"/>
      <c r="D61" s="140" t="s">
        <v>46</v>
      </c>
      <c r="E61" s="141"/>
      <c r="F61" s="142" t="s">
        <v>47</v>
      </c>
      <c r="G61" s="140" t="s">
        <v>46</v>
      </c>
      <c r="H61" s="141"/>
      <c r="I61" s="141"/>
      <c r="J61" s="143" t="s">
        <v>47</v>
      </c>
      <c r="K61" s="141"/>
      <c r="L61" s="141"/>
      <c r="M61" s="52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>
      <c r="B62" s="17"/>
      <c r="M62" s="17"/>
    </row>
    <row r="63" spans="1:31">
      <c r="B63" s="17"/>
      <c r="M63" s="17"/>
    </row>
    <row r="64" spans="1:31">
      <c r="B64" s="17"/>
      <c r="M64" s="17"/>
    </row>
    <row r="65" spans="1:31" s="2" customFormat="1" ht="12.75">
      <c r="A65" s="31"/>
      <c r="B65" s="36"/>
      <c r="C65" s="31"/>
      <c r="D65" s="138" t="s">
        <v>48</v>
      </c>
      <c r="E65" s="144"/>
      <c r="F65" s="144"/>
      <c r="G65" s="138" t="s">
        <v>49</v>
      </c>
      <c r="H65" s="144"/>
      <c r="I65" s="144"/>
      <c r="J65" s="144"/>
      <c r="K65" s="144"/>
      <c r="L65" s="144"/>
      <c r="M65" s="52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>
      <c r="B66" s="17"/>
      <c r="M66" s="17"/>
    </row>
    <row r="67" spans="1:31">
      <c r="B67" s="17"/>
      <c r="M67" s="17"/>
    </row>
    <row r="68" spans="1:31">
      <c r="B68" s="17"/>
      <c r="M68" s="17"/>
    </row>
    <row r="69" spans="1:31">
      <c r="B69" s="17"/>
      <c r="M69" s="17"/>
    </row>
    <row r="70" spans="1:31">
      <c r="B70" s="17"/>
      <c r="M70" s="17"/>
    </row>
    <row r="71" spans="1:31">
      <c r="B71" s="17"/>
      <c r="M71" s="17"/>
    </row>
    <row r="72" spans="1:31">
      <c r="B72" s="17"/>
      <c r="M72" s="17"/>
    </row>
    <row r="73" spans="1:31">
      <c r="B73" s="17"/>
      <c r="M73" s="17"/>
    </row>
    <row r="74" spans="1:31">
      <c r="B74" s="17"/>
      <c r="M74" s="17"/>
    </row>
    <row r="75" spans="1:31">
      <c r="B75" s="17"/>
      <c r="M75" s="17"/>
    </row>
    <row r="76" spans="1:31" s="2" customFormat="1" ht="12.75">
      <c r="A76" s="31"/>
      <c r="B76" s="36"/>
      <c r="C76" s="31"/>
      <c r="D76" s="140" t="s">
        <v>46</v>
      </c>
      <c r="E76" s="141"/>
      <c r="F76" s="142" t="s">
        <v>47</v>
      </c>
      <c r="G76" s="140" t="s">
        <v>46</v>
      </c>
      <c r="H76" s="141"/>
      <c r="I76" s="141"/>
      <c r="J76" s="143" t="s">
        <v>47</v>
      </c>
      <c r="K76" s="141"/>
      <c r="L76" s="141"/>
      <c r="M76" s="52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customHeight="1">
      <c r="A77" s="31"/>
      <c r="B77" s="145"/>
      <c r="C77" s="146"/>
      <c r="D77" s="146"/>
      <c r="E77" s="146"/>
      <c r="F77" s="146"/>
      <c r="G77" s="146"/>
      <c r="H77" s="146"/>
      <c r="I77" s="146"/>
      <c r="J77" s="146"/>
      <c r="K77" s="146"/>
      <c r="L77" s="146"/>
      <c r="M77" s="52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5" customHeight="1">
      <c r="A81" s="31"/>
      <c r="B81" s="147"/>
      <c r="C81" s="148"/>
      <c r="D81" s="148"/>
      <c r="E81" s="148"/>
      <c r="F81" s="148"/>
      <c r="G81" s="148"/>
      <c r="H81" s="148"/>
      <c r="I81" s="148"/>
      <c r="J81" s="148"/>
      <c r="K81" s="148"/>
      <c r="L81" s="148"/>
      <c r="M81" s="52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customHeight="1">
      <c r="A82" s="31"/>
      <c r="B82" s="32"/>
      <c r="C82" s="20" t="s">
        <v>105</v>
      </c>
      <c r="D82" s="33"/>
      <c r="E82" s="33"/>
      <c r="F82" s="33"/>
      <c r="G82" s="33"/>
      <c r="H82" s="33"/>
      <c r="I82" s="33"/>
      <c r="J82" s="33"/>
      <c r="K82" s="33"/>
      <c r="L82" s="33"/>
      <c r="M82" s="52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52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customHeight="1">
      <c r="A84" s="31"/>
      <c r="B84" s="32"/>
      <c r="C84" s="26" t="s">
        <v>16</v>
      </c>
      <c r="D84" s="33"/>
      <c r="E84" s="33"/>
      <c r="F84" s="33"/>
      <c r="G84" s="33"/>
      <c r="H84" s="33"/>
      <c r="I84" s="33"/>
      <c r="J84" s="33"/>
      <c r="K84" s="33"/>
      <c r="L84" s="33"/>
      <c r="M84" s="52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customHeight="1">
      <c r="A85" s="31"/>
      <c r="B85" s="32"/>
      <c r="C85" s="33"/>
      <c r="D85" s="33"/>
      <c r="E85" s="275" t="str">
        <f>E7</f>
        <v>Objekt nocľahárne</v>
      </c>
      <c r="F85" s="276"/>
      <c r="G85" s="276"/>
      <c r="H85" s="276"/>
      <c r="I85" s="33"/>
      <c r="J85" s="33"/>
      <c r="K85" s="33"/>
      <c r="L85" s="33"/>
      <c r="M85" s="52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customHeight="1">
      <c r="A86" s="31"/>
      <c r="B86" s="32"/>
      <c r="C86" s="26" t="s">
        <v>98</v>
      </c>
      <c r="D86" s="33"/>
      <c r="E86" s="33"/>
      <c r="F86" s="33"/>
      <c r="G86" s="33"/>
      <c r="H86" s="33"/>
      <c r="I86" s="33"/>
      <c r="J86" s="33"/>
      <c r="K86" s="33"/>
      <c r="L86" s="33"/>
      <c r="M86" s="52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customHeight="1">
      <c r="A87" s="31"/>
      <c r="B87" s="32"/>
      <c r="C87" s="33"/>
      <c r="D87" s="33"/>
      <c r="E87" s="263" t="str">
        <f>E9</f>
        <v>10 - Prípojka kanalizácie</v>
      </c>
      <c r="F87" s="274"/>
      <c r="G87" s="274"/>
      <c r="H87" s="274"/>
      <c r="I87" s="33"/>
      <c r="J87" s="33"/>
      <c r="K87" s="33"/>
      <c r="L87" s="33"/>
      <c r="M87" s="52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52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customHeight="1">
      <c r="A89" s="31"/>
      <c r="B89" s="32"/>
      <c r="C89" s="26" t="s">
        <v>20</v>
      </c>
      <c r="D89" s="33"/>
      <c r="E89" s="33"/>
      <c r="F89" s="24" t="str">
        <f>F12</f>
        <v xml:space="preserve"> </v>
      </c>
      <c r="G89" s="33"/>
      <c r="H89" s="33"/>
      <c r="I89" s="26" t="s">
        <v>22</v>
      </c>
      <c r="J89" s="67">
        <f>IF(J12="","",J12)</f>
        <v>0</v>
      </c>
      <c r="K89" s="33"/>
      <c r="L89" s="33"/>
      <c r="M89" s="52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5" customHeight="1">
      <c r="A90" s="31"/>
      <c r="B90" s="32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52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2" customHeight="1">
      <c r="A91" s="31"/>
      <c r="B91" s="32"/>
      <c r="C91" s="26" t="s">
        <v>23</v>
      </c>
      <c r="D91" s="33"/>
      <c r="E91" s="33"/>
      <c r="F91" s="24" t="str">
        <f>E15</f>
        <v xml:space="preserve"> </v>
      </c>
      <c r="G91" s="33"/>
      <c r="H91" s="33"/>
      <c r="I91" s="26" t="s">
        <v>28</v>
      </c>
      <c r="J91" s="29" t="str">
        <f>E21</f>
        <v xml:space="preserve"> </v>
      </c>
      <c r="K91" s="33"/>
      <c r="L91" s="33"/>
      <c r="M91" s="52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2" customHeight="1">
      <c r="A92" s="31"/>
      <c r="B92" s="32"/>
      <c r="C92" s="26" t="s">
        <v>26</v>
      </c>
      <c r="D92" s="33"/>
      <c r="E92" s="33"/>
      <c r="F92" s="24" t="str">
        <f>IF(E18="","",E18)</f>
        <v>Vyplň údaj</v>
      </c>
      <c r="G92" s="33"/>
      <c r="H92" s="33"/>
      <c r="I92" s="26" t="s">
        <v>29</v>
      </c>
      <c r="J92" s="29" t="str">
        <f>E24</f>
        <v xml:space="preserve"> </v>
      </c>
      <c r="K92" s="33"/>
      <c r="L92" s="33"/>
      <c r="M92" s="52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52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customHeight="1">
      <c r="A94" s="31"/>
      <c r="B94" s="32"/>
      <c r="C94" s="149" t="s">
        <v>106</v>
      </c>
      <c r="D94" s="150"/>
      <c r="E94" s="150"/>
      <c r="F94" s="150"/>
      <c r="G94" s="150"/>
      <c r="H94" s="150"/>
      <c r="I94" s="151" t="s">
        <v>107</v>
      </c>
      <c r="J94" s="151" t="s">
        <v>108</v>
      </c>
      <c r="K94" s="151" t="s">
        <v>109</v>
      </c>
      <c r="L94" s="150"/>
      <c r="M94" s="52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customHeight="1">
      <c r="A95" s="31"/>
      <c r="B95" s="32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52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" customHeight="1">
      <c r="A96" s="31"/>
      <c r="B96" s="32"/>
      <c r="C96" s="152" t="s">
        <v>110</v>
      </c>
      <c r="D96" s="33"/>
      <c r="E96" s="33"/>
      <c r="F96" s="33"/>
      <c r="G96" s="33"/>
      <c r="H96" s="33"/>
      <c r="I96" s="85">
        <f t="shared" ref="I96:J98" si="0">Q122</f>
        <v>0</v>
      </c>
      <c r="J96" s="85">
        <f t="shared" si="0"/>
        <v>0</v>
      </c>
      <c r="K96" s="85">
        <f>K122</f>
        <v>0</v>
      </c>
      <c r="L96" s="33"/>
      <c r="M96" s="52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4" t="s">
        <v>111</v>
      </c>
    </row>
    <row r="97" spans="1:31" s="9" customFormat="1" ht="24.95" customHeight="1">
      <c r="B97" s="153"/>
      <c r="C97" s="154"/>
      <c r="D97" s="155" t="s">
        <v>112</v>
      </c>
      <c r="E97" s="156"/>
      <c r="F97" s="156"/>
      <c r="G97" s="156"/>
      <c r="H97" s="156"/>
      <c r="I97" s="157">
        <f t="shared" si="0"/>
        <v>0</v>
      </c>
      <c r="J97" s="157">
        <f t="shared" si="0"/>
        <v>0</v>
      </c>
      <c r="K97" s="157">
        <f>K123</f>
        <v>0</v>
      </c>
      <c r="L97" s="154"/>
      <c r="M97" s="158"/>
    </row>
    <row r="98" spans="1:31" s="10" customFormat="1" ht="19.899999999999999" customHeight="1">
      <c r="B98" s="159"/>
      <c r="C98" s="160"/>
      <c r="D98" s="161" t="s">
        <v>113</v>
      </c>
      <c r="E98" s="162"/>
      <c r="F98" s="162"/>
      <c r="G98" s="162"/>
      <c r="H98" s="162"/>
      <c r="I98" s="163">
        <f t="shared" si="0"/>
        <v>0</v>
      </c>
      <c r="J98" s="163">
        <f t="shared" si="0"/>
        <v>0</v>
      </c>
      <c r="K98" s="163">
        <f>K124</f>
        <v>0</v>
      </c>
      <c r="L98" s="160"/>
      <c r="M98" s="164"/>
    </row>
    <row r="99" spans="1:31" s="10" customFormat="1" ht="19.899999999999999" customHeight="1">
      <c r="B99" s="159"/>
      <c r="C99" s="160"/>
      <c r="D99" s="161" t="s">
        <v>116</v>
      </c>
      <c r="E99" s="162"/>
      <c r="F99" s="162"/>
      <c r="G99" s="162"/>
      <c r="H99" s="162"/>
      <c r="I99" s="163">
        <f>Q157</f>
        <v>0</v>
      </c>
      <c r="J99" s="163">
        <f>R157</f>
        <v>0</v>
      </c>
      <c r="K99" s="163">
        <f>K157</f>
        <v>0</v>
      </c>
      <c r="L99" s="160"/>
      <c r="M99" s="164"/>
    </row>
    <row r="100" spans="1:31" s="10" customFormat="1" ht="19.899999999999999" customHeight="1">
      <c r="B100" s="159"/>
      <c r="C100" s="160"/>
      <c r="D100" s="161" t="s">
        <v>1282</v>
      </c>
      <c r="E100" s="162"/>
      <c r="F100" s="162"/>
      <c r="G100" s="162"/>
      <c r="H100" s="162"/>
      <c r="I100" s="163">
        <f>Q162</f>
        <v>0</v>
      </c>
      <c r="J100" s="163">
        <f>R162</f>
        <v>0</v>
      </c>
      <c r="K100" s="163">
        <f>K162</f>
        <v>0</v>
      </c>
      <c r="L100" s="160"/>
      <c r="M100" s="164"/>
    </row>
    <row r="101" spans="1:31" s="10" customFormat="1" ht="19.899999999999999" customHeight="1">
      <c r="B101" s="159"/>
      <c r="C101" s="160"/>
      <c r="D101" s="161" t="s">
        <v>1338</v>
      </c>
      <c r="E101" s="162"/>
      <c r="F101" s="162"/>
      <c r="G101" s="162"/>
      <c r="H101" s="162"/>
      <c r="I101" s="163">
        <f>Q165</f>
        <v>0</v>
      </c>
      <c r="J101" s="163">
        <f>R165</f>
        <v>0</v>
      </c>
      <c r="K101" s="163">
        <f>K165</f>
        <v>0</v>
      </c>
      <c r="L101" s="160"/>
      <c r="M101" s="164"/>
    </row>
    <row r="102" spans="1:31" s="10" customFormat="1" ht="19.899999999999999" customHeight="1">
      <c r="B102" s="159"/>
      <c r="C102" s="160"/>
      <c r="D102" s="161" t="s">
        <v>118</v>
      </c>
      <c r="E102" s="162"/>
      <c r="F102" s="162"/>
      <c r="G102" s="162"/>
      <c r="H102" s="162"/>
      <c r="I102" s="163">
        <f>Q186</f>
        <v>0</v>
      </c>
      <c r="J102" s="163">
        <f>R186</f>
        <v>0</v>
      </c>
      <c r="K102" s="163">
        <f>K186</f>
        <v>0</v>
      </c>
      <c r="L102" s="160"/>
      <c r="M102" s="164"/>
    </row>
    <row r="103" spans="1:31" s="2" customFormat="1" ht="21.75" customHeight="1">
      <c r="A103" s="31"/>
      <c r="B103" s="32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52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</row>
    <row r="104" spans="1:31" s="2" customFormat="1" ht="6.95" customHeight="1">
      <c r="A104" s="31"/>
      <c r="B104" s="55"/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2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</row>
    <row r="108" spans="1:31" s="2" customFormat="1" ht="6.95" customHeight="1">
      <c r="A108" s="31"/>
      <c r="B108" s="57"/>
      <c r="C108" s="58"/>
      <c r="D108" s="58"/>
      <c r="E108" s="58"/>
      <c r="F108" s="58"/>
      <c r="G108" s="58"/>
      <c r="H108" s="58"/>
      <c r="I108" s="58"/>
      <c r="J108" s="58"/>
      <c r="K108" s="58"/>
      <c r="L108" s="58"/>
      <c r="M108" s="52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</row>
    <row r="109" spans="1:31" s="2" customFormat="1" ht="24.95" customHeight="1">
      <c r="A109" s="31"/>
      <c r="B109" s="32"/>
      <c r="C109" s="20" t="s">
        <v>144</v>
      </c>
      <c r="D109" s="33"/>
      <c r="E109" s="33"/>
      <c r="F109" s="33"/>
      <c r="G109" s="33"/>
      <c r="H109" s="33"/>
      <c r="I109" s="33"/>
      <c r="J109" s="33"/>
      <c r="K109" s="33"/>
      <c r="L109" s="33"/>
      <c r="M109" s="52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</row>
    <row r="110" spans="1:31" s="2" customFormat="1" ht="6.95" customHeight="1">
      <c r="A110" s="31"/>
      <c r="B110" s="32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52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</row>
    <row r="111" spans="1:31" s="2" customFormat="1" ht="12" customHeight="1">
      <c r="A111" s="31"/>
      <c r="B111" s="32"/>
      <c r="C111" s="26" t="s">
        <v>16</v>
      </c>
      <c r="D111" s="33"/>
      <c r="E111" s="33"/>
      <c r="F111" s="33"/>
      <c r="G111" s="33"/>
      <c r="H111" s="33"/>
      <c r="I111" s="33"/>
      <c r="J111" s="33"/>
      <c r="K111" s="33"/>
      <c r="L111" s="33"/>
      <c r="M111" s="52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31" s="2" customFormat="1" ht="16.5" customHeight="1">
      <c r="A112" s="31"/>
      <c r="B112" s="32"/>
      <c r="C112" s="33"/>
      <c r="D112" s="33"/>
      <c r="E112" s="275" t="str">
        <f>E7</f>
        <v>Objekt nocľahárne</v>
      </c>
      <c r="F112" s="276"/>
      <c r="G112" s="276"/>
      <c r="H112" s="276"/>
      <c r="I112" s="33"/>
      <c r="J112" s="33"/>
      <c r="K112" s="33"/>
      <c r="L112" s="33"/>
      <c r="M112" s="52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65" s="2" customFormat="1" ht="12" customHeight="1">
      <c r="A113" s="31"/>
      <c r="B113" s="32"/>
      <c r="C113" s="26" t="s">
        <v>98</v>
      </c>
      <c r="D113" s="33"/>
      <c r="E113" s="33"/>
      <c r="F113" s="33"/>
      <c r="G113" s="33"/>
      <c r="H113" s="33"/>
      <c r="I113" s="33"/>
      <c r="J113" s="33"/>
      <c r="K113" s="33"/>
      <c r="L113" s="33"/>
      <c r="M113" s="52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5" s="2" customFormat="1" ht="16.5" customHeight="1">
      <c r="A114" s="31"/>
      <c r="B114" s="32"/>
      <c r="C114" s="33"/>
      <c r="D114" s="33"/>
      <c r="E114" s="263" t="str">
        <f>E9</f>
        <v>10 - Prípojka kanalizácie</v>
      </c>
      <c r="F114" s="274"/>
      <c r="G114" s="274"/>
      <c r="H114" s="274"/>
      <c r="I114" s="33"/>
      <c r="J114" s="33"/>
      <c r="K114" s="33"/>
      <c r="L114" s="33"/>
      <c r="M114" s="52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5" s="2" customFormat="1" ht="6.95" customHeight="1">
      <c r="A115" s="31"/>
      <c r="B115" s="32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52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5" s="2" customFormat="1" ht="12" customHeight="1">
      <c r="A116" s="31"/>
      <c r="B116" s="32"/>
      <c r="C116" s="26" t="s">
        <v>20</v>
      </c>
      <c r="D116" s="33"/>
      <c r="E116" s="33"/>
      <c r="F116" s="24" t="str">
        <f>F12</f>
        <v xml:space="preserve"> </v>
      </c>
      <c r="G116" s="33"/>
      <c r="H116" s="33"/>
      <c r="I116" s="26" t="s">
        <v>22</v>
      </c>
      <c r="J116" s="67">
        <f>IF(J12="","",J12)</f>
        <v>0</v>
      </c>
      <c r="K116" s="33"/>
      <c r="L116" s="33"/>
      <c r="M116" s="52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5" s="2" customFormat="1" ht="6.95" customHeight="1">
      <c r="A117" s="31"/>
      <c r="B117" s="32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52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5" s="2" customFormat="1" ht="15.2" customHeight="1">
      <c r="A118" s="31"/>
      <c r="B118" s="32"/>
      <c r="C118" s="26" t="s">
        <v>23</v>
      </c>
      <c r="D118" s="33"/>
      <c r="E118" s="33"/>
      <c r="F118" s="24" t="str">
        <f>E15</f>
        <v xml:space="preserve"> </v>
      </c>
      <c r="G118" s="33"/>
      <c r="H118" s="33"/>
      <c r="I118" s="26" t="s">
        <v>28</v>
      </c>
      <c r="J118" s="29" t="str">
        <f>E21</f>
        <v xml:space="preserve"> </v>
      </c>
      <c r="K118" s="33"/>
      <c r="L118" s="33"/>
      <c r="M118" s="52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5" s="2" customFormat="1" ht="15.2" customHeight="1">
      <c r="A119" s="31"/>
      <c r="B119" s="32"/>
      <c r="C119" s="26" t="s">
        <v>26</v>
      </c>
      <c r="D119" s="33"/>
      <c r="E119" s="33"/>
      <c r="F119" s="24" t="str">
        <f>IF(E18="","",E18)</f>
        <v>Vyplň údaj</v>
      </c>
      <c r="G119" s="33"/>
      <c r="H119" s="33"/>
      <c r="I119" s="26" t="s">
        <v>29</v>
      </c>
      <c r="J119" s="29" t="str">
        <f>E24</f>
        <v xml:space="preserve"> </v>
      </c>
      <c r="K119" s="33"/>
      <c r="L119" s="33"/>
      <c r="M119" s="52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65" s="2" customFormat="1" ht="10.35" customHeight="1">
      <c r="A120" s="31"/>
      <c r="B120" s="32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52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65" s="11" customFormat="1" ht="29.25" customHeight="1">
      <c r="A121" s="165"/>
      <c r="B121" s="166"/>
      <c r="C121" s="167" t="s">
        <v>145</v>
      </c>
      <c r="D121" s="168" t="s">
        <v>56</v>
      </c>
      <c r="E121" s="168" t="s">
        <v>52</v>
      </c>
      <c r="F121" s="168" t="s">
        <v>53</v>
      </c>
      <c r="G121" s="168" t="s">
        <v>146</v>
      </c>
      <c r="H121" s="168" t="s">
        <v>147</v>
      </c>
      <c r="I121" s="168" t="s">
        <v>148</v>
      </c>
      <c r="J121" s="168" t="s">
        <v>149</v>
      </c>
      <c r="K121" s="169" t="s">
        <v>109</v>
      </c>
      <c r="L121" s="170" t="s">
        <v>150</v>
      </c>
      <c r="M121" s="171"/>
      <c r="N121" s="76" t="s">
        <v>1</v>
      </c>
      <c r="O121" s="77" t="s">
        <v>35</v>
      </c>
      <c r="P121" s="77" t="s">
        <v>151</v>
      </c>
      <c r="Q121" s="77" t="s">
        <v>152</v>
      </c>
      <c r="R121" s="77" t="s">
        <v>153</v>
      </c>
      <c r="S121" s="77" t="s">
        <v>154</v>
      </c>
      <c r="T121" s="77" t="s">
        <v>155</v>
      </c>
      <c r="U121" s="77" t="s">
        <v>156</v>
      </c>
      <c r="V121" s="77" t="s">
        <v>157</v>
      </c>
      <c r="W121" s="77" t="s">
        <v>158</v>
      </c>
      <c r="X121" s="78" t="s">
        <v>159</v>
      </c>
      <c r="Y121" s="165"/>
      <c r="Z121" s="165"/>
      <c r="AA121" s="165"/>
      <c r="AB121" s="165"/>
      <c r="AC121" s="165"/>
      <c r="AD121" s="165"/>
      <c r="AE121" s="165"/>
    </row>
    <row r="122" spans="1:65" s="2" customFormat="1" ht="22.9" customHeight="1">
      <c r="A122" s="31"/>
      <c r="B122" s="32"/>
      <c r="C122" s="83" t="s">
        <v>110</v>
      </c>
      <c r="D122" s="33"/>
      <c r="E122" s="33"/>
      <c r="F122" s="33"/>
      <c r="G122" s="33"/>
      <c r="H122" s="33"/>
      <c r="I122" s="33"/>
      <c r="J122" s="33"/>
      <c r="K122" s="172">
        <f>BK122</f>
        <v>0</v>
      </c>
      <c r="L122" s="33"/>
      <c r="M122" s="36"/>
      <c r="N122" s="79"/>
      <c r="O122" s="173"/>
      <c r="P122" s="80"/>
      <c r="Q122" s="174">
        <f>Q123</f>
        <v>0</v>
      </c>
      <c r="R122" s="174">
        <f>R123</f>
        <v>0</v>
      </c>
      <c r="S122" s="80"/>
      <c r="T122" s="175">
        <f>T123</f>
        <v>0</v>
      </c>
      <c r="U122" s="80"/>
      <c r="V122" s="175">
        <f>V123</f>
        <v>8.2342461499999988</v>
      </c>
      <c r="W122" s="80"/>
      <c r="X122" s="176">
        <f>X123</f>
        <v>2.31</v>
      </c>
      <c r="Y122" s="31"/>
      <c r="Z122" s="31"/>
      <c r="AA122" s="31"/>
      <c r="AB122" s="31"/>
      <c r="AC122" s="31"/>
      <c r="AD122" s="31"/>
      <c r="AE122" s="31"/>
      <c r="AT122" s="14" t="s">
        <v>72</v>
      </c>
      <c r="AU122" s="14" t="s">
        <v>111</v>
      </c>
      <c r="BK122" s="177">
        <f>BK123</f>
        <v>0</v>
      </c>
    </row>
    <row r="123" spans="1:65" s="12" customFormat="1" ht="25.9" customHeight="1">
      <c r="B123" s="178"/>
      <c r="C123" s="179"/>
      <c r="D123" s="180" t="s">
        <v>72</v>
      </c>
      <c r="E123" s="181" t="s">
        <v>160</v>
      </c>
      <c r="F123" s="181" t="s">
        <v>161</v>
      </c>
      <c r="G123" s="179"/>
      <c r="H123" s="179"/>
      <c r="I123" s="182"/>
      <c r="J123" s="182"/>
      <c r="K123" s="183">
        <f>BK123</f>
        <v>0</v>
      </c>
      <c r="L123" s="179"/>
      <c r="M123" s="184"/>
      <c r="N123" s="185"/>
      <c r="O123" s="186"/>
      <c r="P123" s="186"/>
      <c r="Q123" s="187">
        <f>Q124+Q157+Q162+Q165+Q186</f>
        <v>0</v>
      </c>
      <c r="R123" s="187">
        <f>R124+R157+R162+R165+R186</f>
        <v>0</v>
      </c>
      <c r="S123" s="186"/>
      <c r="T123" s="188">
        <f>T124+T157+T162+T165+T186</f>
        <v>0</v>
      </c>
      <c r="U123" s="186"/>
      <c r="V123" s="188">
        <f>V124+V157+V162+V165+V186</f>
        <v>8.2342461499999988</v>
      </c>
      <c r="W123" s="186"/>
      <c r="X123" s="189">
        <f>X124+X157+X162+X165+X186</f>
        <v>2.31</v>
      </c>
      <c r="AR123" s="190" t="s">
        <v>81</v>
      </c>
      <c r="AT123" s="191" t="s">
        <v>72</v>
      </c>
      <c r="AU123" s="191" t="s">
        <v>73</v>
      </c>
      <c r="AY123" s="190" t="s">
        <v>162</v>
      </c>
      <c r="BK123" s="192">
        <f>BK124+BK157+BK162+BK165+BK186</f>
        <v>0</v>
      </c>
    </row>
    <row r="124" spans="1:65" s="12" customFormat="1" ht="22.9" customHeight="1">
      <c r="B124" s="178"/>
      <c r="C124" s="179"/>
      <c r="D124" s="180" t="s">
        <v>72</v>
      </c>
      <c r="E124" s="193" t="s">
        <v>81</v>
      </c>
      <c r="F124" s="193" t="s">
        <v>163</v>
      </c>
      <c r="G124" s="179"/>
      <c r="H124" s="179"/>
      <c r="I124" s="182"/>
      <c r="J124" s="182"/>
      <c r="K124" s="194">
        <f>BK124</f>
        <v>0</v>
      </c>
      <c r="L124" s="179"/>
      <c r="M124" s="184"/>
      <c r="N124" s="185"/>
      <c r="O124" s="186"/>
      <c r="P124" s="186"/>
      <c r="Q124" s="187">
        <f>SUM(Q125:Q156)</f>
        <v>0</v>
      </c>
      <c r="R124" s="187">
        <f>SUM(R125:R156)</f>
        <v>0</v>
      </c>
      <c r="S124" s="186"/>
      <c r="T124" s="188">
        <f>SUM(T125:T156)</f>
        <v>0</v>
      </c>
      <c r="U124" s="186"/>
      <c r="V124" s="188">
        <f>SUM(V125:V156)</f>
        <v>3.6420636499999999</v>
      </c>
      <c r="W124" s="186"/>
      <c r="X124" s="189">
        <f>SUM(X125:X156)</f>
        <v>2.31</v>
      </c>
      <c r="AR124" s="190" t="s">
        <v>81</v>
      </c>
      <c r="AT124" s="191" t="s">
        <v>72</v>
      </c>
      <c r="AU124" s="191" t="s">
        <v>81</v>
      </c>
      <c r="AY124" s="190" t="s">
        <v>162</v>
      </c>
      <c r="BK124" s="192">
        <f>SUM(BK125:BK156)</f>
        <v>0</v>
      </c>
    </row>
    <row r="125" spans="1:65" s="2" customFormat="1" ht="16.5" customHeight="1">
      <c r="A125" s="31"/>
      <c r="B125" s="32"/>
      <c r="C125" s="195" t="s">
        <v>81</v>
      </c>
      <c r="D125" s="195" t="s">
        <v>164</v>
      </c>
      <c r="E125" s="196" t="s">
        <v>1339</v>
      </c>
      <c r="F125" s="197" t="s">
        <v>1340</v>
      </c>
      <c r="G125" s="198" t="s">
        <v>1341</v>
      </c>
      <c r="H125" s="199">
        <v>5.0000000000000001E-3</v>
      </c>
      <c r="I125" s="200"/>
      <c r="J125" s="200"/>
      <c r="K125" s="201">
        <f>ROUND(P125*H125,2)</f>
        <v>0</v>
      </c>
      <c r="L125" s="202"/>
      <c r="M125" s="36"/>
      <c r="N125" s="203" t="s">
        <v>1</v>
      </c>
      <c r="O125" s="204" t="s">
        <v>37</v>
      </c>
      <c r="P125" s="205">
        <f>I125+J125</f>
        <v>0</v>
      </c>
      <c r="Q125" s="205">
        <f>ROUND(I125*H125,2)</f>
        <v>0</v>
      </c>
      <c r="R125" s="205">
        <f>ROUND(J125*H125,2)</f>
        <v>0</v>
      </c>
      <c r="S125" s="72"/>
      <c r="T125" s="206">
        <f>S125*H125</f>
        <v>0</v>
      </c>
      <c r="U125" s="206">
        <v>0.40872999999999998</v>
      </c>
      <c r="V125" s="206">
        <f>U125*H125</f>
        <v>2.0436500000000002E-3</v>
      </c>
      <c r="W125" s="206">
        <v>0</v>
      </c>
      <c r="X125" s="207">
        <f>W125*H125</f>
        <v>0</v>
      </c>
      <c r="Y125" s="31"/>
      <c r="Z125" s="31"/>
      <c r="AA125" s="31"/>
      <c r="AB125" s="31"/>
      <c r="AC125" s="31"/>
      <c r="AD125" s="31"/>
      <c r="AE125" s="31"/>
      <c r="AR125" s="208" t="s">
        <v>168</v>
      </c>
      <c r="AT125" s="208" t="s">
        <v>164</v>
      </c>
      <c r="AU125" s="208" t="s">
        <v>169</v>
      </c>
      <c r="AY125" s="14" t="s">
        <v>162</v>
      </c>
      <c r="BE125" s="209">
        <f>IF(O125="základná",K125,0)</f>
        <v>0</v>
      </c>
      <c r="BF125" s="209">
        <f>IF(O125="znížená",K125,0)</f>
        <v>0</v>
      </c>
      <c r="BG125" s="209">
        <f>IF(O125="zákl. prenesená",K125,0)</f>
        <v>0</v>
      </c>
      <c r="BH125" s="209">
        <f>IF(O125="zníž. prenesená",K125,0)</f>
        <v>0</v>
      </c>
      <c r="BI125" s="209">
        <f>IF(O125="nulová",K125,0)</f>
        <v>0</v>
      </c>
      <c r="BJ125" s="14" t="s">
        <v>169</v>
      </c>
      <c r="BK125" s="209">
        <f>ROUND(P125*H125,2)</f>
        <v>0</v>
      </c>
      <c r="BL125" s="14" t="s">
        <v>168</v>
      </c>
      <c r="BM125" s="208" t="s">
        <v>169</v>
      </c>
    </row>
    <row r="126" spans="1:65" s="2" customFormat="1">
      <c r="A126" s="31"/>
      <c r="B126" s="32"/>
      <c r="C126" s="33"/>
      <c r="D126" s="210" t="s">
        <v>170</v>
      </c>
      <c r="E126" s="33"/>
      <c r="F126" s="211" t="s">
        <v>1340</v>
      </c>
      <c r="G126" s="33"/>
      <c r="H126" s="33"/>
      <c r="I126" s="212"/>
      <c r="J126" s="212"/>
      <c r="K126" s="33"/>
      <c r="L126" s="33"/>
      <c r="M126" s="36"/>
      <c r="N126" s="213"/>
      <c r="O126" s="214"/>
      <c r="P126" s="72"/>
      <c r="Q126" s="72"/>
      <c r="R126" s="72"/>
      <c r="S126" s="72"/>
      <c r="T126" s="72"/>
      <c r="U126" s="72"/>
      <c r="V126" s="72"/>
      <c r="W126" s="72"/>
      <c r="X126" s="73"/>
      <c r="Y126" s="31"/>
      <c r="Z126" s="31"/>
      <c r="AA126" s="31"/>
      <c r="AB126" s="31"/>
      <c r="AC126" s="31"/>
      <c r="AD126" s="31"/>
      <c r="AE126" s="31"/>
      <c r="AT126" s="14" t="s">
        <v>170</v>
      </c>
      <c r="AU126" s="14" t="s">
        <v>169</v>
      </c>
    </row>
    <row r="127" spans="1:65" s="2" customFormat="1" ht="24.2" customHeight="1">
      <c r="A127" s="31"/>
      <c r="B127" s="32"/>
      <c r="C127" s="195" t="s">
        <v>169</v>
      </c>
      <c r="D127" s="195" t="s">
        <v>164</v>
      </c>
      <c r="E127" s="196" t="s">
        <v>165</v>
      </c>
      <c r="F127" s="197" t="s">
        <v>166</v>
      </c>
      <c r="G127" s="198" t="s">
        <v>167</v>
      </c>
      <c r="H127" s="199">
        <v>6</v>
      </c>
      <c r="I127" s="200"/>
      <c r="J127" s="200"/>
      <c r="K127" s="201">
        <f>ROUND(P127*H127,2)</f>
        <v>0</v>
      </c>
      <c r="L127" s="202"/>
      <c r="M127" s="36"/>
      <c r="N127" s="203" t="s">
        <v>1</v>
      </c>
      <c r="O127" s="204" t="s">
        <v>37</v>
      </c>
      <c r="P127" s="205">
        <f>I127+J127</f>
        <v>0</v>
      </c>
      <c r="Q127" s="205">
        <f>ROUND(I127*H127,2)</f>
        <v>0</v>
      </c>
      <c r="R127" s="205">
        <f>ROUND(J127*H127,2)</f>
        <v>0</v>
      </c>
      <c r="S127" s="72"/>
      <c r="T127" s="206">
        <f>S127*H127</f>
        <v>0</v>
      </c>
      <c r="U127" s="206">
        <v>0</v>
      </c>
      <c r="V127" s="206">
        <f>U127*H127</f>
        <v>0</v>
      </c>
      <c r="W127" s="206">
        <v>0.22500000000000001</v>
      </c>
      <c r="X127" s="207">
        <f>W127*H127</f>
        <v>1.35</v>
      </c>
      <c r="Y127" s="31"/>
      <c r="Z127" s="31"/>
      <c r="AA127" s="31"/>
      <c r="AB127" s="31"/>
      <c r="AC127" s="31"/>
      <c r="AD127" s="31"/>
      <c r="AE127" s="31"/>
      <c r="AR127" s="208" t="s">
        <v>168</v>
      </c>
      <c r="AT127" s="208" t="s">
        <v>164</v>
      </c>
      <c r="AU127" s="208" t="s">
        <v>169</v>
      </c>
      <c r="AY127" s="14" t="s">
        <v>162</v>
      </c>
      <c r="BE127" s="209">
        <f>IF(O127="základná",K127,0)</f>
        <v>0</v>
      </c>
      <c r="BF127" s="209">
        <f>IF(O127="znížená",K127,0)</f>
        <v>0</v>
      </c>
      <c r="BG127" s="209">
        <f>IF(O127="zákl. prenesená",K127,0)</f>
        <v>0</v>
      </c>
      <c r="BH127" s="209">
        <f>IF(O127="zníž. prenesená",K127,0)</f>
        <v>0</v>
      </c>
      <c r="BI127" s="209">
        <f>IF(O127="nulová",K127,0)</f>
        <v>0</v>
      </c>
      <c r="BJ127" s="14" t="s">
        <v>169</v>
      </c>
      <c r="BK127" s="209">
        <f>ROUND(P127*H127,2)</f>
        <v>0</v>
      </c>
      <c r="BL127" s="14" t="s">
        <v>168</v>
      </c>
      <c r="BM127" s="208" t="s">
        <v>168</v>
      </c>
    </row>
    <row r="128" spans="1:65" s="2" customFormat="1" ht="19.5">
      <c r="A128" s="31"/>
      <c r="B128" s="32"/>
      <c r="C128" s="33"/>
      <c r="D128" s="210" t="s">
        <v>170</v>
      </c>
      <c r="E128" s="33"/>
      <c r="F128" s="211" t="s">
        <v>166</v>
      </c>
      <c r="G128" s="33"/>
      <c r="H128" s="33"/>
      <c r="I128" s="212"/>
      <c r="J128" s="212"/>
      <c r="K128" s="33"/>
      <c r="L128" s="33"/>
      <c r="M128" s="36"/>
      <c r="N128" s="213"/>
      <c r="O128" s="214"/>
      <c r="P128" s="72"/>
      <c r="Q128" s="72"/>
      <c r="R128" s="72"/>
      <c r="S128" s="72"/>
      <c r="T128" s="72"/>
      <c r="U128" s="72"/>
      <c r="V128" s="72"/>
      <c r="W128" s="72"/>
      <c r="X128" s="73"/>
      <c r="Y128" s="31"/>
      <c r="Z128" s="31"/>
      <c r="AA128" s="31"/>
      <c r="AB128" s="31"/>
      <c r="AC128" s="31"/>
      <c r="AD128" s="31"/>
      <c r="AE128" s="31"/>
      <c r="AT128" s="14" t="s">
        <v>170</v>
      </c>
      <c r="AU128" s="14" t="s">
        <v>169</v>
      </c>
    </row>
    <row r="129" spans="1:65" s="2" customFormat="1" ht="24.2" customHeight="1">
      <c r="A129" s="31"/>
      <c r="B129" s="32"/>
      <c r="C129" s="195" t="s">
        <v>174</v>
      </c>
      <c r="D129" s="195" t="s">
        <v>164</v>
      </c>
      <c r="E129" s="196" t="s">
        <v>1342</v>
      </c>
      <c r="F129" s="197" t="s">
        <v>1343</v>
      </c>
      <c r="G129" s="198" t="s">
        <v>167</v>
      </c>
      <c r="H129" s="199">
        <v>7.5</v>
      </c>
      <c r="I129" s="200"/>
      <c r="J129" s="200"/>
      <c r="K129" s="201">
        <f>ROUND(P129*H129,2)</f>
        <v>0</v>
      </c>
      <c r="L129" s="202"/>
      <c r="M129" s="36"/>
      <c r="N129" s="203" t="s">
        <v>1</v>
      </c>
      <c r="O129" s="204" t="s">
        <v>37</v>
      </c>
      <c r="P129" s="205">
        <f>I129+J129</f>
        <v>0</v>
      </c>
      <c r="Q129" s="205">
        <f>ROUND(I129*H129,2)</f>
        <v>0</v>
      </c>
      <c r="R129" s="205">
        <f>ROUND(J129*H129,2)</f>
        <v>0</v>
      </c>
      <c r="S129" s="72"/>
      <c r="T129" s="206">
        <f>S129*H129</f>
        <v>0</v>
      </c>
      <c r="U129" s="206">
        <v>0</v>
      </c>
      <c r="V129" s="206">
        <f>U129*H129</f>
        <v>0</v>
      </c>
      <c r="W129" s="206">
        <v>0.128</v>
      </c>
      <c r="X129" s="207">
        <f>W129*H129</f>
        <v>0.96</v>
      </c>
      <c r="Y129" s="31"/>
      <c r="Z129" s="31"/>
      <c r="AA129" s="31"/>
      <c r="AB129" s="31"/>
      <c r="AC129" s="31"/>
      <c r="AD129" s="31"/>
      <c r="AE129" s="31"/>
      <c r="AR129" s="208" t="s">
        <v>168</v>
      </c>
      <c r="AT129" s="208" t="s">
        <v>164</v>
      </c>
      <c r="AU129" s="208" t="s">
        <v>169</v>
      </c>
      <c r="AY129" s="14" t="s">
        <v>162</v>
      </c>
      <c r="BE129" s="209">
        <f>IF(O129="základná",K129,0)</f>
        <v>0</v>
      </c>
      <c r="BF129" s="209">
        <f>IF(O129="znížená",K129,0)</f>
        <v>0</v>
      </c>
      <c r="BG129" s="209">
        <f>IF(O129="zákl. prenesená",K129,0)</f>
        <v>0</v>
      </c>
      <c r="BH129" s="209">
        <f>IF(O129="zníž. prenesená",K129,0)</f>
        <v>0</v>
      </c>
      <c r="BI129" s="209">
        <f>IF(O129="nulová",K129,0)</f>
        <v>0</v>
      </c>
      <c r="BJ129" s="14" t="s">
        <v>169</v>
      </c>
      <c r="BK129" s="209">
        <f>ROUND(P129*H129,2)</f>
        <v>0</v>
      </c>
      <c r="BL129" s="14" t="s">
        <v>168</v>
      </c>
      <c r="BM129" s="208" t="s">
        <v>177</v>
      </c>
    </row>
    <row r="130" spans="1:65" s="2" customFormat="1" ht="19.5">
      <c r="A130" s="31"/>
      <c r="B130" s="32"/>
      <c r="C130" s="33"/>
      <c r="D130" s="210" t="s">
        <v>170</v>
      </c>
      <c r="E130" s="33"/>
      <c r="F130" s="211" t="s">
        <v>1343</v>
      </c>
      <c r="G130" s="33"/>
      <c r="H130" s="33"/>
      <c r="I130" s="212"/>
      <c r="J130" s="212"/>
      <c r="K130" s="33"/>
      <c r="L130" s="33"/>
      <c r="M130" s="36"/>
      <c r="N130" s="213"/>
      <c r="O130" s="214"/>
      <c r="P130" s="72"/>
      <c r="Q130" s="72"/>
      <c r="R130" s="72"/>
      <c r="S130" s="72"/>
      <c r="T130" s="72"/>
      <c r="U130" s="72"/>
      <c r="V130" s="72"/>
      <c r="W130" s="72"/>
      <c r="X130" s="73"/>
      <c r="Y130" s="31"/>
      <c r="Z130" s="31"/>
      <c r="AA130" s="31"/>
      <c r="AB130" s="31"/>
      <c r="AC130" s="31"/>
      <c r="AD130" s="31"/>
      <c r="AE130" s="31"/>
      <c r="AT130" s="14" t="s">
        <v>170</v>
      </c>
      <c r="AU130" s="14" t="s">
        <v>169</v>
      </c>
    </row>
    <row r="131" spans="1:65" s="2" customFormat="1" ht="21.75" customHeight="1">
      <c r="A131" s="31"/>
      <c r="B131" s="32"/>
      <c r="C131" s="195" t="s">
        <v>168</v>
      </c>
      <c r="D131" s="195" t="s">
        <v>164</v>
      </c>
      <c r="E131" s="196" t="s">
        <v>1344</v>
      </c>
      <c r="F131" s="197" t="s">
        <v>1345</v>
      </c>
      <c r="G131" s="198" t="s">
        <v>173</v>
      </c>
      <c r="H131" s="199">
        <v>13</v>
      </c>
      <c r="I131" s="200"/>
      <c r="J131" s="200"/>
      <c r="K131" s="201">
        <f>ROUND(P131*H131,2)</f>
        <v>0</v>
      </c>
      <c r="L131" s="202"/>
      <c r="M131" s="36"/>
      <c r="N131" s="203" t="s">
        <v>1</v>
      </c>
      <c r="O131" s="204" t="s">
        <v>37</v>
      </c>
      <c r="P131" s="205">
        <f>I131+J131</f>
        <v>0</v>
      </c>
      <c r="Q131" s="205">
        <f>ROUND(I131*H131,2)</f>
        <v>0</v>
      </c>
      <c r="R131" s="205">
        <f>ROUND(J131*H131,2)</f>
        <v>0</v>
      </c>
      <c r="S131" s="72"/>
      <c r="T131" s="206">
        <f>S131*H131</f>
        <v>0</v>
      </c>
      <c r="U131" s="206">
        <v>0</v>
      </c>
      <c r="V131" s="206">
        <f>U131*H131</f>
        <v>0</v>
      </c>
      <c r="W131" s="206">
        <v>0</v>
      </c>
      <c r="X131" s="207">
        <f>W131*H131</f>
        <v>0</v>
      </c>
      <c r="Y131" s="31"/>
      <c r="Z131" s="31"/>
      <c r="AA131" s="31"/>
      <c r="AB131" s="31"/>
      <c r="AC131" s="31"/>
      <c r="AD131" s="31"/>
      <c r="AE131" s="31"/>
      <c r="AR131" s="208" t="s">
        <v>168</v>
      </c>
      <c r="AT131" s="208" t="s">
        <v>164</v>
      </c>
      <c r="AU131" s="208" t="s">
        <v>169</v>
      </c>
      <c r="AY131" s="14" t="s">
        <v>162</v>
      </c>
      <c r="BE131" s="209">
        <f>IF(O131="základná",K131,0)</f>
        <v>0</v>
      </c>
      <c r="BF131" s="209">
        <f>IF(O131="znížená",K131,0)</f>
        <v>0</v>
      </c>
      <c r="BG131" s="209">
        <f>IF(O131="zákl. prenesená",K131,0)</f>
        <v>0</v>
      </c>
      <c r="BH131" s="209">
        <f>IF(O131="zníž. prenesená",K131,0)</f>
        <v>0</v>
      </c>
      <c r="BI131" s="209">
        <f>IF(O131="nulová",K131,0)</f>
        <v>0</v>
      </c>
      <c r="BJ131" s="14" t="s">
        <v>169</v>
      </c>
      <c r="BK131" s="209">
        <f>ROUND(P131*H131,2)</f>
        <v>0</v>
      </c>
      <c r="BL131" s="14" t="s">
        <v>168</v>
      </c>
      <c r="BM131" s="208" t="s">
        <v>180</v>
      </c>
    </row>
    <row r="132" spans="1:65" s="2" customFormat="1">
      <c r="A132" s="31"/>
      <c r="B132" s="32"/>
      <c r="C132" s="33"/>
      <c r="D132" s="210" t="s">
        <v>170</v>
      </c>
      <c r="E132" s="33"/>
      <c r="F132" s="211" t="s">
        <v>1345</v>
      </c>
      <c r="G132" s="33"/>
      <c r="H132" s="33"/>
      <c r="I132" s="212"/>
      <c r="J132" s="212"/>
      <c r="K132" s="33"/>
      <c r="L132" s="33"/>
      <c r="M132" s="36"/>
      <c r="N132" s="213"/>
      <c r="O132" s="214"/>
      <c r="P132" s="72"/>
      <c r="Q132" s="72"/>
      <c r="R132" s="72"/>
      <c r="S132" s="72"/>
      <c r="T132" s="72"/>
      <c r="U132" s="72"/>
      <c r="V132" s="72"/>
      <c r="W132" s="72"/>
      <c r="X132" s="73"/>
      <c r="Y132" s="31"/>
      <c r="Z132" s="31"/>
      <c r="AA132" s="31"/>
      <c r="AB132" s="31"/>
      <c r="AC132" s="31"/>
      <c r="AD132" s="31"/>
      <c r="AE132" s="31"/>
      <c r="AT132" s="14" t="s">
        <v>170</v>
      </c>
      <c r="AU132" s="14" t="s">
        <v>169</v>
      </c>
    </row>
    <row r="133" spans="1:65" s="2" customFormat="1" ht="21.75" customHeight="1">
      <c r="A133" s="31"/>
      <c r="B133" s="32"/>
      <c r="C133" s="195" t="s">
        <v>181</v>
      </c>
      <c r="D133" s="195" t="s">
        <v>164</v>
      </c>
      <c r="E133" s="196" t="s">
        <v>1346</v>
      </c>
      <c r="F133" s="197" t="s">
        <v>1347</v>
      </c>
      <c r="G133" s="198" t="s">
        <v>173</v>
      </c>
      <c r="H133" s="199">
        <v>13</v>
      </c>
      <c r="I133" s="200"/>
      <c r="J133" s="200"/>
      <c r="K133" s="201">
        <f>ROUND(P133*H133,2)</f>
        <v>0</v>
      </c>
      <c r="L133" s="202"/>
      <c r="M133" s="36"/>
      <c r="N133" s="203" t="s">
        <v>1</v>
      </c>
      <c r="O133" s="204" t="s">
        <v>37</v>
      </c>
      <c r="P133" s="205">
        <f>I133+J133</f>
        <v>0</v>
      </c>
      <c r="Q133" s="205">
        <f>ROUND(I133*H133,2)</f>
        <v>0</v>
      </c>
      <c r="R133" s="205">
        <f>ROUND(J133*H133,2)</f>
        <v>0</v>
      </c>
      <c r="S133" s="72"/>
      <c r="T133" s="206">
        <f>S133*H133</f>
        <v>0</v>
      </c>
      <c r="U133" s="206">
        <v>0</v>
      </c>
      <c r="V133" s="206">
        <f>U133*H133</f>
        <v>0</v>
      </c>
      <c r="W133" s="206">
        <v>0</v>
      </c>
      <c r="X133" s="207">
        <f>W133*H133</f>
        <v>0</v>
      </c>
      <c r="Y133" s="31"/>
      <c r="Z133" s="31"/>
      <c r="AA133" s="31"/>
      <c r="AB133" s="31"/>
      <c r="AC133" s="31"/>
      <c r="AD133" s="31"/>
      <c r="AE133" s="31"/>
      <c r="AR133" s="208" t="s">
        <v>168</v>
      </c>
      <c r="AT133" s="208" t="s">
        <v>164</v>
      </c>
      <c r="AU133" s="208" t="s">
        <v>169</v>
      </c>
      <c r="AY133" s="14" t="s">
        <v>162</v>
      </c>
      <c r="BE133" s="209">
        <f>IF(O133="základná",K133,0)</f>
        <v>0</v>
      </c>
      <c r="BF133" s="209">
        <f>IF(O133="znížená",K133,0)</f>
        <v>0</v>
      </c>
      <c r="BG133" s="209">
        <f>IF(O133="zákl. prenesená",K133,0)</f>
        <v>0</v>
      </c>
      <c r="BH133" s="209">
        <f>IF(O133="zníž. prenesená",K133,0)</f>
        <v>0</v>
      </c>
      <c r="BI133" s="209">
        <f>IF(O133="nulová",K133,0)</f>
        <v>0</v>
      </c>
      <c r="BJ133" s="14" t="s">
        <v>169</v>
      </c>
      <c r="BK133" s="209">
        <f>ROUND(P133*H133,2)</f>
        <v>0</v>
      </c>
      <c r="BL133" s="14" t="s">
        <v>168</v>
      </c>
      <c r="BM133" s="208" t="s">
        <v>91</v>
      </c>
    </row>
    <row r="134" spans="1:65" s="2" customFormat="1">
      <c r="A134" s="31"/>
      <c r="B134" s="32"/>
      <c r="C134" s="33"/>
      <c r="D134" s="210" t="s">
        <v>170</v>
      </c>
      <c r="E134" s="33"/>
      <c r="F134" s="211" t="s">
        <v>1347</v>
      </c>
      <c r="G134" s="33"/>
      <c r="H134" s="33"/>
      <c r="I134" s="212"/>
      <c r="J134" s="212"/>
      <c r="K134" s="33"/>
      <c r="L134" s="33"/>
      <c r="M134" s="36"/>
      <c r="N134" s="213"/>
      <c r="O134" s="214"/>
      <c r="P134" s="72"/>
      <c r="Q134" s="72"/>
      <c r="R134" s="72"/>
      <c r="S134" s="72"/>
      <c r="T134" s="72"/>
      <c r="U134" s="72"/>
      <c r="V134" s="72"/>
      <c r="W134" s="72"/>
      <c r="X134" s="73"/>
      <c r="Y134" s="31"/>
      <c r="Z134" s="31"/>
      <c r="AA134" s="31"/>
      <c r="AB134" s="31"/>
      <c r="AC134" s="31"/>
      <c r="AD134" s="31"/>
      <c r="AE134" s="31"/>
      <c r="AT134" s="14" t="s">
        <v>170</v>
      </c>
      <c r="AU134" s="14" t="s">
        <v>169</v>
      </c>
    </row>
    <row r="135" spans="1:65" s="2" customFormat="1" ht="24.2" customHeight="1">
      <c r="A135" s="31"/>
      <c r="B135" s="32"/>
      <c r="C135" s="195" t="s">
        <v>177</v>
      </c>
      <c r="D135" s="195" t="s">
        <v>164</v>
      </c>
      <c r="E135" s="196" t="s">
        <v>1348</v>
      </c>
      <c r="F135" s="197" t="s">
        <v>1349</v>
      </c>
      <c r="G135" s="198" t="s">
        <v>167</v>
      </c>
      <c r="H135" s="199">
        <v>26</v>
      </c>
      <c r="I135" s="200"/>
      <c r="J135" s="200"/>
      <c r="K135" s="201">
        <f>ROUND(P135*H135,2)</f>
        <v>0</v>
      </c>
      <c r="L135" s="202"/>
      <c r="M135" s="36"/>
      <c r="N135" s="203" t="s">
        <v>1</v>
      </c>
      <c r="O135" s="204" t="s">
        <v>37</v>
      </c>
      <c r="P135" s="205">
        <f>I135+J135</f>
        <v>0</v>
      </c>
      <c r="Q135" s="205">
        <f>ROUND(I135*H135,2)</f>
        <v>0</v>
      </c>
      <c r="R135" s="205">
        <f>ROUND(J135*H135,2)</f>
        <v>0</v>
      </c>
      <c r="S135" s="72"/>
      <c r="T135" s="206">
        <f>S135*H135</f>
        <v>0</v>
      </c>
      <c r="U135" s="206">
        <v>6.2E-4</v>
      </c>
      <c r="V135" s="206">
        <f>U135*H135</f>
        <v>1.6119999999999999E-2</v>
      </c>
      <c r="W135" s="206">
        <v>0</v>
      </c>
      <c r="X135" s="207">
        <f>W135*H135</f>
        <v>0</v>
      </c>
      <c r="Y135" s="31"/>
      <c r="Z135" s="31"/>
      <c r="AA135" s="31"/>
      <c r="AB135" s="31"/>
      <c r="AC135" s="31"/>
      <c r="AD135" s="31"/>
      <c r="AE135" s="31"/>
      <c r="AR135" s="208" t="s">
        <v>168</v>
      </c>
      <c r="AT135" s="208" t="s">
        <v>164</v>
      </c>
      <c r="AU135" s="208" t="s">
        <v>169</v>
      </c>
      <c r="AY135" s="14" t="s">
        <v>162</v>
      </c>
      <c r="BE135" s="209">
        <f>IF(O135="základná",K135,0)</f>
        <v>0</v>
      </c>
      <c r="BF135" s="209">
        <f>IF(O135="znížená",K135,0)</f>
        <v>0</v>
      </c>
      <c r="BG135" s="209">
        <f>IF(O135="zákl. prenesená",K135,0)</f>
        <v>0</v>
      </c>
      <c r="BH135" s="209">
        <f>IF(O135="zníž. prenesená",K135,0)</f>
        <v>0</v>
      </c>
      <c r="BI135" s="209">
        <f>IF(O135="nulová",K135,0)</f>
        <v>0</v>
      </c>
      <c r="BJ135" s="14" t="s">
        <v>169</v>
      </c>
      <c r="BK135" s="209">
        <f>ROUND(P135*H135,2)</f>
        <v>0</v>
      </c>
      <c r="BL135" s="14" t="s">
        <v>168</v>
      </c>
      <c r="BM135" s="208" t="s">
        <v>186</v>
      </c>
    </row>
    <row r="136" spans="1:65" s="2" customFormat="1">
      <c r="A136" s="31"/>
      <c r="B136" s="32"/>
      <c r="C136" s="33"/>
      <c r="D136" s="210" t="s">
        <v>170</v>
      </c>
      <c r="E136" s="33"/>
      <c r="F136" s="211" t="s">
        <v>1349</v>
      </c>
      <c r="G136" s="33"/>
      <c r="H136" s="33"/>
      <c r="I136" s="212"/>
      <c r="J136" s="212"/>
      <c r="K136" s="33"/>
      <c r="L136" s="33"/>
      <c r="M136" s="36"/>
      <c r="N136" s="213"/>
      <c r="O136" s="214"/>
      <c r="P136" s="72"/>
      <c r="Q136" s="72"/>
      <c r="R136" s="72"/>
      <c r="S136" s="72"/>
      <c r="T136" s="72"/>
      <c r="U136" s="72"/>
      <c r="V136" s="72"/>
      <c r="W136" s="72"/>
      <c r="X136" s="73"/>
      <c r="Y136" s="31"/>
      <c r="Z136" s="31"/>
      <c r="AA136" s="31"/>
      <c r="AB136" s="31"/>
      <c r="AC136" s="31"/>
      <c r="AD136" s="31"/>
      <c r="AE136" s="31"/>
      <c r="AT136" s="14" t="s">
        <v>170</v>
      </c>
      <c r="AU136" s="14" t="s">
        <v>169</v>
      </c>
    </row>
    <row r="137" spans="1:65" s="2" customFormat="1" ht="24.2" customHeight="1">
      <c r="A137" s="31"/>
      <c r="B137" s="32"/>
      <c r="C137" s="195" t="s">
        <v>187</v>
      </c>
      <c r="D137" s="195" t="s">
        <v>164</v>
      </c>
      <c r="E137" s="196" t="s">
        <v>1350</v>
      </c>
      <c r="F137" s="197" t="s">
        <v>1351</v>
      </c>
      <c r="G137" s="198" t="s">
        <v>167</v>
      </c>
      <c r="H137" s="199">
        <v>26</v>
      </c>
      <c r="I137" s="200"/>
      <c r="J137" s="200"/>
      <c r="K137" s="201">
        <f>ROUND(P137*H137,2)</f>
        <v>0</v>
      </c>
      <c r="L137" s="202"/>
      <c r="M137" s="36"/>
      <c r="N137" s="203" t="s">
        <v>1</v>
      </c>
      <c r="O137" s="204" t="s">
        <v>37</v>
      </c>
      <c r="P137" s="205">
        <f>I137+J137</f>
        <v>0</v>
      </c>
      <c r="Q137" s="205">
        <f>ROUND(I137*H137,2)</f>
        <v>0</v>
      </c>
      <c r="R137" s="205">
        <f>ROUND(J137*H137,2)</f>
        <v>0</v>
      </c>
      <c r="S137" s="72"/>
      <c r="T137" s="206">
        <f>S137*H137</f>
        <v>0</v>
      </c>
      <c r="U137" s="206">
        <v>0</v>
      </c>
      <c r="V137" s="206">
        <f>U137*H137</f>
        <v>0</v>
      </c>
      <c r="W137" s="206">
        <v>0</v>
      </c>
      <c r="X137" s="207">
        <f>W137*H137</f>
        <v>0</v>
      </c>
      <c r="Y137" s="31"/>
      <c r="Z137" s="31"/>
      <c r="AA137" s="31"/>
      <c r="AB137" s="31"/>
      <c r="AC137" s="31"/>
      <c r="AD137" s="31"/>
      <c r="AE137" s="31"/>
      <c r="AR137" s="208" t="s">
        <v>168</v>
      </c>
      <c r="AT137" s="208" t="s">
        <v>164</v>
      </c>
      <c r="AU137" s="208" t="s">
        <v>169</v>
      </c>
      <c r="AY137" s="14" t="s">
        <v>162</v>
      </c>
      <c r="BE137" s="209">
        <f>IF(O137="základná",K137,0)</f>
        <v>0</v>
      </c>
      <c r="BF137" s="209">
        <f>IF(O137="znížená",K137,0)</f>
        <v>0</v>
      </c>
      <c r="BG137" s="209">
        <f>IF(O137="zákl. prenesená",K137,0)</f>
        <v>0</v>
      </c>
      <c r="BH137" s="209">
        <f>IF(O137="zníž. prenesená",K137,0)</f>
        <v>0</v>
      </c>
      <c r="BI137" s="209">
        <f>IF(O137="nulová",K137,0)</f>
        <v>0</v>
      </c>
      <c r="BJ137" s="14" t="s">
        <v>169</v>
      </c>
      <c r="BK137" s="209">
        <f>ROUND(P137*H137,2)</f>
        <v>0</v>
      </c>
      <c r="BL137" s="14" t="s">
        <v>168</v>
      </c>
      <c r="BM137" s="208" t="s">
        <v>190</v>
      </c>
    </row>
    <row r="138" spans="1:65" s="2" customFormat="1">
      <c r="A138" s="31"/>
      <c r="B138" s="32"/>
      <c r="C138" s="33"/>
      <c r="D138" s="210" t="s">
        <v>170</v>
      </c>
      <c r="E138" s="33"/>
      <c r="F138" s="211" t="s">
        <v>1351</v>
      </c>
      <c r="G138" s="33"/>
      <c r="H138" s="33"/>
      <c r="I138" s="212"/>
      <c r="J138" s="212"/>
      <c r="K138" s="33"/>
      <c r="L138" s="33"/>
      <c r="M138" s="36"/>
      <c r="N138" s="213"/>
      <c r="O138" s="214"/>
      <c r="P138" s="72"/>
      <c r="Q138" s="72"/>
      <c r="R138" s="72"/>
      <c r="S138" s="72"/>
      <c r="T138" s="72"/>
      <c r="U138" s="72"/>
      <c r="V138" s="72"/>
      <c r="W138" s="72"/>
      <c r="X138" s="73"/>
      <c r="Y138" s="31"/>
      <c r="Z138" s="31"/>
      <c r="AA138" s="31"/>
      <c r="AB138" s="31"/>
      <c r="AC138" s="31"/>
      <c r="AD138" s="31"/>
      <c r="AE138" s="31"/>
      <c r="AT138" s="14" t="s">
        <v>170</v>
      </c>
      <c r="AU138" s="14" t="s">
        <v>169</v>
      </c>
    </row>
    <row r="139" spans="1:65" s="2" customFormat="1" ht="24.2" customHeight="1">
      <c r="A139" s="31"/>
      <c r="B139" s="32"/>
      <c r="C139" s="195" t="s">
        <v>180</v>
      </c>
      <c r="D139" s="195" t="s">
        <v>164</v>
      </c>
      <c r="E139" s="196" t="s">
        <v>182</v>
      </c>
      <c r="F139" s="197" t="s">
        <v>183</v>
      </c>
      <c r="G139" s="198" t="s">
        <v>232</v>
      </c>
      <c r="H139" s="199">
        <v>13</v>
      </c>
      <c r="I139" s="200"/>
      <c r="J139" s="200"/>
      <c r="K139" s="201">
        <f>ROUND(P139*H139,2)</f>
        <v>0</v>
      </c>
      <c r="L139" s="202"/>
      <c r="M139" s="36"/>
      <c r="N139" s="203" t="s">
        <v>1</v>
      </c>
      <c r="O139" s="204" t="s">
        <v>37</v>
      </c>
      <c r="P139" s="205">
        <f>I139+J139</f>
        <v>0</v>
      </c>
      <c r="Q139" s="205">
        <f>ROUND(I139*H139,2)</f>
        <v>0</v>
      </c>
      <c r="R139" s="205">
        <f>ROUND(J139*H139,2)</f>
        <v>0</v>
      </c>
      <c r="S139" s="72"/>
      <c r="T139" s="206">
        <f>S139*H139</f>
        <v>0</v>
      </c>
      <c r="U139" s="206">
        <v>0</v>
      </c>
      <c r="V139" s="206">
        <f>U139*H139</f>
        <v>0</v>
      </c>
      <c r="W139" s="206">
        <v>0</v>
      </c>
      <c r="X139" s="207">
        <f>W139*H139</f>
        <v>0</v>
      </c>
      <c r="Y139" s="31"/>
      <c r="Z139" s="31"/>
      <c r="AA139" s="31"/>
      <c r="AB139" s="31"/>
      <c r="AC139" s="31"/>
      <c r="AD139" s="31"/>
      <c r="AE139" s="31"/>
      <c r="AR139" s="208" t="s">
        <v>168</v>
      </c>
      <c r="AT139" s="208" t="s">
        <v>164</v>
      </c>
      <c r="AU139" s="208" t="s">
        <v>169</v>
      </c>
      <c r="AY139" s="14" t="s">
        <v>162</v>
      </c>
      <c r="BE139" s="209">
        <f>IF(O139="základná",K139,0)</f>
        <v>0</v>
      </c>
      <c r="BF139" s="209">
        <f>IF(O139="znížená",K139,0)</f>
        <v>0</v>
      </c>
      <c r="BG139" s="209">
        <f>IF(O139="zákl. prenesená",K139,0)</f>
        <v>0</v>
      </c>
      <c r="BH139" s="209">
        <f>IF(O139="zníž. prenesená",K139,0)</f>
        <v>0</v>
      </c>
      <c r="BI139" s="209">
        <f>IF(O139="nulová",K139,0)</f>
        <v>0</v>
      </c>
      <c r="BJ139" s="14" t="s">
        <v>169</v>
      </c>
      <c r="BK139" s="209">
        <f>ROUND(P139*H139,2)</f>
        <v>0</v>
      </c>
      <c r="BL139" s="14" t="s">
        <v>168</v>
      </c>
      <c r="BM139" s="208" t="s">
        <v>193</v>
      </c>
    </row>
    <row r="140" spans="1:65" s="2" customFormat="1">
      <c r="A140" s="31"/>
      <c r="B140" s="32"/>
      <c r="C140" s="33"/>
      <c r="D140" s="210" t="s">
        <v>170</v>
      </c>
      <c r="E140" s="33"/>
      <c r="F140" s="211" t="s">
        <v>183</v>
      </c>
      <c r="G140" s="33"/>
      <c r="H140" s="33"/>
      <c r="I140" s="212"/>
      <c r="J140" s="212"/>
      <c r="K140" s="33"/>
      <c r="L140" s="33"/>
      <c r="M140" s="36"/>
      <c r="N140" s="213"/>
      <c r="O140" s="214"/>
      <c r="P140" s="72"/>
      <c r="Q140" s="72"/>
      <c r="R140" s="72"/>
      <c r="S140" s="72"/>
      <c r="T140" s="72"/>
      <c r="U140" s="72"/>
      <c r="V140" s="72"/>
      <c r="W140" s="72"/>
      <c r="X140" s="73"/>
      <c r="Y140" s="31"/>
      <c r="Z140" s="31"/>
      <c r="AA140" s="31"/>
      <c r="AB140" s="31"/>
      <c r="AC140" s="31"/>
      <c r="AD140" s="31"/>
      <c r="AE140" s="31"/>
      <c r="AT140" s="14" t="s">
        <v>170</v>
      </c>
      <c r="AU140" s="14" t="s">
        <v>169</v>
      </c>
    </row>
    <row r="141" spans="1:65" s="2" customFormat="1" ht="24.2" customHeight="1">
      <c r="A141" s="31"/>
      <c r="B141" s="32"/>
      <c r="C141" s="195" t="s">
        <v>194</v>
      </c>
      <c r="D141" s="195" t="s">
        <v>164</v>
      </c>
      <c r="E141" s="196" t="s">
        <v>1352</v>
      </c>
      <c r="F141" s="197" t="s">
        <v>1353</v>
      </c>
      <c r="G141" s="198" t="s">
        <v>173</v>
      </c>
      <c r="H141" s="199">
        <v>3</v>
      </c>
      <c r="I141" s="200"/>
      <c r="J141" s="200"/>
      <c r="K141" s="201">
        <f>ROUND(P141*H141,2)</f>
        <v>0</v>
      </c>
      <c r="L141" s="202"/>
      <c r="M141" s="36"/>
      <c r="N141" s="203" t="s">
        <v>1</v>
      </c>
      <c r="O141" s="204" t="s">
        <v>37</v>
      </c>
      <c r="P141" s="205">
        <f>I141+J141</f>
        <v>0</v>
      </c>
      <c r="Q141" s="205">
        <f>ROUND(I141*H141,2)</f>
        <v>0</v>
      </c>
      <c r="R141" s="205">
        <f>ROUND(J141*H141,2)</f>
        <v>0</v>
      </c>
      <c r="S141" s="72"/>
      <c r="T141" s="206">
        <f>S141*H141</f>
        <v>0</v>
      </c>
      <c r="U141" s="206">
        <v>0</v>
      </c>
      <c r="V141" s="206">
        <f>U141*H141</f>
        <v>0</v>
      </c>
      <c r="W141" s="206">
        <v>0</v>
      </c>
      <c r="X141" s="207">
        <f>W141*H141</f>
        <v>0</v>
      </c>
      <c r="Y141" s="31"/>
      <c r="Z141" s="31"/>
      <c r="AA141" s="31"/>
      <c r="AB141" s="31"/>
      <c r="AC141" s="31"/>
      <c r="AD141" s="31"/>
      <c r="AE141" s="31"/>
      <c r="AR141" s="208" t="s">
        <v>168</v>
      </c>
      <c r="AT141" s="208" t="s">
        <v>164</v>
      </c>
      <c r="AU141" s="208" t="s">
        <v>169</v>
      </c>
      <c r="AY141" s="14" t="s">
        <v>162</v>
      </c>
      <c r="BE141" s="209">
        <f>IF(O141="základná",K141,0)</f>
        <v>0</v>
      </c>
      <c r="BF141" s="209">
        <f>IF(O141="znížená",K141,0)</f>
        <v>0</v>
      </c>
      <c r="BG141" s="209">
        <f>IF(O141="zákl. prenesená",K141,0)</f>
        <v>0</v>
      </c>
      <c r="BH141" s="209">
        <f>IF(O141="zníž. prenesená",K141,0)</f>
        <v>0</v>
      </c>
      <c r="BI141" s="209">
        <f>IF(O141="nulová",K141,0)</f>
        <v>0</v>
      </c>
      <c r="BJ141" s="14" t="s">
        <v>169</v>
      </c>
      <c r="BK141" s="209">
        <f>ROUND(P141*H141,2)</f>
        <v>0</v>
      </c>
      <c r="BL141" s="14" t="s">
        <v>168</v>
      </c>
      <c r="BM141" s="208" t="s">
        <v>199</v>
      </c>
    </row>
    <row r="142" spans="1:65" s="2" customFormat="1">
      <c r="A142" s="31"/>
      <c r="B142" s="32"/>
      <c r="C142" s="33"/>
      <c r="D142" s="210" t="s">
        <v>170</v>
      </c>
      <c r="E142" s="33"/>
      <c r="F142" s="211" t="s">
        <v>1353</v>
      </c>
      <c r="G142" s="33"/>
      <c r="H142" s="33"/>
      <c r="I142" s="212"/>
      <c r="J142" s="212"/>
      <c r="K142" s="33"/>
      <c r="L142" s="33"/>
      <c r="M142" s="36"/>
      <c r="N142" s="213"/>
      <c r="O142" s="214"/>
      <c r="P142" s="72"/>
      <c r="Q142" s="72"/>
      <c r="R142" s="72"/>
      <c r="S142" s="72"/>
      <c r="T142" s="72"/>
      <c r="U142" s="72"/>
      <c r="V142" s="72"/>
      <c r="W142" s="72"/>
      <c r="X142" s="73"/>
      <c r="Y142" s="31"/>
      <c r="Z142" s="31"/>
      <c r="AA142" s="31"/>
      <c r="AB142" s="31"/>
      <c r="AC142" s="31"/>
      <c r="AD142" s="31"/>
      <c r="AE142" s="31"/>
      <c r="AT142" s="14" t="s">
        <v>170</v>
      </c>
      <c r="AU142" s="14" t="s">
        <v>169</v>
      </c>
    </row>
    <row r="143" spans="1:65" s="2" customFormat="1" ht="16.5" customHeight="1">
      <c r="A143" s="31"/>
      <c r="B143" s="32"/>
      <c r="C143" s="195" t="s">
        <v>91</v>
      </c>
      <c r="D143" s="195" t="s">
        <v>164</v>
      </c>
      <c r="E143" s="196" t="s">
        <v>1354</v>
      </c>
      <c r="F143" s="197" t="s">
        <v>1355</v>
      </c>
      <c r="G143" s="198" t="s">
        <v>173</v>
      </c>
      <c r="H143" s="199">
        <v>3</v>
      </c>
      <c r="I143" s="200"/>
      <c r="J143" s="200"/>
      <c r="K143" s="201">
        <f>ROUND(P143*H143,2)</f>
        <v>0</v>
      </c>
      <c r="L143" s="202"/>
      <c r="M143" s="36"/>
      <c r="N143" s="203" t="s">
        <v>1</v>
      </c>
      <c r="O143" s="204" t="s">
        <v>37</v>
      </c>
      <c r="P143" s="205">
        <f>I143+J143</f>
        <v>0</v>
      </c>
      <c r="Q143" s="205">
        <f>ROUND(I143*H143,2)</f>
        <v>0</v>
      </c>
      <c r="R143" s="205">
        <f>ROUND(J143*H143,2)</f>
        <v>0</v>
      </c>
      <c r="S143" s="72"/>
      <c r="T143" s="206">
        <f>S143*H143</f>
        <v>0</v>
      </c>
      <c r="U143" s="206">
        <v>0</v>
      </c>
      <c r="V143" s="206">
        <f>U143*H143</f>
        <v>0</v>
      </c>
      <c r="W143" s="206">
        <v>0</v>
      </c>
      <c r="X143" s="207">
        <f>W143*H143</f>
        <v>0</v>
      </c>
      <c r="Y143" s="31"/>
      <c r="Z143" s="31"/>
      <c r="AA143" s="31"/>
      <c r="AB143" s="31"/>
      <c r="AC143" s="31"/>
      <c r="AD143" s="31"/>
      <c r="AE143" s="31"/>
      <c r="AR143" s="208" t="s">
        <v>168</v>
      </c>
      <c r="AT143" s="208" t="s">
        <v>164</v>
      </c>
      <c r="AU143" s="208" t="s">
        <v>169</v>
      </c>
      <c r="AY143" s="14" t="s">
        <v>162</v>
      </c>
      <c r="BE143" s="209">
        <f>IF(O143="základná",K143,0)</f>
        <v>0</v>
      </c>
      <c r="BF143" s="209">
        <f>IF(O143="znížená",K143,0)</f>
        <v>0</v>
      </c>
      <c r="BG143" s="209">
        <f>IF(O143="zákl. prenesená",K143,0)</f>
        <v>0</v>
      </c>
      <c r="BH143" s="209">
        <f>IF(O143="zníž. prenesená",K143,0)</f>
        <v>0</v>
      </c>
      <c r="BI143" s="209">
        <f>IF(O143="nulová",K143,0)</f>
        <v>0</v>
      </c>
      <c r="BJ143" s="14" t="s">
        <v>169</v>
      </c>
      <c r="BK143" s="209">
        <f>ROUND(P143*H143,2)</f>
        <v>0</v>
      </c>
      <c r="BL143" s="14" t="s">
        <v>168</v>
      </c>
      <c r="BM143" s="208" t="s">
        <v>8</v>
      </c>
    </row>
    <row r="144" spans="1:65" s="2" customFormat="1">
      <c r="A144" s="31"/>
      <c r="B144" s="32"/>
      <c r="C144" s="33"/>
      <c r="D144" s="210" t="s">
        <v>170</v>
      </c>
      <c r="E144" s="33"/>
      <c r="F144" s="211" t="s">
        <v>1355</v>
      </c>
      <c r="G144" s="33"/>
      <c r="H144" s="33"/>
      <c r="I144" s="212"/>
      <c r="J144" s="212"/>
      <c r="K144" s="33"/>
      <c r="L144" s="33"/>
      <c r="M144" s="36"/>
      <c r="N144" s="213"/>
      <c r="O144" s="214"/>
      <c r="P144" s="72"/>
      <c r="Q144" s="72"/>
      <c r="R144" s="72"/>
      <c r="S144" s="72"/>
      <c r="T144" s="72"/>
      <c r="U144" s="72"/>
      <c r="V144" s="72"/>
      <c r="W144" s="72"/>
      <c r="X144" s="73"/>
      <c r="Y144" s="31"/>
      <c r="Z144" s="31"/>
      <c r="AA144" s="31"/>
      <c r="AB144" s="31"/>
      <c r="AC144" s="31"/>
      <c r="AD144" s="31"/>
      <c r="AE144" s="31"/>
      <c r="AT144" s="14" t="s">
        <v>170</v>
      </c>
      <c r="AU144" s="14" t="s">
        <v>169</v>
      </c>
    </row>
    <row r="145" spans="1:65" s="2" customFormat="1" ht="16.5" customHeight="1">
      <c r="A145" s="31"/>
      <c r="B145" s="32"/>
      <c r="C145" s="195" t="s">
        <v>203</v>
      </c>
      <c r="D145" s="195" t="s">
        <v>164</v>
      </c>
      <c r="E145" s="196" t="s">
        <v>1356</v>
      </c>
      <c r="F145" s="197" t="s">
        <v>1357</v>
      </c>
      <c r="G145" s="198" t="s">
        <v>173</v>
      </c>
      <c r="H145" s="199">
        <v>3</v>
      </c>
      <c r="I145" s="200"/>
      <c r="J145" s="200"/>
      <c r="K145" s="201">
        <f>ROUND(P145*H145,2)</f>
        <v>0</v>
      </c>
      <c r="L145" s="202"/>
      <c r="M145" s="36"/>
      <c r="N145" s="203" t="s">
        <v>1</v>
      </c>
      <c r="O145" s="204" t="s">
        <v>37</v>
      </c>
      <c r="P145" s="205">
        <f>I145+J145</f>
        <v>0</v>
      </c>
      <c r="Q145" s="205">
        <f>ROUND(I145*H145,2)</f>
        <v>0</v>
      </c>
      <c r="R145" s="205">
        <f>ROUND(J145*H145,2)</f>
        <v>0</v>
      </c>
      <c r="S145" s="72"/>
      <c r="T145" s="206">
        <f>S145*H145</f>
        <v>0</v>
      </c>
      <c r="U145" s="206">
        <v>0</v>
      </c>
      <c r="V145" s="206">
        <f>U145*H145</f>
        <v>0</v>
      </c>
      <c r="W145" s="206">
        <v>0</v>
      </c>
      <c r="X145" s="207">
        <f>W145*H145</f>
        <v>0</v>
      </c>
      <c r="Y145" s="31"/>
      <c r="Z145" s="31"/>
      <c r="AA145" s="31"/>
      <c r="AB145" s="31"/>
      <c r="AC145" s="31"/>
      <c r="AD145" s="31"/>
      <c r="AE145" s="31"/>
      <c r="AR145" s="208" t="s">
        <v>168</v>
      </c>
      <c r="AT145" s="208" t="s">
        <v>164</v>
      </c>
      <c r="AU145" s="208" t="s">
        <v>169</v>
      </c>
      <c r="AY145" s="14" t="s">
        <v>162</v>
      </c>
      <c r="BE145" s="209">
        <f>IF(O145="základná",K145,0)</f>
        <v>0</v>
      </c>
      <c r="BF145" s="209">
        <f>IF(O145="znížená",K145,0)</f>
        <v>0</v>
      </c>
      <c r="BG145" s="209">
        <f>IF(O145="zákl. prenesená",K145,0)</f>
        <v>0</v>
      </c>
      <c r="BH145" s="209">
        <f>IF(O145="zníž. prenesená",K145,0)</f>
        <v>0</v>
      </c>
      <c r="BI145" s="209">
        <f>IF(O145="nulová",K145,0)</f>
        <v>0</v>
      </c>
      <c r="BJ145" s="14" t="s">
        <v>169</v>
      </c>
      <c r="BK145" s="209">
        <f>ROUND(P145*H145,2)</f>
        <v>0</v>
      </c>
      <c r="BL145" s="14" t="s">
        <v>168</v>
      </c>
      <c r="BM145" s="208" t="s">
        <v>206</v>
      </c>
    </row>
    <row r="146" spans="1:65" s="2" customFormat="1">
      <c r="A146" s="31"/>
      <c r="B146" s="32"/>
      <c r="C146" s="33"/>
      <c r="D146" s="210" t="s">
        <v>170</v>
      </c>
      <c r="E146" s="33"/>
      <c r="F146" s="211" t="s">
        <v>1357</v>
      </c>
      <c r="G146" s="33"/>
      <c r="H146" s="33"/>
      <c r="I146" s="212"/>
      <c r="J146" s="212"/>
      <c r="K146" s="33"/>
      <c r="L146" s="33"/>
      <c r="M146" s="36"/>
      <c r="N146" s="213"/>
      <c r="O146" s="214"/>
      <c r="P146" s="72"/>
      <c r="Q146" s="72"/>
      <c r="R146" s="72"/>
      <c r="S146" s="72"/>
      <c r="T146" s="72"/>
      <c r="U146" s="72"/>
      <c r="V146" s="72"/>
      <c r="W146" s="72"/>
      <c r="X146" s="73"/>
      <c r="Y146" s="31"/>
      <c r="Z146" s="31"/>
      <c r="AA146" s="31"/>
      <c r="AB146" s="31"/>
      <c r="AC146" s="31"/>
      <c r="AD146" s="31"/>
      <c r="AE146" s="31"/>
      <c r="AT146" s="14" t="s">
        <v>170</v>
      </c>
      <c r="AU146" s="14" t="s">
        <v>169</v>
      </c>
    </row>
    <row r="147" spans="1:65" s="2" customFormat="1" ht="16.5" customHeight="1">
      <c r="A147" s="31"/>
      <c r="B147" s="32"/>
      <c r="C147" s="195" t="s">
        <v>186</v>
      </c>
      <c r="D147" s="195" t="s">
        <v>164</v>
      </c>
      <c r="E147" s="196" t="s">
        <v>1358</v>
      </c>
      <c r="F147" s="197" t="s">
        <v>1359</v>
      </c>
      <c r="G147" s="198" t="s">
        <v>173</v>
      </c>
      <c r="H147" s="199">
        <v>3</v>
      </c>
      <c r="I147" s="200"/>
      <c r="J147" s="200"/>
      <c r="K147" s="201">
        <f>ROUND(P147*H147,2)</f>
        <v>0</v>
      </c>
      <c r="L147" s="202"/>
      <c r="M147" s="36"/>
      <c r="N147" s="203" t="s">
        <v>1</v>
      </c>
      <c r="O147" s="204" t="s">
        <v>37</v>
      </c>
      <c r="P147" s="205">
        <f>I147+J147</f>
        <v>0</v>
      </c>
      <c r="Q147" s="205">
        <f>ROUND(I147*H147,2)</f>
        <v>0</v>
      </c>
      <c r="R147" s="205">
        <f>ROUND(J147*H147,2)</f>
        <v>0</v>
      </c>
      <c r="S147" s="72"/>
      <c r="T147" s="206">
        <f>S147*H147</f>
        <v>0</v>
      </c>
      <c r="U147" s="206">
        <v>0</v>
      </c>
      <c r="V147" s="206">
        <f>U147*H147</f>
        <v>0</v>
      </c>
      <c r="W147" s="206">
        <v>0</v>
      </c>
      <c r="X147" s="207">
        <f>W147*H147</f>
        <v>0</v>
      </c>
      <c r="Y147" s="31"/>
      <c r="Z147" s="31"/>
      <c r="AA147" s="31"/>
      <c r="AB147" s="31"/>
      <c r="AC147" s="31"/>
      <c r="AD147" s="31"/>
      <c r="AE147" s="31"/>
      <c r="AR147" s="208" t="s">
        <v>168</v>
      </c>
      <c r="AT147" s="208" t="s">
        <v>164</v>
      </c>
      <c r="AU147" s="208" t="s">
        <v>169</v>
      </c>
      <c r="AY147" s="14" t="s">
        <v>162</v>
      </c>
      <c r="BE147" s="209">
        <f>IF(O147="základná",K147,0)</f>
        <v>0</v>
      </c>
      <c r="BF147" s="209">
        <f>IF(O147="znížená",K147,0)</f>
        <v>0</v>
      </c>
      <c r="BG147" s="209">
        <f>IF(O147="zákl. prenesená",K147,0)</f>
        <v>0</v>
      </c>
      <c r="BH147" s="209">
        <f>IF(O147="zníž. prenesená",K147,0)</f>
        <v>0</v>
      </c>
      <c r="BI147" s="209">
        <f>IF(O147="nulová",K147,0)</f>
        <v>0</v>
      </c>
      <c r="BJ147" s="14" t="s">
        <v>169</v>
      </c>
      <c r="BK147" s="209">
        <f>ROUND(P147*H147,2)</f>
        <v>0</v>
      </c>
      <c r="BL147" s="14" t="s">
        <v>168</v>
      </c>
      <c r="BM147" s="208" t="s">
        <v>209</v>
      </c>
    </row>
    <row r="148" spans="1:65" s="2" customFormat="1">
      <c r="A148" s="31"/>
      <c r="B148" s="32"/>
      <c r="C148" s="33"/>
      <c r="D148" s="210" t="s">
        <v>170</v>
      </c>
      <c r="E148" s="33"/>
      <c r="F148" s="211" t="s">
        <v>1359</v>
      </c>
      <c r="G148" s="33"/>
      <c r="H148" s="33"/>
      <c r="I148" s="212"/>
      <c r="J148" s="212"/>
      <c r="K148" s="33"/>
      <c r="L148" s="33"/>
      <c r="M148" s="36"/>
      <c r="N148" s="213"/>
      <c r="O148" s="214"/>
      <c r="P148" s="72"/>
      <c r="Q148" s="72"/>
      <c r="R148" s="72"/>
      <c r="S148" s="72"/>
      <c r="T148" s="72"/>
      <c r="U148" s="72"/>
      <c r="V148" s="72"/>
      <c r="W148" s="72"/>
      <c r="X148" s="73"/>
      <c r="Y148" s="31"/>
      <c r="Z148" s="31"/>
      <c r="AA148" s="31"/>
      <c r="AB148" s="31"/>
      <c r="AC148" s="31"/>
      <c r="AD148" s="31"/>
      <c r="AE148" s="31"/>
      <c r="AT148" s="14" t="s">
        <v>170</v>
      </c>
      <c r="AU148" s="14" t="s">
        <v>169</v>
      </c>
    </row>
    <row r="149" spans="1:65" s="2" customFormat="1" ht="21.75" customHeight="1">
      <c r="A149" s="31"/>
      <c r="B149" s="32"/>
      <c r="C149" s="195" t="s">
        <v>210</v>
      </c>
      <c r="D149" s="195" t="s">
        <v>164</v>
      </c>
      <c r="E149" s="196" t="s">
        <v>200</v>
      </c>
      <c r="F149" s="197" t="s">
        <v>201</v>
      </c>
      <c r="G149" s="198" t="s">
        <v>173</v>
      </c>
      <c r="H149" s="199">
        <v>10</v>
      </c>
      <c r="I149" s="200"/>
      <c r="J149" s="200"/>
      <c r="K149" s="201">
        <f>ROUND(P149*H149,2)</f>
        <v>0</v>
      </c>
      <c r="L149" s="202"/>
      <c r="M149" s="36"/>
      <c r="N149" s="203" t="s">
        <v>1</v>
      </c>
      <c r="O149" s="204" t="s">
        <v>37</v>
      </c>
      <c r="P149" s="205">
        <f>I149+J149</f>
        <v>0</v>
      </c>
      <c r="Q149" s="205">
        <f>ROUND(I149*H149,2)</f>
        <v>0</v>
      </c>
      <c r="R149" s="205">
        <f>ROUND(J149*H149,2)</f>
        <v>0</v>
      </c>
      <c r="S149" s="72"/>
      <c r="T149" s="206">
        <f>S149*H149</f>
        <v>0</v>
      </c>
      <c r="U149" s="206">
        <v>0</v>
      </c>
      <c r="V149" s="206">
        <f>U149*H149</f>
        <v>0</v>
      </c>
      <c r="W149" s="206">
        <v>0</v>
      </c>
      <c r="X149" s="207">
        <f>W149*H149</f>
        <v>0</v>
      </c>
      <c r="Y149" s="31"/>
      <c r="Z149" s="31"/>
      <c r="AA149" s="31"/>
      <c r="AB149" s="31"/>
      <c r="AC149" s="31"/>
      <c r="AD149" s="31"/>
      <c r="AE149" s="31"/>
      <c r="AR149" s="208" t="s">
        <v>168</v>
      </c>
      <c r="AT149" s="208" t="s">
        <v>164</v>
      </c>
      <c r="AU149" s="208" t="s">
        <v>169</v>
      </c>
      <c r="AY149" s="14" t="s">
        <v>162</v>
      </c>
      <c r="BE149" s="209">
        <f>IF(O149="základná",K149,0)</f>
        <v>0</v>
      </c>
      <c r="BF149" s="209">
        <f>IF(O149="znížená",K149,0)</f>
        <v>0</v>
      </c>
      <c r="BG149" s="209">
        <f>IF(O149="zákl. prenesená",K149,0)</f>
        <v>0</v>
      </c>
      <c r="BH149" s="209">
        <f>IF(O149="zníž. prenesená",K149,0)</f>
        <v>0</v>
      </c>
      <c r="BI149" s="209">
        <f>IF(O149="nulová",K149,0)</f>
        <v>0</v>
      </c>
      <c r="BJ149" s="14" t="s">
        <v>169</v>
      </c>
      <c r="BK149" s="209">
        <f>ROUND(P149*H149,2)</f>
        <v>0</v>
      </c>
      <c r="BL149" s="14" t="s">
        <v>168</v>
      </c>
      <c r="BM149" s="208" t="s">
        <v>213</v>
      </c>
    </row>
    <row r="150" spans="1:65" s="2" customFormat="1">
      <c r="A150" s="31"/>
      <c r="B150" s="32"/>
      <c r="C150" s="33"/>
      <c r="D150" s="210" t="s">
        <v>170</v>
      </c>
      <c r="E150" s="33"/>
      <c r="F150" s="211" t="s">
        <v>201</v>
      </c>
      <c r="G150" s="33"/>
      <c r="H150" s="33"/>
      <c r="I150" s="212"/>
      <c r="J150" s="212"/>
      <c r="K150" s="33"/>
      <c r="L150" s="33"/>
      <c r="M150" s="36"/>
      <c r="N150" s="213"/>
      <c r="O150" s="214"/>
      <c r="P150" s="72"/>
      <c r="Q150" s="72"/>
      <c r="R150" s="72"/>
      <c r="S150" s="72"/>
      <c r="T150" s="72"/>
      <c r="U150" s="72"/>
      <c r="V150" s="72"/>
      <c r="W150" s="72"/>
      <c r="X150" s="73"/>
      <c r="Y150" s="31"/>
      <c r="Z150" s="31"/>
      <c r="AA150" s="31"/>
      <c r="AB150" s="31"/>
      <c r="AC150" s="31"/>
      <c r="AD150" s="31"/>
      <c r="AE150" s="31"/>
      <c r="AT150" s="14" t="s">
        <v>170</v>
      </c>
      <c r="AU150" s="14" t="s">
        <v>169</v>
      </c>
    </row>
    <row r="151" spans="1:65" s="2" customFormat="1" ht="16.5" customHeight="1">
      <c r="A151" s="31"/>
      <c r="B151" s="32"/>
      <c r="C151" s="195" t="s">
        <v>190</v>
      </c>
      <c r="D151" s="195" t="s">
        <v>164</v>
      </c>
      <c r="E151" s="196" t="s">
        <v>1360</v>
      </c>
      <c r="F151" s="197" t="s">
        <v>1361</v>
      </c>
      <c r="G151" s="198" t="s">
        <v>173</v>
      </c>
      <c r="H151" s="199">
        <v>2.17</v>
      </c>
      <c r="I151" s="200"/>
      <c r="J151" s="200"/>
      <c r="K151" s="201">
        <f>ROUND(P151*H151,2)</f>
        <v>0</v>
      </c>
      <c r="L151" s="202"/>
      <c r="M151" s="36"/>
      <c r="N151" s="203" t="s">
        <v>1</v>
      </c>
      <c r="O151" s="204" t="s">
        <v>37</v>
      </c>
      <c r="P151" s="205">
        <f>I151+J151</f>
        <v>0</v>
      </c>
      <c r="Q151" s="205">
        <f>ROUND(I151*H151,2)</f>
        <v>0</v>
      </c>
      <c r="R151" s="205">
        <f>ROUND(J151*H151,2)</f>
        <v>0</v>
      </c>
      <c r="S151" s="72"/>
      <c r="T151" s="206">
        <f>S151*H151</f>
        <v>0</v>
      </c>
      <c r="U151" s="206">
        <v>0</v>
      </c>
      <c r="V151" s="206">
        <f>U151*H151</f>
        <v>0</v>
      </c>
      <c r="W151" s="206">
        <v>0</v>
      </c>
      <c r="X151" s="207">
        <f>W151*H151</f>
        <v>0</v>
      </c>
      <c r="Y151" s="31"/>
      <c r="Z151" s="31"/>
      <c r="AA151" s="31"/>
      <c r="AB151" s="31"/>
      <c r="AC151" s="31"/>
      <c r="AD151" s="31"/>
      <c r="AE151" s="31"/>
      <c r="AR151" s="208" t="s">
        <v>168</v>
      </c>
      <c r="AT151" s="208" t="s">
        <v>164</v>
      </c>
      <c r="AU151" s="208" t="s">
        <v>169</v>
      </c>
      <c r="AY151" s="14" t="s">
        <v>162</v>
      </c>
      <c r="BE151" s="209">
        <f>IF(O151="základná",K151,0)</f>
        <v>0</v>
      </c>
      <c r="BF151" s="209">
        <f>IF(O151="znížená",K151,0)</f>
        <v>0</v>
      </c>
      <c r="BG151" s="209">
        <f>IF(O151="zákl. prenesená",K151,0)</f>
        <v>0</v>
      </c>
      <c r="BH151" s="209">
        <f>IF(O151="zníž. prenesená",K151,0)</f>
        <v>0</v>
      </c>
      <c r="BI151" s="209">
        <f>IF(O151="nulová",K151,0)</f>
        <v>0</v>
      </c>
      <c r="BJ151" s="14" t="s">
        <v>169</v>
      </c>
      <c r="BK151" s="209">
        <f>ROUND(P151*H151,2)</f>
        <v>0</v>
      </c>
      <c r="BL151" s="14" t="s">
        <v>168</v>
      </c>
      <c r="BM151" s="208" t="s">
        <v>233</v>
      </c>
    </row>
    <row r="152" spans="1:65" s="2" customFormat="1">
      <c r="A152" s="31"/>
      <c r="B152" s="32"/>
      <c r="C152" s="33"/>
      <c r="D152" s="210" t="s">
        <v>170</v>
      </c>
      <c r="E152" s="33"/>
      <c r="F152" s="211" t="s">
        <v>1361</v>
      </c>
      <c r="G152" s="33"/>
      <c r="H152" s="33"/>
      <c r="I152" s="212"/>
      <c r="J152" s="212"/>
      <c r="K152" s="33"/>
      <c r="L152" s="33"/>
      <c r="M152" s="36"/>
      <c r="N152" s="213"/>
      <c r="O152" s="214"/>
      <c r="P152" s="72"/>
      <c r="Q152" s="72"/>
      <c r="R152" s="72"/>
      <c r="S152" s="72"/>
      <c r="T152" s="72"/>
      <c r="U152" s="72"/>
      <c r="V152" s="72"/>
      <c r="W152" s="72"/>
      <c r="X152" s="73"/>
      <c r="Y152" s="31"/>
      <c r="Z152" s="31"/>
      <c r="AA152" s="31"/>
      <c r="AB152" s="31"/>
      <c r="AC152" s="31"/>
      <c r="AD152" s="31"/>
      <c r="AE152" s="31"/>
      <c r="AT152" s="14" t="s">
        <v>170</v>
      </c>
      <c r="AU152" s="14" t="s">
        <v>169</v>
      </c>
    </row>
    <row r="153" spans="1:65" s="2" customFormat="1" ht="16.5" customHeight="1">
      <c r="A153" s="31"/>
      <c r="B153" s="32"/>
      <c r="C153" s="215" t="s">
        <v>234</v>
      </c>
      <c r="D153" s="215" t="s">
        <v>195</v>
      </c>
      <c r="E153" s="216" t="s">
        <v>1362</v>
      </c>
      <c r="F153" s="217" t="s">
        <v>1363</v>
      </c>
      <c r="G153" s="218" t="s">
        <v>173</v>
      </c>
      <c r="H153" s="219">
        <v>2.17</v>
      </c>
      <c r="I153" s="220"/>
      <c r="J153" s="221"/>
      <c r="K153" s="222">
        <f>ROUND(P153*H153,2)</f>
        <v>0</v>
      </c>
      <c r="L153" s="221"/>
      <c r="M153" s="223"/>
      <c r="N153" s="224" t="s">
        <v>1</v>
      </c>
      <c r="O153" s="204" t="s">
        <v>37</v>
      </c>
      <c r="P153" s="205">
        <f>I153+J153</f>
        <v>0</v>
      </c>
      <c r="Q153" s="205">
        <f>ROUND(I153*H153,2)</f>
        <v>0</v>
      </c>
      <c r="R153" s="205">
        <f>ROUND(J153*H153,2)</f>
        <v>0</v>
      </c>
      <c r="S153" s="72"/>
      <c r="T153" s="206">
        <f>S153*H153</f>
        <v>0</v>
      </c>
      <c r="U153" s="206">
        <v>1.67</v>
      </c>
      <c r="V153" s="206">
        <f>U153*H153</f>
        <v>3.6238999999999999</v>
      </c>
      <c r="W153" s="206">
        <v>0</v>
      </c>
      <c r="X153" s="207">
        <f>W153*H153</f>
        <v>0</v>
      </c>
      <c r="Y153" s="31"/>
      <c r="Z153" s="31"/>
      <c r="AA153" s="31"/>
      <c r="AB153" s="31"/>
      <c r="AC153" s="31"/>
      <c r="AD153" s="31"/>
      <c r="AE153" s="31"/>
      <c r="AR153" s="208" t="s">
        <v>180</v>
      </c>
      <c r="AT153" s="208" t="s">
        <v>195</v>
      </c>
      <c r="AU153" s="208" t="s">
        <v>169</v>
      </c>
      <c r="AY153" s="14" t="s">
        <v>162</v>
      </c>
      <c r="BE153" s="209">
        <f>IF(O153="základná",K153,0)</f>
        <v>0</v>
      </c>
      <c r="BF153" s="209">
        <f>IF(O153="znížená",K153,0)</f>
        <v>0</v>
      </c>
      <c r="BG153" s="209">
        <f>IF(O153="zákl. prenesená",K153,0)</f>
        <v>0</v>
      </c>
      <c r="BH153" s="209">
        <f>IF(O153="zníž. prenesená",K153,0)</f>
        <v>0</v>
      </c>
      <c r="BI153" s="209">
        <f>IF(O153="nulová",K153,0)</f>
        <v>0</v>
      </c>
      <c r="BJ153" s="14" t="s">
        <v>169</v>
      </c>
      <c r="BK153" s="209">
        <f>ROUND(P153*H153,2)</f>
        <v>0</v>
      </c>
      <c r="BL153" s="14" t="s">
        <v>168</v>
      </c>
      <c r="BM153" s="208" t="s">
        <v>237</v>
      </c>
    </row>
    <row r="154" spans="1:65" s="2" customFormat="1">
      <c r="A154" s="31"/>
      <c r="B154" s="32"/>
      <c r="C154" s="33"/>
      <c r="D154" s="210" t="s">
        <v>170</v>
      </c>
      <c r="E154" s="33"/>
      <c r="F154" s="211" t="s">
        <v>1363</v>
      </c>
      <c r="G154" s="33"/>
      <c r="H154" s="33"/>
      <c r="I154" s="212"/>
      <c r="J154" s="212"/>
      <c r="K154" s="33"/>
      <c r="L154" s="33"/>
      <c r="M154" s="36"/>
      <c r="N154" s="213"/>
      <c r="O154" s="214"/>
      <c r="P154" s="72"/>
      <c r="Q154" s="72"/>
      <c r="R154" s="72"/>
      <c r="S154" s="72"/>
      <c r="T154" s="72"/>
      <c r="U154" s="72"/>
      <c r="V154" s="72"/>
      <c r="W154" s="72"/>
      <c r="X154" s="73"/>
      <c r="Y154" s="31"/>
      <c r="Z154" s="31"/>
      <c r="AA154" s="31"/>
      <c r="AB154" s="31"/>
      <c r="AC154" s="31"/>
      <c r="AD154" s="31"/>
      <c r="AE154" s="31"/>
      <c r="AT154" s="14" t="s">
        <v>170</v>
      </c>
      <c r="AU154" s="14" t="s">
        <v>169</v>
      </c>
    </row>
    <row r="155" spans="1:65" s="2" customFormat="1" ht="16.5" customHeight="1">
      <c r="A155" s="31"/>
      <c r="B155" s="32"/>
      <c r="C155" s="195" t="s">
        <v>193</v>
      </c>
      <c r="D155" s="195" t="s">
        <v>164</v>
      </c>
      <c r="E155" s="196" t="s">
        <v>1364</v>
      </c>
      <c r="F155" s="197" t="s">
        <v>1365</v>
      </c>
      <c r="G155" s="198" t="s">
        <v>173</v>
      </c>
      <c r="H155" s="199">
        <v>2.17</v>
      </c>
      <c r="I155" s="200"/>
      <c r="J155" s="200"/>
      <c r="K155" s="201">
        <f>ROUND(P155*H155,2)</f>
        <v>0</v>
      </c>
      <c r="L155" s="202"/>
      <c r="M155" s="36"/>
      <c r="N155" s="203" t="s">
        <v>1</v>
      </c>
      <c r="O155" s="204" t="s">
        <v>37</v>
      </c>
      <c r="P155" s="205">
        <f>I155+J155</f>
        <v>0</v>
      </c>
      <c r="Q155" s="205">
        <f>ROUND(I155*H155,2)</f>
        <v>0</v>
      </c>
      <c r="R155" s="205">
        <f>ROUND(J155*H155,2)</f>
        <v>0</v>
      </c>
      <c r="S155" s="72"/>
      <c r="T155" s="206">
        <f>S155*H155</f>
        <v>0</v>
      </c>
      <c r="U155" s="206">
        <v>0</v>
      </c>
      <c r="V155" s="206">
        <f>U155*H155</f>
        <v>0</v>
      </c>
      <c r="W155" s="206">
        <v>0</v>
      </c>
      <c r="X155" s="207">
        <f>W155*H155</f>
        <v>0</v>
      </c>
      <c r="Y155" s="31"/>
      <c r="Z155" s="31"/>
      <c r="AA155" s="31"/>
      <c r="AB155" s="31"/>
      <c r="AC155" s="31"/>
      <c r="AD155" s="31"/>
      <c r="AE155" s="31"/>
      <c r="AR155" s="208" t="s">
        <v>168</v>
      </c>
      <c r="AT155" s="208" t="s">
        <v>164</v>
      </c>
      <c r="AU155" s="208" t="s">
        <v>169</v>
      </c>
      <c r="AY155" s="14" t="s">
        <v>162</v>
      </c>
      <c r="BE155" s="209">
        <f>IF(O155="základná",K155,0)</f>
        <v>0</v>
      </c>
      <c r="BF155" s="209">
        <f>IF(O155="znížená",K155,0)</f>
        <v>0</v>
      </c>
      <c r="BG155" s="209">
        <f>IF(O155="zákl. prenesená",K155,0)</f>
        <v>0</v>
      </c>
      <c r="BH155" s="209">
        <f>IF(O155="zníž. prenesená",K155,0)</f>
        <v>0</v>
      </c>
      <c r="BI155" s="209">
        <f>IF(O155="nulová",K155,0)</f>
        <v>0</v>
      </c>
      <c r="BJ155" s="14" t="s">
        <v>169</v>
      </c>
      <c r="BK155" s="209">
        <f>ROUND(P155*H155,2)</f>
        <v>0</v>
      </c>
      <c r="BL155" s="14" t="s">
        <v>168</v>
      </c>
      <c r="BM155" s="208" t="s">
        <v>241</v>
      </c>
    </row>
    <row r="156" spans="1:65" s="2" customFormat="1">
      <c r="A156" s="31"/>
      <c r="B156" s="32"/>
      <c r="C156" s="33"/>
      <c r="D156" s="210" t="s">
        <v>170</v>
      </c>
      <c r="E156" s="33"/>
      <c r="F156" s="211" t="s">
        <v>1365</v>
      </c>
      <c r="G156" s="33"/>
      <c r="H156" s="33"/>
      <c r="I156" s="212"/>
      <c r="J156" s="212"/>
      <c r="K156" s="33"/>
      <c r="L156" s="33"/>
      <c r="M156" s="36"/>
      <c r="N156" s="213"/>
      <c r="O156" s="214"/>
      <c r="P156" s="72"/>
      <c r="Q156" s="72"/>
      <c r="R156" s="72"/>
      <c r="S156" s="72"/>
      <c r="T156" s="72"/>
      <c r="U156" s="72"/>
      <c r="V156" s="72"/>
      <c r="W156" s="72"/>
      <c r="X156" s="73"/>
      <c r="Y156" s="31"/>
      <c r="Z156" s="31"/>
      <c r="AA156" s="31"/>
      <c r="AB156" s="31"/>
      <c r="AC156" s="31"/>
      <c r="AD156" s="31"/>
      <c r="AE156" s="31"/>
      <c r="AT156" s="14" t="s">
        <v>170</v>
      </c>
      <c r="AU156" s="14" t="s">
        <v>169</v>
      </c>
    </row>
    <row r="157" spans="1:65" s="12" customFormat="1" ht="22.9" customHeight="1">
      <c r="B157" s="178"/>
      <c r="C157" s="179"/>
      <c r="D157" s="180" t="s">
        <v>72</v>
      </c>
      <c r="E157" s="193" t="s">
        <v>168</v>
      </c>
      <c r="F157" s="193" t="s">
        <v>345</v>
      </c>
      <c r="G157" s="179"/>
      <c r="H157" s="179"/>
      <c r="I157" s="182"/>
      <c r="J157" s="182"/>
      <c r="K157" s="194">
        <f>BK157</f>
        <v>0</v>
      </c>
      <c r="L157" s="179"/>
      <c r="M157" s="184"/>
      <c r="N157" s="185"/>
      <c r="O157" s="186"/>
      <c r="P157" s="186"/>
      <c r="Q157" s="187">
        <f>SUM(Q158:Q161)</f>
        <v>0</v>
      </c>
      <c r="R157" s="187">
        <f>SUM(R158:R161)</f>
        <v>0</v>
      </c>
      <c r="S157" s="186"/>
      <c r="T157" s="188">
        <f>SUM(T158:T161)</f>
        <v>0</v>
      </c>
      <c r="U157" s="186"/>
      <c r="V157" s="188">
        <f>SUM(V158:V161)</f>
        <v>3.6604574999999997</v>
      </c>
      <c r="W157" s="186"/>
      <c r="X157" s="189">
        <f>SUM(X158:X161)</f>
        <v>0</v>
      </c>
      <c r="AR157" s="190" t="s">
        <v>81</v>
      </c>
      <c r="AT157" s="191" t="s">
        <v>72</v>
      </c>
      <c r="AU157" s="191" t="s">
        <v>81</v>
      </c>
      <c r="AY157" s="190" t="s">
        <v>162</v>
      </c>
      <c r="BK157" s="192">
        <f>SUM(BK158:BK161)</f>
        <v>0</v>
      </c>
    </row>
    <row r="158" spans="1:65" s="2" customFormat="1" ht="16.5" customHeight="1">
      <c r="A158" s="31"/>
      <c r="B158" s="32"/>
      <c r="C158" s="195" t="s">
        <v>242</v>
      </c>
      <c r="D158" s="195" t="s">
        <v>164</v>
      </c>
      <c r="E158" s="196" t="s">
        <v>1366</v>
      </c>
      <c r="F158" s="197" t="s">
        <v>1367</v>
      </c>
      <c r="G158" s="198" t="s">
        <v>167</v>
      </c>
      <c r="H158" s="199">
        <v>6</v>
      </c>
      <c r="I158" s="200"/>
      <c r="J158" s="200"/>
      <c r="K158" s="201">
        <f>ROUND(P158*H158,2)</f>
        <v>0</v>
      </c>
      <c r="L158" s="202"/>
      <c r="M158" s="36"/>
      <c r="N158" s="203" t="s">
        <v>1</v>
      </c>
      <c r="O158" s="204" t="s">
        <v>37</v>
      </c>
      <c r="P158" s="205">
        <f>I158+J158</f>
        <v>0</v>
      </c>
      <c r="Q158" s="205">
        <f>ROUND(I158*H158,2)</f>
        <v>0</v>
      </c>
      <c r="R158" s="205">
        <f>ROUND(J158*H158,2)</f>
        <v>0</v>
      </c>
      <c r="S158" s="72"/>
      <c r="T158" s="206">
        <f>S158*H158</f>
        <v>0</v>
      </c>
      <c r="U158" s="206">
        <v>0.37373000000000001</v>
      </c>
      <c r="V158" s="206">
        <f>U158*H158</f>
        <v>2.2423799999999998</v>
      </c>
      <c r="W158" s="206">
        <v>0</v>
      </c>
      <c r="X158" s="207">
        <f>W158*H158</f>
        <v>0</v>
      </c>
      <c r="Y158" s="31"/>
      <c r="Z158" s="31"/>
      <c r="AA158" s="31"/>
      <c r="AB158" s="31"/>
      <c r="AC158" s="31"/>
      <c r="AD158" s="31"/>
      <c r="AE158" s="31"/>
      <c r="AR158" s="208" t="s">
        <v>168</v>
      </c>
      <c r="AT158" s="208" t="s">
        <v>164</v>
      </c>
      <c r="AU158" s="208" t="s">
        <v>169</v>
      </c>
      <c r="AY158" s="14" t="s">
        <v>162</v>
      </c>
      <c r="BE158" s="209">
        <f>IF(O158="základná",K158,0)</f>
        <v>0</v>
      </c>
      <c r="BF158" s="209">
        <f>IF(O158="znížená",K158,0)</f>
        <v>0</v>
      </c>
      <c r="BG158" s="209">
        <f>IF(O158="zákl. prenesená",K158,0)</f>
        <v>0</v>
      </c>
      <c r="BH158" s="209">
        <f>IF(O158="zníž. prenesená",K158,0)</f>
        <v>0</v>
      </c>
      <c r="BI158" s="209">
        <f>IF(O158="nulová",K158,0)</f>
        <v>0</v>
      </c>
      <c r="BJ158" s="14" t="s">
        <v>169</v>
      </c>
      <c r="BK158" s="209">
        <f>ROUND(P158*H158,2)</f>
        <v>0</v>
      </c>
      <c r="BL158" s="14" t="s">
        <v>168</v>
      </c>
      <c r="BM158" s="208" t="s">
        <v>245</v>
      </c>
    </row>
    <row r="159" spans="1:65" s="2" customFormat="1">
      <c r="A159" s="31"/>
      <c r="B159" s="32"/>
      <c r="C159" s="33"/>
      <c r="D159" s="210" t="s">
        <v>170</v>
      </c>
      <c r="E159" s="33"/>
      <c r="F159" s="211" t="s">
        <v>1367</v>
      </c>
      <c r="G159" s="33"/>
      <c r="H159" s="33"/>
      <c r="I159" s="212"/>
      <c r="J159" s="212"/>
      <c r="K159" s="33"/>
      <c r="L159" s="33"/>
      <c r="M159" s="36"/>
      <c r="N159" s="213"/>
      <c r="O159" s="214"/>
      <c r="P159" s="72"/>
      <c r="Q159" s="72"/>
      <c r="R159" s="72"/>
      <c r="S159" s="72"/>
      <c r="T159" s="72"/>
      <c r="U159" s="72"/>
      <c r="V159" s="72"/>
      <c r="W159" s="72"/>
      <c r="X159" s="73"/>
      <c r="Y159" s="31"/>
      <c r="Z159" s="31"/>
      <c r="AA159" s="31"/>
      <c r="AB159" s="31"/>
      <c r="AC159" s="31"/>
      <c r="AD159" s="31"/>
      <c r="AE159" s="31"/>
      <c r="AT159" s="14" t="s">
        <v>170</v>
      </c>
      <c r="AU159" s="14" t="s">
        <v>169</v>
      </c>
    </row>
    <row r="160" spans="1:65" s="2" customFormat="1" ht="24.2" customHeight="1">
      <c r="A160" s="31"/>
      <c r="B160" s="32"/>
      <c r="C160" s="195" t="s">
        <v>199</v>
      </c>
      <c r="D160" s="195" t="s">
        <v>164</v>
      </c>
      <c r="E160" s="196" t="s">
        <v>1368</v>
      </c>
      <c r="F160" s="197" t="s">
        <v>1369</v>
      </c>
      <c r="G160" s="198" t="s">
        <v>173</v>
      </c>
      <c r="H160" s="199">
        <v>0.75</v>
      </c>
      <c r="I160" s="200"/>
      <c r="J160" s="200"/>
      <c r="K160" s="201">
        <f>ROUND(P160*H160,2)</f>
        <v>0</v>
      </c>
      <c r="L160" s="202"/>
      <c r="M160" s="36"/>
      <c r="N160" s="203" t="s">
        <v>1</v>
      </c>
      <c r="O160" s="204" t="s">
        <v>37</v>
      </c>
      <c r="P160" s="205">
        <f>I160+J160</f>
        <v>0</v>
      </c>
      <c r="Q160" s="205">
        <f>ROUND(I160*H160,2)</f>
        <v>0</v>
      </c>
      <c r="R160" s="205">
        <f>ROUND(J160*H160,2)</f>
        <v>0</v>
      </c>
      <c r="S160" s="72"/>
      <c r="T160" s="206">
        <f>S160*H160</f>
        <v>0</v>
      </c>
      <c r="U160" s="206">
        <v>1.8907700000000001</v>
      </c>
      <c r="V160" s="206">
        <f>U160*H160</f>
        <v>1.4180775000000001</v>
      </c>
      <c r="W160" s="206">
        <v>0</v>
      </c>
      <c r="X160" s="207">
        <f>W160*H160</f>
        <v>0</v>
      </c>
      <c r="Y160" s="31"/>
      <c r="Z160" s="31"/>
      <c r="AA160" s="31"/>
      <c r="AB160" s="31"/>
      <c r="AC160" s="31"/>
      <c r="AD160" s="31"/>
      <c r="AE160" s="31"/>
      <c r="AR160" s="208" t="s">
        <v>168</v>
      </c>
      <c r="AT160" s="208" t="s">
        <v>164</v>
      </c>
      <c r="AU160" s="208" t="s">
        <v>169</v>
      </c>
      <c r="AY160" s="14" t="s">
        <v>162</v>
      </c>
      <c r="BE160" s="209">
        <f>IF(O160="základná",K160,0)</f>
        <v>0</v>
      </c>
      <c r="BF160" s="209">
        <f>IF(O160="znížená",K160,0)</f>
        <v>0</v>
      </c>
      <c r="BG160" s="209">
        <f>IF(O160="zákl. prenesená",K160,0)</f>
        <v>0</v>
      </c>
      <c r="BH160" s="209">
        <f>IF(O160="zníž. prenesená",K160,0)</f>
        <v>0</v>
      </c>
      <c r="BI160" s="209">
        <f>IF(O160="nulová",K160,0)</f>
        <v>0</v>
      </c>
      <c r="BJ160" s="14" t="s">
        <v>169</v>
      </c>
      <c r="BK160" s="209">
        <f>ROUND(P160*H160,2)</f>
        <v>0</v>
      </c>
      <c r="BL160" s="14" t="s">
        <v>168</v>
      </c>
      <c r="BM160" s="208" t="s">
        <v>248</v>
      </c>
    </row>
    <row r="161" spans="1:65" s="2" customFormat="1" ht="19.5">
      <c r="A161" s="31"/>
      <c r="B161" s="32"/>
      <c r="C161" s="33"/>
      <c r="D161" s="210" t="s">
        <v>170</v>
      </c>
      <c r="E161" s="33"/>
      <c r="F161" s="211" t="s">
        <v>1369</v>
      </c>
      <c r="G161" s="33"/>
      <c r="H161" s="33"/>
      <c r="I161" s="212"/>
      <c r="J161" s="212"/>
      <c r="K161" s="33"/>
      <c r="L161" s="33"/>
      <c r="M161" s="36"/>
      <c r="N161" s="213"/>
      <c r="O161" s="214"/>
      <c r="P161" s="72"/>
      <c r="Q161" s="72"/>
      <c r="R161" s="72"/>
      <c r="S161" s="72"/>
      <c r="T161" s="72"/>
      <c r="U161" s="72"/>
      <c r="V161" s="72"/>
      <c r="W161" s="72"/>
      <c r="X161" s="73"/>
      <c r="Y161" s="31"/>
      <c r="Z161" s="31"/>
      <c r="AA161" s="31"/>
      <c r="AB161" s="31"/>
      <c r="AC161" s="31"/>
      <c r="AD161" s="31"/>
      <c r="AE161" s="31"/>
      <c r="AT161" s="14" t="s">
        <v>170</v>
      </c>
      <c r="AU161" s="14" t="s">
        <v>169</v>
      </c>
    </row>
    <row r="162" spans="1:65" s="12" customFormat="1" ht="22.9" customHeight="1">
      <c r="B162" s="178"/>
      <c r="C162" s="179"/>
      <c r="D162" s="180" t="s">
        <v>72</v>
      </c>
      <c r="E162" s="193" t="s">
        <v>181</v>
      </c>
      <c r="F162" s="193" t="s">
        <v>1299</v>
      </c>
      <c r="G162" s="179"/>
      <c r="H162" s="179"/>
      <c r="I162" s="182"/>
      <c r="J162" s="182"/>
      <c r="K162" s="194">
        <f>BK162</f>
        <v>0</v>
      </c>
      <c r="L162" s="179"/>
      <c r="M162" s="184"/>
      <c r="N162" s="185"/>
      <c r="O162" s="186"/>
      <c r="P162" s="186"/>
      <c r="Q162" s="187">
        <f>SUM(Q163:Q164)</f>
        <v>0</v>
      </c>
      <c r="R162" s="187">
        <f>SUM(R163:R164)</f>
        <v>0</v>
      </c>
      <c r="S162" s="186"/>
      <c r="T162" s="188">
        <f>SUM(T163:T164)</f>
        <v>0</v>
      </c>
      <c r="U162" s="186"/>
      <c r="V162" s="188">
        <f>SUM(V163:V164)</f>
        <v>0.91612499999999997</v>
      </c>
      <c r="W162" s="186"/>
      <c r="X162" s="189">
        <f>SUM(X163:X164)</f>
        <v>0</v>
      </c>
      <c r="AR162" s="190" t="s">
        <v>81</v>
      </c>
      <c r="AT162" s="191" t="s">
        <v>72</v>
      </c>
      <c r="AU162" s="191" t="s">
        <v>81</v>
      </c>
      <c r="AY162" s="190" t="s">
        <v>162</v>
      </c>
      <c r="BK162" s="192">
        <f>SUM(BK163:BK164)</f>
        <v>0</v>
      </c>
    </row>
    <row r="163" spans="1:65" s="2" customFormat="1" ht="21.75" customHeight="1">
      <c r="A163" s="31"/>
      <c r="B163" s="32"/>
      <c r="C163" s="195" t="s">
        <v>250</v>
      </c>
      <c r="D163" s="195" t="s">
        <v>164</v>
      </c>
      <c r="E163" s="196" t="s">
        <v>1370</v>
      </c>
      <c r="F163" s="197" t="s">
        <v>1371</v>
      </c>
      <c r="G163" s="198" t="s">
        <v>167</v>
      </c>
      <c r="H163" s="199">
        <v>7.5</v>
      </c>
      <c r="I163" s="200"/>
      <c r="J163" s="200"/>
      <c r="K163" s="201">
        <f>ROUND(P163*H163,2)</f>
        <v>0</v>
      </c>
      <c r="L163" s="202"/>
      <c r="M163" s="36"/>
      <c r="N163" s="203" t="s">
        <v>1</v>
      </c>
      <c r="O163" s="204" t="s">
        <v>37</v>
      </c>
      <c r="P163" s="205">
        <f>I163+J163</f>
        <v>0</v>
      </c>
      <c r="Q163" s="205">
        <f>ROUND(I163*H163,2)</f>
        <v>0</v>
      </c>
      <c r="R163" s="205">
        <f>ROUND(J163*H163,2)</f>
        <v>0</v>
      </c>
      <c r="S163" s="72"/>
      <c r="T163" s="206">
        <f>S163*H163</f>
        <v>0</v>
      </c>
      <c r="U163" s="206">
        <v>0.12214999999999999</v>
      </c>
      <c r="V163" s="206">
        <f>U163*H163</f>
        <v>0.91612499999999997</v>
      </c>
      <c r="W163" s="206">
        <v>0</v>
      </c>
      <c r="X163" s="207">
        <f>W163*H163</f>
        <v>0</v>
      </c>
      <c r="Y163" s="31"/>
      <c r="Z163" s="31"/>
      <c r="AA163" s="31"/>
      <c r="AB163" s="31"/>
      <c r="AC163" s="31"/>
      <c r="AD163" s="31"/>
      <c r="AE163" s="31"/>
      <c r="AR163" s="208" t="s">
        <v>168</v>
      </c>
      <c r="AT163" s="208" t="s">
        <v>164</v>
      </c>
      <c r="AU163" s="208" t="s">
        <v>169</v>
      </c>
      <c r="AY163" s="14" t="s">
        <v>162</v>
      </c>
      <c r="BE163" s="209">
        <f>IF(O163="základná",K163,0)</f>
        <v>0</v>
      </c>
      <c r="BF163" s="209">
        <f>IF(O163="znížená",K163,0)</f>
        <v>0</v>
      </c>
      <c r="BG163" s="209">
        <f>IF(O163="zákl. prenesená",K163,0)</f>
        <v>0</v>
      </c>
      <c r="BH163" s="209">
        <f>IF(O163="zníž. prenesená",K163,0)</f>
        <v>0</v>
      </c>
      <c r="BI163" s="209">
        <f>IF(O163="nulová",K163,0)</f>
        <v>0</v>
      </c>
      <c r="BJ163" s="14" t="s">
        <v>169</v>
      </c>
      <c r="BK163" s="209">
        <f>ROUND(P163*H163,2)</f>
        <v>0</v>
      </c>
      <c r="BL163" s="14" t="s">
        <v>168</v>
      </c>
      <c r="BM163" s="208" t="s">
        <v>253</v>
      </c>
    </row>
    <row r="164" spans="1:65" s="2" customFormat="1">
      <c r="A164" s="31"/>
      <c r="B164" s="32"/>
      <c r="C164" s="33"/>
      <c r="D164" s="210" t="s">
        <v>170</v>
      </c>
      <c r="E164" s="33"/>
      <c r="F164" s="211" t="s">
        <v>1371</v>
      </c>
      <c r="G164" s="33"/>
      <c r="H164" s="33"/>
      <c r="I164" s="212"/>
      <c r="J164" s="212"/>
      <c r="K164" s="33"/>
      <c r="L164" s="33"/>
      <c r="M164" s="36"/>
      <c r="N164" s="213"/>
      <c r="O164" s="214"/>
      <c r="P164" s="72"/>
      <c r="Q164" s="72"/>
      <c r="R164" s="72"/>
      <c r="S164" s="72"/>
      <c r="T164" s="72"/>
      <c r="U164" s="72"/>
      <c r="V164" s="72"/>
      <c r="W164" s="72"/>
      <c r="X164" s="73"/>
      <c r="Y164" s="31"/>
      <c r="Z164" s="31"/>
      <c r="AA164" s="31"/>
      <c r="AB164" s="31"/>
      <c r="AC164" s="31"/>
      <c r="AD164" s="31"/>
      <c r="AE164" s="31"/>
      <c r="AT164" s="14" t="s">
        <v>170</v>
      </c>
      <c r="AU164" s="14" t="s">
        <v>169</v>
      </c>
    </row>
    <row r="165" spans="1:65" s="12" customFormat="1" ht="22.9" customHeight="1">
      <c r="B165" s="178"/>
      <c r="C165" s="179"/>
      <c r="D165" s="180" t="s">
        <v>72</v>
      </c>
      <c r="E165" s="193" t="s">
        <v>180</v>
      </c>
      <c r="F165" s="193" t="s">
        <v>1372</v>
      </c>
      <c r="G165" s="179"/>
      <c r="H165" s="179"/>
      <c r="I165" s="182"/>
      <c r="J165" s="182"/>
      <c r="K165" s="194">
        <f>BK165</f>
        <v>0</v>
      </c>
      <c r="L165" s="179"/>
      <c r="M165" s="184"/>
      <c r="N165" s="185"/>
      <c r="O165" s="186"/>
      <c r="P165" s="186"/>
      <c r="Q165" s="187">
        <f>SUM(Q166:Q185)</f>
        <v>0</v>
      </c>
      <c r="R165" s="187">
        <f>SUM(R166:R185)</f>
        <v>0</v>
      </c>
      <c r="S165" s="186"/>
      <c r="T165" s="188">
        <f>SUM(T166:T185)</f>
        <v>0</v>
      </c>
      <c r="U165" s="186"/>
      <c r="V165" s="188">
        <f>SUM(V166:V185)</f>
        <v>1.4500000000000001E-2</v>
      </c>
      <c r="W165" s="186"/>
      <c r="X165" s="189">
        <f>SUM(X166:X185)</f>
        <v>0</v>
      </c>
      <c r="AR165" s="190" t="s">
        <v>81</v>
      </c>
      <c r="AT165" s="191" t="s">
        <v>72</v>
      </c>
      <c r="AU165" s="191" t="s">
        <v>81</v>
      </c>
      <c r="AY165" s="190" t="s">
        <v>162</v>
      </c>
      <c r="BK165" s="192">
        <f>SUM(BK166:BK185)</f>
        <v>0</v>
      </c>
    </row>
    <row r="166" spans="1:65" s="2" customFormat="1" ht="33" customHeight="1">
      <c r="A166" s="31"/>
      <c r="B166" s="32"/>
      <c r="C166" s="195" t="s">
        <v>8</v>
      </c>
      <c r="D166" s="195" t="s">
        <v>164</v>
      </c>
      <c r="E166" s="196" t="s">
        <v>1373</v>
      </c>
      <c r="F166" s="197" t="s">
        <v>1374</v>
      </c>
      <c r="G166" s="198" t="s">
        <v>232</v>
      </c>
      <c r="H166" s="199">
        <v>5</v>
      </c>
      <c r="I166" s="200"/>
      <c r="J166" s="200"/>
      <c r="K166" s="201">
        <f>ROUND(P166*H166,2)</f>
        <v>0</v>
      </c>
      <c r="L166" s="202"/>
      <c r="M166" s="36"/>
      <c r="N166" s="203" t="s">
        <v>1</v>
      </c>
      <c r="O166" s="204" t="s">
        <v>37</v>
      </c>
      <c r="P166" s="205">
        <f>I166+J166</f>
        <v>0</v>
      </c>
      <c r="Q166" s="205">
        <f>ROUND(I166*H166,2)</f>
        <v>0</v>
      </c>
      <c r="R166" s="205">
        <f>ROUND(J166*H166,2)</f>
        <v>0</v>
      </c>
      <c r="S166" s="72"/>
      <c r="T166" s="206">
        <f>S166*H166</f>
        <v>0</v>
      </c>
      <c r="U166" s="206">
        <v>0</v>
      </c>
      <c r="V166" s="206">
        <f>U166*H166</f>
        <v>0</v>
      </c>
      <c r="W166" s="206">
        <v>0</v>
      </c>
      <c r="X166" s="207">
        <f>W166*H166</f>
        <v>0</v>
      </c>
      <c r="Y166" s="31"/>
      <c r="Z166" s="31"/>
      <c r="AA166" s="31"/>
      <c r="AB166" s="31"/>
      <c r="AC166" s="31"/>
      <c r="AD166" s="31"/>
      <c r="AE166" s="31"/>
      <c r="AR166" s="208" t="s">
        <v>168</v>
      </c>
      <c r="AT166" s="208" t="s">
        <v>164</v>
      </c>
      <c r="AU166" s="208" t="s">
        <v>169</v>
      </c>
      <c r="AY166" s="14" t="s">
        <v>162</v>
      </c>
      <c r="BE166" s="209">
        <f>IF(O166="základná",K166,0)</f>
        <v>0</v>
      </c>
      <c r="BF166" s="209">
        <f>IF(O166="znížená",K166,0)</f>
        <v>0</v>
      </c>
      <c r="BG166" s="209">
        <f>IF(O166="zákl. prenesená",K166,0)</f>
        <v>0</v>
      </c>
      <c r="BH166" s="209">
        <f>IF(O166="zníž. prenesená",K166,0)</f>
        <v>0</v>
      </c>
      <c r="BI166" s="209">
        <f>IF(O166="nulová",K166,0)</f>
        <v>0</v>
      </c>
      <c r="BJ166" s="14" t="s">
        <v>169</v>
      </c>
      <c r="BK166" s="209">
        <f>ROUND(P166*H166,2)</f>
        <v>0</v>
      </c>
      <c r="BL166" s="14" t="s">
        <v>168</v>
      </c>
      <c r="BM166" s="208" t="s">
        <v>256</v>
      </c>
    </row>
    <row r="167" spans="1:65" s="2" customFormat="1" ht="19.5">
      <c r="A167" s="31"/>
      <c r="B167" s="32"/>
      <c r="C167" s="33"/>
      <c r="D167" s="210" t="s">
        <v>170</v>
      </c>
      <c r="E167" s="33"/>
      <c r="F167" s="211" t="s">
        <v>1374</v>
      </c>
      <c r="G167" s="33"/>
      <c r="H167" s="33"/>
      <c r="I167" s="212"/>
      <c r="J167" s="212"/>
      <c r="K167" s="33"/>
      <c r="L167" s="33"/>
      <c r="M167" s="36"/>
      <c r="N167" s="213"/>
      <c r="O167" s="214"/>
      <c r="P167" s="72"/>
      <c r="Q167" s="72"/>
      <c r="R167" s="72"/>
      <c r="S167" s="72"/>
      <c r="T167" s="72"/>
      <c r="U167" s="72"/>
      <c r="V167" s="72"/>
      <c r="W167" s="72"/>
      <c r="X167" s="73"/>
      <c r="Y167" s="31"/>
      <c r="Z167" s="31"/>
      <c r="AA167" s="31"/>
      <c r="AB167" s="31"/>
      <c r="AC167" s="31"/>
      <c r="AD167" s="31"/>
      <c r="AE167" s="31"/>
      <c r="AT167" s="14" t="s">
        <v>170</v>
      </c>
      <c r="AU167" s="14" t="s">
        <v>169</v>
      </c>
    </row>
    <row r="168" spans="1:65" s="2" customFormat="1" ht="24.2" customHeight="1">
      <c r="A168" s="31"/>
      <c r="B168" s="32"/>
      <c r="C168" s="215" t="s">
        <v>257</v>
      </c>
      <c r="D168" s="215" t="s">
        <v>195</v>
      </c>
      <c r="E168" s="216" t="s">
        <v>1375</v>
      </c>
      <c r="F168" s="217" t="s">
        <v>1376</v>
      </c>
      <c r="G168" s="218" t="s">
        <v>240</v>
      </c>
      <c r="H168" s="219">
        <v>1</v>
      </c>
      <c r="I168" s="220"/>
      <c r="J168" s="221"/>
      <c r="K168" s="222">
        <f>ROUND(P168*H168,2)</f>
        <v>0</v>
      </c>
      <c r="L168" s="221"/>
      <c r="M168" s="223"/>
      <c r="N168" s="224" t="s">
        <v>1</v>
      </c>
      <c r="O168" s="204" t="s">
        <v>37</v>
      </c>
      <c r="P168" s="205">
        <f>I168+J168</f>
        <v>0</v>
      </c>
      <c r="Q168" s="205">
        <f>ROUND(I168*H168,2)</f>
        <v>0</v>
      </c>
      <c r="R168" s="205">
        <f>ROUND(J168*H168,2)</f>
        <v>0</v>
      </c>
      <c r="S168" s="72"/>
      <c r="T168" s="206">
        <f>S168*H168</f>
        <v>0</v>
      </c>
      <c r="U168" s="206">
        <v>1.4500000000000001E-2</v>
      </c>
      <c r="V168" s="206">
        <f>U168*H168</f>
        <v>1.4500000000000001E-2</v>
      </c>
      <c r="W168" s="206">
        <v>0</v>
      </c>
      <c r="X168" s="207">
        <f>W168*H168</f>
        <v>0</v>
      </c>
      <c r="Y168" s="31"/>
      <c r="Z168" s="31"/>
      <c r="AA168" s="31"/>
      <c r="AB168" s="31"/>
      <c r="AC168" s="31"/>
      <c r="AD168" s="31"/>
      <c r="AE168" s="31"/>
      <c r="AR168" s="208" t="s">
        <v>180</v>
      </c>
      <c r="AT168" s="208" t="s">
        <v>195</v>
      </c>
      <c r="AU168" s="208" t="s">
        <v>169</v>
      </c>
      <c r="AY168" s="14" t="s">
        <v>162</v>
      </c>
      <c r="BE168" s="209">
        <f>IF(O168="základná",K168,0)</f>
        <v>0</v>
      </c>
      <c r="BF168" s="209">
        <f>IF(O168="znížená",K168,0)</f>
        <v>0</v>
      </c>
      <c r="BG168" s="209">
        <f>IF(O168="zákl. prenesená",K168,0)</f>
        <v>0</v>
      </c>
      <c r="BH168" s="209">
        <f>IF(O168="zníž. prenesená",K168,0)</f>
        <v>0</v>
      </c>
      <c r="BI168" s="209">
        <f>IF(O168="nulová",K168,0)</f>
        <v>0</v>
      </c>
      <c r="BJ168" s="14" t="s">
        <v>169</v>
      </c>
      <c r="BK168" s="209">
        <f>ROUND(P168*H168,2)</f>
        <v>0</v>
      </c>
      <c r="BL168" s="14" t="s">
        <v>168</v>
      </c>
      <c r="BM168" s="208" t="s">
        <v>260</v>
      </c>
    </row>
    <row r="169" spans="1:65" s="2" customFormat="1">
      <c r="A169" s="31"/>
      <c r="B169" s="32"/>
      <c r="C169" s="33"/>
      <c r="D169" s="210" t="s">
        <v>170</v>
      </c>
      <c r="E169" s="33"/>
      <c r="F169" s="211" t="s">
        <v>1376</v>
      </c>
      <c r="G169" s="33"/>
      <c r="H169" s="33"/>
      <c r="I169" s="212"/>
      <c r="J169" s="212"/>
      <c r="K169" s="33"/>
      <c r="L169" s="33"/>
      <c r="M169" s="36"/>
      <c r="N169" s="213"/>
      <c r="O169" s="214"/>
      <c r="P169" s="72"/>
      <c r="Q169" s="72"/>
      <c r="R169" s="72"/>
      <c r="S169" s="72"/>
      <c r="T169" s="72"/>
      <c r="U169" s="72"/>
      <c r="V169" s="72"/>
      <c r="W169" s="72"/>
      <c r="X169" s="73"/>
      <c r="Y169" s="31"/>
      <c r="Z169" s="31"/>
      <c r="AA169" s="31"/>
      <c r="AB169" s="31"/>
      <c r="AC169" s="31"/>
      <c r="AD169" s="31"/>
      <c r="AE169" s="31"/>
      <c r="AT169" s="14" t="s">
        <v>170</v>
      </c>
      <c r="AU169" s="14" t="s">
        <v>169</v>
      </c>
    </row>
    <row r="170" spans="1:65" s="2" customFormat="1" ht="16.5" customHeight="1">
      <c r="A170" s="31"/>
      <c r="B170" s="32"/>
      <c r="C170" s="215" t="s">
        <v>206</v>
      </c>
      <c r="D170" s="215" t="s">
        <v>195</v>
      </c>
      <c r="E170" s="216" t="s">
        <v>1377</v>
      </c>
      <c r="F170" s="217" t="s">
        <v>1378</v>
      </c>
      <c r="G170" s="218" t="s">
        <v>240</v>
      </c>
      <c r="H170" s="219">
        <v>1</v>
      </c>
      <c r="I170" s="220"/>
      <c r="J170" s="221"/>
      <c r="K170" s="222">
        <f>ROUND(P170*H170,2)</f>
        <v>0</v>
      </c>
      <c r="L170" s="221"/>
      <c r="M170" s="223"/>
      <c r="N170" s="224" t="s">
        <v>1</v>
      </c>
      <c r="O170" s="204" t="s">
        <v>37</v>
      </c>
      <c r="P170" s="205">
        <f>I170+J170</f>
        <v>0</v>
      </c>
      <c r="Q170" s="205">
        <f>ROUND(I170*H170,2)</f>
        <v>0</v>
      </c>
      <c r="R170" s="205">
        <f>ROUND(J170*H170,2)</f>
        <v>0</v>
      </c>
      <c r="S170" s="72"/>
      <c r="T170" s="206">
        <f>S170*H170</f>
        <v>0</v>
      </c>
      <c r="U170" s="206">
        <v>0</v>
      </c>
      <c r="V170" s="206">
        <f>U170*H170</f>
        <v>0</v>
      </c>
      <c r="W170" s="206">
        <v>0</v>
      </c>
      <c r="X170" s="207">
        <f>W170*H170</f>
        <v>0</v>
      </c>
      <c r="Y170" s="31"/>
      <c r="Z170" s="31"/>
      <c r="AA170" s="31"/>
      <c r="AB170" s="31"/>
      <c r="AC170" s="31"/>
      <c r="AD170" s="31"/>
      <c r="AE170" s="31"/>
      <c r="AR170" s="208" t="s">
        <v>180</v>
      </c>
      <c r="AT170" s="208" t="s">
        <v>195</v>
      </c>
      <c r="AU170" s="208" t="s">
        <v>169</v>
      </c>
      <c r="AY170" s="14" t="s">
        <v>162</v>
      </c>
      <c r="BE170" s="209">
        <f>IF(O170="základná",K170,0)</f>
        <v>0</v>
      </c>
      <c r="BF170" s="209">
        <f>IF(O170="znížená",K170,0)</f>
        <v>0</v>
      </c>
      <c r="BG170" s="209">
        <f>IF(O170="zákl. prenesená",K170,0)</f>
        <v>0</v>
      </c>
      <c r="BH170" s="209">
        <f>IF(O170="zníž. prenesená",K170,0)</f>
        <v>0</v>
      </c>
      <c r="BI170" s="209">
        <f>IF(O170="nulová",K170,0)</f>
        <v>0</v>
      </c>
      <c r="BJ170" s="14" t="s">
        <v>169</v>
      </c>
      <c r="BK170" s="209">
        <f>ROUND(P170*H170,2)</f>
        <v>0</v>
      </c>
      <c r="BL170" s="14" t="s">
        <v>168</v>
      </c>
      <c r="BM170" s="208" t="s">
        <v>263</v>
      </c>
    </row>
    <row r="171" spans="1:65" s="2" customFormat="1">
      <c r="A171" s="31"/>
      <c r="B171" s="32"/>
      <c r="C171" s="33"/>
      <c r="D171" s="210" t="s">
        <v>170</v>
      </c>
      <c r="E171" s="33"/>
      <c r="F171" s="211" t="s">
        <v>1378</v>
      </c>
      <c r="G171" s="33"/>
      <c r="H171" s="33"/>
      <c r="I171" s="212"/>
      <c r="J171" s="212"/>
      <c r="K171" s="33"/>
      <c r="L171" s="33"/>
      <c r="M171" s="36"/>
      <c r="N171" s="213"/>
      <c r="O171" s="214"/>
      <c r="P171" s="72"/>
      <c r="Q171" s="72"/>
      <c r="R171" s="72"/>
      <c r="S171" s="72"/>
      <c r="T171" s="72"/>
      <c r="U171" s="72"/>
      <c r="V171" s="72"/>
      <c r="W171" s="72"/>
      <c r="X171" s="73"/>
      <c r="Y171" s="31"/>
      <c r="Z171" s="31"/>
      <c r="AA171" s="31"/>
      <c r="AB171" s="31"/>
      <c r="AC171" s="31"/>
      <c r="AD171" s="31"/>
      <c r="AE171" s="31"/>
      <c r="AT171" s="14" t="s">
        <v>170</v>
      </c>
      <c r="AU171" s="14" t="s">
        <v>169</v>
      </c>
    </row>
    <row r="172" spans="1:65" s="2" customFormat="1" ht="16.5" customHeight="1">
      <c r="A172" s="31"/>
      <c r="B172" s="32"/>
      <c r="C172" s="215" t="s">
        <v>264</v>
      </c>
      <c r="D172" s="215" t="s">
        <v>195</v>
      </c>
      <c r="E172" s="216" t="s">
        <v>1379</v>
      </c>
      <c r="F172" s="217" t="s">
        <v>1380</v>
      </c>
      <c r="G172" s="218" t="s">
        <v>240</v>
      </c>
      <c r="H172" s="219">
        <v>1</v>
      </c>
      <c r="I172" s="220"/>
      <c r="J172" s="221"/>
      <c r="K172" s="222">
        <f>ROUND(P172*H172,2)</f>
        <v>0</v>
      </c>
      <c r="L172" s="221"/>
      <c r="M172" s="223"/>
      <c r="N172" s="224" t="s">
        <v>1</v>
      </c>
      <c r="O172" s="204" t="s">
        <v>37</v>
      </c>
      <c r="P172" s="205">
        <f>I172+J172</f>
        <v>0</v>
      </c>
      <c r="Q172" s="205">
        <f>ROUND(I172*H172,2)</f>
        <v>0</v>
      </c>
      <c r="R172" s="205">
        <f>ROUND(J172*H172,2)</f>
        <v>0</v>
      </c>
      <c r="S172" s="72"/>
      <c r="T172" s="206">
        <f>S172*H172</f>
        <v>0</v>
      </c>
      <c r="U172" s="206">
        <v>0</v>
      </c>
      <c r="V172" s="206">
        <f>U172*H172</f>
        <v>0</v>
      </c>
      <c r="W172" s="206">
        <v>0</v>
      </c>
      <c r="X172" s="207">
        <f>W172*H172</f>
        <v>0</v>
      </c>
      <c r="Y172" s="31"/>
      <c r="Z172" s="31"/>
      <c r="AA172" s="31"/>
      <c r="AB172" s="31"/>
      <c r="AC172" s="31"/>
      <c r="AD172" s="31"/>
      <c r="AE172" s="31"/>
      <c r="AR172" s="208" t="s">
        <v>180</v>
      </c>
      <c r="AT172" s="208" t="s">
        <v>195</v>
      </c>
      <c r="AU172" s="208" t="s">
        <v>169</v>
      </c>
      <c r="AY172" s="14" t="s">
        <v>162</v>
      </c>
      <c r="BE172" s="209">
        <f>IF(O172="základná",K172,0)</f>
        <v>0</v>
      </c>
      <c r="BF172" s="209">
        <f>IF(O172="znížená",K172,0)</f>
        <v>0</v>
      </c>
      <c r="BG172" s="209">
        <f>IF(O172="zákl. prenesená",K172,0)</f>
        <v>0</v>
      </c>
      <c r="BH172" s="209">
        <f>IF(O172="zníž. prenesená",K172,0)</f>
        <v>0</v>
      </c>
      <c r="BI172" s="209">
        <f>IF(O172="nulová",K172,0)</f>
        <v>0</v>
      </c>
      <c r="BJ172" s="14" t="s">
        <v>169</v>
      </c>
      <c r="BK172" s="209">
        <f>ROUND(P172*H172,2)</f>
        <v>0</v>
      </c>
      <c r="BL172" s="14" t="s">
        <v>168</v>
      </c>
      <c r="BM172" s="208" t="s">
        <v>267</v>
      </c>
    </row>
    <row r="173" spans="1:65" s="2" customFormat="1">
      <c r="A173" s="31"/>
      <c r="B173" s="32"/>
      <c r="C173" s="33"/>
      <c r="D173" s="210" t="s">
        <v>170</v>
      </c>
      <c r="E173" s="33"/>
      <c r="F173" s="211" t="s">
        <v>1380</v>
      </c>
      <c r="G173" s="33"/>
      <c r="H173" s="33"/>
      <c r="I173" s="212"/>
      <c r="J173" s="212"/>
      <c r="K173" s="33"/>
      <c r="L173" s="33"/>
      <c r="M173" s="36"/>
      <c r="N173" s="213"/>
      <c r="O173" s="214"/>
      <c r="P173" s="72"/>
      <c r="Q173" s="72"/>
      <c r="R173" s="72"/>
      <c r="S173" s="72"/>
      <c r="T173" s="72"/>
      <c r="U173" s="72"/>
      <c r="V173" s="72"/>
      <c r="W173" s="72"/>
      <c r="X173" s="73"/>
      <c r="Y173" s="31"/>
      <c r="Z173" s="31"/>
      <c r="AA173" s="31"/>
      <c r="AB173" s="31"/>
      <c r="AC173" s="31"/>
      <c r="AD173" s="31"/>
      <c r="AE173" s="31"/>
      <c r="AT173" s="14" t="s">
        <v>170</v>
      </c>
      <c r="AU173" s="14" t="s">
        <v>169</v>
      </c>
    </row>
    <row r="174" spans="1:65" s="2" customFormat="1" ht="24.2" customHeight="1">
      <c r="A174" s="31"/>
      <c r="B174" s="32"/>
      <c r="C174" s="195" t="s">
        <v>209</v>
      </c>
      <c r="D174" s="195" t="s">
        <v>164</v>
      </c>
      <c r="E174" s="196" t="s">
        <v>1381</v>
      </c>
      <c r="F174" s="197" t="s">
        <v>1382</v>
      </c>
      <c r="G174" s="198" t="s">
        <v>232</v>
      </c>
      <c r="H174" s="199">
        <v>5</v>
      </c>
      <c r="I174" s="200"/>
      <c r="J174" s="200"/>
      <c r="K174" s="201">
        <f>ROUND(P174*H174,2)</f>
        <v>0</v>
      </c>
      <c r="L174" s="202"/>
      <c r="M174" s="36"/>
      <c r="N174" s="203" t="s">
        <v>1</v>
      </c>
      <c r="O174" s="204" t="s">
        <v>37</v>
      </c>
      <c r="P174" s="205">
        <f>I174+J174</f>
        <v>0</v>
      </c>
      <c r="Q174" s="205">
        <f>ROUND(I174*H174,2)</f>
        <v>0</v>
      </c>
      <c r="R174" s="205">
        <f>ROUND(J174*H174,2)</f>
        <v>0</v>
      </c>
      <c r="S174" s="72"/>
      <c r="T174" s="206">
        <f>S174*H174</f>
        <v>0</v>
      </c>
      <c r="U174" s="206">
        <v>0</v>
      </c>
      <c r="V174" s="206">
        <f>U174*H174</f>
        <v>0</v>
      </c>
      <c r="W174" s="206">
        <v>0</v>
      </c>
      <c r="X174" s="207">
        <f>W174*H174</f>
        <v>0</v>
      </c>
      <c r="Y174" s="31"/>
      <c r="Z174" s="31"/>
      <c r="AA174" s="31"/>
      <c r="AB174" s="31"/>
      <c r="AC174" s="31"/>
      <c r="AD174" s="31"/>
      <c r="AE174" s="31"/>
      <c r="AR174" s="208" t="s">
        <v>168</v>
      </c>
      <c r="AT174" s="208" t="s">
        <v>164</v>
      </c>
      <c r="AU174" s="208" t="s">
        <v>169</v>
      </c>
      <c r="AY174" s="14" t="s">
        <v>162</v>
      </c>
      <c r="BE174" s="209">
        <f>IF(O174="základná",K174,0)</f>
        <v>0</v>
      </c>
      <c r="BF174" s="209">
        <f>IF(O174="znížená",K174,0)</f>
        <v>0</v>
      </c>
      <c r="BG174" s="209">
        <f>IF(O174="zákl. prenesená",K174,0)</f>
        <v>0</v>
      </c>
      <c r="BH174" s="209">
        <f>IF(O174="zníž. prenesená",K174,0)</f>
        <v>0</v>
      </c>
      <c r="BI174" s="209">
        <f>IF(O174="nulová",K174,0)</f>
        <v>0</v>
      </c>
      <c r="BJ174" s="14" t="s">
        <v>169</v>
      </c>
      <c r="BK174" s="209">
        <f>ROUND(P174*H174,2)</f>
        <v>0</v>
      </c>
      <c r="BL174" s="14" t="s">
        <v>168</v>
      </c>
      <c r="BM174" s="208" t="s">
        <v>270</v>
      </c>
    </row>
    <row r="175" spans="1:65" s="2" customFormat="1">
      <c r="A175" s="31"/>
      <c r="B175" s="32"/>
      <c r="C175" s="33"/>
      <c r="D175" s="210" t="s">
        <v>170</v>
      </c>
      <c r="E175" s="33"/>
      <c r="F175" s="211" t="s">
        <v>1382</v>
      </c>
      <c r="G175" s="33"/>
      <c r="H175" s="33"/>
      <c r="I175" s="212"/>
      <c r="J175" s="212"/>
      <c r="K175" s="33"/>
      <c r="L175" s="33"/>
      <c r="M175" s="36"/>
      <c r="N175" s="213"/>
      <c r="O175" s="214"/>
      <c r="P175" s="72"/>
      <c r="Q175" s="72"/>
      <c r="R175" s="72"/>
      <c r="S175" s="72"/>
      <c r="T175" s="72"/>
      <c r="U175" s="72"/>
      <c r="V175" s="72"/>
      <c r="W175" s="72"/>
      <c r="X175" s="73"/>
      <c r="Y175" s="31"/>
      <c r="Z175" s="31"/>
      <c r="AA175" s="31"/>
      <c r="AB175" s="31"/>
      <c r="AC175" s="31"/>
      <c r="AD175" s="31"/>
      <c r="AE175" s="31"/>
      <c r="AT175" s="14" t="s">
        <v>170</v>
      </c>
      <c r="AU175" s="14" t="s">
        <v>169</v>
      </c>
    </row>
    <row r="176" spans="1:65" s="2" customFormat="1" ht="16.5" customHeight="1">
      <c r="A176" s="31"/>
      <c r="B176" s="32"/>
      <c r="C176" s="215" t="s">
        <v>271</v>
      </c>
      <c r="D176" s="215" t="s">
        <v>195</v>
      </c>
      <c r="E176" s="216" t="s">
        <v>1383</v>
      </c>
      <c r="F176" s="217" t="s">
        <v>1384</v>
      </c>
      <c r="G176" s="218" t="s">
        <v>240</v>
      </c>
      <c r="H176" s="219">
        <v>1</v>
      </c>
      <c r="I176" s="220"/>
      <c r="J176" s="221"/>
      <c r="K176" s="222">
        <f>ROUND(P176*H176,2)</f>
        <v>0</v>
      </c>
      <c r="L176" s="221"/>
      <c r="M176" s="223"/>
      <c r="N176" s="224" t="s">
        <v>1</v>
      </c>
      <c r="O176" s="204" t="s">
        <v>37</v>
      </c>
      <c r="P176" s="205">
        <f>I176+J176</f>
        <v>0</v>
      </c>
      <c r="Q176" s="205">
        <f>ROUND(I176*H176,2)</f>
        <v>0</v>
      </c>
      <c r="R176" s="205">
        <f>ROUND(J176*H176,2)</f>
        <v>0</v>
      </c>
      <c r="S176" s="72"/>
      <c r="T176" s="206">
        <f>S176*H176</f>
        <v>0</v>
      </c>
      <c r="U176" s="206">
        <v>0</v>
      </c>
      <c r="V176" s="206">
        <f>U176*H176</f>
        <v>0</v>
      </c>
      <c r="W176" s="206">
        <v>0</v>
      </c>
      <c r="X176" s="207">
        <f>W176*H176</f>
        <v>0</v>
      </c>
      <c r="Y176" s="31"/>
      <c r="Z176" s="31"/>
      <c r="AA176" s="31"/>
      <c r="AB176" s="31"/>
      <c r="AC176" s="31"/>
      <c r="AD176" s="31"/>
      <c r="AE176" s="31"/>
      <c r="AR176" s="208" t="s">
        <v>180</v>
      </c>
      <c r="AT176" s="208" t="s">
        <v>195</v>
      </c>
      <c r="AU176" s="208" t="s">
        <v>169</v>
      </c>
      <c r="AY176" s="14" t="s">
        <v>162</v>
      </c>
      <c r="BE176" s="209">
        <f>IF(O176="základná",K176,0)</f>
        <v>0</v>
      </c>
      <c r="BF176" s="209">
        <f>IF(O176="znížená",K176,0)</f>
        <v>0</v>
      </c>
      <c r="BG176" s="209">
        <f>IF(O176="zákl. prenesená",K176,0)</f>
        <v>0</v>
      </c>
      <c r="BH176" s="209">
        <f>IF(O176="zníž. prenesená",K176,0)</f>
        <v>0</v>
      </c>
      <c r="BI176" s="209">
        <f>IF(O176="nulová",K176,0)</f>
        <v>0</v>
      </c>
      <c r="BJ176" s="14" t="s">
        <v>169</v>
      </c>
      <c r="BK176" s="209">
        <f>ROUND(P176*H176,2)</f>
        <v>0</v>
      </c>
      <c r="BL176" s="14" t="s">
        <v>168</v>
      </c>
      <c r="BM176" s="208" t="s">
        <v>274</v>
      </c>
    </row>
    <row r="177" spans="1:65" s="2" customFormat="1">
      <c r="A177" s="31"/>
      <c r="B177" s="32"/>
      <c r="C177" s="33"/>
      <c r="D177" s="210" t="s">
        <v>170</v>
      </c>
      <c r="E177" s="33"/>
      <c r="F177" s="211" t="s">
        <v>1384</v>
      </c>
      <c r="G177" s="33"/>
      <c r="H177" s="33"/>
      <c r="I177" s="212"/>
      <c r="J177" s="212"/>
      <c r="K177" s="33"/>
      <c r="L177" s="33"/>
      <c r="M177" s="36"/>
      <c r="N177" s="213"/>
      <c r="O177" s="214"/>
      <c r="P177" s="72"/>
      <c r="Q177" s="72"/>
      <c r="R177" s="72"/>
      <c r="S177" s="72"/>
      <c r="T177" s="72"/>
      <c r="U177" s="72"/>
      <c r="V177" s="72"/>
      <c r="W177" s="72"/>
      <c r="X177" s="73"/>
      <c r="Y177" s="31"/>
      <c r="Z177" s="31"/>
      <c r="AA177" s="31"/>
      <c r="AB177" s="31"/>
      <c r="AC177" s="31"/>
      <c r="AD177" s="31"/>
      <c r="AE177" s="31"/>
      <c r="AT177" s="14" t="s">
        <v>170</v>
      </c>
      <c r="AU177" s="14" t="s">
        <v>169</v>
      </c>
    </row>
    <row r="178" spans="1:65" s="2" customFormat="1" ht="21.75" customHeight="1">
      <c r="A178" s="31"/>
      <c r="B178" s="32"/>
      <c r="C178" s="215" t="s">
        <v>213</v>
      </c>
      <c r="D178" s="215" t="s">
        <v>195</v>
      </c>
      <c r="E178" s="216" t="s">
        <v>1385</v>
      </c>
      <c r="F178" s="217" t="s">
        <v>1386</v>
      </c>
      <c r="G178" s="218" t="s">
        <v>240</v>
      </c>
      <c r="H178" s="219">
        <v>1</v>
      </c>
      <c r="I178" s="220"/>
      <c r="J178" s="221"/>
      <c r="K178" s="222">
        <f>ROUND(P178*H178,2)</f>
        <v>0</v>
      </c>
      <c r="L178" s="221"/>
      <c r="M178" s="223"/>
      <c r="N178" s="224" t="s">
        <v>1</v>
      </c>
      <c r="O178" s="204" t="s">
        <v>37</v>
      </c>
      <c r="P178" s="205">
        <f>I178+J178</f>
        <v>0</v>
      </c>
      <c r="Q178" s="205">
        <f>ROUND(I178*H178,2)</f>
        <v>0</v>
      </c>
      <c r="R178" s="205">
        <f>ROUND(J178*H178,2)</f>
        <v>0</v>
      </c>
      <c r="S178" s="72"/>
      <c r="T178" s="206">
        <f>S178*H178</f>
        <v>0</v>
      </c>
      <c r="U178" s="206">
        <v>0</v>
      </c>
      <c r="V178" s="206">
        <f>U178*H178</f>
        <v>0</v>
      </c>
      <c r="W178" s="206">
        <v>0</v>
      </c>
      <c r="X178" s="207">
        <f>W178*H178</f>
        <v>0</v>
      </c>
      <c r="Y178" s="31"/>
      <c r="Z178" s="31"/>
      <c r="AA178" s="31"/>
      <c r="AB178" s="31"/>
      <c r="AC178" s="31"/>
      <c r="AD178" s="31"/>
      <c r="AE178" s="31"/>
      <c r="AR178" s="208" t="s">
        <v>180</v>
      </c>
      <c r="AT178" s="208" t="s">
        <v>195</v>
      </c>
      <c r="AU178" s="208" t="s">
        <v>169</v>
      </c>
      <c r="AY178" s="14" t="s">
        <v>162</v>
      </c>
      <c r="BE178" s="209">
        <f>IF(O178="základná",K178,0)</f>
        <v>0</v>
      </c>
      <c r="BF178" s="209">
        <f>IF(O178="znížená",K178,0)</f>
        <v>0</v>
      </c>
      <c r="BG178" s="209">
        <f>IF(O178="zákl. prenesená",K178,0)</f>
        <v>0</v>
      </c>
      <c r="BH178" s="209">
        <f>IF(O178="zníž. prenesená",K178,0)</f>
        <v>0</v>
      </c>
      <c r="BI178" s="209">
        <f>IF(O178="nulová",K178,0)</f>
        <v>0</v>
      </c>
      <c r="BJ178" s="14" t="s">
        <v>169</v>
      </c>
      <c r="BK178" s="209">
        <f>ROUND(P178*H178,2)</f>
        <v>0</v>
      </c>
      <c r="BL178" s="14" t="s">
        <v>168</v>
      </c>
      <c r="BM178" s="208" t="s">
        <v>277</v>
      </c>
    </row>
    <row r="179" spans="1:65" s="2" customFormat="1">
      <c r="A179" s="31"/>
      <c r="B179" s="32"/>
      <c r="C179" s="33"/>
      <c r="D179" s="210" t="s">
        <v>170</v>
      </c>
      <c r="E179" s="33"/>
      <c r="F179" s="211" t="s">
        <v>1386</v>
      </c>
      <c r="G179" s="33"/>
      <c r="H179" s="33"/>
      <c r="I179" s="212"/>
      <c r="J179" s="212"/>
      <c r="K179" s="33"/>
      <c r="L179" s="33"/>
      <c r="M179" s="36"/>
      <c r="N179" s="213"/>
      <c r="O179" s="214"/>
      <c r="P179" s="72"/>
      <c r="Q179" s="72"/>
      <c r="R179" s="72"/>
      <c r="S179" s="72"/>
      <c r="T179" s="72"/>
      <c r="U179" s="72"/>
      <c r="V179" s="72"/>
      <c r="W179" s="72"/>
      <c r="X179" s="73"/>
      <c r="Y179" s="31"/>
      <c r="Z179" s="31"/>
      <c r="AA179" s="31"/>
      <c r="AB179" s="31"/>
      <c r="AC179" s="31"/>
      <c r="AD179" s="31"/>
      <c r="AE179" s="31"/>
      <c r="AT179" s="14" t="s">
        <v>170</v>
      </c>
      <c r="AU179" s="14" t="s">
        <v>169</v>
      </c>
    </row>
    <row r="180" spans="1:65" s="2" customFormat="1" ht="16.5" customHeight="1">
      <c r="A180" s="31"/>
      <c r="B180" s="32"/>
      <c r="C180" s="215" t="s">
        <v>278</v>
      </c>
      <c r="D180" s="215" t="s">
        <v>195</v>
      </c>
      <c r="E180" s="216" t="s">
        <v>1387</v>
      </c>
      <c r="F180" s="217" t="s">
        <v>1388</v>
      </c>
      <c r="G180" s="218" t="s">
        <v>240</v>
      </c>
      <c r="H180" s="219">
        <v>1</v>
      </c>
      <c r="I180" s="220"/>
      <c r="J180" s="221"/>
      <c r="K180" s="222">
        <f>ROUND(P180*H180,2)</f>
        <v>0</v>
      </c>
      <c r="L180" s="221"/>
      <c r="M180" s="223"/>
      <c r="N180" s="224" t="s">
        <v>1</v>
      </c>
      <c r="O180" s="204" t="s">
        <v>37</v>
      </c>
      <c r="P180" s="205">
        <f>I180+J180</f>
        <v>0</v>
      </c>
      <c r="Q180" s="205">
        <f>ROUND(I180*H180,2)</f>
        <v>0</v>
      </c>
      <c r="R180" s="205">
        <f>ROUND(J180*H180,2)</f>
        <v>0</v>
      </c>
      <c r="S180" s="72"/>
      <c r="T180" s="206">
        <f>S180*H180</f>
        <v>0</v>
      </c>
      <c r="U180" s="206">
        <v>0</v>
      </c>
      <c r="V180" s="206">
        <f>U180*H180</f>
        <v>0</v>
      </c>
      <c r="W180" s="206">
        <v>0</v>
      </c>
      <c r="X180" s="207">
        <f>W180*H180</f>
        <v>0</v>
      </c>
      <c r="Y180" s="31"/>
      <c r="Z180" s="31"/>
      <c r="AA180" s="31"/>
      <c r="AB180" s="31"/>
      <c r="AC180" s="31"/>
      <c r="AD180" s="31"/>
      <c r="AE180" s="31"/>
      <c r="AR180" s="208" t="s">
        <v>180</v>
      </c>
      <c r="AT180" s="208" t="s">
        <v>195</v>
      </c>
      <c r="AU180" s="208" t="s">
        <v>169</v>
      </c>
      <c r="AY180" s="14" t="s">
        <v>162</v>
      </c>
      <c r="BE180" s="209">
        <f>IF(O180="základná",K180,0)</f>
        <v>0</v>
      </c>
      <c r="BF180" s="209">
        <f>IF(O180="znížená",K180,0)</f>
        <v>0</v>
      </c>
      <c r="BG180" s="209">
        <f>IF(O180="zákl. prenesená",K180,0)</f>
        <v>0</v>
      </c>
      <c r="BH180" s="209">
        <f>IF(O180="zníž. prenesená",K180,0)</f>
        <v>0</v>
      </c>
      <c r="BI180" s="209">
        <f>IF(O180="nulová",K180,0)</f>
        <v>0</v>
      </c>
      <c r="BJ180" s="14" t="s">
        <v>169</v>
      </c>
      <c r="BK180" s="209">
        <f>ROUND(P180*H180,2)</f>
        <v>0</v>
      </c>
      <c r="BL180" s="14" t="s">
        <v>168</v>
      </c>
      <c r="BM180" s="208" t="s">
        <v>281</v>
      </c>
    </row>
    <row r="181" spans="1:65" s="2" customFormat="1">
      <c r="A181" s="31"/>
      <c r="B181" s="32"/>
      <c r="C181" s="33"/>
      <c r="D181" s="210" t="s">
        <v>170</v>
      </c>
      <c r="E181" s="33"/>
      <c r="F181" s="211" t="s">
        <v>1388</v>
      </c>
      <c r="G181" s="33"/>
      <c r="H181" s="33"/>
      <c r="I181" s="212"/>
      <c r="J181" s="212"/>
      <c r="K181" s="33"/>
      <c r="L181" s="33"/>
      <c r="M181" s="36"/>
      <c r="N181" s="213"/>
      <c r="O181" s="214"/>
      <c r="P181" s="72"/>
      <c r="Q181" s="72"/>
      <c r="R181" s="72"/>
      <c r="S181" s="72"/>
      <c r="T181" s="72"/>
      <c r="U181" s="72"/>
      <c r="V181" s="72"/>
      <c r="W181" s="72"/>
      <c r="X181" s="73"/>
      <c r="Y181" s="31"/>
      <c r="Z181" s="31"/>
      <c r="AA181" s="31"/>
      <c r="AB181" s="31"/>
      <c r="AC181" s="31"/>
      <c r="AD181" s="31"/>
      <c r="AE181" s="31"/>
      <c r="AT181" s="14" t="s">
        <v>170</v>
      </c>
      <c r="AU181" s="14" t="s">
        <v>169</v>
      </c>
    </row>
    <row r="182" spans="1:65" s="2" customFormat="1" ht="21.75" customHeight="1">
      <c r="A182" s="31"/>
      <c r="B182" s="32"/>
      <c r="C182" s="215" t="s">
        <v>233</v>
      </c>
      <c r="D182" s="215" t="s">
        <v>195</v>
      </c>
      <c r="E182" s="216" t="s">
        <v>1389</v>
      </c>
      <c r="F182" s="217" t="s">
        <v>1390</v>
      </c>
      <c r="G182" s="218" t="s">
        <v>240</v>
      </c>
      <c r="H182" s="219">
        <v>1</v>
      </c>
      <c r="I182" s="220"/>
      <c r="J182" s="221"/>
      <c r="K182" s="222">
        <f>ROUND(P182*H182,2)</f>
        <v>0</v>
      </c>
      <c r="L182" s="221"/>
      <c r="M182" s="223"/>
      <c r="N182" s="224" t="s">
        <v>1</v>
      </c>
      <c r="O182" s="204" t="s">
        <v>37</v>
      </c>
      <c r="P182" s="205">
        <f>I182+J182</f>
        <v>0</v>
      </c>
      <c r="Q182" s="205">
        <f>ROUND(I182*H182,2)</f>
        <v>0</v>
      </c>
      <c r="R182" s="205">
        <f>ROUND(J182*H182,2)</f>
        <v>0</v>
      </c>
      <c r="S182" s="72"/>
      <c r="T182" s="206">
        <f>S182*H182</f>
        <v>0</v>
      </c>
      <c r="U182" s="206">
        <v>0</v>
      </c>
      <c r="V182" s="206">
        <f>U182*H182</f>
        <v>0</v>
      </c>
      <c r="W182" s="206">
        <v>0</v>
      </c>
      <c r="X182" s="207">
        <f>W182*H182</f>
        <v>0</v>
      </c>
      <c r="Y182" s="31"/>
      <c r="Z182" s="31"/>
      <c r="AA182" s="31"/>
      <c r="AB182" s="31"/>
      <c r="AC182" s="31"/>
      <c r="AD182" s="31"/>
      <c r="AE182" s="31"/>
      <c r="AR182" s="208" t="s">
        <v>180</v>
      </c>
      <c r="AT182" s="208" t="s">
        <v>195</v>
      </c>
      <c r="AU182" s="208" t="s">
        <v>169</v>
      </c>
      <c r="AY182" s="14" t="s">
        <v>162</v>
      </c>
      <c r="BE182" s="209">
        <f>IF(O182="základná",K182,0)</f>
        <v>0</v>
      </c>
      <c r="BF182" s="209">
        <f>IF(O182="znížená",K182,0)</f>
        <v>0</v>
      </c>
      <c r="BG182" s="209">
        <f>IF(O182="zákl. prenesená",K182,0)</f>
        <v>0</v>
      </c>
      <c r="BH182" s="209">
        <f>IF(O182="zníž. prenesená",K182,0)</f>
        <v>0</v>
      </c>
      <c r="BI182" s="209">
        <f>IF(O182="nulová",K182,0)</f>
        <v>0</v>
      </c>
      <c r="BJ182" s="14" t="s">
        <v>169</v>
      </c>
      <c r="BK182" s="209">
        <f>ROUND(P182*H182,2)</f>
        <v>0</v>
      </c>
      <c r="BL182" s="14" t="s">
        <v>168</v>
      </c>
      <c r="BM182" s="208" t="s">
        <v>284</v>
      </c>
    </row>
    <row r="183" spans="1:65" s="2" customFormat="1">
      <c r="A183" s="31"/>
      <c r="B183" s="32"/>
      <c r="C183" s="33"/>
      <c r="D183" s="210" t="s">
        <v>170</v>
      </c>
      <c r="E183" s="33"/>
      <c r="F183" s="211" t="s">
        <v>1390</v>
      </c>
      <c r="G183" s="33"/>
      <c r="H183" s="33"/>
      <c r="I183" s="212"/>
      <c r="J183" s="212"/>
      <c r="K183" s="33"/>
      <c r="L183" s="33"/>
      <c r="M183" s="36"/>
      <c r="N183" s="213"/>
      <c r="O183" s="214"/>
      <c r="P183" s="72"/>
      <c r="Q183" s="72"/>
      <c r="R183" s="72"/>
      <c r="S183" s="72"/>
      <c r="T183" s="72"/>
      <c r="U183" s="72"/>
      <c r="V183" s="72"/>
      <c r="W183" s="72"/>
      <c r="X183" s="73"/>
      <c r="Y183" s="31"/>
      <c r="Z183" s="31"/>
      <c r="AA183" s="31"/>
      <c r="AB183" s="31"/>
      <c r="AC183" s="31"/>
      <c r="AD183" s="31"/>
      <c r="AE183" s="31"/>
      <c r="AT183" s="14" t="s">
        <v>170</v>
      </c>
      <c r="AU183" s="14" t="s">
        <v>169</v>
      </c>
    </row>
    <row r="184" spans="1:65" s="2" customFormat="1" ht="16.5" customHeight="1">
      <c r="A184" s="31"/>
      <c r="B184" s="32"/>
      <c r="C184" s="215" t="s">
        <v>285</v>
      </c>
      <c r="D184" s="215" t="s">
        <v>195</v>
      </c>
      <c r="E184" s="216" t="s">
        <v>1391</v>
      </c>
      <c r="F184" s="217" t="s">
        <v>1392</v>
      </c>
      <c r="G184" s="218" t="s">
        <v>240</v>
      </c>
      <c r="H184" s="219">
        <v>1</v>
      </c>
      <c r="I184" s="220"/>
      <c r="J184" s="221"/>
      <c r="K184" s="222">
        <f>ROUND(P184*H184,2)</f>
        <v>0</v>
      </c>
      <c r="L184" s="221"/>
      <c r="M184" s="223"/>
      <c r="N184" s="224" t="s">
        <v>1</v>
      </c>
      <c r="O184" s="204" t="s">
        <v>37</v>
      </c>
      <c r="P184" s="205">
        <f>I184+J184</f>
        <v>0</v>
      </c>
      <c r="Q184" s="205">
        <f>ROUND(I184*H184,2)</f>
        <v>0</v>
      </c>
      <c r="R184" s="205">
        <f>ROUND(J184*H184,2)</f>
        <v>0</v>
      </c>
      <c r="S184" s="72"/>
      <c r="T184" s="206">
        <f>S184*H184</f>
        <v>0</v>
      </c>
      <c r="U184" s="206">
        <v>0</v>
      </c>
      <c r="V184" s="206">
        <f>U184*H184</f>
        <v>0</v>
      </c>
      <c r="W184" s="206">
        <v>0</v>
      </c>
      <c r="X184" s="207">
        <f>W184*H184</f>
        <v>0</v>
      </c>
      <c r="Y184" s="31"/>
      <c r="Z184" s="31"/>
      <c r="AA184" s="31"/>
      <c r="AB184" s="31"/>
      <c r="AC184" s="31"/>
      <c r="AD184" s="31"/>
      <c r="AE184" s="31"/>
      <c r="AR184" s="208" t="s">
        <v>180</v>
      </c>
      <c r="AT184" s="208" t="s">
        <v>195</v>
      </c>
      <c r="AU184" s="208" t="s">
        <v>169</v>
      </c>
      <c r="AY184" s="14" t="s">
        <v>162</v>
      </c>
      <c r="BE184" s="209">
        <f>IF(O184="základná",K184,0)</f>
        <v>0</v>
      </c>
      <c r="BF184" s="209">
        <f>IF(O184="znížená",K184,0)</f>
        <v>0</v>
      </c>
      <c r="BG184" s="209">
        <f>IF(O184="zákl. prenesená",K184,0)</f>
        <v>0</v>
      </c>
      <c r="BH184" s="209">
        <f>IF(O184="zníž. prenesená",K184,0)</f>
        <v>0</v>
      </c>
      <c r="BI184" s="209">
        <f>IF(O184="nulová",K184,0)</f>
        <v>0</v>
      </c>
      <c r="BJ184" s="14" t="s">
        <v>169</v>
      </c>
      <c r="BK184" s="209">
        <f>ROUND(P184*H184,2)</f>
        <v>0</v>
      </c>
      <c r="BL184" s="14" t="s">
        <v>168</v>
      </c>
      <c r="BM184" s="208" t="s">
        <v>288</v>
      </c>
    </row>
    <row r="185" spans="1:65" s="2" customFormat="1">
      <c r="A185" s="31"/>
      <c r="B185" s="32"/>
      <c r="C185" s="33"/>
      <c r="D185" s="210" t="s">
        <v>170</v>
      </c>
      <c r="E185" s="33"/>
      <c r="F185" s="211" t="s">
        <v>1392</v>
      </c>
      <c r="G185" s="33"/>
      <c r="H185" s="33"/>
      <c r="I185" s="212"/>
      <c r="J185" s="212"/>
      <c r="K185" s="33"/>
      <c r="L185" s="33"/>
      <c r="M185" s="36"/>
      <c r="N185" s="213"/>
      <c r="O185" s="214"/>
      <c r="P185" s="72"/>
      <c r="Q185" s="72"/>
      <c r="R185" s="72"/>
      <c r="S185" s="72"/>
      <c r="T185" s="72"/>
      <c r="U185" s="72"/>
      <c r="V185" s="72"/>
      <c r="W185" s="72"/>
      <c r="X185" s="73"/>
      <c r="Y185" s="31"/>
      <c r="Z185" s="31"/>
      <c r="AA185" s="31"/>
      <c r="AB185" s="31"/>
      <c r="AC185" s="31"/>
      <c r="AD185" s="31"/>
      <c r="AE185" s="31"/>
      <c r="AT185" s="14" t="s">
        <v>170</v>
      </c>
      <c r="AU185" s="14" t="s">
        <v>169</v>
      </c>
    </row>
    <row r="186" spans="1:65" s="12" customFormat="1" ht="22.9" customHeight="1">
      <c r="B186" s="178"/>
      <c r="C186" s="179"/>
      <c r="D186" s="180" t="s">
        <v>72</v>
      </c>
      <c r="E186" s="193" t="s">
        <v>194</v>
      </c>
      <c r="F186" s="193" t="s">
        <v>566</v>
      </c>
      <c r="G186" s="179"/>
      <c r="H186" s="179"/>
      <c r="I186" s="182"/>
      <c r="J186" s="182"/>
      <c r="K186" s="194">
        <f>BK186</f>
        <v>0</v>
      </c>
      <c r="L186" s="179"/>
      <c r="M186" s="184"/>
      <c r="N186" s="185"/>
      <c r="O186" s="186"/>
      <c r="P186" s="186"/>
      <c r="Q186" s="187">
        <f>SUM(Q187:Q190)</f>
        <v>0</v>
      </c>
      <c r="R186" s="187">
        <f>SUM(R187:R190)</f>
        <v>0</v>
      </c>
      <c r="S186" s="186"/>
      <c r="T186" s="188">
        <f>SUM(T187:T190)</f>
        <v>0</v>
      </c>
      <c r="U186" s="186"/>
      <c r="V186" s="188">
        <f>SUM(V187:V190)</f>
        <v>1.1000000000000001E-3</v>
      </c>
      <c r="W186" s="186"/>
      <c r="X186" s="189">
        <f>SUM(X187:X190)</f>
        <v>0</v>
      </c>
      <c r="AR186" s="190" t="s">
        <v>81</v>
      </c>
      <c r="AT186" s="191" t="s">
        <v>72</v>
      </c>
      <c r="AU186" s="191" t="s">
        <v>81</v>
      </c>
      <c r="AY186" s="190" t="s">
        <v>162</v>
      </c>
      <c r="BK186" s="192">
        <f>SUM(BK187:BK190)</f>
        <v>0</v>
      </c>
    </row>
    <row r="187" spans="1:65" s="2" customFormat="1" ht="24.2" customHeight="1">
      <c r="A187" s="31"/>
      <c r="B187" s="32"/>
      <c r="C187" s="195" t="s">
        <v>237</v>
      </c>
      <c r="D187" s="195" t="s">
        <v>164</v>
      </c>
      <c r="E187" s="196" t="s">
        <v>1316</v>
      </c>
      <c r="F187" s="197" t="s">
        <v>1317</v>
      </c>
      <c r="G187" s="198" t="s">
        <v>232</v>
      </c>
      <c r="H187" s="199">
        <v>10</v>
      </c>
      <c r="I187" s="200"/>
      <c r="J187" s="200"/>
      <c r="K187" s="201">
        <f>ROUND(P187*H187,2)</f>
        <v>0</v>
      </c>
      <c r="L187" s="202"/>
      <c r="M187" s="36"/>
      <c r="N187" s="203" t="s">
        <v>1</v>
      </c>
      <c r="O187" s="204" t="s">
        <v>37</v>
      </c>
      <c r="P187" s="205">
        <f>I187+J187</f>
        <v>0</v>
      </c>
      <c r="Q187" s="205">
        <f>ROUND(I187*H187,2)</f>
        <v>0</v>
      </c>
      <c r="R187" s="205">
        <f>ROUND(J187*H187,2)</f>
        <v>0</v>
      </c>
      <c r="S187" s="72"/>
      <c r="T187" s="206">
        <f>S187*H187</f>
        <v>0</v>
      </c>
      <c r="U187" s="206">
        <v>2.0000000000000002E-5</v>
      </c>
      <c r="V187" s="206">
        <f>U187*H187</f>
        <v>2.0000000000000001E-4</v>
      </c>
      <c r="W187" s="206">
        <v>0</v>
      </c>
      <c r="X187" s="207">
        <f>W187*H187</f>
        <v>0</v>
      </c>
      <c r="Y187" s="31"/>
      <c r="Z187" s="31"/>
      <c r="AA187" s="31"/>
      <c r="AB187" s="31"/>
      <c r="AC187" s="31"/>
      <c r="AD187" s="31"/>
      <c r="AE187" s="31"/>
      <c r="AR187" s="208" t="s">
        <v>168</v>
      </c>
      <c r="AT187" s="208" t="s">
        <v>164</v>
      </c>
      <c r="AU187" s="208" t="s">
        <v>169</v>
      </c>
      <c r="AY187" s="14" t="s">
        <v>162</v>
      </c>
      <c r="BE187" s="209">
        <f>IF(O187="základná",K187,0)</f>
        <v>0</v>
      </c>
      <c r="BF187" s="209">
        <f>IF(O187="znížená",K187,0)</f>
        <v>0</v>
      </c>
      <c r="BG187" s="209">
        <f>IF(O187="zákl. prenesená",K187,0)</f>
        <v>0</v>
      </c>
      <c r="BH187" s="209">
        <f>IF(O187="zníž. prenesená",K187,0)</f>
        <v>0</v>
      </c>
      <c r="BI187" s="209">
        <f>IF(O187="nulová",K187,0)</f>
        <v>0</v>
      </c>
      <c r="BJ187" s="14" t="s">
        <v>169</v>
      </c>
      <c r="BK187" s="209">
        <f>ROUND(P187*H187,2)</f>
        <v>0</v>
      </c>
      <c r="BL187" s="14" t="s">
        <v>168</v>
      </c>
      <c r="BM187" s="208" t="s">
        <v>291</v>
      </c>
    </row>
    <row r="188" spans="1:65" s="2" customFormat="1">
      <c r="A188" s="31"/>
      <c r="B188" s="32"/>
      <c r="C188" s="33"/>
      <c r="D188" s="210" t="s">
        <v>170</v>
      </c>
      <c r="E188" s="33"/>
      <c r="F188" s="211" t="s">
        <v>1317</v>
      </c>
      <c r="G188" s="33"/>
      <c r="H188" s="33"/>
      <c r="I188" s="212"/>
      <c r="J188" s="212"/>
      <c r="K188" s="33"/>
      <c r="L188" s="33"/>
      <c r="M188" s="36"/>
      <c r="N188" s="213"/>
      <c r="O188" s="214"/>
      <c r="P188" s="72"/>
      <c r="Q188" s="72"/>
      <c r="R188" s="72"/>
      <c r="S188" s="72"/>
      <c r="T188" s="72"/>
      <c r="U188" s="72"/>
      <c r="V188" s="72"/>
      <c r="W188" s="72"/>
      <c r="X188" s="73"/>
      <c r="Y188" s="31"/>
      <c r="Z188" s="31"/>
      <c r="AA188" s="31"/>
      <c r="AB188" s="31"/>
      <c r="AC188" s="31"/>
      <c r="AD188" s="31"/>
      <c r="AE188" s="31"/>
      <c r="AT188" s="14" t="s">
        <v>170</v>
      </c>
      <c r="AU188" s="14" t="s">
        <v>169</v>
      </c>
    </row>
    <row r="189" spans="1:65" s="2" customFormat="1" ht="24.2" customHeight="1">
      <c r="A189" s="31"/>
      <c r="B189" s="32"/>
      <c r="C189" s="195" t="s">
        <v>292</v>
      </c>
      <c r="D189" s="195" t="s">
        <v>164</v>
      </c>
      <c r="E189" s="196" t="s">
        <v>1393</v>
      </c>
      <c r="F189" s="197" t="s">
        <v>1394</v>
      </c>
      <c r="G189" s="198" t="s">
        <v>232</v>
      </c>
      <c r="H189" s="199">
        <v>10</v>
      </c>
      <c r="I189" s="200"/>
      <c r="J189" s="200"/>
      <c r="K189" s="201">
        <f>ROUND(P189*H189,2)</f>
        <v>0</v>
      </c>
      <c r="L189" s="202"/>
      <c r="M189" s="36"/>
      <c r="N189" s="203" t="s">
        <v>1</v>
      </c>
      <c r="O189" s="204" t="s">
        <v>37</v>
      </c>
      <c r="P189" s="205">
        <f>I189+J189</f>
        <v>0</v>
      </c>
      <c r="Q189" s="205">
        <f>ROUND(I189*H189,2)</f>
        <v>0</v>
      </c>
      <c r="R189" s="205">
        <f>ROUND(J189*H189,2)</f>
        <v>0</v>
      </c>
      <c r="S189" s="72"/>
      <c r="T189" s="206">
        <f>S189*H189</f>
        <v>0</v>
      </c>
      <c r="U189" s="206">
        <v>9.0000000000000006E-5</v>
      </c>
      <c r="V189" s="206">
        <f>U189*H189</f>
        <v>9.0000000000000008E-4</v>
      </c>
      <c r="W189" s="206">
        <v>0</v>
      </c>
      <c r="X189" s="207">
        <f>W189*H189</f>
        <v>0</v>
      </c>
      <c r="Y189" s="31"/>
      <c r="Z189" s="31"/>
      <c r="AA189" s="31"/>
      <c r="AB189" s="31"/>
      <c r="AC189" s="31"/>
      <c r="AD189" s="31"/>
      <c r="AE189" s="31"/>
      <c r="AR189" s="208" t="s">
        <v>168</v>
      </c>
      <c r="AT189" s="208" t="s">
        <v>164</v>
      </c>
      <c r="AU189" s="208" t="s">
        <v>169</v>
      </c>
      <c r="AY189" s="14" t="s">
        <v>162</v>
      </c>
      <c r="BE189" s="209">
        <f>IF(O189="základná",K189,0)</f>
        <v>0</v>
      </c>
      <c r="BF189" s="209">
        <f>IF(O189="znížená",K189,0)</f>
        <v>0</v>
      </c>
      <c r="BG189" s="209">
        <f>IF(O189="zákl. prenesená",K189,0)</f>
        <v>0</v>
      </c>
      <c r="BH189" s="209">
        <f>IF(O189="zníž. prenesená",K189,0)</f>
        <v>0</v>
      </c>
      <c r="BI189" s="209">
        <f>IF(O189="nulová",K189,0)</f>
        <v>0</v>
      </c>
      <c r="BJ189" s="14" t="s">
        <v>169</v>
      </c>
      <c r="BK189" s="209">
        <f>ROUND(P189*H189,2)</f>
        <v>0</v>
      </c>
      <c r="BL189" s="14" t="s">
        <v>168</v>
      </c>
      <c r="BM189" s="208" t="s">
        <v>295</v>
      </c>
    </row>
    <row r="190" spans="1:65" s="2" customFormat="1" ht="19.5">
      <c r="A190" s="31"/>
      <c r="B190" s="32"/>
      <c r="C190" s="33"/>
      <c r="D190" s="210" t="s">
        <v>170</v>
      </c>
      <c r="E190" s="33"/>
      <c r="F190" s="211" t="s">
        <v>1394</v>
      </c>
      <c r="G190" s="33"/>
      <c r="H190" s="33"/>
      <c r="I190" s="212"/>
      <c r="J190" s="212"/>
      <c r="K190" s="33"/>
      <c r="L190" s="33"/>
      <c r="M190" s="36"/>
      <c r="N190" s="226"/>
      <c r="O190" s="227"/>
      <c r="P190" s="228"/>
      <c r="Q190" s="228"/>
      <c r="R190" s="228"/>
      <c r="S190" s="228"/>
      <c r="T190" s="228"/>
      <c r="U190" s="228"/>
      <c r="V190" s="228"/>
      <c r="W190" s="228"/>
      <c r="X190" s="229"/>
      <c r="Y190" s="31"/>
      <c r="Z190" s="31"/>
      <c r="AA190" s="31"/>
      <c r="AB190" s="31"/>
      <c r="AC190" s="31"/>
      <c r="AD190" s="31"/>
      <c r="AE190" s="31"/>
      <c r="AT190" s="14" t="s">
        <v>170</v>
      </c>
      <c r="AU190" s="14" t="s">
        <v>169</v>
      </c>
    </row>
    <row r="191" spans="1:65" s="2" customFormat="1" ht="6.95" customHeight="1">
      <c r="A191" s="31"/>
      <c r="B191" s="55"/>
      <c r="C191" s="56"/>
      <c r="D191" s="56"/>
      <c r="E191" s="56"/>
      <c r="F191" s="56"/>
      <c r="G191" s="56"/>
      <c r="H191" s="56"/>
      <c r="I191" s="56"/>
      <c r="J191" s="56"/>
      <c r="K191" s="56"/>
      <c r="L191" s="56"/>
      <c r="M191" s="36"/>
      <c r="N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</row>
  </sheetData>
  <sheetProtection algorithmName="SHA-512" hashValue="fJC68seJ2N4Q9JPCkNhBcygKAenQ2WONKfbQ0ajXlYeRdjOM///s/En/7VY1YCuEhxUTBAqUuHPuRaxH1VqhkQ==" saltValue="fZqszlnHi2Y+6UowmaO3O/4E1q8zNcj0z/fHIx6fMJsu1SXe265SCLuRAQhAUclBE/GZJ6DfScvh9oOgzp3Q0w==" spinCount="100000" sheet="1" objects="1" scenarios="1" formatColumns="0" formatRows="0" autoFilter="0"/>
  <autoFilter ref="C121:L190" xr:uid="{00000000-0009-0000-0000-000004000000}"/>
  <mergeCells count="9">
    <mergeCell ref="E87:H87"/>
    <mergeCell ref="E112:H112"/>
    <mergeCell ref="E114:H114"/>
    <mergeCell ref="M2:Z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BM223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15.5" style="1" hidden="1" customWidth="1"/>
    <col min="13" max="13" width="9.33203125" style="1" customWidth="1"/>
    <col min="14" max="14" width="10.83203125" style="1" hidden="1" customWidth="1"/>
    <col min="15" max="15" width="9.33203125" style="1" hidden="1"/>
    <col min="16" max="24" width="14.1640625" style="1" hidden="1" customWidth="1"/>
    <col min="25" max="25" width="12.33203125" style="1" hidden="1" customWidth="1"/>
    <col min="26" max="26" width="16.33203125" style="1" customWidth="1"/>
    <col min="27" max="27" width="12.33203125" style="1" customWidth="1"/>
    <col min="28" max="28" width="1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T2" s="14" t="s">
        <v>96</v>
      </c>
    </row>
    <row r="3" spans="1:46" s="1" customFormat="1" ht="6.95" customHeight="1">
      <c r="B3" s="110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7"/>
      <c r="AT3" s="14" t="s">
        <v>73</v>
      </c>
    </row>
    <row r="4" spans="1:46" s="1" customFormat="1" ht="24.95" customHeight="1">
      <c r="B4" s="17"/>
      <c r="D4" s="112" t="s">
        <v>97</v>
      </c>
      <c r="M4" s="17"/>
      <c r="N4" s="113" t="s">
        <v>10</v>
      </c>
      <c r="AT4" s="14" t="s">
        <v>4</v>
      </c>
    </row>
    <row r="5" spans="1:46" s="1" customFormat="1" ht="6.95" customHeight="1">
      <c r="B5" s="17"/>
      <c r="M5" s="17"/>
    </row>
    <row r="6" spans="1:46" s="1" customFormat="1" ht="12" customHeight="1">
      <c r="B6" s="17"/>
      <c r="D6" s="114" t="s">
        <v>16</v>
      </c>
      <c r="M6" s="17"/>
    </row>
    <row r="7" spans="1:46" s="1" customFormat="1" ht="16.5" customHeight="1">
      <c r="B7" s="17"/>
      <c r="E7" s="277" t="str">
        <f>'Rekapitulácia stavby'!K6</f>
        <v>Objekt nocľahárne</v>
      </c>
      <c r="F7" s="278"/>
      <c r="G7" s="278"/>
      <c r="H7" s="278"/>
      <c r="M7" s="17"/>
    </row>
    <row r="8" spans="1:46" s="2" customFormat="1" ht="12" customHeight="1">
      <c r="A8" s="31"/>
      <c r="B8" s="36"/>
      <c r="C8" s="31"/>
      <c r="D8" s="114" t="s">
        <v>98</v>
      </c>
      <c r="E8" s="31"/>
      <c r="F8" s="31"/>
      <c r="G8" s="31"/>
      <c r="H8" s="31"/>
      <c r="I8" s="31"/>
      <c r="J8" s="31"/>
      <c r="K8" s="31"/>
      <c r="L8" s="31"/>
      <c r="M8" s="52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6"/>
      <c r="C9" s="31"/>
      <c r="D9" s="31"/>
      <c r="E9" s="279" t="s">
        <v>1395</v>
      </c>
      <c r="F9" s="280"/>
      <c r="G9" s="280"/>
      <c r="H9" s="280"/>
      <c r="I9" s="31"/>
      <c r="J9" s="31"/>
      <c r="K9" s="31"/>
      <c r="L9" s="31"/>
      <c r="M9" s="52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>
      <c r="A10" s="31"/>
      <c r="B10" s="36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52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6"/>
      <c r="C11" s="31"/>
      <c r="D11" s="114" t="s">
        <v>18</v>
      </c>
      <c r="E11" s="31"/>
      <c r="F11" s="115" t="s">
        <v>1</v>
      </c>
      <c r="G11" s="31"/>
      <c r="H11" s="31"/>
      <c r="I11" s="114" t="s">
        <v>19</v>
      </c>
      <c r="J11" s="115" t="s">
        <v>1</v>
      </c>
      <c r="K11" s="31"/>
      <c r="L11" s="31"/>
      <c r="M11" s="52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6"/>
      <c r="C12" s="31"/>
      <c r="D12" s="114" t="s">
        <v>20</v>
      </c>
      <c r="E12" s="31"/>
      <c r="F12" s="115" t="s">
        <v>21</v>
      </c>
      <c r="G12" s="31"/>
      <c r="H12" s="31"/>
      <c r="I12" s="114" t="s">
        <v>22</v>
      </c>
      <c r="J12" s="116">
        <f>'Rekapitulácia stavby'!AN8</f>
        <v>0</v>
      </c>
      <c r="K12" s="31"/>
      <c r="L12" s="31"/>
      <c r="M12" s="52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" customHeight="1">
      <c r="A13" s="31"/>
      <c r="B13" s="36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52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6"/>
      <c r="C14" s="31"/>
      <c r="D14" s="114" t="s">
        <v>23</v>
      </c>
      <c r="E14" s="31"/>
      <c r="F14" s="31"/>
      <c r="G14" s="31"/>
      <c r="H14" s="31"/>
      <c r="I14" s="114" t="s">
        <v>24</v>
      </c>
      <c r="J14" s="115" t="str">
        <f>IF('Rekapitulácia stavby'!AN10="","",'Rekapitulácia stavby'!AN10)</f>
        <v/>
      </c>
      <c r="K14" s="31"/>
      <c r="L14" s="31"/>
      <c r="M14" s="52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6"/>
      <c r="C15" s="31"/>
      <c r="D15" s="31"/>
      <c r="E15" s="115" t="str">
        <f>IF('Rekapitulácia stavby'!E11="","",'Rekapitulácia stavby'!E11)</f>
        <v xml:space="preserve"> </v>
      </c>
      <c r="F15" s="31"/>
      <c r="G15" s="31"/>
      <c r="H15" s="31"/>
      <c r="I15" s="114" t="s">
        <v>25</v>
      </c>
      <c r="J15" s="115" t="str">
        <f>IF('Rekapitulácia stavby'!AN11="","",'Rekapitulácia stavby'!AN11)</f>
        <v/>
      </c>
      <c r="K15" s="31"/>
      <c r="L15" s="31"/>
      <c r="M15" s="52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5" customHeight="1">
      <c r="A16" s="31"/>
      <c r="B16" s="36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52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6"/>
      <c r="C17" s="31"/>
      <c r="D17" s="114" t="s">
        <v>26</v>
      </c>
      <c r="E17" s="31"/>
      <c r="F17" s="31"/>
      <c r="G17" s="31"/>
      <c r="H17" s="31"/>
      <c r="I17" s="114" t="s">
        <v>24</v>
      </c>
      <c r="J17" s="27" t="str">
        <f>'Rekapitulácia stavby'!AN13</f>
        <v>Vyplň údaj</v>
      </c>
      <c r="K17" s="31"/>
      <c r="L17" s="31"/>
      <c r="M17" s="52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6"/>
      <c r="C18" s="31"/>
      <c r="D18" s="31"/>
      <c r="E18" s="281" t="str">
        <f>'Rekapitulácia stavby'!E14</f>
        <v>Vyplň údaj</v>
      </c>
      <c r="F18" s="282"/>
      <c r="G18" s="282"/>
      <c r="H18" s="282"/>
      <c r="I18" s="114" t="s">
        <v>25</v>
      </c>
      <c r="J18" s="27" t="str">
        <f>'Rekapitulácia stavby'!AN14</f>
        <v>Vyplň údaj</v>
      </c>
      <c r="K18" s="31"/>
      <c r="L18" s="31"/>
      <c r="M18" s="52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5" customHeight="1">
      <c r="A19" s="31"/>
      <c r="B19" s="36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52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6"/>
      <c r="C20" s="31"/>
      <c r="D20" s="114" t="s">
        <v>28</v>
      </c>
      <c r="E20" s="31"/>
      <c r="F20" s="31"/>
      <c r="G20" s="31"/>
      <c r="H20" s="31"/>
      <c r="I20" s="114" t="s">
        <v>24</v>
      </c>
      <c r="J20" s="115" t="str">
        <f>IF('Rekapitulácia stavby'!AN16="","",'Rekapitulácia stavby'!AN16)</f>
        <v/>
      </c>
      <c r="K20" s="31"/>
      <c r="L20" s="31"/>
      <c r="M20" s="52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6"/>
      <c r="C21" s="31"/>
      <c r="D21" s="31"/>
      <c r="E21" s="115" t="str">
        <f>IF('Rekapitulácia stavby'!E17="","",'Rekapitulácia stavby'!E17)</f>
        <v xml:space="preserve"> </v>
      </c>
      <c r="F21" s="31"/>
      <c r="G21" s="31"/>
      <c r="H21" s="31"/>
      <c r="I21" s="114" t="s">
        <v>25</v>
      </c>
      <c r="J21" s="115" t="str">
        <f>IF('Rekapitulácia stavby'!AN17="","",'Rekapitulácia stavby'!AN17)</f>
        <v/>
      </c>
      <c r="K21" s="31"/>
      <c r="L21" s="31"/>
      <c r="M21" s="52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5" customHeight="1">
      <c r="A22" s="31"/>
      <c r="B22" s="36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52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6"/>
      <c r="C23" s="31"/>
      <c r="D23" s="114" t="s">
        <v>29</v>
      </c>
      <c r="E23" s="31"/>
      <c r="F23" s="31"/>
      <c r="G23" s="31"/>
      <c r="H23" s="31"/>
      <c r="I23" s="114" t="s">
        <v>24</v>
      </c>
      <c r="J23" s="115" t="str">
        <f>IF('Rekapitulácia stavby'!AN19="","",'Rekapitulácia stavby'!AN19)</f>
        <v/>
      </c>
      <c r="K23" s="31"/>
      <c r="L23" s="31"/>
      <c r="M23" s="52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6"/>
      <c r="C24" s="31"/>
      <c r="D24" s="31"/>
      <c r="E24" s="115" t="str">
        <f>IF('Rekapitulácia stavby'!E20="","",'Rekapitulácia stavby'!E20)</f>
        <v xml:space="preserve"> </v>
      </c>
      <c r="F24" s="31"/>
      <c r="G24" s="31"/>
      <c r="H24" s="31"/>
      <c r="I24" s="114" t="s">
        <v>25</v>
      </c>
      <c r="J24" s="115" t="str">
        <f>IF('Rekapitulácia stavby'!AN20="","",'Rekapitulácia stavby'!AN20)</f>
        <v/>
      </c>
      <c r="K24" s="31"/>
      <c r="L24" s="31"/>
      <c r="M24" s="52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5" customHeight="1">
      <c r="A25" s="31"/>
      <c r="B25" s="36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52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6"/>
      <c r="C26" s="31"/>
      <c r="D26" s="114" t="s">
        <v>30</v>
      </c>
      <c r="E26" s="31"/>
      <c r="F26" s="31"/>
      <c r="G26" s="31"/>
      <c r="H26" s="31"/>
      <c r="I26" s="31"/>
      <c r="J26" s="31"/>
      <c r="K26" s="31"/>
      <c r="L26" s="31"/>
      <c r="M26" s="52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117"/>
      <c r="B27" s="118"/>
      <c r="C27" s="117"/>
      <c r="D27" s="117"/>
      <c r="E27" s="283" t="s">
        <v>1</v>
      </c>
      <c r="F27" s="283"/>
      <c r="G27" s="283"/>
      <c r="H27" s="283"/>
      <c r="I27" s="117"/>
      <c r="J27" s="117"/>
      <c r="K27" s="117"/>
      <c r="L27" s="117"/>
      <c r="M27" s="119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</row>
    <row r="28" spans="1:31" s="2" customFormat="1" ht="6.95" customHeight="1">
      <c r="A28" s="31"/>
      <c r="B28" s="36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52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5" customHeight="1">
      <c r="A29" s="31"/>
      <c r="B29" s="36"/>
      <c r="C29" s="31"/>
      <c r="D29" s="120"/>
      <c r="E29" s="120"/>
      <c r="F29" s="120"/>
      <c r="G29" s="120"/>
      <c r="H29" s="120"/>
      <c r="I29" s="120"/>
      <c r="J29" s="120"/>
      <c r="K29" s="120"/>
      <c r="L29" s="120"/>
      <c r="M29" s="52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12.75">
      <c r="A30" s="31"/>
      <c r="B30" s="36"/>
      <c r="C30" s="31"/>
      <c r="D30" s="31"/>
      <c r="E30" s="114" t="s">
        <v>103</v>
      </c>
      <c r="F30" s="31"/>
      <c r="G30" s="31"/>
      <c r="H30" s="31"/>
      <c r="I30" s="31"/>
      <c r="J30" s="31"/>
      <c r="K30" s="121">
        <f>I96</f>
        <v>0</v>
      </c>
      <c r="L30" s="31"/>
      <c r="M30" s="52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12.75">
      <c r="A31" s="31"/>
      <c r="B31" s="36"/>
      <c r="C31" s="31"/>
      <c r="D31" s="31"/>
      <c r="E31" s="114" t="s">
        <v>104</v>
      </c>
      <c r="F31" s="31"/>
      <c r="G31" s="31"/>
      <c r="H31" s="31"/>
      <c r="I31" s="31"/>
      <c r="J31" s="31"/>
      <c r="K31" s="121">
        <f>J96</f>
        <v>0</v>
      </c>
      <c r="L31" s="31"/>
      <c r="M31" s="52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25.35" customHeight="1">
      <c r="A32" s="31"/>
      <c r="B32" s="36"/>
      <c r="C32" s="31"/>
      <c r="D32" s="122" t="s">
        <v>31</v>
      </c>
      <c r="E32" s="31"/>
      <c r="F32" s="31"/>
      <c r="G32" s="31"/>
      <c r="H32" s="31"/>
      <c r="I32" s="31"/>
      <c r="J32" s="31"/>
      <c r="K32" s="123">
        <f>ROUND(K127, 2)</f>
        <v>0</v>
      </c>
      <c r="L32" s="31"/>
      <c r="M32" s="52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6.95" customHeight="1">
      <c r="A33" s="31"/>
      <c r="B33" s="36"/>
      <c r="C33" s="31"/>
      <c r="D33" s="120"/>
      <c r="E33" s="120"/>
      <c r="F33" s="120"/>
      <c r="G33" s="120"/>
      <c r="H33" s="120"/>
      <c r="I33" s="120"/>
      <c r="J33" s="120"/>
      <c r="K33" s="120"/>
      <c r="L33" s="120"/>
      <c r="M33" s="52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customHeight="1">
      <c r="A34" s="31"/>
      <c r="B34" s="36"/>
      <c r="C34" s="31"/>
      <c r="D34" s="31"/>
      <c r="E34" s="31"/>
      <c r="F34" s="124" t="s">
        <v>33</v>
      </c>
      <c r="G34" s="31"/>
      <c r="H34" s="31"/>
      <c r="I34" s="124" t="s">
        <v>32</v>
      </c>
      <c r="J34" s="31"/>
      <c r="K34" s="124" t="s">
        <v>34</v>
      </c>
      <c r="L34" s="31"/>
      <c r="M34" s="52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customHeight="1">
      <c r="A35" s="31"/>
      <c r="B35" s="36"/>
      <c r="C35" s="31"/>
      <c r="D35" s="125" t="s">
        <v>35</v>
      </c>
      <c r="E35" s="126" t="s">
        <v>36</v>
      </c>
      <c r="F35" s="127">
        <f>ROUND((SUM(BE127:BE222)),  2)</f>
        <v>0</v>
      </c>
      <c r="G35" s="128"/>
      <c r="H35" s="128"/>
      <c r="I35" s="129">
        <v>0.2</v>
      </c>
      <c r="J35" s="128"/>
      <c r="K35" s="127">
        <f>ROUND(((SUM(BE127:BE222))*I35),  2)</f>
        <v>0</v>
      </c>
      <c r="L35" s="31"/>
      <c r="M35" s="52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customHeight="1">
      <c r="A36" s="31"/>
      <c r="B36" s="36"/>
      <c r="C36" s="31"/>
      <c r="D36" s="31"/>
      <c r="E36" s="126" t="s">
        <v>37</v>
      </c>
      <c r="F36" s="127">
        <f>ROUND((SUM(BF127:BF222)),  2)</f>
        <v>0</v>
      </c>
      <c r="G36" s="128"/>
      <c r="H36" s="128"/>
      <c r="I36" s="129">
        <v>0.2</v>
      </c>
      <c r="J36" s="128"/>
      <c r="K36" s="127">
        <f>ROUND(((SUM(BF127:BF222))*I36),  2)</f>
        <v>0</v>
      </c>
      <c r="L36" s="31"/>
      <c r="M36" s="52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>
      <c r="A37" s="31"/>
      <c r="B37" s="36"/>
      <c r="C37" s="31"/>
      <c r="D37" s="31"/>
      <c r="E37" s="114" t="s">
        <v>38</v>
      </c>
      <c r="F37" s="121">
        <f>ROUND((SUM(BG127:BG222)),  2)</f>
        <v>0</v>
      </c>
      <c r="G37" s="31"/>
      <c r="H37" s="31"/>
      <c r="I37" s="130">
        <v>0.2</v>
      </c>
      <c r="J37" s="31"/>
      <c r="K37" s="121">
        <f>0</f>
        <v>0</v>
      </c>
      <c r="L37" s="31"/>
      <c r="M37" s="52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14.45" hidden="1" customHeight="1">
      <c r="A38" s="31"/>
      <c r="B38" s="36"/>
      <c r="C38" s="31"/>
      <c r="D38" s="31"/>
      <c r="E38" s="114" t="s">
        <v>39</v>
      </c>
      <c r="F38" s="121">
        <f>ROUND((SUM(BH127:BH222)),  2)</f>
        <v>0</v>
      </c>
      <c r="G38" s="31"/>
      <c r="H38" s="31"/>
      <c r="I38" s="130">
        <v>0.2</v>
      </c>
      <c r="J38" s="31"/>
      <c r="K38" s="121">
        <f>0</f>
        <v>0</v>
      </c>
      <c r="L38" s="31"/>
      <c r="M38" s="52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14.45" hidden="1" customHeight="1">
      <c r="A39" s="31"/>
      <c r="B39" s="36"/>
      <c r="C39" s="31"/>
      <c r="D39" s="31"/>
      <c r="E39" s="126" t="s">
        <v>40</v>
      </c>
      <c r="F39" s="127">
        <f>ROUND((SUM(BI127:BI222)),  2)</f>
        <v>0</v>
      </c>
      <c r="G39" s="128"/>
      <c r="H39" s="128"/>
      <c r="I39" s="129">
        <v>0</v>
      </c>
      <c r="J39" s="128"/>
      <c r="K39" s="127">
        <f>0</f>
        <v>0</v>
      </c>
      <c r="L39" s="31"/>
      <c r="M39" s="52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6.95" customHeight="1">
      <c r="A40" s="31"/>
      <c r="B40" s="36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52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2" customFormat="1" ht="25.35" customHeight="1">
      <c r="A41" s="31"/>
      <c r="B41" s="36"/>
      <c r="C41" s="131"/>
      <c r="D41" s="132" t="s">
        <v>41</v>
      </c>
      <c r="E41" s="133"/>
      <c r="F41" s="133"/>
      <c r="G41" s="134" t="s">
        <v>42</v>
      </c>
      <c r="H41" s="135" t="s">
        <v>43</v>
      </c>
      <c r="I41" s="133"/>
      <c r="J41" s="133"/>
      <c r="K41" s="136">
        <f>SUM(K32:K39)</f>
        <v>0</v>
      </c>
      <c r="L41" s="137"/>
      <c r="M41" s="52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</row>
    <row r="42" spans="1:31" s="2" customFormat="1" ht="14.45" customHeight="1">
      <c r="A42" s="31"/>
      <c r="B42" s="36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52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</row>
    <row r="43" spans="1:31" s="1" customFormat="1" ht="14.45" customHeight="1">
      <c r="B43" s="17"/>
      <c r="M43" s="17"/>
    </row>
    <row r="44" spans="1:31" s="1" customFormat="1" ht="14.45" customHeight="1">
      <c r="B44" s="17"/>
      <c r="M44" s="17"/>
    </row>
    <row r="45" spans="1:31" s="1" customFormat="1" ht="14.45" customHeight="1">
      <c r="B45" s="17"/>
      <c r="M45" s="17"/>
    </row>
    <row r="46" spans="1:31" s="1" customFormat="1" ht="14.45" customHeight="1">
      <c r="B46" s="17"/>
      <c r="M46" s="17"/>
    </row>
    <row r="47" spans="1:31" s="1" customFormat="1" ht="14.45" customHeight="1">
      <c r="B47" s="17"/>
      <c r="M47" s="17"/>
    </row>
    <row r="48" spans="1:31" s="1" customFormat="1" ht="14.45" customHeight="1">
      <c r="B48" s="17"/>
      <c r="M48" s="17"/>
    </row>
    <row r="49" spans="1:31" s="1" customFormat="1" ht="14.45" customHeight="1">
      <c r="B49" s="17"/>
      <c r="M49" s="17"/>
    </row>
    <row r="50" spans="1:31" s="2" customFormat="1" ht="14.45" customHeight="1">
      <c r="B50" s="52"/>
      <c r="D50" s="138" t="s">
        <v>44</v>
      </c>
      <c r="E50" s="139"/>
      <c r="F50" s="139"/>
      <c r="G50" s="138" t="s">
        <v>45</v>
      </c>
      <c r="H50" s="139"/>
      <c r="I50" s="139"/>
      <c r="J50" s="139"/>
      <c r="K50" s="139"/>
      <c r="L50" s="139"/>
      <c r="M50" s="52"/>
    </row>
    <row r="51" spans="1:31">
      <c r="B51" s="17"/>
      <c r="M51" s="17"/>
    </row>
    <row r="52" spans="1:31">
      <c r="B52" s="17"/>
      <c r="M52" s="17"/>
    </row>
    <row r="53" spans="1:31">
      <c r="B53" s="17"/>
      <c r="M53" s="17"/>
    </row>
    <row r="54" spans="1:31">
      <c r="B54" s="17"/>
      <c r="M54" s="17"/>
    </row>
    <row r="55" spans="1:31">
      <c r="B55" s="17"/>
      <c r="M55" s="17"/>
    </row>
    <row r="56" spans="1:31">
      <c r="B56" s="17"/>
      <c r="M56" s="17"/>
    </row>
    <row r="57" spans="1:31">
      <c r="B57" s="17"/>
      <c r="M57" s="17"/>
    </row>
    <row r="58" spans="1:31">
      <c r="B58" s="17"/>
      <c r="M58" s="17"/>
    </row>
    <row r="59" spans="1:31">
      <c r="B59" s="17"/>
      <c r="M59" s="17"/>
    </row>
    <row r="60" spans="1:31">
      <c r="B60" s="17"/>
      <c r="M60" s="17"/>
    </row>
    <row r="61" spans="1:31" s="2" customFormat="1" ht="12.75">
      <c r="A61" s="31"/>
      <c r="B61" s="36"/>
      <c r="C61" s="31"/>
      <c r="D61" s="140" t="s">
        <v>46</v>
      </c>
      <c r="E61" s="141"/>
      <c r="F61" s="142" t="s">
        <v>47</v>
      </c>
      <c r="G61" s="140" t="s">
        <v>46</v>
      </c>
      <c r="H61" s="141"/>
      <c r="I61" s="141"/>
      <c r="J61" s="143" t="s">
        <v>47</v>
      </c>
      <c r="K61" s="141"/>
      <c r="L61" s="141"/>
      <c r="M61" s="52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>
      <c r="B62" s="17"/>
      <c r="M62" s="17"/>
    </row>
    <row r="63" spans="1:31">
      <c r="B63" s="17"/>
      <c r="M63" s="17"/>
    </row>
    <row r="64" spans="1:31">
      <c r="B64" s="17"/>
      <c r="M64" s="17"/>
    </row>
    <row r="65" spans="1:31" s="2" customFormat="1" ht="12.75">
      <c r="A65" s="31"/>
      <c r="B65" s="36"/>
      <c r="C65" s="31"/>
      <c r="D65" s="138" t="s">
        <v>48</v>
      </c>
      <c r="E65" s="144"/>
      <c r="F65" s="144"/>
      <c r="G65" s="138" t="s">
        <v>49</v>
      </c>
      <c r="H65" s="144"/>
      <c r="I65" s="144"/>
      <c r="J65" s="144"/>
      <c r="K65" s="144"/>
      <c r="L65" s="144"/>
      <c r="M65" s="52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>
      <c r="B66" s="17"/>
      <c r="M66" s="17"/>
    </row>
    <row r="67" spans="1:31">
      <c r="B67" s="17"/>
      <c r="M67" s="17"/>
    </row>
    <row r="68" spans="1:31">
      <c r="B68" s="17"/>
      <c r="M68" s="17"/>
    </row>
    <row r="69" spans="1:31">
      <c r="B69" s="17"/>
      <c r="M69" s="17"/>
    </row>
    <row r="70" spans="1:31">
      <c r="B70" s="17"/>
      <c r="M70" s="17"/>
    </row>
    <row r="71" spans="1:31">
      <c r="B71" s="17"/>
      <c r="M71" s="17"/>
    </row>
    <row r="72" spans="1:31">
      <c r="B72" s="17"/>
      <c r="M72" s="17"/>
    </row>
    <row r="73" spans="1:31">
      <c r="B73" s="17"/>
      <c r="M73" s="17"/>
    </row>
    <row r="74" spans="1:31">
      <c r="B74" s="17"/>
      <c r="M74" s="17"/>
    </row>
    <row r="75" spans="1:31">
      <c r="B75" s="17"/>
      <c r="M75" s="17"/>
    </row>
    <row r="76" spans="1:31" s="2" customFormat="1" ht="12.75">
      <c r="A76" s="31"/>
      <c r="B76" s="36"/>
      <c r="C76" s="31"/>
      <c r="D76" s="140" t="s">
        <v>46</v>
      </c>
      <c r="E76" s="141"/>
      <c r="F76" s="142" t="s">
        <v>47</v>
      </c>
      <c r="G76" s="140" t="s">
        <v>46</v>
      </c>
      <c r="H76" s="141"/>
      <c r="I76" s="141"/>
      <c r="J76" s="143" t="s">
        <v>47</v>
      </c>
      <c r="K76" s="141"/>
      <c r="L76" s="141"/>
      <c r="M76" s="52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customHeight="1">
      <c r="A77" s="31"/>
      <c r="B77" s="145"/>
      <c r="C77" s="146"/>
      <c r="D77" s="146"/>
      <c r="E77" s="146"/>
      <c r="F77" s="146"/>
      <c r="G77" s="146"/>
      <c r="H77" s="146"/>
      <c r="I77" s="146"/>
      <c r="J77" s="146"/>
      <c r="K77" s="146"/>
      <c r="L77" s="146"/>
      <c r="M77" s="52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5" customHeight="1">
      <c r="A81" s="31"/>
      <c r="B81" s="147"/>
      <c r="C81" s="148"/>
      <c r="D81" s="148"/>
      <c r="E81" s="148"/>
      <c r="F81" s="148"/>
      <c r="G81" s="148"/>
      <c r="H81" s="148"/>
      <c r="I81" s="148"/>
      <c r="J81" s="148"/>
      <c r="K81" s="148"/>
      <c r="L81" s="148"/>
      <c r="M81" s="52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customHeight="1">
      <c r="A82" s="31"/>
      <c r="B82" s="32"/>
      <c r="C82" s="20" t="s">
        <v>105</v>
      </c>
      <c r="D82" s="33"/>
      <c r="E82" s="33"/>
      <c r="F82" s="33"/>
      <c r="G82" s="33"/>
      <c r="H82" s="33"/>
      <c r="I82" s="33"/>
      <c r="J82" s="33"/>
      <c r="K82" s="33"/>
      <c r="L82" s="33"/>
      <c r="M82" s="52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52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customHeight="1">
      <c r="A84" s="31"/>
      <c r="B84" s="32"/>
      <c r="C84" s="26" t="s">
        <v>16</v>
      </c>
      <c r="D84" s="33"/>
      <c r="E84" s="33"/>
      <c r="F84" s="33"/>
      <c r="G84" s="33"/>
      <c r="H84" s="33"/>
      <c r="I84" s="33"/>
      <c r="J84" s="33"/>
      <c r="K84" s="33"/>
      <c r="L84" s="33"/>
      <c r="M84" s="52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customHeight="1">
      <c r="A85" s="31"/>
      <c r="B85" s="32"/>
      <c r="C85" s="33"/>
      <c r="D85" s="33"/>
      <c r="E85" s="275" t="str">
        <f>E7</f>
        <v>Objekt nocľahárne</v>
      </c>
      <c r="F85" s="276"/>
      <c r="G85" s="276"/>
      <c r="H85" s="276"/>
      <c r="I85" s="33"/>
      <c r="J85" s="33"/>
      <c r="K85" s="33"/>
      <c r="L85" s="33"/>
      <c r="M85" s="52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customHeight="1">
      <c r="A86" s="31"/>
      <c r="B86" s="32"/>
      <c r="C86" s="26" t="s">
        <v>98</v>
      </c>
      <c r="D86" s="33"/>
      <c r="E86" s="33"/>
      <c r="F86" s="33"/>
      <c r="G86" s="33"/>
      <c r="H86" s="33"/>
      <c r="I86" s="33"/>
      <c r="J86" s="33"/>
      <c r="K86" s="33"/>
      <c r="L86" s="33"/>
      <c r="M86" s="52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customHeight="1">
      <c r="A87" s="31"/>
      <c r="B87" s="32"/>
      <c r="C87" s="33"/>
      <c r="D87" s="33"/>
      <c r="E87" s="263" t="str">
        <f>E9</f>
        <v>09 - Prípojka vody</v>
      </c>
      <c r="F87" s="274"/>
      <c r="G87" s="274"/>
      <c r="H87" s="274"/>
      <c r="I87" s="33"/>
      <c r="J87" s="33"/>
      <c r="K87" s="33"/>
      <c r="L87" s="33"/>
      <c r="M87" s="52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52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customHeight="1">
      <c r="A89" s="31"/>
      <c r="B89" s="32"/>
      <c r="C89" s="26" t="s">
        <v>20</v>
      </c>
      <c r="D89" s="33"/>
      <c r="E89" s="33"/>
      <c r="F89" s="24" t="str">
        <f>F12</f>
        <v xml:space="preserve"> </v>
      </c>
      <c r="G89" s="33"/>
      <c r="H89" s="33"/>
      <c r="I89" s="26" t="s">
        <v>22</v>
      </c>
      <c r="J89" s="67">
        <f>IF(J12="","",J12)</f>
        <v>0</v>
      </c>
      <c r="K89" s="33"/>
      <c r="L89" s="33"/>
      <c r="M89" s="52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5" customHeight="1">
      <c r="A90" s="31"/>
      <c r="B90" s="32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52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2" customHeight="1">
      <c r="A91" s="31"/>
      <c r="B91" s="32"/>
      <c r="C91" s="26" t="s">
        <v>23</v>
      </c>
      <c r="D91" s="33"/>
      <c r="E91" s="33"/>
      <c r="F91" s="24" t="str">
        <f>E15</f>
        <v xml:space="preserve"> </v>
      </c>
      <c r="G91" s="33"/>
      <c r="H91" s="33"/>
      <c r="I91" s="26" t="s">
        <v>28</v>
      </c>
      <c r="J91" s="29" t="str">
        <f>E21</f>
        <v xml:space="preserve"> </v>
      </c>
      <c r="K91" s="33"/>
      <c r="L91" s="33"/>
      <c r="M91" s="52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2" customHeight="1">
      <c r="A92" s="31"/>
      <c r="B92" s="32"/>
      <c r="C92" s="26" t="s">
        <v>26</v>
      </c>
      <c r="D92" s="33"/>
      <c r="E92" s="33"/>
      <c r="F92" s="24" t="str">
        <f>IF(E18="","",E18)</f>
        <v>Vyplň údaj</v>
      </c>
      <c r="G92" s="33"/>
      <c r="H92" s="33"/>
      <c r="I92" s="26" t="s">
        <v>29</v>
      </c>
      <c r="J92" s="29" t="str">
        <f>E24</f>
        <v xml:space="preserve"> </v>
      </c>
      <c r="K92" s="33"/>
      <c r="L92" s="33"/>
      <c r="M92" s="52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52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customHeight="1">
      <c r="A94" s="31"/>
      <c r="B94" s="32"/>
      <c r="C94" s="149" t="s">
        <v>106</v>
      </c>
      <c r="D94" s="150"/>
      <c r="E94" s="150"/>
      <c r="F94" s="150"/>
      <c r="G94" s="150"/>
      <c r="H94" s="150"/>
      <c r="I94" s="151" t="s">
        <v>107</v>
      </c>
      <c r="J94" s="151" t="s">
        <v>108</v>
      </c>
      <c r="K94" s="151" t="s">
        <v>109</v>
      </c>
      <c r="L94" s="150"/>
      <c r="M94" s="52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customHeight="1">
      <c r="A95" s="31"/>
      <c r="B95" s="32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52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" customHeight="1">
      <c r="A96" s="31"/>
      <c r="B96" s="32"/>
      <c r="C96" s="152" t="s">
        <v>110</v>
      </c>
      <c r="D96" s="33"/>
      <c r="E96" s="33"/>
      <c r="F96" s="33"/>
      <c r="G96" s="33"/>
      <c r="H96" s="33"/>
      <c r="I96" s="85">
        <f t="shared" ref="I96:J98" si="0">Q127</f>
        <v>0</v>
      </c>
      <c r="J96" s="85">
        <f t="shared" si="0"/>
        <v>0</v>
      </c>
      <c r="K96" s="85">
        <f>K127</f>
        <v>0</v>
      </c>
      <c r="L96" s="33"/>
      <c r="M96" s="52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4" t="s">
        <v>111</v>
      </c>
    </row>
    <row r="97" spans="1:31" s="9" customFormat="1" ht="24.95" customHeight="1">
      <c r="B97" s="153"/>
      <c r="C97" s="154"/>
      <c r="D97" s="155" t="s">
        <v>112</v>
      </c>
      <c r="E97" s="156"/>
      <c r="F97" s="156"/>
      <c r="G97" s="156"/>
      <c r="H97" s="156"/>
      <c r="I97" s="157">
        <f t="shared" si="0"/>
        <v>0</v>
      </c>
      <c r="J97" s="157">
        <f t="shared" si="0"/>
        <v>0</v>
      </c>
      <c r="K97" s="157">
        <f>K128</f>
        <v>0</v>
      </c>
      <c r="L97" s="154"/>
      <c r="M97" s="158"/>
    </row>
    <row r="98" spans="1:31" s="10" customFormat="1" ht="19.899999999999999" customHeight="1">
      <c r="B98" s="159"/>
      <c r="C98" s="160"/>
      <c r="D98" s="161" t="s">
        <v>113</v>
      </c>
      <c r="E98" s="162"/>
      <c r="F98" s="162"/>
      <c r="G98" s="162"/>
      <c r="H98" s="162"/>
      <c r="I98" s="163">
        <f t="shared" si="0"/>
        <v>0</v>
      </c>
      <c r="J98" s="163">
        <f t="shared" si="0"/>
        <v>0</v>
      </c>
      <c r="K98" s="163">
        <f>K129</f>
        <v>0</v>
      </c>
      <c r="L98" s="160"/>
      <c r="M98" s="164"/>
    </row>
    <row r="99" spans="1:31" s="10" customFormat="1" ht="19.899999999999999" customHeight="1">
      <c r="B99" s="159"/>
      <c r="C99" s="160"/>
      <c r="D99" s="161" t="s">
        <v>116</v>
      </c>
      <c r="E99" s="162"/>
      <c r="F99" s="162"/>
      <c r="G99" s="162"/>
      <c r="H99" s="162"/>
      <c r="I99" s="163">
        <f>Q162</f>
        <v>0</v>
      </c>
      <c r="J99" s="163">
        <f>R162</f>
        <v>0</v>
      </c>
      <c r="K99" s="163">
        <f>K162</f>
        <v>0</v>
      </c>
      <c r="L99" s="160"/>
      <c r="M99" s="164"/>
    </row>
    <row r="100" spans="1:31" s="10" customFormat="1" ht="19.899999999999999" customHeight="1">
      <c r="B100" s="159"/>
      <c r="C100" s="160"/>
      <c r="D100" s="161" t="s">
        <v>1282</v>
      </c>
      <c r="E100" s="162"/>
      <c r="F100" s="162"/>
      <c r="G100" s="162"/>
      <c r="H100" s="162"/>
      <c r="I100" s="163">
        <f>Q167</f>
        <v>0</v>
      </c>
      <c r="J100" s="163">
        <f>R167</f>
        <v>0</v>
      </c>
      <c r="K100" s="163">
        <f>K167</f>
        <v>0</v>
      </c>
      <c r="L100" s="160"/>
      <c r="M100" s="164"/>
    </row>
    <row r="101" spans="1:31" s="10" customFormat="1" ht="19.899999999999999" customHeight="1">
      <c r="B101" s="159"/>
      <c r="C101" s="160"/>
      <c r="D101" s="161" t="s">
        <v>1338</v>
      </c>
      <c r="E101" s="162"/>
      <c r="F101" s="162"/>
      <c r="G101" s="162"/>
      <c r="H101" s="162"/>
      <c r="I101" s="163">
        <f>Q170</f>
        <v>0</v>
      </c>
      <c r="J101" s="163">
        <f>R170</f>
        <v>0</v>
      </c>
      <c r="K101" s="163">
        <f>K170</f>
        <v>0</v>
      </c>
      <c r="L101" s="160"/>
      <c r="M101" s="164"/>
    </row>
    <row r="102" spans="1:31" s="10" customFormat="1" ht="19.899999999999999" customHeight="1">
      <c r="B102" s="159"/>
      <c r="C102" s="160"/>
      <c r="D102" s="161" t="s">
        <v>118</v>
      </c>
      <c r="E102" s="162"/>
      <c r="F102" s="162"/>
      <c r="G102" s="162"/>
      <c r="H102" s="162"/>
      <c r="I102" s="163">
        <f>Q199</f>
        <v>0</v>
      </c>
      <c r="J102" s="163">
        <f>R199</f>
        <v>0</v>
      </c>
      <c r="K102" s="163">
        <f>K199</f>
        <v>0</v>
      </c>
      <c r="L102" s="160"/>
      <c r="M102" s="164"/>
    </row>
    <row r="103" spans="1:31" s="9" customFormat="1" ht="24.95" customHeight="1">
      <c r="B103" s="153"/>
      <c r="C103" s="154"/>
      <c r="D103" s="155" t="s">
        <v>119</v>
      </c>
      <c r="E103" s="156"/>
      <c r="F103" s="156"/>
      <c r="G103" s="156"/>
      <c r="H103" s="156"/>
      <c r="I103" s="157">
        <f t="shared" ref="I103:J105" si="1">Q204</f>
        <v>0</v>
      </c>
      <c r="J103" s="157">
        <f t="shared" si="1"/>
        <v>0</v>
      </c>
      <c r="K103" s="157">
        <f>K204</f>
        <v>0</v>
      </c>
      <c r="L103" s="154"/>
      <c r="M103" s="158"/>
    </row>
    <row r="104" spans="1:31" s="10" customFormat="1" ht="19.899999999999999" customHeight="1">
      <c r="B104" s="159"/>
      <c r="C104" s="160"/>
      <c r="D104" s="161" t="s">
        <v>1396</v>
      </c>
      <c r="E104" s="162"/>
      <c r="F104" s="162"/>
      <c r="G104" s="162"/>
      <c r="H104" s="162"/>
      <c r="I104" s="163">
        <f t="shared" si="1"/>
        <v>0</v>
      </c>
      <c r="J104" s="163">
        <f t="shared" si="1"/>
        <v>0</v>
      </c>
      <c r="K104" s="163">
        <f>K205</f>
        <v>0</v>
      </c>
      <c r="L104" s="160"/>
      <c r="M104" s="164"/>
    </row>
    <row r="105" spans="1:31" s="10" customFormat="1" ht="19.899999999999999" customHeight="1">
      <c r="B105" s="159"/>
      <c r="C105" s="160"/>
      <c r="D105" s="161" t="s">
        <v>123</v>
      </c>
      <c r="E105" s="162"/>
      <c r="F105" s="162"/>
      <c r="G105" s="162"/>
      <c r="H105" s="162"/>
      <c r="I105" s="163">
        <f t="shared" si="1"/>
        <v>0</v>
      </c>
      <c r="J105" s="163">
        <f t="shared" si="1"/>
        <v>0</v>
      </c>
      <c r="K105" s="163">
        <f>K206</f>
        <v>0</v>
      </c>
      <c r="L105" s="160"/>
      <c r="M105" s="164"/>
    </row>
    <row r="106" spans="1:31" s="9" customFormat="1" ht="24.95" customHeight="1">
      <c r="B106" s="153"/>
      <c r="C106" s="154"/>
      <c r="D106" s="155" t="s">
        <v>137</v>
      </c>
      <c r="E106" s="156"/>
      <c r="F106" s="156"/>
      <c r="G106" s="156"/>
      <c r="H106" s="156"/>
      <c r="I106" s="157">
        <f>Q219</f>
        <v>0</v>
      </c>
      <c r="J106" s="157">
        <f>R219</f>
        <v>0</v>
      </c>
      <c r="K106" s="157">
        <f>K219</f>
        <v>0</v>
      </c>
      <c r="L106" s="154"/>
      <c r="M106" s="158"/>
    </row>
    <row r="107" spans="1:31" s="10" customFormat="1" ht="19.899999999999999" customHeight="1">
      <c r="B107" s="159"/>
      <c r="C107" s="160"/>
      <c r="D107" s="161" t="s">
        <v>1397</v>
      </c>
      <c r="E107" s="162"/>
      <c r="F107" s="162"/>
      <c r="G107" s="162"/>
      <c r="H107" s="162"/>
      <c r="I107" s="163">
        <f>Q220</f>
        <v>0</v>
      </c>
      <c r="J107" s="163">
        <f>R220</f>
        <v>0</v>
      </c>
      <c r="K107" s="163">
        <f>K220</f>
        <v>0</v>
      </c>
      <c r="L107" s="160"/>
      <c r="M107" s="164"/>
    </row>
    <row r="108" spans="1:31" s="2" customFormat="1" ht="21.75" customHeight="1">
      <c r="A108" s="31"/>
      <c r="B108" s="32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52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</row>
    <row r="109" spans="1:31" s="2" customFormat="1" ht="6.95" customHeight="1">
      <c r="A109" s="31"/>
      <c r="B109" s="55"/>
      <c r="C109" s="56"/>
      <c r="D109" s="56"/>
      <c r="E109" s="56"/>
      <c r="F109" s="56"/>
      <c r="G109" s="56"/>
      <c r="H109" s="56"/>
      <c r="I109" s="56"/>
      <c r="J109" s="56"/>
      <c r="K109" s="56"/>
      <c r="L109" s="56"/>
      <c r="M109" s="52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</row>
    <row r="113" spans="1:63" s="2" customFormat="1" ht="6.95" customHeight="1">
      <c r="A113" s="31"/>
      <c r="B113" s="57"/>
      <c r="C113" s="58"/>
      <c r="D113" s="58"/>
      <c r="E113" s="58"/>
      <c r="F113" s="58"/>
      <c r="G113" s="58"/>
      <c r="H113" s="58"/>
      <c r="I113" s="58"/>
      <c r="J113" s="58"/>
      <c r="K113" s="58"/>
      <c r="L113" s="58"/>
      <c r="M113" s="52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3" s="2" customFormat="1" ht="24.95" customHeight="1">
      <c r="A114" s="31"/>
      <c r="B114" s="32"/>
      <c r="C114" s="20" t="s">
        <v>144</v>
      </c>
      <c r="D114" s="33"/>
      <c r="E114" s="33"/>
      <c r="F114" s="33"/>
      <c r="G114" s="33"/>
      <c r="H114" s="33"/>
      <c r="I114" s="33"/>
      <c r="J114" s="33"/>
      <c r="K114" s="33"/>
      <c r="L114" s="33"/>
      <c r="M114" s="52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3" s="2" customFormat="1" ht="6.95" customHeight="1">
      <c r="A115" s="31"/>
      <c r="B115" s="32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52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3" s="2" customFormat="1" ht="12" customHeight="1">
      <c r="A116" s="31"/>
      <c r="B116" s="32"/>
      <c r="C116" s="26" t="s">
        <v>16</v>
      </c>
      <c r="D116" s="33"/>
      <c r="E116" s="33"/>
      <c r="F116" s="33"/>
      <c r="G116" s="33"/>
      <c r="H116" s="33"/>
      <c r="I116" s="33"/>
      <c r="J116" s="33"/>
      <c r="K116" s="33"/>
      <c r="L116" s="33"/>
      <c r="M116" s="52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3" s="2" customFormat="1" ht="16.5" customHeight="1">
      <c r="A117" s="31"/>
      <c r="B117" s="32"/>
      <c r="C117" s="33"/>
      <c r="D117" s="33"/>
      <c r="E117" s="275" t="str">
        <f>E7</f>
        <v>Objekt nocľahárne</v>
      </c>
      <c r="F117" s="276"/>
      <c r="G117" s="276"/>
      <c r="H117" s="276"/>
      <c r="I117" s="33"/>
      <c r="J117" s="33"/>
      <c r="K117" s="33"/>
      <c r="L117" s="33"/>
      <c r="M117" s="52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3" s="2" customFormat="1" ht="12" customHeight="1">
      <c r="A118" s="31"/>
      <c r="B118" s="32"/>
      <c r="C118" s="26" t="s">
        <v>98</v>
      </c>
      <c r="D118" s="33"/>
      <c r="E118" s="33"/>
      <c r="F118" s="33"/>
      <c r="G118" s="33"/>
      <c r="H118" s="33"/>
      <c r="I118" s="33"/>
      <c r="J118" s="33"/>
      <c r="K118" s="33"/>
      <c r="L118" s="33"/>
      <c r="M118" s="52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3" s="2" customFormat="1" ht="16.5" customHeight="1">
      <c r="A119" s="31"/>
      <c r="B119" s="32"/>
      <c r="C119" s="33"/>
      <c r="D119" s="33"/>
      <c r="E119" s="263" t="str">
        <f>E9</f>
        <v>09 - Prípojka vody</v>
      </c>
      <c r="F119" s="274"/>
      <c r="G119" s="274"/>
      <c r="H119" s="274"/>
      <c r="I119" s="33"/>
      <c r="J119" s="33"/>
      <c r="K119" s="33"/>
      <c r="L119" s="33"/>
      <c r="M119" s="52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63" s="2" customFormat="1" ht="6.95" customHeight="1">
      <c r="A120" s="31"/>
      <c r="B120" s="32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52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63" s="2" customFormat="1" ht="12" customHeight="1">
      <c r="A121" s="31"/>
      <c r="B121" s="32"/>
      <c r="C121" s="26" t="s">
        <v>20</v>
      </c>
      <c r="D121" s="33"/>
      <c r="E121" s="33"/>
      <c r="F121" s="24" t="str">
        <f>F12</f>
        <v xml:space="preserve"> </v>
      </c>
      <c r="G121" s="33"/>
      <c r="H121" s="33"/>
      <c r="I121" s="26" t="s">
        <v>22</v>
      </c>
      <c r="J121" s="67">
        <f>IF(J12="","",J12)</f>
        <v>0</v>
      </c>
      <c r="K121" s="33"/>
      <c r="L121" s="33"/>
      <c r="M121" s="52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</row>
    <row r="122" spans="1:63" s="2" customFormat="1" ht="6.95" customHeight="1">
      <c r="A122" s="31"/>
      <c r="B122" s="32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52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</row>
    <row r="123" spans="1:63" s="2" customFormat="1" ht="15.2" customHeight="1">
      <c r="A123" s="31"/>
      <c r="B123" s="32"/>
      <c r="C123" s="26" t="s">
        <v>23</v>
      </c>
      <c r="D123" s="33"/>
      <c r="E123" s="33"/>
      <c r="F123" s="24" t="str">
        <f>E15</f>
        <v xml:space="preserve"> </v>
      </c>
      <c r="G123" s="33"/>
      <c r="H123" s="33"/>
      <c r="I123" s="26" t="s">
        <v>28</v>
      </c>
      <c r="J123" s="29" t="str">
        <f>E21</f>
        <v xml:space="preserve"> </v>
      </c>
      <c r="K123" s="33"/>
      <c r="L123" s="33"/>
      <c r="M123" s="52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</row>
    <row r="124" spans="1:63" s="2" customFormat="1" ht="15.2" customHeight="1">
      <c r="A124" s="31"/>
      <c r="B124" s="32"/>
      <c r="C124" s="26" t="s">
        <v>26</v>
      </c>
      <c r="D124" s="33"/>
      <c r="E124" s="33"/>
      <c r="F124" s="24" t="str">
        <f>IF(E18="","",E18)</f>
        <v>Vyplň údaj</v>
      </c>
      <c r="G124" s="33"/>
      <c r="H124" s="33"/>
      <c r="I124" s="26" t="s">
        <v>29</v>
      </c>
      <c r="J124" s="29" t="str">
        <f>E24</f>
        <v xml:space="preserve"> </v>
      </c>
      <c r="K124" s="33"/>
      <c r="L124" s="33"/>
      <c r="M124" s="52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</row>
    <row r="125" spans="1:63" s="2" customFormat="1" ht="10.35" customHeight="1">
      <c r="A125" s="31"/>
      <c r="B125" s="32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52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</row>
    <row r="126" spans="1:63" s="11" customFormat="1" ht="29.25" customHeight="1">
      <c r="A126" s="165"/>
      <c r="B126" s="166"/>
      <c r="C126" s="167" t="s">
        <v>145</v>
      </c>
      <c r="D126" s="168" t="s">
        <v>56</v>
      </c>
      <c r="E126" s="168" t="s">
        <v>52</v>
      </c>
      <c r="F126" s="168" t="s">
        <v>53</v>
      </c>
      <c r="G126" s="168" t="s">
        <v>146</v>
      </c>
      <c r="H126" s="168" t="s">
        <v>147</v>
      </c>
      <c r="I126" s="168" t="s">
        <v>148</v>
      </c>
      <c r="J126" s="168" t="s">
        <v>149</v>
      </c>
      <c r="K126" s="169" t="s">
        <v>109</v>
      </c>
      <c r="L126" s="170" t="s">
        <v>150</v>
      </c>
      <c r="M126" s="171"/>
      <c r="N126" s="76" t="s">
        <v>1</v>
      </c>
      <c r="O126" s="77" t="s">
        <v>35</v>
      </c>
      <c r="P126" s="77" t="s">
        <v>151</v>
      </c>
      <c r="Q126" s="77" t="s">
        <v>152</v>
      </c>
      <c r="R126" s="77" t="s">
        <v>153</v>
      </c>
      <c r="S126" s="77" t="s">
        <v>154</v>
      </c>
      <c r="T126" s="77" t="s">
        <v>155</v>
      </c>
      <c r="U126" s="77" t="s">
        <v>156</v>
      </c>
      <c r="V126" s="77" t="s">
        <v>157</v>
      </c>
      <c r="W126" s="77" t="s">
        <v>158</v>
      </c>
      <c r="X126" s="78" t="s">
        <v>159</v>
      </c>
      <c r="Y126" s="165"/>
      <c r="Z126" s="165"/>
      <c r="AA126" s="165"/>
      <c r="AB126" s="165"/>
      <c r="AC126" s="165"/>
      <c r="AD126" s="165"/>
      <c r="AE126" s="165"/>
    </row>
    <row r="127" spans="1:63" s="2" customFormat="1" ht="22.9" customHeight="1">
      <c r="A127" s="31"/>
      <c r="B127" s="32"/>
      <c r="C127" s="83" t="s">
        <v>110</v>
      </c>
      <c r="D127" s="33"/>
      <c r="E127" s="33"/>
      <c r="F127" s="33"/>
      <c r="G127" s="33"/>
      <c r="H127" s="33"/>
      <c r="I127" s="33"/>
      <c r="J127" s="33"/>
      <c r="K127" s="172">
        <f>BK127</f>
        <v>0</v>
      </c>
      <c r="L127" s="33"/>
      <c r="M127" s="36"/>
      <c r="N127" s="79"/>
      <c r="O127" s="173"/>
      <c r="P127" s="80"/>
      <c r="Q127" s="174">
        <f>Q128+Q204+Q219</f>
        <v>0</v>
      </c>
      <c r="R127" s="174">
        <f>R128+R204+R219</f>
        <v>0</v>
      </c>
      <c r="S127" s="80"/>
      <c r="T127" s="175">
        <f>T128+T204+T219</f>
        <v>0</v>
      </c>
      <c r="U127" s="80"/>
      <c r="V127" s="175">
        <f>V128+V204+V219</f>
        <v>15.090740969999999</v>
      </c>
      <c r="W127" s="80"/>
      <c r="X127" s="176">
        <f>X128+X204+X219</f>
        <v>3.234</v>
      </c>
      <c r="Y127" s="31"/>
      <c r="Z127" s="31"/>
      <c r="AA127" s="31"/>
      <c r="AB127" s="31"/>
      <c r="AC127" s="31"/>
      <c r="AD127" s="31"/>
      <c r="AE127" s="31"/>
      <c r="AT127" s="14" t="s">
        <v>72</v>
      </c>
      <c r="AU127" s="14" t="s">
        <v>111</v>
      </c>
      <c r="BK127" s="177">
        <f>BK128+BK204+BK219</f>
        <v>0</v>
      </c>
    </row>
    <row r="128" spans="1:63" s="12" customFormat="1" ht="25.9" customHeight="1">
      <c r="B128" s="178"/>
      <c r="C128" s="179"/>
      <c r="D128" s="180" t="s">
        <v>72</v>
      </c>
      <c r="E128" s="181" t="s">
        <v>160</v>
      </c>
      <c r="F128" s="181" t="s">
        <v>161</v>
      </c>
      <c r="G128" s="179"/>
      <c r="H128" s="179"/>
      <c r="I128" s="182"/>
      <c r="J128" s="182"/>
      <c r="K128" s="183">
        <f>BK128</f>
        <v>0</v>
      </c>
      <c r="L128" s="179"/>
      <c r="M128" s="184"/>
      <c r="N128" s="185"/>
      <c r="O128" s="186"/>
      <c r="P128" s="186"/>
      <c r="Q128" s="187">
        <f>Q129+Q162+Q167+Q170+Q199</f>
        <v>0</v>
      </c>
      <c r="R128" s="187">
        <f>R129+R162+R167+R170+R199</f>
        <v>0</v>
      </c>
      <c r="S128" s="186"/>
      <c r="T128" s="188">
        <f>T129+T162+T167+T170+T199</f>
        <v>0</v>
      </c>
      <c r="U128" s="186"/>
      <c r="V128" s="188">
        <f>V129+V162+V167+V170+V199</f>
        <v>15.080930969999999</v>
      </c>
      <c r="W128" s="186"/>
      <c r="X128" s="189">
        <f>X129+X162+X167+X170+X199</f>
        <v>3.234</v>
      </c>
      <c r="AR128" s="190" t="s">
        <v>81</v>
      </c>
      <c r="AT128" s="191" t="s">
        <v>72</v>
      </c>
      <c r="AU128" s="191" t="s">
        <v>73</v>
      </c>
      <c r="AY128" s="190" t="s">
        <v>162</v>
      </c>
      <c r="BK128" s="192">
        <f>BK129+BK162+BK167+BK170+BK199</f>
        <v>0</v>
      </c>
    </row>
    <row r="129" spans="1:65" s="12" customFormat="1" ht="22.9" customHeight="1">
      <c r="B129" s="178"/>
      <c r="C129" s="179"/>
      <c r="D129" s="180" t="s">
        <v>72</v>
      </c>
      <c r="E129" s="193" t="s">
        <v>81</v>
      </c>
      <c r="F129" s="193" t="s">
        <v>163</v>
      </c>
      <c r="G129" s="179"/>
      <c r="H129" s="179"/>
      <c r="I129" s="182"/>
      <c r="J129" s="182"/>
      <c r="K129" s="194">
        <f>BK129</f>
        <v>0</v>
      </c>
      <c r="L129" s="179"/>
      <c r="M129" s="184"/>
      <c r="N129" s="185"/>
      <c r="O129" s="186"/>
      <c r="P129" s="186"/>
      <c r="Q129" s="187">
        <f>SUM(Q130:Q161)</f>
        <v>0</v>
      </c>
      <c r="R129" s="187">
        <f>SUM(R130:R161)</f>
        <v>0</v>
      </c>
      <c r="S129" s="186"/>
      <c r="T129" s="188">
        <f>SUM(T130:T161)</f>
        <v>0</v>
      </c>
      <c r="U129" s="186"/>
      <c r="V129" s="188">
        <f>SUM(V130:V161)</f>
        <v>5.2719905699999998</v>
      </c>
      <c r="W129" s="186"/>
      <c r="X129" s="189">
        <f>SUM(X130:X161)</f>
        <v>3.234</v>
      </c>
      <c r="AR129" s="190" t="s">
        <v>81</v>
      </c>
      <c r="AT129" s="191" t="s">
        <v>72</v>
      </c>
      <c r="AU129" s="191" t="s">
        <v>81</v>
      </c>
      <c r="AY129" s="190" t="s">
        <v>162</v>
      </c>
      <c r="BK129" s="192">
        <f>SUM(BK130:BK161)</f>
        <v>0</v>
      </c>
    </row>
    <row r="130" spans="1:65" s="2" customFormat="1" ht="16.5" customHeight="1">
      <c r="A130" s="31"/>
      <c r="B130" s="32"/>
      <c r="C130" s="195" t="s">
        <v>81</v>
      </c>
      <c r="D130" s="195" t="s">
        <v>164</v>
      </c>
      <c r="E130" s="196" t="s">
        <v>1339</v>
      </c>
      <c r="F130" s="197" t="s">
        <v>1340</v>
      </c>
      <c r="G130" s="198" t="s">
        <v>1341</v>
      </c>
      <c r="H130" s="199">
        <v>8.9999999999999993E-3</v>
      </c>
      <c r="I130" s="200"/>
      <c r="J130" s="200"/>
      <c r="K130" s="201">
        <f>ROUND(P130*H130,2)</f>
        <v>0</v>
      </c>
      <c r="L130" s="202"/>
      <c r="M130" s="36"/>
      <c r="N130" s="203" t="s">
        <v>1</v>
      </c>
      <c r="O130" s="204" t="s">
        <v>37</v>
      </c>
      <c r="P130" s="205">
        <f>I130+J130</f>
        <v>0</v>
      </c>
      <c r="Q130" s="205">
        <f>ROUND(I130*H130,2)</f>
        <v>0</v>
      </c>
      <c r="R130" s="205">
        <f>ROUND(J130*H130,2)</f>
        <v>0</v>
      </c>
      <c r="S130" s="72"/>
      <c r="T130" s="206">
        <f>S130*H130</f>
        <v>0</v>
      </c>
      <c r="U130" s="206">
        <v>0.40872999999999998</v>
      </c>
      <c r="V130" s="206">
        <f>U130*H130</f>
        <v>3.6785699999999995E-3</v>
      </c>
      <c r="W130" s="206">
        <v>0</v>
      </c>
      <c r="X130" s="207">
        <f>W130*H130</f>
        <v>0</v>
      </c>
      <c r="Y130" s="31"/>
      <c r="Z130" s="31"/>
      <c r="AA130" s="31"/>
      <c r="AB130" s="31"/>
      <c r="AC130" s="31"/>
      <c r="AD130" s="31"/>
      <c r="AE130" s="31"/>
      <c r="AR130" s="208" t="s">
        <v>168</v>
      </c>
      <c r="AT130" s="208" t="s">
        <v>164</v>
      </c>
      <c r="AU130" s="208" t="s">
        <v>169</v>
      </c>
      <c r="AY130" s="14" t="s">
        <v>162</v>
      </c>
      <c r="BE130" s="209">
        <f>IF(O130="základná",K130,0)</f>
        <v>0</v>
      </c>
      <c r="BF130" s="209">
        <f>IF(O130="znížená",K130,0)</f>
        <v>0</v>
      </c>
      <c r="BG130" s="209">
        <f>IF(O130="zákl. prenesená",K130,0)</f>
        <v>0</v>
      </c>
      <c r="BH130" s="209">
        <f>IF(O130="zníž. prenesená",K130,0)</f>
        <v>0</v>
      </c>
      <c r="BI130" s="209">
        <f>IF(O130="nulová",K130,0)</f>
        <v>0</v>
      </c>
      <c r="BJ130" s="14" t="s">
        <v>169</v>
      </c>
      <c r="BK130" s="209">
        <f>ROUND(P130*H130,2)</f>
        <v>0</v>
      </c>
      <c r="BL130" s="14" t="s">
        <v>168</v>
      </c>
      <c r="BM130" s="208" t="s">
        <v>169</v>
      </c>
    </row>
    <row r="131" spans="1:65" s="2" customFormat="1">
      <c r="A131" s="31"/>
      <c r="B131" s="32"/>
      <c r="C131" s="33"/>
      <c r="D131" s="210" t="s">
        <v>170</v>
      </c>
      <c r="E131" s="33"/>
      <c r="F131" s="211" t="s">
        <v>1340</v>
      </c>
      <c r="G131" s="33"/>
      <c r="H131" s="33"/>
      <c r="I131" s="212"/>
      <c r="J131" s="212"/>
      <c r="K131" s="33"/>
      <c r="L131" s="33"/>
      <c r="M131" s="36"/>
      <c r="N131" s="213"/>
      <c r="O131" s="214"/>
      <c r="P131" s="72"/>
      <c r="Q131" s="72"/>
      <c r="R131" s="72"/>
      <c r="S131" s="72"/>
      <c r="T131" s="72"/>
      <c r="U131" s="72"/>
      <c r="V131" s="72"/>
      <c r="W131" s="72"/>
      <c r="X131" s="73"/>
      <c r="Y131" s="31"/>
      <c r="Z131" s="31"/>
      <c r="AA131" s="31"/>
      <c r="AB131" s="31"/>
      <c r="AC131" s="31"/>
      <c r="AD131" s="31"/>
      <c r="AE131" s="31"/>
      <c r="AT131" s="14" t="s">
        <v>170</v>
      </c>
      <c r="AU131" s="14" t="s">
        <v>169</v>
      </c>
    </row>
    <row r="132" spans="1:65" s="2" customFormat="1" ht="24.2" customHeight="1">
      <c r="A132" s="31"/>
      <c r="B132" s="32"/>
      <c r="C132" s="195" t="s">
        <v>169</v>
      </c>
      <c r="D132" s="195" t="s">
        <v>164</v>
      </c>
      <c r="E132" s="196" t="s">
        <v>165</v>
      </c>
      <c r="F132" s="197" t="s">
        <v>166</v>
      </c>
      <c r="G132" s="198" t="s">
        <v>167</v>
      </c>
      <c r="H132" s="199">
        <v>8.4</v>
      </c>
      <c r="I132" s="200"/>
      <c r="J132" s="200"/>
      <c r="K132" s="201">
        <f>ROUND(P132*H132,2)</f>
        <v>0</v>
      </c>
      <c r="L132" s="202"/>
      <c r="M132" s="36"/>
      <c r="N132" s="203" t="s">
        <v>1</v>
      </c>
      <c r="O132" s="204" t="s">
        <v>37</v>
      </c>
      <c r="P132" s="205">
        <f>I132+J132</f>
        <v>0</v>
      </c>
      <c r="Q132" s="205">
        <f>ROUND(I132*H132,2)</f>
        <v>0</v>
      </c>
      <c r="R132" s="205">
        <f>ROUND(J132*H132,2)</f>
        <v>0</v>
      </c>
      <c r="S132" s="72"/>
      <c r="T132" s="206">
        <f>S132*H132</f>
        <v>0</v>
      </c>
      <c r="U132" s="206">
        <v>0</v>
      </c>
      <c r="V132" s="206">
        <f>U132*H132</f>
        <v>0</v>
      </c>
      <c r="W132" s="206">
        <v>0.22500000000000001</v>
      </c>
      <c r="X132" s="207">
        <f>W132*H132</f>
        <v>1.8900000000000001</v>
      </c>
      <c r="Y132" s="31"/>
      <c r="Z132" s="31"/>
      <c r="AA132" s="31"/>
      <c r="AB132" s="31"/>
      <c r="AC132" s="31"/>
      <c r="AD132" s="31"/>
      <c r="AE132" s="31"/>
      <c r="AR132" s="208" t="s">
        <v>168</v>
      </c>
      <c r="AT132" s="208" t="s">
        <v>164</v>
      </c>
      <c r="AU132" s="208" t="s">
        <v>169</v>
      </c>
      <c r="AY132" s="14" t="s">
        <v>162</v>
      </c>
      <c r="BE132" s="209">
        <f>IF(O132="základná",K132,0)</f>
        <v>0</v>
      </c>
      <c r="BF132" s="209">
        <f>IF(O132="znížená",K132,0)</f>
        <v>0</v>
      </c>
      <c r="BG132" s="209">
        <f>IF(O132="zákl. prenesená",K132,0)</f>
        <v>0</v>
      </c>
      <c r="BH132" s="209">
        <f>IF(O132="zníž. prenesená",K132,0)</f>
        <v>0</v>
      </c>
      <c r="BI132" s="209">
        <f>IF(O132="nulová",K132,0)</f>
        <v>0</v>
      </c>
      <c r="BJ132" s="14" t="s">
        <v>169</v>
      </c>
      <c r="BK132" s="209">
        <f>ROUND(P132*H132,2)</f>
        <v>0</v>
      </c>
      <c r="BL132" s="14" t="s">
        <v>168</v>
      </c>
      <c r="BM132" s="208" t="s">
        <v>168</v>
      </c>
    </row>
    <row r="133" spans="1:65" s="2" customFormat="1" ht="19.5">
      <c r="A133" s="31"/>
      <c r="B133" s="32"/>
      <c r="C133" s="33"/>
      <c r="D133" s="210" t="s">
        <v>170</v>
      </c>
      <c r="E133" s="33"/>
      <c r="F133" s="211" t="s">
        <v>166</v>
      </c>
      <c r="G133" s="33"/>
      <c r="H133" s="33"/>
      <c r="I133" s="212"/>
      <c r="J133" s="212"/>
      <c r="K133" s="33"/>
      <c r="L133" s="33"/>
      <c r="M133" s="36"/>
      <c r="N133" s="213"/>
      <c r="O133" s="214"/>
      <c r="P133" s="72"/>
      <c r="Q133" s="72"/>
      <c r="R133" s="72"/>
      <c r="S133" s="72"/>
      <c r="T133" s="72"/>
      <c r="U133" s="72"/>
      <c r="V133" s="72"/>
      <c r="W133" s="72"/>
      <c r="X133" s="73"/>
      <c r="Y133" s="31"/>
      <c r="Z133" s="31"/>
      <c r="AA133" s="31"/>
      <c r="AB133" s="31"/>
      <c r="AC133" s="31"/>
      <c r="AD133" s="31"/>
      <c r="AE133" s="31"/>
      <c r="AT133" s="14" t="s">
        <v>170</v>
      </c>
      <c r="AU133" s="14" t="s">
        <v>169</v>
      </c>
    </row>
    <row r="134" spans="1:65" s="2" customFormat="1" ht="24.2" customHeight="1">
      <c r="A134" s="31"/>
      <c r="B134" s="32"/>
      <c r="C134" s="195" t="s">
        <v>174</v>
      </c>
      <c r="D134" s="195" t="s">
        <v>164</v>
      </c>
      <c r="E134" s="196" t="s">
        <v>1342</v>
      </c>
      <c r="F134" s="197" t="s">
        <v>1343</v>
      </c>
      <c r="G134" s="198" t="s">
        <v>167</v>
      </c>
      <c r="H134" s="199">
        <v>10.5</v>
      </c>
      <c r="I134" s="200"/>
      <c r="J134" s="200"/>
      <c r="K134" s="201">
        <f>ROUND(P134*H134,2)</f>
        <v>0</v>
      </c>
      <c r="L134" s="202"/>
      <c r="M134" s="36"/>
      <c r="N134" s="203" t="s">
        <v>1</v>
      </c>
      <c r="O134" s="204" t="s">
        <v>37</v>
      </c>
      <c r="P134" s="205">
        <f>I134+J134</f>
        <v>0</v>
      </c>
      <c r="Q134" s="205">
        <f>ROUND(I134*H134,2)</f>
        <v>0</v>
      </c>
      <c r="R134" s="205">
        <f>ROUND(J134*H134,2)</f>
        <v>0</v>
      </c>
      <c r="S134" s="72"/>
      <c r="T134" s="206">
        <f>S134*H134</f>
        <v>0</v>
      </c>
      <c r="U134" s="206">
        <v>0</v>
      </c>
      <c r="V134" s="206">
        <f>U134*H134</f>
        <v>0</v>
      </c>
      <c r="W134" s="206">
        <v>0.128</v>
      </c>
      <c r="X134" s="207">
        <f>W134*H134</f>
        <v>1.3440000000000001</v>
      </c>
      <c r="Y134" s="31"/>
      <c r="Z134" s="31"/>
      <c r="AA134" s="31"/>
      <c r="AB134" s="31"/>
      <c r="AC134" s="31"/>
      <c r="AD134" s="31"/>
      <c r="AE134" s="31"/>
      <c r="AR134" s="208" t="s">
        <v>168</v>
      </c>
      <c r="AT134" s="208" t="s">
        <v>164</v>
      </c>
      <c r="AU134" s="208" t="s">
        <v>169</v>
      </c>
      <c r="AY134" s="14" t="s">
        <v>162</v>
      </c>
      <c r="BE134" s="209">
        <f>IF(O134="základná",K134,0)</f>
        <v>0</v>
      </c>
      <c r="BF134" s="209">
        <f>IF(O134="znížená",K134,0)</f>
        <v>0</v>
      </c>
      <c r="BG134" s="209">
        <f>IF(O134="zákl. prenesená",K134,0)</f>
        <v>0</v>
      </c>
      <c r="BH134" s="209">
        <f>IF(O134="zníž. prenesená",K134,0)</f>
        <v>0</v>
      </c>
      <c r="BI134" s="209">
        <f>IF(O134="nulová",K134,0)</f>
        <v>0</v>
      </c>
      <c r="BJ134" s="14" t="s">
        <v>169</v>
      </c>
      <c r="BK134" s="209">
        <f>ROUND(P134*H134,2)</f>
        <v>0</v>
      </c>
      <c r="BL134" s="14" t="s">
        <v>168</v>
      </c>
      <c r="BM134" s="208" t="s">
        <v>177</v>
      </c>
    </row>
    <row r="135" spans="1:65" s="2" customFormat="1" ht="19.5">
      <c r="A135" s="31"/>
      <c r="B135" s="32"/>
      <c r="C135" s="33"/>
      <c r="D135" s="210" t="s">
        <v>170</v>
      </c>
      <c r="E135" s="33"/>
      <c r="F135" s="211" t="s">
        <v>1343</v>
      </c>
      <c r="G135" s="33"/>
      <c r="H135" s="33"/>
      <c r="I135" s="212"/>
      <c r="J135" s="212"/>
      <c r="K135" s="33"/>
      <c r="L135" s="33"/>
      <c r="M135" s="36"/>
      <c r="N135" s="213"/>
      <c r="O135" s="214"/>
      <c r="P135" s="72"/>
      <c r="Q135" s="72"/>
      <c r="R135" s="72"/>
      <c r="S135" s="72"/>
      <c r="T135" s="72"/>
      <c r="U135" s="72"/>
      <c r="V135" s="72"/>
      <c r="W135" s="72"/>
      <c r="X135" s="73"/>
      <c r="Y135" s="31"/>
      <c r="Z135" s="31"/>
      <c r="AA135" s="31"/>
      <c r="AB135" s="31"/>
      <c r="AC135" s="31"/>
      <c r="AD135" s="31"/>
      <c r="AE135" s="31"/>
      <c r="AT135" s="14" t="s">
        <v>170</v>
      </c>
      <c r="AU135" s="14" t="s">
        <v>169</v>
      </c>
    </row>
    <row r="136" spans="1:65" s="2" customFormat="1" ht="21.75" customHeight="1">
      <c r="A136" s="31"/>
      <c r="B136" s="32"/>
      <c r="C136" s="195" t="s">
        <v>168</v>
      </c>
      <c r="D136" s="195" t="s">
        <v>164</v>
      </c>
      <c r="E136" s="196" t="s">
        <v>1344</v>
      </c>
      <c r="F136" s="197" t="s">
        <v>1345</v>
      </c>
      <c r="G136" s="198" t="s">
        <v>173</v>
      </c>
      <c r="H136" s="199">
        <v>20.91</v>
      </c>
      <c r="I136" s="200"/>
      <c r="J136" s="200"/>
      <c r="K136" s="201">
        <f>ROUND(P136*H136,2)</f>
        <v>0</v>
      </c>
      <c r="L136" s="202"/>
      <c r="M136" s="36"/>
      <c r="N136" s="203" t="s">
        <v>1</v>
      </c>
      <c r="O136" s="204" t="s">
        <v>37</v>
      </c>
      <c r="P136" s="205">
        <f>I136+J136</f>
        <v>0</v>
      </c>
      <c r="Q136" s="205">
        <f>ROUND(I136*H136,2)</f>
        <v>0</v>
      </c>
      <c r="R136" s="205">
        <f>ROUND(J136*H136,2)</f>
        <v>0</v>
      </c>
      <c r="S136" s="72"/>
      <c r="T136" s="206">
        <f>S136*H136</f>
        <v>0</v>
      </c>
      <c r="U136" s="206">
        <v>0</v>
      </c>
      <c r="V136" s="206">
        <f>U136*H136</f>
        <v>0</v>
      </c>
      <c r="W136" s="206">
        <v>0</v>
      </c>
      <c r="X136" s="207">
        <f>W136*H136</f>
        <v>0</v>
      </c>
      <c r="Y136" s="31"/>
      <c r="Z136" s="31"/>
      <c r="AA136" s="31"/>
      <c r="AB136" s="31"/>
      <c r="AC136" s="31"/>
      <c r="AD136" s="31"/>
      <c r="AE136" s="31"/>
      <c r="AR136" s="208" t="s">
        <v>168</v>
      </c>
      <c r="AT136" s="208" t="s">
        <v>164</v>
      </c>
      <c r="AU136" s="208" t="s">
        <v>169</v>
      </c>
      <c r="AY136" s="14" t="s">
        <v>162</v>
      </c>
      <c r="BE136" s="209">
        <f>IF(O136="základná",K136,0)</f>
        <v>0</v>
      </c>
      <c r="BF136" s="209">
        <f>IF(O136="znížená",K136,0)</f>
        <v>0</v>
      </c>
      <c r="BG136" s="209">
        <f>IF(O136="zákl. prenesená",K136,0)</f>
        <v>0</v>
      </c>
      <c r="BH136" s="209">
        <f>IF(O136="zníž. prenesená",K136,0)</f>
        <v>0</v>
      </c>
      <c r="BI136" s="209">
        <f>IF(O136="nulová",K136,0)</f>
        <v>0</v>
      </c>
      <c r="BJ136" s="14" t="s">
        <v>169</v>
      </c>
      <c r="BK136" s="209">
        <f>ROUND(P136*H136,2)</f>
        <v>0</v>
      </c>
      <c r="BL136" s="14" t="s">
        <v>168</v>
      </c>
      <c r="BM136" s="208" t="s">
        <v>180</v>
      </c>
    </row>
    <row r="137" spans="1:65" s="2" customFormat="1">
      <c r="A137" s="31"/>
      <c r="B137" s="32"/>
      <c r="C137" s="33"/>
      <c r="D137" s="210" t="s">
        <v>170</v>
      </c>
      <c r="E137" s="33"/>
      <c r="F137" s="211" t="s">
        <v>1345</v>
      </c>
      <c r="G137" s="33"/>
      <c r="H137" s="33"/>
      <c r="I137" s="212"/>
      <c r="J137" s="212"/>
      <c r="K137" s="33"/>
      <c r="L137" s="33"/>
      <c r="M137" s="36"/>
      <c r="N137" s="213"/>
      <c r="O137" s="214"/>
      <c r="P137" s="72"/>
      <c r="Q137" s="72"/>
      <c r="R137" s="72"/>
      <c r="S137" s="72"/>
      <c r="T137" s="72"/>
      <c r="U137" s="72"/>
      <c r="V137" s="72"/>
      <c r="W137" s="72"/>
      <c r="X137" s="73"/>
      <c r="Y137" s="31"/>
      <c r="Z137" s="31"/>
      <c r="AA137" s="31"/>
      <c r="AB137" s="31"/>
      <c r="AC137" s="31"/>
      <c r="AD137" s="31"/>
      <c r="AE137" s="31"/>
      <c r="AT137" s="14" t="s">
        <v>170</v>
      </c>
      <c r="AU137" s="14" t="s">
        <v>169</v>
      </c>
    </row>
    <row r="138" spans="1:65" s="2" customFormat="1" ht="21.75" customHeight="1">
      <c r="A138" s="31"/>
      <c r="B138" s="32"/>
      <c r="C138" s="195" t="s">
        <v>181</v>
      </c>
      <c r="D138" s="195" t="s">
        <v>164</v>
      </c>
      <c r="E138" s="196" t="s">
        <v>1346</v>
      </c>
      <c r="F138" s="197" t="s">
        <v>1347</v>
      </c>
      <c r="G138" s="198" t="s">
        <v>173</v>
      </c>
      <c r="H138" s="199">
        <v>20.91</v>
      </c>
      <c r="I138" s="200"/>
      <c r="J138" s="200"/>
      <c r="K138" s="201">
        <f>ROUND(P138*H138,2)</f>
        <v>0</v>
      </c>
      <c r="L138" s="202"/>
      <c r="M138" s="36"/>
      <c r="N138" s="203" t="s">
        <v>1</v>
      </c>
      <c r="O138" s="204" t="s">
        <v>37</v>
      </c>
      <c r="P138" s="205">
        <f>I138+J138</f>
        <v>0</v>
      </c>
      <c r="Q138" s="205">
        <f>ROUND(I138*H138,2)</f>
        <v>0</v>
      </c>
      <c r="R138" s="205">
        <f>ROUND(J138*H138,2)</f>
        <v>0</v>
      </c>
      <c r="S138" s="72"/>
      <c r="T138" s="206">
        <f>S138*H138</f>
        <v>0</v>
      </c>
      <c r="U138" s="206">
        <v>0</v>
      </c>
      <c r="V138" s="206">
        <f>U138*H138</f>
        <v>0</v>
      </c>
      <c r="W138" s="206">
        <v>0</v>
      </c>
      <c r="X138" s="207">
        <f>W138*H138</f>
        <v>0</v>
      </c>
      <c r="Y138" s="31"/>
      <c r="Z138" s="31"/>
      <c r="AA138" s="31"/>
      <c r="AB138" s="31"/>
      <c r="AC138" s="31"/>
      <c r="AD138" s="31"/>
      <c r="AE138" s="31"/>
      <c r="AR138" s="208" t="s">
        <v>168</v>
      </c>
      <c r="AT138" s="208" t="s">
        <v>164</v>
      </c>
      <c r="AU138" s="208" t="s">
        <v>169</v>
      </c>
      <c r="AY138" s="14" t="s">
        <v>162</v>
      </c>
      <c r="BE138" s="209">
        <f>IF(O138="základná",K138,0)</f>
        <v>0</v>
      </c>
      <c r="BF138" s="209">
        <f>IF(O138="znížená",K138,0)</f>
        <v>0</v>
      </c>
      <c r="BG138" s="209">
        <f>IF(O138="zákl. prenesená",K138,0)</f>
        <v>0</v>
      </c>
      <c r="BH138" s="209">
        <f>IF(O138="zníž. prenesená",K138,0)</f>
        <v>0</v>
      </c>
      <c r="BI138" s="209">
        <f>IF(O138="nulová",K138,0)</f>
        <v>0</v>
      </c>
      <c r="BJ138" s="14" t="s">
        <v>169</v>
      </c>
      <c r="BK138" s="209">
        <f>ROUND(P138*H138,2)</f>
        <v>0</v>
      </c>
      <c r="BL138" s="14" t="s">
        <v>168</v>
      </c>
      <c r="BM138" s="208" t="s">
        <v>91</v>
      </c>
    </row>
    <row r="139" spans="1:65" s="2" customFormat="1">
      <c r="A139" s="31"/>
      <c r="B139" s="32"/>
      <c r="C139" s="33"/>
      <c r="D139" s="210" t="s">
        <v>170</v>
      </c>
      <c r="E139" s="33"/>
      <c r="F139" s="211" t="s">
        <v>1347</v>
      </c>
      <c r="G139" s="33"/>
      <c r="H139" s="33"/>
      <c r="I139" s="212"/>
      <c r="J139" s="212"/>
      <c r="K139" s="33"/>
      <c r="L139" s="33"/>
      <c r="M139" s="36"/>
      <c r="N139" s="213"/>
      <c r="O139" s="214"/>
      <c r="P139" s="72"/>
      <c r="Q139" s="72"/>
      <c r="R139" s="72"/>
      <c r="S139" s="72"/>
      <c r="T139" s="72"/>
      <c r="U139" s="72"/>
      <c r="V139" s="72"/>
      <c r="W139" s="72"/>
      <c r="X139" s="73"/>
      <c r="Y139" s="31"/>
      <c r="Z139" s="31"/>
      <c r="AA139" s="31"/>
      <c r="AB139" s="31"/>
      <c r="AC139" s="31"/>
      <c r="AD139" s="31"/>
      <c r="AE139" s="31"/>
      <c r="AT139" s="14" t="s">
        <v>170</v>
      </c>
      <c r="AU139" s="14" t="s">
        <v>169</v>
      </c>
    </row>
    <row r="140" spans="1:65" s="2" customFormat="1" ht="24.2" customHeight="1">
      <c r="A140" s="31"/>
      <c r="B140" s="32"/>
      <c r="C140" s="195" t="s">
        <v>177</v>
      </c>
      <c r="D140" s="195" t="s">
        <v>164</v>
      </c>
      <c r="E140" s="196" t="s">
        <v>1398</v>
      </c>
      <c r="F140" s="197" t="s">
        <v>1349</v>
      </c>
      <c r="G140" s="198" t="s">
        <v>167</v>
      </c>
      <c r="H140" s="199">
        <v>37.200000000000003</v>
      </c>
      <c r="I140" s="200"/>
      <c r="J140" s="200"/>
      <c r="K140" s="201">
        <f>ROUND(P140*H140,2)</f>
        <v>0</v>
      </c>
      <c r="L140" s="202"/>
      <c r="M140" s="36"/>
      <c r="N140" s="203" t="s">
        <v>1</v>
      </c>
      <c r="O140" s="204" t="s">
        <v>37</v>
      </c>
      <c r="P140" s="205">
        <f>I140+J140</f>
        <v>0</v>
      </c>
      <c r="Q140" s="205">
        <f>ROUND(I140*H140,2)</f>
        <v>0</v>
      </c>
      <c r="R140" s="205">
        <f>ROUND(J140*H140,2)</f>
        <v>0</v>
      </c>
      <c r="S140" s="72"/>
      <c r="T140" s="206">
        <f>S140*H140</f>
        <v>0</v>
      </c>
      <c r="U140" s="206">
        <v>2.1000000000000001E-4</v>
      </c>
      <c r="V140" s="206">
        <f>U140*H140</f>
        <v>7.8120000000000012E-3</v>
      </c>
      <c r="W140" s="206">
        <v>0</v>
      </c>
      <c r="X140" s="207">
        <f>W140*H140</f>
        <v>0</v>
      </c>
      <c r="Y140" s="31"/>
      <c r="Z140" s="31"/>
      <c r="AA140" s="31"/>
      <c r="AB140" s="31"/>
      <c r="AC140" s="31"/>
      <c r="AD140" s="31"/>
      <c r="AE140" s="31"/>
      <c r="AR140" s="208" t="s">
        <v>168</v>
      </c>
      <c r="AT140" s="208" t="s">
        <v>164</v>
      </c>
      <c r="AU140" s="208" t="s">
        <v>169</v>
      </c>
      <c r="AY140" s="14" t="s">
        <v>162</v>
      </c>
      <c r="BE140" s="209">
        <f>IF(O140="základná",K140,0)</f>
        <v>0</v>
      </c>
      <c r="BF140" s="209">
        <f>IF(O140="znížená",K140,0)</f>
        <v>0</v>
      </c>
      <c r="BG140" s="209">
        <f>IF(O140="zákl. prenesená",K140,0)</f>
        <v>0</v>
      </c>
      <c r="BH140" s="209">
        <f>IF(O140="zníž. prenesená",K140,0)</f>
        <v>0</v>
      </c>
      <c r="BI140" s="209">
        <f>IF(O140="nulová",K140,0)</f>
        <v>0</v>
      </c>
      <c r="BJ140" s="14" t="s">
        <v>169</v>
      </c>
      <c r="BK140" s="209">
        <f>ROUND(P140*H140,2)</f>
        <v>0</v>
      </c>
      <c r="BL140" s="14" t="s">
        <v>168</v>
      </c>
      <c r="BM140" s="208" t="s">
        <v>186</v>
      </c>
    </row>
    <row r="141" spans="1:65" s="2" customFormat="1">
      <c r="A141" s="31"/>
      <c r="B141" s="32"/>
      <c r="C141" s="33"/>
      <c r="D141" s="210" t="s">
        <v>170</v>
      </c>
      <c r="E141" s="33"/>
      <c r="F141" s="211" t="s">
        <v>1349</v>
      </c>
      <c r="G141" s="33"/>
      <c r="H141" s="33"/>
      <c r="I141" s="212"/>
      <c r="J141" s="212"/>
      <c r="K141" s="33"/>
      <c r="L141" s="33"/>
      <c r="M141" s="36"/>
      <c r="N141" s="213"/>
      <c r="O141" s="214"/>
      <c r="P141" s="72"/>
      <c r="Q141" s="72"/>
      <c r="R141" s="72"/>
      <c r="S141" s="72"/>
      <c r="T141" s="72"/>
      <c r="U141" s="72"/>
      <c r="V141" s="72"/>
      <c r="W141" s="72"/>
      <c r="X141" s="73"/>
      <c r="Y141" s="31"/>
      <c r="Z141" s="31"/>
      <c r="AA141" s="31"/>
      <c r="AB141" s="31"/>
      <c r="AC141" s="31"/>
      <c r="AD141" s="31"/>
      <c r="AE141" s="31"/>
      <c r="AT141" s="14" t="s">
        <v>170</v>
      </c>
      <c r="AU141" s="14" t="s">
        <v>169</v>
      </c>
    </row>
    <row r="142" spans="1:65" s="2" customFormat="1" ht="24.2" customHeight="1">
      <c r="A142" s="31"/>
      <c r="B142" s="32"/>
      <c r="C142" s="195" t="s">
        <v>187</v>
      </c>
      <c r="D142" s="195" t="s">
        <v>164</v>
      </c>
      <c r="E142" s="196" t="s">
        <v>1350</v>
      </c>
      <c r="F142" s="197" t="s">
        <v>1351</v>
      </c>
      <c r="G142" s="198" t="s">
        <v>167</v>
      </c>
      <c r="H142" s="199">
        <v>37.200000000000003</v>
      </c>
      <c r="I142" s="200"/>
      <c r="J142" s="200"/>
      <c r="K142" s="201">
        <f>ROUND(P142*H142,2)</f>
        <v>0</v>
      </c>
      <c r="L142" s="202"/>
      <c r="M142" s="36"/>
      <c r="N142" s="203" t="s">
        <v>1</v>
      </c>
      <c r="O142" s="204" t="s">
        <v>37</v>
      </c>
      <c r="P142" s="205">
        <f>I142+J142</f>
        <v>0</v>
      </c>
      <c r="Q142" s="205">
        <f>ROUND(I142*H142,2)</f>
        <v>0</v>
      </c>
      <c r="R142" s="205">
        <f>ROUND(J142*H142,2)</f>
        <v>0</v>
      </c>
      <c r="S142" s="72"/>
      <c r="T142" s="206">
        <f>S142*H142</f>
        <v>0</v>
      </c>
      <c r="U142" s="206">
        <v>0</v>
      </c>
      <c r="V142" s="206">
        <f>U142*H142</f>
        <v>0</v>
      </c>
      <c r="W142" s="206">
        <v>0</v>
      </c>
      <c r="X142" s="207">
        <f>W142*H142</f>
        <v>0</v>
      </c>
      <c r="Y142" s="31"/>
      <c r="Z142" s="31"/>
      <c r="AA142" s="31"/>
      <c r="AB142" s="31"/>
      <c r="AC142" s="31"/>
      <c r="AD142" s="31"/>
      <c r="AE142" s="31"/>
      <c r="AR142" s="208" t="s">
        <v>168</v>
      </c>
      <c r="AT142" s="208" t="s">
        <v>164</v>
      </c>
      <c r="AU142" s="208" t="s">
        <v>169</v>
      </c>
      <c r="AY142" s="14" t="s">
        <v>162</v>
      </c>
      <c r="BE142" s="209">
        <f>IF(O142="základná",K142,0)</f>
        <v>0</v>
      </c>
      <c r="BF142" s="209">
        <f>IF(O142="znížená",K142,0)</f>
        <v>0</v>
      </c>
      <c r="BG142" s="209">
        <f>IF(O142="zákl. prenesená",K142,0)</f>
        <v>0</v>
      </c>
      <c r="BH142" s="209">
        <f>IF(O142="zníž. prenesená",K142,0)</f>
        <v>0</v>
      </c>
      <c r="BI142" s="209">
        <f>IF(O142="nulová",K142,0)</f>
        <v>0</v>
      </c>
      <c r="BJ142" s="14" t="s">
        <v>169</v>
      </c>
      <c r="BK142" s="209">
        <f>ROUND(P142*H142,2)</f>
        <v>0</v>
      </c>
      <c r="BL142" s="14" t="s">
        <v>168</v>
      </c>
      <c r="BM142" s="208" t="s">
        <v>190</v>
      </c>
    </row>
    <row r="143" spans="1:65" s="2" customFormat="1">
      <c r="A143" s="31"/>
      <c r="B143" s="32"/>
      <c r="C143" s="33"/>
      <c r="D143" s="210" t="s">
        <v>170</v>
      </c>
      <c r="E143" s="33"/>
      <c r="F143" s="211" t="s">
        <v>1351</v>
      </c>
      <c r="G143" s="33"/>
      <c r="H143" s="33"/>
      <c r="I143" s="212"/>
      <c r="J143" s="212"/>
      <c r="K143" s="33"/>
      <c r="L143" s="33"/>
      <c r="M143" s="36"/>
      <c r="N143" s="213"/>
      <c r="O143" s="214"/>
      <c r="P143" s="72"/>
      <c r="Q143" s="72"/>
      <c r="R143" s="72"/>
      <c r="S143" s="72"/>
      <c r="T143" s="72"/>
      <c r="U143" s="72"/>
      <c r="V143" s="72"/>
      <c r="W143" s="72"/>
      <c r="X143" s="73"/>
      <c r="Y143" s="31"/>
      <c r="Z143" s="31"/>
      <c r="AA143" s="31"/>
      <c r="AB143" s="31"/>
      <c r="AC143" s="31"/>
      <c r="AD143" s="31"/>
      <c r="AE143" s="31"/>
      <c r="AT143" s="14" t="s">
        <v>170</v>
      </c>
      <c r="AU143" s="14" t="s">
        <v>169</v>
      </c>
    </row>
    <row r="144" spans="1:65" s="2" customFormat="1" ht="24.2" customHeight="1">
      <c r="A144" s="31"/>
      <c r="B144" s="32"/>
      <c r="C144" s="195" t="s">
        <v>180</v>
      </c>
      <c r="D144" s="195" t="s">
        <v>164</v>
      </c>
      <c r="E144" s="196" t="s">
        <v>182</v>
      </c>
      <c r="F144" s="197" t="s">
        <v>183</v>
      </c>
      <c r="G144" s="198" t="s">
        <v>173</v>
      </c>
      <c r="H144" s="199">
        <v>20.91</v>
      </c>
      <c r="I144" s="200"/>
      <c r="J144" s="200"/>
      <c r="K144" s="201">
        <f>ROUND(P144*H144,2)</f>
        <v>0</v>
      </c>
      <c r="L144" s="202"/>
      <c r="M144" s="36"/>
      <c r="N144" s="203" t="s">
        <v>1</v>
      </c>
      <c r="O144" s="204" t="s">
        <v>37</v>
      </c>
      <c r="P144" s="205">
        <f>I144+J144</f>
        <v>0</v>
      </c>
      <c r="Q144" s="205">
        <f>ROUND(I144*H144,2)</f>
        <v>0</v>
      </c>
      <c r="R144" s="205">
        <f>ROUND(J144*H144,2)</f>
        <v>0</v>
      </c>
      <c r="S144" s="72"/>
      <c r="T144" s="206">
        <f>S144*H144</f>
        <v>0</v>
      </c>
      <c r="U144" s="206">
        <v>0</v>
      </c>
      <c r="V144" s="206">
        <f>U144*H144</f>
        <v>0</v>
      </c>
      <c r="W144" s="206">
        <v>0</v>
      </c>
      <c r="X144" s="207">
        <f>W144*H144</f>
        <v>0</v>
      </c>
      <c r="Y144" s="31"/>
      <c r="Z144" s="31"/>
      <c r="AA144" s="31"/>
      <c r="AB144" s="31"/>
      <c r="AC144" s="31"/>
      <c r="AD144" s="31"/>
      <c r="AE144" s="31"/>
      <c r="AR144" s="208" t="s">
        <v>168</v>
      </c>
      <c r="AT144" s="208" t="s">
        <v>164</v>
      </c>
      <c r="AU144" s="208" t="s">
        <v>169</v>
      </c>
      <c r="AY144" s="14" t="s">
        <v>162</v>
      </c>
      <c r="BE144" s="209">
        <f>IF(O144="základná",K144,0)</f>
        <v>0</v>
      </c>
      <c r="BF144" s="209">
        <f>IF(O144="znížená",K144,0)</f>
        <v>0</v>
      </c>
      <c r="BG144" s="209">
        <f>IF(O144="zákl. prenesená",K144,0)</f>
        <v>0</v>
      </c>
      <c r="BH144" s="209">
        <f>IF(O144="zníž. prenesená",K144,0)</f>
        <v>0</v>
      </c>
      <c r="BI144" s="209">
        <f>IF(O144="nulová",K144,0)</f>
        <v>0</v>
      </c>
      <c r="BJ144" s="14" t="s">
        <v>169</v>
      </c>
      <c r="BK144" s="209">
        <f>ROUND(P144*H144,2)</f>
        <v>0</v>
      </c>
      <c r="BL144" s="14" t="s">
        <v>168</v>
      </c>
      <c r="BM144" s="208" t="s">
        <v>193</v>
      </c>
    </row>
    <row r="145" spans="1:65" s="2" customFormat="1">
      <c r="A145" s="31"/>
      <c r="B145" s="32"/>
      <c r="C145" s="33"/>
      <c r="D145" s="210" t="s">
        <v>170</v>
      </c>
      <c r="E145" s="33"/>
      <c r="F145" s="211" t="s">
        <v>183</v>
      </c>
      <c r="G145" s="33"/>
      <c r="H145" s="33"/>
      <c r="I145" s="212"/>
      <c r="J145" s="212"/>
      <c r="K145" s="33"/>
      <c r="L145" s="33"/>
      <c r="M145" s="36"/>
      <c r="N145" s="213"/>
      <c r="O145" s="214"/>
      <c r="P145" s="72"/>
      <c r="Q145" s="72"/>
      <c r="R145" s="72"/>
      <c r="S145" s="72"/>
      <c r="T145" s="72"/>
      <c r="U145" s="72"/>
      <c r="V145" s="72"/>
      <c r="W145" s="72"/>
      <c r="X145" s="73"/>
      <c r="Y145" s="31"/>
      <c r="Z145" s="31"/>
      <c r="AA145" s="31"/>
      <c r="AB145" s="31"/>
      <c r="AC145" s="31"/>
      <c r="AD145" s="31"/>
      <c r="AE145" s="31"/>
      <c r="AT145" s="14" t="s">
        <v>170</v>
      </c>
      <c r="AU145" s="14" t="s">
        <v>169</v>
      </c>
    </row>
    <row r="146" spans="1:65" s="2" customFormat="1" ht="24.2" customHeight="1">
      <c r="A146" s="31"/>
      <c r="B146" s="32"/>
      <c r="C146" s="195" t="s">
        <v>194</v>
      </c>
      <c r="D146" s="195" t="s">
        <v>164</v>
      </c>
      <c r="E146" s="196" t="s">
        <v>1352</v>
      </c>
      <c r="F146" s="197" t="s">
        <v>1353</v>
      </c>
      <c r="G146" s="198" t="s">
        <v>173</v>
      </c>
      <c r="H146" s="199">
        <v>7.74</v>
      </c>
      <c r="I146" s="200"/>
      <c r="J146" s="200"/>
      <c r="K146" s="201">
        <f>ROUND(P146*H146,2)</f>
        <v>0</v>
      </c>
      <c r="L146" s="202"/>
      <c r="M146" s="36"/>
      <c r="N146" s="203" t="s">
        <v>1</v>
      </c>
      <c r="O146" s="204" t="s">
        <v>37</v>
      </c>
      <c r="P146" s="205">
        <f>I146+J146</f>
        <v>0</v>
      </c>
      <c r="Q146" s="205">
        <f>ROUND(I146*H146,2)</f>
        <v>0</v>
      </c>
      <c r="R146" s="205">
        <f>ROUND(J146*H146,2)</f>
        <v>0</v>
      </c>
      <c r="S146" s="72"/>
      <c r="T146" s="206">
        <f>S146*H146</f>
        <v>0</v>
      </c>
      <c r="U146" s="206">
        <v>0</v>
      </c>
      <c r="V146" s="206">
        <f>U146*H146</f>
        <v>0</v>
      </c>
      <c r="W146" s="206">
        <v>0</v>
      </c>
      <c r="X146" s="207">
        <f>W146*H146</f>
        <v>0</v>
      </c>
      <c r="Y146" s="31"/>
      <c r="Z146" s="31"/>
      <c r="AA146" s="31"/>
      <c r="AB146" s="31"/>
      <c r="AC146" s="31"/>
      <c r="AD146" s="31"/>
      <c r="AE146" s="31"/>
      <c r="AR146" s="208" t="s">
        <v>168</v>
      </c>
      <c r="AT146" s="208" t="s">
        <v>164</v>
      </c>
      <c r="AU146" s="208" t="s">
        <v>169</v>
      </c>
      <c r="AY146" s="14" t="s">
        <v>162</v>
      </c>
      <c r="BE146" s="209">
        <f>IF(O146="základná",K146,0)</f>
        <v>0</v>
      </c>
      <c r="BF146" s="209">
        <f>IF(O146="znížená",K146,0)</f>
        <v>0</v>
      </c>
      <c r="BG146" s="209">
        <f>IF(O146="zákl. prenesená",K146,0)</f>
        <v>0</v>
      </c>
      <c r="BH146" s="209">
        <f>IF(O146="zníž. prenesená",K146,0)</f>
        <v>0</v>
      </c>
      <c r="BI146" s="209">
        <f>IF(O146="nulová",K146,0)</f>
        <v>0</v>
      </c>
      <c r="BJ146" s="14" t="s">
        <v>169</v>
      </c>
      <c r="BK146" s="209">
        <f>ROUND(P146*H146,2)</f>
        <v>0</v>
      </c>
      <c r="BL146" s="14" t="s">
        <v>168</v>
      </c>
      <c r="BM146" s="208" t="s">
        <v>199</v>
      </c>
    </row>
    <row r="147" spans="1:65" s="2" customFormat="1">
      <c r="A147" s="31"/>
      <c r="B147" s="32"/>
      <c r="C147" s="33"/>
      <c r="D147" s="210" t="s">
        <v>170</v>
      </c>
      <c r="E147" s="33"/>
      <c r="F147" s="211" t="s">
        <v>1353</v>
      </c>
      <c r="G147" s="33"/>
      <c r="H147" s="33"/>
      <c r="I147" s="212"/>
      <c r="J147" s="212"/>
      <c r="K147" s="33"/>
      <c r="L147" s="33"/>
      <c r="M147" s="36"/>
      <c r="N147" s="213"/>
      <c r="O147" s="214"/>
      <c r="P147" s="72"/>
      <c r="Q147" s="72"/>
      <c r="R147" s="72"/>
      <c r="S147" s="72"/>
      <c r="T147" s="72"/>
      <c r="U147" s="72"/>
      <c r="V147" s="72"/>
      <c r="W147" s="72"/>
      <c r="X147" s="73"/>
      <c r="Y147" s="31"/>
      <c r="Z147" s="31"/>
      <c r="AA147" s="31"/>
      <c r="AB147" s="31"/>
      <c r="AC147" s="31"/>
      <c r="AD147" s="31"/>
      <c r="AE147" s="31"/>
      <c r="AT147" s="14" t="s">
        <v>170</v>
      </c>
      <c r="AU147" s="14" t="s">
        <v>169</v>
      </c>
    </row>
    <row r="148" spans="1:65" s="2" customFormat="1" ht="16.5" customHeight="1">
      <c r="A148" s="31"/>
      <c r="B148" s="32"/>
      <c r="C148" s="195" t="s">
        <v>91</v>
      </c>
      <c r="D148" s="195" t="s">
        <v>164</v>
      </c>
      <c r="E148" s="196" t="s">
        <v>1354</v>
      </c>
      <c r="F148" s="197" t="s">
        <v>1355</v>
      </c>
      <c r="G148" s="198" t="s">
        <v>173</v>
      </c>
      <c r="H148" s="199">
        <v>7.74</v>
      </c>
      <c r="I148" s="200"/>
      <c r="J148" s="200"/>
      <c r="K148" s="201">
        <f>ROUND(P148*H148,2)</f>
        <v>0</v>
      </c>
      <c r="L148" s="202"/>
      <c r="M148" s="36"/>
      <c r="N148" s="203" t="s">
        <v>1</v>
      </c>
      <c r="O148" s="204" t="s">
        <v>37</v>
      </c>
      <c r="P148" s="205">
        <f>I148+J148</f>
        <v>0</v>
      </c>
      <c r="Q148" s="205">
        <f>ROUND(I148*H148,2)</f>
        <v>0</v>
      </c>
      <c r="R148" s="205">
        <f>ROUND(J148*H148,2)</f>
        <v>0</v>
      </c>
      <c r="S148" s="72"/>
      <c r="T148" s="206">
        <f>S148*H148</f>
        <v>0</v>
      </c>
      <c r="U148" s="206">
        <v>0</v>
      </c>
      <c r="V148" s="206">
        <f>U148*H148</f>
        <v>0</v>
      </c>
      <c r="W148" s="206">
        <v>0</v>
      </c>
      <c r="X148" s="207">
        <f>W148*H148</f>
        <v>0</v>
      </c>
      <c r="Y148" s="31"/>
      <c r="Z148" s="31"/>
      <c r="AA148" s="31"/>
      <c r="AB148" s="31"/>
      <c r="AC148" s="31"/>
      <c r="AD148" s="31"/>
      <c r="AE148" s="31"/>
      <c r="AR148" s="208" t="s">
        <v>168</v>
      </c>
      <c r="AT148" s="208" t="s">
        <v>164</v>
      </c>
      <c r="AU148" s="208" t="s">
        <v>169</v>
      </c>
      <c r="AY148" s="14" t="s">
        <v>162</v>
      </c>
      <c r="BE148" s="209">
        <f>IF(O148="základná",K148,0)</f>
        <v>0</v>
      </c>
      <c r="BF148" s="209">
        <f>IF(O148="znížená",K148,0)</f>
        <v>0</v>
      </c>
      <c r="BG148" s="209">
        <f>IF(O148="zákl. prenesená",K148,0)</f>
        <v>0</v>
      </c>
      <c r="BH148" s="209">
        <f>IF(O148="zníž. prenesená",K148,0)</f>
        <v>0</v>
      </c>
      <c r="BI148" s="209">
        <f>IF(O148="nulová",K148,0)</f>
        <v>0</v>
      </c>
      <c r="BJ148" s="14" t="s">
        <v>169</v>
      </c>
      <c r="BK148" s="209">
        <f>ROUND(P148*H148,2)</f>
        <v>0</v>
      </c>
      <c r="BL148" s="14" t="s">
        <v>168</v>
      </c>
      <c r="BM148" s="208" t="s">
        <v>8</v>
      </c>
    </row>
    <row r="149" spans="1:65" s="2" customFormat="1">
      <c r="A149" s="31"/>
      <c r="B149" s="32"/>
      <c r="C149" s="33"/>
      <c r="D149" s="210" t="s">
        <v>170</v>
      </c>
      <c r="E149" s="33"/>
      <c r="F149" s="211" t="s">
        <v>1355</v>
      </c>
      <c r="G149" s="33"/>
      <c r="H149" s="33"/>
      <c r="I149" s="212"/>
      <c r="J149" s="212"/>
      <c r="K149" s="33"/>
      <c r="L149" s="33"/>
      <c r="M149" s="36"/>
      <c r="N149" s="213"/>
      <c r="O149" s="214"/>
      <c r="P149" s="72"/>
      <c r="Q149" s="72"/>
      <c r="R149" s="72"/>
      <c r="S149" s="72"/>
      <c r="T149" s="72"/>
      <c r="U149" s="72"/>
      <c r="V149" s="72"/>
      <c r="W149" s="72"/>
      <c r="X149" s="73"/>
      <c r="Y149" s="31"/>
      <c r="Z149" s="31"/>
      <c r="AA149" s="31"/>
      <c r="AB149" s="31"/>
      <c r="AC149" s="31"/>
      <c r="AD149" s="31"/>
      <c r="AE149" s="31"/>
      <c r="AT149" s="14" t="s">
        <v>170</v>
      </c>
      <c r="AU149" s="14" t="s">
        <v>169</v>
      </c>
    </row>
    <row r="150" spans="1:65" s="2" customFormat="1" ht="16.5" customHeight="1">
      <c r="A150" s="31"/>
      <c r="B150" s="32"/>
      <c r="C150" s="195" t="s">
        <v>203</v>
      </c>
      <c r="D150" s="195" t="s">
        <v>164</v>
      </c>
      <c r="E150" s="196" t="s">
        <v>1356</v>
      </c>
      <c r="F150" s="197" t="s">
        <v>1357</v>
      </c>
      <c r="G150" s="198" t="s">
        <v>173</v>
      </c>
      <c r="H150" s="199">
        <v>7.74</v>
      </c>
      <c r="I150" s="200"/>
      <c r="J150" s="200"/>
      <c r="K150" s="201">
        <f>ROUND(P150*H150,2)</f>
        <v>0</v>
      </c>
      <c r="L150" s="202"/>
      <c r="M150" s="36"/>
      <c r="N150" s="203" t="s">
        <v>1</v>
      </c>
      <c r="O150" s="204" t="s">
        <v>37</v>
      </c>
      <c r="P150" s="205">
        <f>I150+J150</f>
        <v>0</v>
      </c>
      <c r="Q150" s="205">
        <f>ROUND(I150*H150,2)</f>
        <v>0</v>
      </c>
      <c r="R150" s="205">
        <f>ROUND(J150*H150,2)</f>
        <v>0</v>
      </c>
      <c r="S150" s="72"/>
      <c r="T150" s="206">
        <f>S150*H150</f>
        <v>0</v>
      </c>
      <c r="U150" s="206">
        <v>0</v>
      </c>
      <c r="V150" s="206">
        <f>U150*H150</f>
        <v>0</v>
      </c>
      <c r="W150" s="206">
        <v>0</v>
      </c>
      <c r="X150" s="207">
        <f>W150*H150</f>
        <v>0</v>
      </c>
      <c r="Y150" s="31"/>
      <c r="Z150" s="31"/>
      <c r="AA150" s="31"/>
      <c r="AB150" s="31"/>
      <c r="AC150" s="31"/>
      <c r="AD150" s="31"/>
      <c r="AE150" s="31"/>
      <c r="AR150" s="208" t="s">
        <v>168</v>
      </c>
      <c r="AT150" s="208" t="s">
        <v>164</v>
      </c>
      <c r="AU150" s="208" t="s">
        <v>169</v>
      </c>
      <c r="AY150" s="14" t="s">
        <v>162</v>
      </c>
      <c r="BE150" s="209">
        <f>IF(O150="základná",K150,0)</f>
        <v>0</v>
      </c>
      <c r="BF150" s="209">
        <f>IF(O150="znížená",K150,0)</f>
        <v>0</v>
      </c>
      <c r="BG150" s="209">
        <f>IF(O150="zákl. prenesená",K150,0)</f>
        <v>0</v>
      </c>
      <c r="BH150" s="209">
        <f>IF(O150="zníž. prenesená",K150,0)</f>
        <v>0</v>
      </c>
      <c r="BI150" s="209">
        <f>IF(O150="nulová",K150,0)</f>
        <v>0</v>
      </c>
      <c r="BJ150" s="14" t="s">
        <v>169</v>
      </c>
      <c r="BK150" s="209">
        <f>ROUND(P150*H150,2)</f>
        <v>0</v>
      </c>
      <c r="BL150" s="14" t="s">
        <v>168</v>
      </c>
      <c r="BM150" s="208" t="s">
        <v>206</v>
      </c>
    </row>
    <row r="151" spans="1:65" s="2" customFormat="1">
      <c r="A151" s="31"/>
      <c r="B151" s="32"/>
      <c r="C151" s="33"/>
      <c r="D151" s="210" t="s">
        <v>170</v>
      </c>
      <c r="E151" s="33"/>
      <c r="F151" s="211" t="s">
        <v>1357</v>
      </c>
      <c r="G151" s="33"/>
      <c r="H151" s="33"/>
      <c r="I151" s="212"/>
      <c r="J151" s="212"/>
      <c r="K151" s="33"/>
      <c r="L151" s="33"/>
      <c r="M151" s="36"/>
      <c r="N151" s="213"/>
      <c r="O151" s="214"/>
      <c r="P151" s="72"/>
      <c r="Q151" s="72"/>
      <c r="R151" s="72"/>
      <c r="S151" s="72"/>
      <c r="T151" s="72"/>
      <c r="U151" s="72"/>
      <c r="V151" s="72"/>
      <c r="W151" s="72"/>
      <c r="X151" s="73"/>
      <c r="Y151" s="31"/>
      <c r="Z151" s="31"/>
      <c r="AA151" s="31"/>
      <c r="AB151" s="31"/>
      <c r="AC151" s="31"/>
      <c r="AD151" s="31"/>
      <c r="AE151" s="31"/>
      <c r="AT151" s="14" t="s">
        <v>170</v>
      </c>
      <c r="AU151" s="14" t="s">
        <v>169</v>
      </c>
    </row>
    <row r="152" spans="1:65" s="2" customFormat="1" ht="16.5" customHeight="1">
      <c r="A152" s="31"/>
      <c r="B152" s="32"/>
      <c r="C152" s="195" t="s">
        <v>186</v>
      </c>
      <c r="D152" s="195" t="s">
        <v>164</v>
      </c>
      <c r="E152" s="196" t="s">
        <v>1358</v>
      </c>
      <c r="F152" s="197" t="s">
        <v>1359</v>
      </c>
      <c r="G152" s="198" t="s">
        <v>173</v>
      </c>
      <c r="H152" s="199">
        <v>7.74</v>
      </c>
      <c r="I152" s="200"/>
      <c r="J152" s="200"/>
      <c r="K152" s="201">
        <f>ROUND(P152*H152,2)</f>
        <v>0</v>
      </c>
      <c r="L152" s="202"/>
      <c r="M152" s="36"/>
      <c r="N152" s="203" t="s">
        <v>1</v>
      </c>
      <c r="O152" s="204" t="s">
        <v>37</v>
      </c>
      <c r="P152" s="205">
        <f>I152+J152</f>
        <v>0</v>
      </c>
      <c r="Q152" s="205">
        <f>ROUND(I152*H152,2)</f>
        <v>0</v>
      </c>
      <c r="R152" s="205">
        <f>ROUND(J152*H152,2)</f>
        <v>0</v>
      </c>
      <c r="S152" s="72"/>
      <c r="T152" s="206">
        <f>S152*H152</f>
        <v>0</v>
      </c>
      <c r="U152" s="206">
        <v>0</v>
      </c>
      <c r="V152" s="206">
        <f>U152*H152</f>
        <v>0</v>
      </c>
      <c r="W152" s="206">
        <v>0</v>
      </c>
      <c r="X152" s="207">
        <f>W152*H152</f>
        <v>0</v>
      </c>
      <c r="Y152" s="31"/>
      <c r="Z152" s="31"/>
      <c r="AA152" s="31"/>
      <c r="AB152" s="31"/>
      <c r="AC152" s="31"/>
      <c r="AD152" s="31"/>
      <c r="AE152" s="31"/>
      <c r="AR152" s="208" t="s">
        <v>168</v>
      </c>
      <c r="AT152" s="208" t="s">
        <v>164</v>
      </c>
      <c r="AU152" s="208" t="s">
        <v>169</v>
      </c>
      <c r="AY152" s="14" t="s">
        <v>162</v>
      </c>
      <c r="BE152" s="209">
        <f>IF(O152="základná",K152,0)</f>
        <v>0</v>
      </c>
      <c r="BF152" s="209">
        <f>IF(O152="znížená",K152,0)</f>
        <v>0</v>
      </c>
      <c r="BG152" s="209">
        <f>IF(O152="zákl. prenesená",K152,0)</f>
        <v>0</v>
      </c>
      <c r="BH152" s="209">
        <f>IF(O152="zníž. prenesená",K152,0)</f>
        <v>0</v>
      </c>
      <c r="BI152" s="209">
        <f>IF(O152="nulová",K152,0)</f>
        <v>0</v>
      </c>
      <c r="BJ152" s="14" t="s">
        <v>169</v>
      </c>
      <c r="BK152" s="209">
        <f>ROUND(P152*H152,2)</f>
        <v>0</v>
      </c>
      <c r="BL152" s="14" t="s">
        <v>168</v>
      </c>
      <c r="BM152" s="208" t="s">
        <v>209</v>
      </c>
    </row>
    <row r="153" spans="1:65" s="2" customFormat="1">
      <c r="A153" s="31"/>
      <c r="B153" s="32"/>
      <c r="C153" s="33"/>
      <c r="D153" s="210" t="s">
        <v>170</v>
      </c>
      <c r="E153" s="33"/>
      <c r="F153" s="211" t="s">
        <v>1359</v>
      </c>
      <c r="G153" s="33"/>
      <c r="H153" s="33"/>
      <c r="I153" s="212"/>
      <c r="J153" s="212"/>
      <c r="K153" s="33"/>
      <c r="L153" s="33"/>
      <c r="M153" s="36"/>
      <c r="N153" s="213"/>
      <c r="O153" s="214"/>
      <c r="P153" s="72"/>
      <c r="Q153" s="72"/>
      <c r="R153" s="72"/>
      <c r="S153" s="72"/>
      <c r="T153" s="72"/>
      <c r="U153" s="72"/>
      <c r="V153" s="72"/>
      <c r="W153" s="72"/>
      <c r="X153" s="73"/>
      <c r="Y153" s="31"/>
      <c r="Z153" s="31"/>
      <c r="AA153" s="31"/>
      <c r="AB153" s="31"/>
      <c r="AC153" s="31"/>
      <c r="AD153" s="31"/>
      <c r="AE153" s="31"/>
      <c r="AT153" s="14" t="s">
        <v>170</v>
      </c>
      <c r="AU153" s="14" t="s">
        <v>169</v>
      </c>
    </row>
    <row r="154" spans="1:65" s="2" customFormat="1" ht="21.75" customHeight="1">
      <c r="A154" s="31"/>
      <c r="B154" s="32"/>
      <c r="C154" s="195" t="s">
        <v>210</v>
      </c>
      <c r="D154" s="195" t="s">
        <v>164</v>
      </c>
      <c r="E154" s="196" t="s">
        <v>200</v>
      </c>
      <c r="F154" s="197" t="s">
        <v>201</v>
      </c>
      <c r="G154" s="198" t="s">
        <v>173</v>
      </c>
      <c r="H154" s="199">
        <v>13.17</v>
      </c>
      <c r="I154" s="200"/>
      <c r="J154" s="200"/>
      <c r="K154" s="201">
        <f>ROUND(P154*H154,2)</f>
        <v>0</v>
      </c>
      <c r="L154" s="202"/>
      <c r="M154" s="36"/>
      <c r="N154" s="203" t="s">
        <v>1</v>
      </c>
      <c r="O154" s="204" t="s">
        <v>37</v>
      </c>
      <c r="P154" s="205">
        <f>I154+J154</f>
        <v>0</v>
      </c>
      <c r="Q154" s="205">
        <f>ROUND(I154*H154,2)</f>
        <v>0</v>
      </c>
      <c r="R154" s="205">
        <f>ROUND(J154*H154,2)</f>
        <v>0</v>
      </c>
      <c r="S154" s="72"/>
      <c r="T154" s="206">
        <f>S154*H154</f>
        <v>0</v>
      </c>
      <c r="U154" s="206">
        <v>0</v>
      </c>
      <c r="V154" s="206">
        <f>U154*H154</f>
        <v>0</v>
      </c>
      <c r="W154" s="206">
        <v>0</v>
      </c>
      <c r="X154" s="207">
        <f>W154*H154</f>
        <v>0</v>
      </c>
      <c r="Y154" s="31"/>
      <c r="Z154" s="31"/>
      <c r="AA154" s="31"/>
      <c r="AB154" s="31"/>
      <c r="AC154" s="31"/>
      <c r="AD154" s="31"/>
      <c r="AE154" s="31"/>
      <c r="AR154" s="208" t="s">
        <v>168</v>
      </c>
      <c r="AT154" s="208" t="s">
        <v>164</v>
      </c>
      <c r="AU154" s="208" t="s">
        <v>169</v>
      </c>
      <c r="AY154" s="14" t="s">
        <v>162</v>
      </c>
      <c r="BE154" s="209">
        <f>IF(O154="základná",K154,0)</f>
        <v>0</v>
      </c>
      <c r="BF154" s="209">
        <f>IF(O154="znížená",K154,0)</f>
        <v>0</v>
      </c>
      <c r="BG154" s="209">
        <f>IF(O154="zákl. prenesená",K154,0)</f>
        <v>0</v>
      </c>
      <c r="BH154" s="209">
        <f>IF(O154="zníž. prenesená",K154,0)</f>
        <v>0</v>
      </c>
      <c r="BI154" s="209">
        <f>IF(O154="nulová",K154,0)</f>
        <v>0</v>
      </c>
      <c r="BJ154" s="14" t="s">
        <v>169</v>
      </c>
      <c r="BK154" s="209">
        <f>ROUND(P154*H154,2)</f>
        <v>0</v>
      </c>
      <c r="BL154" s="14" t="s">
        <v>168</v>
      </c>
      <c r="BM154" s="208" t="s">
        <v>213</v>
      </c>
    </row>
    <row r="155" spans="1:65" s="2" customFormat="1">
      <c r="A155" s="31"/>
      <c r="B155" s="32"/>
      <c r="C155" s="33"/>
      <c r="D155" s="210" t="s">
        <v>170</v>
      </c>
      <c r="E155" s="33"/>
      <c r="F155" s="211" t="s">
        <v>201</v>
      </c>
      <c r="G155" s="33"/>
      <c r="H155" s="33"/>
      <c r="I155" s="212"/>
      <c r="J155" s="212"/>
      <c r="K155" s="33"/>
      <c r="L155" s="33"/>
      <c r="M155" s="36"/>
      <c r="N155" s="213"/>
      <c r="O155" s="214"/>
      <c r="P155" s="72"/>
      <c r="Q155" s="72"/>
      <c r="R155" s="72"/>
      <c r="S155" s="72"/>
      <c r="T155" s="72"/>
      <c r="U155" s="72"/>
      <c r="V155" s="72"/>
      <c r="W155" s="72"/>
      <c r="X155" s="73"/>
      <c r="Y155" s="31"/>
      <c r="Z155" s="31"/>
      <c r="AA155" s="31"/>
      <c r="AB155" s="31"/>
      <c r="AC155" s="31"/>
      <c r="AD155" s="31"/>
      <c r="AE155" s="31"/>
      <c r="AT155" s="14" t="s">
        <v>170</v>
      </c>
      <c r="AU155" s="14" t="s">
        <v>169</v>
      </c>
    </row>
    <row r="156" spans="1:65" s="2" customFormat="1" ht="16.5" customHeight="1">
      <c r="A156" s="31"/>
      <c r="B156" s="32"/>
      <c r="C156" s="195" t="s">
        <v>190</v>
      </c>
      <c r="D156" s="195" t="s">
        <v>164</v>
      </c>
      <c r="E156" s="196" t="s">
        <v>1360</v>
      </c>
      <c r="F156" s="197" t="s">
        <v>1361</v>
      </c>
      <c r="G156" s="198" t="s">
        <v>173</v>
      </c>
      <c r="H156" s="199">
        <v>3.15</v>
      </c>
      <c r="I156" s="200"/>
      <c r="J156" s="200"/>
      <c r="K156" s="201">
        <f>ROUND(P156*H156,2)</f>
        <v>0</v>
      </c>
      <c r="L156" s="202"/>
      <c r="M156" s="36"/>
      <c r="N156" s="203" t="s">
        <v>1</v>
      </c>
      <c r="O156" s="204" t="s">
        <v>37</v>
      </c>
      <c r="P156" s="205">
        <f>I156+J156</f>
        <v>0</v>
      </c>
      <c r="Q156" s="205">
        <f>ROUND(I156*H156,2)</f>
        <v>0</v>
      </c>
      <c r="R156" s="205">
        <f>ROUND(J156*H156,2)</f>
        <v>0</v>
      </c>
      <c r="S156" s="72"/>
      <c r="T156" s="206">
        <f>S156*H156</f>
        <v>0</v>
      </c>
      <c r="U156" s="206">
        <v>0</v>
      </c>
      <c r="V156" s="206">
        <f>U156*H156</f>
        <v>0</v>
      </c>
      <c r="W156" s="206">
        <v>0</v>
      </c>
      <c r="X156" s="207">
        <f>W156*H156</f>
        <v>0</v>
      </c>
      <c r="Y156" s="31"/>
      <c r="Z156" s="31"/>
      <c r="AA156" s="31"/>
      <c r="AB156" s="31"/>
      <c r="AC156" s="31"/>
      <c r="AD156" s="31"/>
      <c r="AE156" s="31"/>
      <c r="AR156" s="208" t="s">
        <v>168</v>
      </c>
      <c r="AT156" s="208" t="s">
        <v>164</v>
      </c>
      <c r="AU156" s="208" t="s">
        <v>169</v>
      </c>
      <c r="AY156" s="14" t="s">
        <v>162</v>
      </c>
      <c r="BE156" s="209">
        <f>IF(O156="základná",K156,0)</f>
        <v>0</v>
      </c>
      <c r="BF156" s="209">
        <f>IF(O156="znížená",K156,0)</f>
        <v>0</v>
      </c>
      <c r="BG156" s="209">
        <f>IF(O156="zákl. prenesená",K156,0)</f>
        <v>0</v>
      </c>
      <c r="BH156" s="209">
        <f>IF(O156="zníž. prenesená",K156,0)</f>
        <v>0</v>
      </c>
      <c r="BI156" s="209">
        <f>IF(O156="nulová",K156,0)</f>
        <v>0</v>
      </c>
      <c r="BJ156" s="14" t="s">
        <v>169</v>
      </c>
      <c r="BK156" s="209">
        <f>ROUND(P156*H156,2)</f>
        <v>0</v>
      </c>
      <c r="BL156" s="14" t="s">
        <v>168</v>
      </c>
      <c r="BM156" s="208" t="s">
        <v>233</v>
      </c>
    </row>
    <row r="157" spans="1:65" s="2" customFormat="1">
      <c r="A157" s="31"/>
      <c r="B157" s="32"/>
      <c r="C157" s="33"/>
      <c r="D157" s="210" t="s">
        <v>170</v>
      </c>
      <c r="E157" s="33"/>
      <c r="F157" s="211" t="s">
        <v>1361</v>
      </c>
      <c r="G157" s="33"/>
      <c r="H157" s="33"/>
      <c r="I157" s="212"/>
      <c r="J157" s="212"/>
      <c r="K157" s="33"/>
      <c r="L157" s="33"/>
      <c r="M157" s="36"/>
      <c r="N157" s="213"/>
      <c r="O157" s="214"/>
      <c r="P157" s="72"/>
      <c r="Q157" s="72"/>
      <c r="R157" s="72"/>
      <c r="S157" s="72"/>
      <c r="T157" s="72"/>
      <c r="U157" s="72"/>
      <c r="V157" s="72"/>
      <c r="W157" s="72"/>
      <c r="X157" s="73"/>
      <c r="Y157" s="31"/>
      <c r="Z157" s="31"/>
      <c r="AA157" s="31"/>
      <c r="AB157" s="31"/>
      <c r="AC157" s="31"/>
      <c r="AD157" s="31"/>
      <c r="AE157" s="31"/>
      <c r="AT157" s="14" t="s">
        <v>170</v>
      </c>
      <c r="AU157" s="14" t="s">
        <v>169</v>
      </c>
    </row>
    <row r="158" spans="1:65" s="2" customFormat="1" ht="16.5" customHeight="1">
      <c r="A158" s="31"/>
      <c r="B158" s="32"/>
      <c r="C158" s="215" t="s">
        <v>234</v>
      </c>
      <c r="D158" s="215" t="s">
        <v>195</v>
      </c>
      <c r="E158" s="216" t="s">
        <v>1362</v>
      </c>
      <c r="F158" s="217" t="s">
        <v>1399</v>
      </c>
      <c r="G158" s="218" t="s">
        <v>173</v>
      </c>
      <c r="H158" s="219">
        <v>3.15</v>
      </c>
      <c r="I158" s="220"/>
      <c r="J158" s="221"/>
      <c r="K158" s="222">
        <f>ROUND(P158*H158,2)</f>
        <v>0</v>
      </c>
      <c r="L158" s="221"/>
      <c r="M158" s="223"/>
      <c r="N158" s="224" t="s">
        <v>1</v>
      </c>
      <c r="O158" s="204" t="s">
        <v>37</v>
      </c>
      <c r="P158" s="205">
        <f>I158+J158</f>
        <v>0</v>
      </c>
      <c r="Q158" s="205">
        <f>ROUND(I158*H158,2)</f>
        <v>0</v>
      </c>
      <c r="R158" s="205">
        <f>ROUND(J158*H158,2)</f>
        <v>0</v>
      </c>
      <c r="S158" s="72"/>
      <c r="T158" s="206">
        <f>S158*H158</f>
        <v>0</v>
      </c>
      <c r="U158" s="206">
        <v>1.67</v>
      </c>
      <c r="V158" s="206">
        <f>U158*H158</f>
        <v>5.2604999999999995</v>
      </c>
      <c r="W158" s="206">
        <v>0</v>
      </c>
      <c r="X158" s="207">
        <f>W158*H158</f>
        <v>0</v>
      </c>
      <c r="Y158" s="31"/>
      <c r="Z158" s="31"/>
      <c r="AA158" s="31"/>
      <c r="AB158" s="31"/>
      <c r="AC158" s="31"/>
      <c r="AD158" s="31"/>
      <c r="AE158" s="31"/>
      <c r="AR158" s="208" t="s">
        <v>180</v>
      </c>
      <c r="AT158" s="208" t="s">
        <v>195</v>
      </c>
      <c r="AU158" s="208" t="s">
        <v>169</v>
      </c>
      <c r="AY158" s="14" t="s">
        <v>162</v>
      </c>
      <c r="BE158" s="209">
        <f>IF(O158="základná",K158,0)</f>
        <v>0</v>
      </c>
      <c r="BF158" s="209">
        <f>IF(O158="znížená",K158,0)</f>
        <v>0</v>
      </c>
      <c r="BG158" s="209">
        <f>IF(O158="zákl. prenesená",K158,0)</f>
        <v>0</v>
      </c>
      <c r="BH158" s="209">
        <f>IF(O158="zníž. prenesená",K158,0)</f>
        <v>0</v>
      </c>
      <c r="BI158" s="209">
        <f>IF(O158="nulová",K158,0)</f>
        <v>0</v>
      </c>
      <c r="BJ158" s="14" t="s">
        <v>169</v>
      </c>
      <c r="BK158" s="209">
        <f>ROUND(P158*H158,2)</f>
        <v>0</v>
      </c>
      <c r="BL158" s="14" t="s">
        <v>168</v>
      </c>
      <c r="BM158" s="208" t="s">
        <v>237</v>
      </c>
    </row>
    <row r="159" spans="1:65" s="2" customFormat="1">
      <c r="A159" s="31"/>
      <c r="B159" s="32"/>
      <c r="C159" s="33"/>
      <c r="D159" s="210" t="s">
        <v>170</v>
      </c>
      <c r="E159" s="33"/>
      <c r="F159" s="211" t="s">
        <v>1399</v>
      </c>
      <c r="G159" s="33"/>
      <c r="H159" s="33"/>
      <c r="I159" s="212"/>
      <c r="J159" s="212"/>
      <c r="K159" s="33"/>
      <c r="L159" s="33"/>
      <c r="M159" s="36"/>
      <c r="N159" s="213"/>
      <c r="O159" s="214"/>
      <c r="P159" s="72"/>
      <c r="Q159" s="72"/>
      <c r="R159" s="72"/>
      <c r="S159" s="72"/>
      <c r="T159" s="72"/>
      <c r="U159" s="72"/>
      <c r="V159" s="72"/>
      <c r="W159" s="72"/>
      <c r="X159" s="73"/>
      <c r="Y159" s="31"/>
      <c r="Z159" s="31"/>
      <c r="AA159" s="31"/>
      <c r="AB159" s="31"/>
      <c r="AC159" s="31"/>
      <c r="AD159" s="31"/>
      <c r="AE159" s="31"/>
      <c r="AT159" s="14" t="s">
        <v>170</v>
      </c>
      <c r="AU159" s="14" t="s">
        <v>169</v>
      </c>
    </row>
    <row r="160" spans="1:65" s="2" customFormat="1" ht="16.5" customHeight="1">
      <c r="A160" s="31"/>
      <c r="B160" s="32"/>
      <c r="C160" s="195" t="s">
        <v>193</v>
      </c>
      <c r="D160" s="195" t="s">
        <v>164</v>
      </c>
      <c r="E160" s="196" t="s">
        <v>1364</v>
      </c>
      <c r="F160" s="197" t="s">
        <v>1365</v>
      </c>
      <c r="G160" s="198" t="s">
        <v>173</v>
      </c>
      <c r="H160" s="199">
        <v>3.15</v>
      </c>
      <c r="I160" s="200"/>
      <c r="J160" s="200"/>
      <c r="K160" s="201">
        <f>ROUND(P160*H160,2)</f>
        <v>0</v>
      </c>
      <c r="L160" s="202"/>
      <c r="M160" s="36"/>
      <c r="N160" s="203" t="s">
        <v>1</v>
      </c>
      <c r="O160" s="204" t="s">
        <v>37</v>
      </c>
      <c r="P160" s="205">
        <f>I160+J160</f>
        <v>0</v>
      </c>
      <c r="Q160" s="205">
        <f>ROUND(I160*H160,2)</f>
        <v>0</v>
      </c>
      <c r="R160" s="205">
        <f>ROUND(J160*H160,2)</f>
        <v>0</v>
      </c>
      <c r="S160" s="72"/>
      <c r="T160" s="206">
        <f>S160*H160</f>
        <v>0</v>
      </c>
      <c r="U160" s="206">
        <v>0</v>
      </c>
      <c r="V160" s="206">
        <f>U160*H160</f>
        <v>0</v>
      </c>
      <c r="W160" s="206">
        <v>0</v>
      </c>
      <c r="X160" s="207">
        <f>W160*H160</f>
        <v>0</v>
      </c>
      <c r="Y160" s="31"/>
      <c r="Z160" s="31"/>
      <c r="AA160" s="31"/>
      <c r="AB160" s="31"/>
      <c r="AC160" s="31"/>
      <c r="AD160" s="31"/>
      <c r="AE160" s="31"/>
      <c r="AR160" s="208" t="s">
        <v>168</v>
      </c>
      <c r="AT160" s="208" t="s">
        <v>164</v>
      </c>
      <c r="AU160" s="208" t="s">
        <v>169</v>
      </c>
      <c r="AY160" s="14" t="s">
        <v>162</v>
      </c>
      <c r="BE160" s="209">
        <f>IF(O160="základná",K160,0)</f>
        <v>0</v>
      </c>
      <c r="BF160" s="209">
        <f>IF(O160="znížená",K160,0)</f>
        <v>0</v>
      </c>
      <c r="BG160" s="209">
        <f>IF(O160="zákl. prenesená",K160,0)</f>
        <v>0</v>
      </c>
      <c r="BH160" s="209">
        <f>IF(O160="zníž. prenesená",K160,0)</f>
        <v>0</v>
      </c>
      <c r="BI160" s="209">
        <f>IF(O160="nulová",K160,0)</f>
        <v>0</v>
      </c>
      <c r="BJ160" s="14" t="s">
        <v>169</v>
      </c>
      <c r="BK160" s="209">
        <f>ROUND(P160*H160,2)</f>
        <v>0</v>
      </c>
      <c r="BL160" s="14" t="s">
        <v>168</v>
      </c>
      <c r="BM160" s="208" t="s">
        <v>241</v>
      </c>
    </row>
    <row r="161" spans="1:65" s="2" customFormat="1">
      <c r="A161" s="31"/>
      <c r="B161" s="32"/>
      <c r="C161" s="33"/>
      <c r="D161" s="210" t="s">
        <v>170</v>
      </c>
      <c r="E161" s="33"/>
      <c r="F161" s="211" t="s">
        <v>1365</v>
      </c>
      <c r="G161" s="33"/>
      <c r="H161" s="33"/>
      <c r="I161" s="212"/>
      <c r="J161" s="212"/>
      <c r="K161" s="33"/>
      <c r="L161" s="33"/>
      <c r="M161" s="36"/>
      <c r="N161" s="213"/>
      <c r="O161" s="214"/>
      <c r="P161" s="72"/>
      <c r="Q161" s="72"/>
      <c r="R161" s="72"/>
      <c r="S161" s="72"/>
      <c r="T161" s="72"/>
      <c r="U161" s="72"/>
      <c r="V161" s="72"/>
      <c r="W161" s="72"/>
      <c r="X161" s="73"/>
      <c r="Y161" s="31"/>
      <c r="Z161" s="31"/>
      <c r="AA161" s="31"/>
      <c r="AB161" s="31"/>
      <c r="AC161" s="31"/>
      <c r="AD161" s="31"/>
      <c r="AE161" s="31"/>
      <c r="AT161" s="14" t="s">
        <v>170</v>
      </c>
      <c r="AU161" s="14" t="s">
        <v>169</v>
      </c>
    </row>
    <row r="162" spans="1:65" s="12" customFormat="1" ht="22.9" customHeight="1">
      <c r="B162" s="178"/>
      <c r="C162" s="179"/>
      <c r="D162" s="180" t="s">
        <v>72</v>
      </c>
      <c r="E162" s="193" t="s">
        <v>168</v>
      </c>
      <c r="F162" s="193" t="s">
        <v>345</v>
      </c>
      <c r="G162" s="179"/>
      <c r="H162" s="179"/>
      <c r="I162" s="182"/>
      <c r="J162" s="182"/>
      <c r="K162" s="194">
        <f>BK162</f>
        <v>0</v>
      </c>
      <c r="L162" s="179"/>
      <c r="M162" s="184"/>
      <c r="N162" s="185"/>
      <c r="O162" s="186"/>
      <c r="P162" s="186"/>
      <c r="Q162" s="187">
        <f>SUM(Q163:Q166)</f>
        <v>0</v>
      </c>
      <c r="R162" s="187">
        <f>SUM(R163:R166)</f>
        <v>0</v>
      </c>
      <c r="S162" s="186"/>
      <c r="T162" s="188">
        <f>SUM(T163:T166)</f>
        <v>0</v>
      </c>
      <c r="U162" s="186"/>
      <c r="V162" s="188">
        <f>SUM(V163:V166)</f>
        <v>7.7720454000000005</v>
      </c>
      <c r="W162" s="186"/>
      <c r="X162" s="189">
        <f>SUM(X163:X166)</f>
        <v>0</v>
      </c>
      <c r="AR162" s="190" t="s">
        <v>81</v>
      </c>
      <c r="AT162" s="191" t="s">
        <v>72</v>
      </c>
      <c r="AU162" s="191" t="s">
        <v>81</v>
      </c>
      <c r="AY162" s="190" t="s">
        <v>162</v>
      </c>
      <c r="BK162" s="192">
        <f>SUM(BK163:BK166)</f>
        <v>0</v>
      </c>
    </row>
    <row r="163" spans="1:65" s="2" customFormat="1" ht="24.2" customHeight="1">
      <c r="A163" s="31"/>
      <c r="B163" s="32"/>
      <c r="C163" s="195" t="s">
        <v>242</v>
      </c>
      <c r="D163" s="195" t="s">
        <v>164</v>
      </c>
      <c r="E163" s="196" t="s">
        <v>1366</v>
      </c>
      <c r="F163" s="197" t="s">
        <v>1400</v>
      </c>
      <c r="G163" s="198" t="s">
        <v>167</v>
      </c>
      <c r="H163" s="199">
        <v>12.6</v>
      </c>
      <c r="I163" s="200"/>
      <c r="J163" s="200"/>
      <c r="K163" s="201">
        <f>ROUND(P163*H163,2)</f>
        <v>0</v>
      </c>
      <c r="L163" s="202"/>
      <c r="M163" s="36"/>
      <c r="N163" s="203" t="s">
        <v>1</v>
      </c>
      <c r="O163" s="204" t="s">
        <v>37</v>
      </c>
      <c r="P163" s="205">
        <f>I163+J163</f>
        <v>0</v>
      </c>
      <c r="Q163" s="205">
        <f>ROUND(I163*H163,2)</f>
        <v>0</v>
      </c>
      <c r="R163" s="205">
        <f>ROUND(J163*H163,2)</f>
        <v>0</v>
      </c>
      <c r="S163" s="72"/>
      <c r="T163" s="206">
        <f>S163*H163</f>
        <v>0</v>
      </c>
      <c r="U163" s="206">
        <v>0.37373000000000001</v>
      </c>
      <c r="V163" s="206">
        <f>U163*H163</f>
        <v>4.7089980000000002</v>
      </c>
      <c r="W163" s="206">
        <v>0</v>
      </c>
      <c r="X163" s="207">
        <f>W163*H163</f>
        <v>0</v>
      </c>
      <c r="Y163" s="31"/>
      <c r="Z163" s="31"/>
      <c r="AA163" s="31"/>
      <c r="AB163" s="31"/>
      <c r="AC163" s="31"/>
      <c r="AD163" s="31"/>
      <c r="AE163" s="31"/>
      <c r="AR163" s="208" t="s">
        <v>168</v>
      </c>
      <c r="AT163" s="208" t="s">
        <v>164</v>
      </c>
      <c r="AU163" s="208" t="s">
        <v>169</v>
      </c>
      <c r="AY163" s="14" t="s">
        <v>162</v>
      </c>
      <c r="BE163" s="209">
        <f>IF(O163="základná",K163,0)</f>
        <v>0</v>
      </c>
      <c r="BF163" s="209">
        <f>IF(O163="znížená",K163,0)</f>
        <v>0</v>
      </c>
      <c r="BG163" s="209">
        <f>IF(O163="zákl. prenesená",K163,0)</f>
        <v>0</v>
      </c>
      <c r="BH163" s="209">
        <f>IF(O163="zníž. prenesená",K163,0)</f>
        <v>0</v>
      </c>
      <c r="BI163" s="209">
        <f>IF(O163="nulová",K163,0)</f>
        <v>0</v>
      </c>
      <c r="BJ163" s="14" t="s">
        <v>169</v>
      </c>
      <c r="BK163" s="209">
        <f>ROUND(P163*H163,2)</f>
        <v>0</v>
      </c>
      <c r="BL163" s="14" t="s">
        <v>168</v>
      </c>
      <c r="BM163" s="208" t="s">
        <v>245</v>
      </c>
    </row>
    <row r="164" spans="1:65" s="2" customFormat="1" ht="19.5">
      <c r="A164" s="31"/>
      <c r="B164" s="32"/>
      <c r="C164" s="33"/>
      <c r="D164" s="210" t="s">
        <v>170</v>
      </c>
      <c r="E164" s="33"/>
      <c r="F164" s="211" t="s">
        <v>1400</v>
      </c>
      <c r="G164" s="33"/>
      <c r="H164" s="33"/>
      <c r="I164" s="212"/>
      <c r="J164" s="212"/>
      <c r="K164" s="33"/>
      <c r="L164" s="33"/>
      <c r="M164" s="36"/>
      <c r="N164" s="213"/>
      <c r="O164" s="214"/>
      <c r="P164" s="72"/>
      <c r="Q164" s="72"/>
      <c r="R164" s="72"/>
      <c r="S164" s="72"/>
      <c r="T164" s="72"/>
      <c r="U164" s="72"/>
      <c r="V164" s="72"/>
      <c r="W164" s="72"/>
      <c r="X164" s="73"/>
      <c r="Y164" s="31"/>
      <c r="Z164" s="31"/>
      <c r="AA164" s="31"/>
      <c r="AB164" s="31"/>
      <c r="AC164" s="31"/>
      <c r="AD164" s="31"/>
      <c r="AE164" s="31"/>
      <c r="AT164" s="14" t="s">
        <v>170</v>
      </c>
      <c r="AU164" s="14" t="s">
        <v>169</v>
      </c>
    </row>
    <row r="165" spans="1:65" s="2" customFormat="1" ht="24.2" customHeight="1">
      <c r="A165" s="31"/>
      <c r="B165" s="32"/>
      <c r="C165" s="195" t="s">
        <v>199</v>
      </c>
      <c r="D165" s="195" t="s">
        <v>164</v>
      </c>
      <c r="E165" s="196" t="s">
        <v>1368</v>
      </c>
      <c r="F165" s="197" t="s">
        <v>1369</v>
      </c>
      <c r="G165" s="198" t="s">
        <v>173</v>
      </c>
      <c r="H165" s="199">
        <v>1.62</v>
      </c>
      <c r="I165" s="200"/>
      <c r="J165" s="200"/>
      <c r="K165" s="201">
        <f>ROUND(P165*H165,2)</f>
        <v>0</v>
      </c>
      <c r="L165" s="202"/>
      <c r="M165" s="36"/>
      <c r="N165" s="203" t="s">
        <v>1</v>
      </c>
      <c r="O165" s="204" t="s">
        <v>37</v>
      </c>
      <c r="P165" s="205">
        <f>I165+J165</f>
        <v>0</v>
      </c>
      <c r="Q165" s="205">
        <f>ROUND(I165*H165,2)</f>
        <v>0</v>
      </c>
      <c r="R165" s="205">
        <f>ROUND(J165*H165,2)</f>
        <v>0</v>
      </c>
      <c r="S165" s="72"/>
      <c r="T165" s="206">
        <f>S165*H165</f>
        <v>0</v>
      </c>
      <c r="U165" s="206">
        <v>1.8907700000000001</v>
      </c>
      <c r="V165" s="206">
        <f>U165*H165</f>
        <v>3.0630474000000003</v>
      </c>
      <c r="W165" s="206">
        <v>0</v>
      </c>
      <c r="X165" s="207">
        <f>W165*H165</f>
        <v>0</v>
      </c>
      <c r="Y165" s="31"/>
      <c r="Z165" s="31"/>
      <c r="AA165" s="31"/>
      <c r="AB165" s="31"/>
      <c r="AC165" s="31"/>
      <c r="AD165" s="31"/>
      <c r="AE165" s="31"/>
      <c r="AR165" s="208" t="s">
        <v>168</v>
      </c>
      <c r="AT165" s="208" t="s">
        <v>164</v>
      </c>
      <c r="AU165" s="208" t="s">
        <v>169</v>
      </c>
      <c r="AY165" s="14" t="s">
        <v>162</v>
      </c>
      <c r="BE165" s="209">
        <f>IF(O165="základná",K165,0)</f>
        <v>0</v>
      </c>
      <c r="BF165" s="209">
        <f>IF(O165="znížená",K165,0)</f>
        <v>0</v>
      </c>
      <c r="BG165" s="209">
        <f>IF(O165="zákl. prenesená",K165,0)</f>
        <v>0</v>
      </c>
      <c r="BH165" s="209">
        <f>IF(O165="zníž. prenesená",K165,0)</f>
        <v>0</v>
      </c>
      <c r="BI165" s="209">
        <f>IF(O165="nulová",K165,0)</f>
        <v>0</v>
      </c>
      <c r="BJ165" s="14" t="s">
        <v>169</v>
      </c>
      <c r="BK165" s="209">
        <f>ROUND(P165*H165,2)</f>
        <v>0</v>
      </c>
      <c r="BL165" s="14" t="s">
        <v>168</v>
      </c>
      <c r="BM165" s="208" t="s">
        <v>248</v>
      </c>
    </row>
    <row r="166" spans="1:65" s="2" customFormat="1" ht="19.5">
      <c r="A166" s="31"/>
      <c r="B166" s="32"/>
      <c r="C166" s="33"/>
      <c r="D166" s="210" t="s">
        <v>170</v>
      </c>
      <c r="E166" s="33"/>
      <c r="F166" s="211" t="s">
        <v>1369</v>
      </c>
      <c r="G166" s="33"/>
      <c r="H166" s="33"/>
      <c r="I166" s="212"/>
      <c r="J166" s="212"/>
      <c r="K166" s="33"/>
      <c r="L166" s="33"/>
      <c r="M166" s="36"/>
      <c r="N166" s="213"/>
      <c r="O166" s="214"/>
      <c r="P166" s="72"/>
      <c r="Q166" s="72"/>
      <c r="R166" s="72"/>
      <c r="S166" s="72"/>
      <c r="T166" s="72"/>
      <c r="U166" s="72"/>
      <c r="V166" s="72"/>
      <c r="W166" s="72"/>
      <c r="X166" s="73"/>
      <c r="Y166" s="31"/>
      <c r="Z166" s="31"/>
      <c r="AA166" s="31"/>
      <c r="AB166" s="31"/>
      <c r="AC166" s="31"/>
      <c r="AD166" s="31"/>
      <c r="AE166" s="31"/>
      <c r="AT166" s="14" t="s">
        <v>170</v>
      </c>
      <c r="AU166" s="14" t="s">
        <v>169</v>
      </c>
    </row>
    <row r="167" spans="1:65" s="12" customFormat="1" ht="22.9" customHeight="1">
      <c r="B167" s="178"/>
      <c r="C167" s="179"/>
      <c r="D167" s="180" t="s">
        <v>72</v>
      </c>
      <c r="E167" s="193" t="s">
        <v>181</v>
      </c>
      <c r="F167" s="193" t="s">
        <v>1299</v>
      </c>
      <c r="G167" s="179"/>
      <c r="H167" s="179"/>
      <c r="I167" s="182"/>
      <c r="J167" s="182"/>
      <c r="K167" s="194">
        <f>BK167</f>
        <v>0</v>
      </c>
      <c r="L167" s="179"/>
      <c r="M167" s="184"/>
      <c r="N167" s="185"/>
      <c r="O167" s="186"/>
      <c r="P167" s="186"/>
      <c r="Q167" s="187">
        <f>SUM(Q168:Q169)</f>
        <v>0</v>
      </c>
      <c r="R167" s="187">
        <f>SUM(R168:R169)</f>
        <v>0</v>
      </c>
      <c r="S167" s="186"/>
      <c r="T167" s="188">
        <f>SUM(T168:T169)</f>
        <v>0</v>
      </c>
      <c r="U167" s="186"/>
      <c r="V167" s="188">
        <f>SUM(V168:V169)</f>
        <v>1.649025</v>
      </c>
      <c r="W167" s="186"/>
      <c r="X167" s="189">
        <f>SUM(X168:X169)</f>
        <v>0</v>
      </c>
      <c r="AR167" s="190" t="s">
        <v>81</v>
      </c>
      <c r="AT167" s="191" t="s">
        <v>72</v>
      </c>
      <c r="AU167" s="191" t="s">
        <v>81</v>
      </c>
      <c r="AY167" s="190" t="s">
        <v>162</v>
      </c>
      <c r="BK167" s="192">
        <f>SUM(BK168:BK169)</f>
        <v>0</v>
      </c>
    </row>
    <row r="168" spans="1:65" s="2" customFormat="1" ht="21.75" customHeight="1">
      <c r="A168" s="31"/>
      <c r="B168" s="32"/>
      <c r="C168" s="195" t="s">
        <v>250</v>
      </c>
      <c r="D168" s="195" t="s">
        <v>164</v>
      </c>
      <c r="E168" s="196" t="s">
        <v>1370</v>
      </c>
      <c r="F168" s="197" t="s">
        <v>1371</v>
      </c>
      <c r="G168" s="198" t="s">
        <v>167</v>
      </c>
      <c r="H168" s="199">
        <v>13.5</v>
      </c>
      <c r="I168" s="200"/>
      <c r="J168" s="200"/>
      <c r="K168" s="201">
        <f>ROUND(P168*H168,2)</f>
        <v>0</v>
      </c>
      <c r="L168" s="202"/>
      <c r="M168" s="36"/>
      <c r="N168" s="203" t="s">
        <v>1</v>
      </c>
      <c r="O168" s="204" t="s">
        <v>37</v>
      </c>
      <c r="P168" s="205">
        <f>I168+J168</f>
        <v>0</v>
      </c>
      <c r="Q168" s="205">
        <f>ROUND(I168*H168,2)</f>
        <v>0</v>
      </c>
      <c r="R168" s="205">
        <f>ROUND(J168*H168,2)</f>
        <v>0</v>
      </c>
      <c r="S168" s="72"/>
      <c r="T168" s="206">
        <f>S168*H168</f>
        <v>0</v>
      </c>
      <c r="U168" s="206">
        <v>0.12214999999999999</v>
      </c>
      <c r="V168" s="206">
        <f>U168*H168</f>
        <v>1.649025</v>
      </c>
      <c r="W168" s="206">
        <v>0</v>
      </c>
      <c r="X168" s="207">
        <f>W168*H168</f>
        <v>0</v>
      </c>
      <c r="Y168" s="31"/>
      <c r="Z168" s="31"/>
      <c r="AA168" s="31"/>
      <c r="AB168" s="31"/>
      <c r="AC168" s="31"/>
      <c r="AD168" s="31"/>
      <c r="AE168" s="31"/>
      <c r="AR168" s="208" t="s">
        <v>168</v>
      </c>
      <c r="AT168" s="208" t="s">
        <v>164</v>
      </c>
      <c r="AU168" s="208" t="s">
        <v>169</v>
      </c>
      <c r="AY168" s="14" t="s">
        <v>162</v>
      </c>
      <c r="BE168" s="209">
        <f>IF(O168="základná",K168,0)</f>
        <v>0</v>
      </c>
      <c r="BF168" s="209">
        <f>IF(O168="znížená",K168,0)</f>
        <v>0</v>
      </c>
      <c r="BG168" s="209">
        <f>IF(O168="zákl. prenesená",K168,0)</f>
        <v>0</v>
      </c>
      <c r="BH168" s="209">
        <f>IF(O168="zníž. prenesená",K168,0)</f>
        <v>0</v>
      </c>
      <c r="BI168" s="209">
        <f>IF(O168="nulová",K168,0)</f>
        <v>0</v>
      </c>
      <c r="BJ168" s="14" t="s">
        <v>169</v>
      </c>
      <c r="BK168" s="209">
        <f>ROUND(P168*H168,2)</f>
        <v>0</v>
      </c>
      <c r="BL168" s="14" t="s">
        <v>168</v>
      </c>
      <c r="BM168" s="208" t="s">
        <v>253</v>
      </c>
    </row>
    <row r="169" spans="1:65" s="2" customFormat="1">
      <c r="A169" s="31"/>
      <c r="B169" s="32"/>
      <c r="C169" s="33"/>
      <c r="D169" s="210" t="s">
        <v>170</v>
      </c>
      <c r="E169" s="33"/>
      <c r="F169" s="211" t="s">
        <v>1371</v>
      </c>
      <c r="G169" s="33"/>
      <c r="H169" s="33"/>
      <c r="I169" s="212"/>
      <c r="J169" s="212"/>
      <c r="K169" s="33"/>
      <c r="L169" s="33"/>
      <c r="M169" s="36"/>
      <c r="N169" s="213"/>
      <c r="O169" s="214"/>
      <c r="P169" s="72"/>
      <c r="Q169" s="72"/>
      <c r="R169" s="72"/>
      <c r="S169" s="72"/>
      <c r="T169" s="72"/>
      <c r="U169" s="72"/>
      <c r="V169" s="72"/>
      <c r="W169" s="72"/>
      <c r="X169" s="73"/>
      <c r="Y169" s="31"/>
      <c r="Z169" s="31"/>
      <c r="AA169" s="31"/>
      <c r="AB169" s="31"/>
      <c r="AC169" s="31"/>
      <c r="AD169" s="31"/>
      <c r="AE169" s="31"/>
      <c r="AT169" s="14" t="s">
        <v>170</v>
      </c>
      <c r="AU169" s="14" t="s">
        <v>169</v>
      </c>
    </row>
    <row r="170" spans="1:65" s="12" customFormat="1" ht="22.9" customHeight="1">
      <c r="B170" s="178"/>
      <c r="C170" s="179"/>
      <c r="D170" s="180" t="s">
        <v>72</v>
      </c>
      <c r="E170" s="193" t="s">
        <v>180</v>
      </c>
      <c r="F170" s="193" t="s">
        <v>1372</v>
      </c>
      <c r="G170" s="179"/>
      <c r="H170" s="179"/>
      <c r="I170" s="182"/>
      <c r="J170" s="182"/>
      <c r="K170" s="194">
        <f>BK170</f>
        <v>0</v>
      </c>
      <c r="L170" s="179"/>
      <c r="M170" s="184"/>
      <c r="N170" s="185"/>
      <c r="O170" s="186"/>
      <c r="P170" s="186"/>
      <c r="Q170" s="187">
        <f>SUM(Q171:Q198)</f>
        <v>0</v>
      </c>
      <c r="R170" s="187">
        <f>SUM(R171:R198)</f>
        <v>0</v>
      </c>
      <c r="S170" s="186"/>
      <c r="T170" s="188">
        <f>SUM(T171:T198)</f>
        <v>0</v>
      </c>
      <c r="U170" s="186"/>
      <c r="V170" s="188">
        <f>SUM(V171:V198)</f>
        <v>0.38588999999999996</v>
      </c>
      <c r="W170" s="186"/>
      <c r="X170" s="189">
        <f>SUM(X171:X198)</f>
        <v>0</v>
      </c>
      <c r="AR170" s="190" t="s">
        <v>81</v>
      </c>
      <c r="AT170" s="191" t="s">
        <v>72</v>
      </c>
      <c r="AU170" s="191" t="s">
        <v>81</v>
      </c>
      <c r="AY170" s="190" t="s">
        <v>162</v>
      </c>
      <c r="BK170" s="192">
        <f>SUM(BK171:BK198)</f>
        <v>0</v>
      </c>
    </row>
    <row r="171" spans="1:65" s="2" customFormat="1" ht="21.75" customHeight="1">
      <c r="A171" s="31"/>
      <c r="B171" s="32"/>
      <c r="C171" s="195" t="s">
        <v>8</v>
      </c>
      <c r="D171" s="195" t="s">
        <v>164</v>
      </c>
      <c r="E171" s="196" t="s">
        <v>1401</v>
      </c>
      <c r="F171" s="197" t="s">
        <v>1402</v>
      </c>
      <c r="G171" s="198" t="s">
        <v>232</v>
      </c>
      <c r="H171" s="199">
        <v>9</v>
      </c>
      <c r="I171" s="200"/>
      <c r="J171" s="200"/>
      <c r="K171" s="201">
        <f>ROUND(P171*H171,2)</f>
        <v>0</v>
      </c>
      <c r="L171" s="202"/>
      <c r="M171" s="36"/>
      <c r="N171" s="203" t="s">
        <v>1</v>
      </c>
      <c r="O171" s="204" t="s">
        <v>37</v>
      </c>
      <c r="P171" s="205">
        <f>I171+J171</f>
        <v>0</v>
      </c>
      <c r="Q171" s="205">
        <f>ROUND(I171*H171,2)</f>
        <v>0</v>
      </c>
      <c r="R171" s="205">
        <f>ROUND(J171*H171,2)</f>
        <v>0</v>
      </c>
      <c r="S171" s="72"/>
      <c r="T171" s="206">
        <f>S171*H171</f>
        <v>0</v>
      </c>
      <c r="U171" s="206">
        <v>0</v>
      </c>
      <c r="V171" s="206">
        <f>U171*H171</f>
        <v>0</v>
      </c>
      <c r="W171" s="206">
        <v>0</v>
      </c>
      <c r="X171" s="207">
        <f>W171*H171</f>
        <v>0</v>
      </c>
      <c r="Y171" s="31"/>
      <c r="Z171" s="31"/>
      <c r="AA171" s="31"/>
      <c r="AB171" s="31"/>
      <c r="AC171" s="31"/>
      <c r="AD171" s="31"/>
      <c r="AE171" s="31"/>
      <c r="AR171" s="208" t="s">
        <v>168</v>
      </c>
      <c r="AT171" s="208" t="s">
        <v>164</v>
      </c>
      <c r="AU171" s="208" t="s">
        <v>169</v>
      </c>
      <c r="AY171" s="14" t="s">
        <v>162</v>
      </c>
      <c r="BE171" s="209">
        <f>IF(O171="základná",K171,0)</f>
        <v>0</v>
      </c>
      <c r="BF171" s="209">
        <f>IF(O171="znížená",K171,0)</f>
        <v>0</v>
      </c>
      <c r="BG171" s="209">
        <f>IF(O171="zákl. prenesená",K171,0)</f>
        <v>0</v>
      </c>
      <c r="BH171" s="209">
        <f>IF(O171="zníž. prenesená",K171,0)</f>
        <v>0</v>
      </c>
      <c r="BI171" s="209">
        <f>IF(O171="nulová",K171,0)</f>
        <v>0</v>
      </c>
      <c r="BJ171" s="14" t="s">
        <v>169</v>
      </c>
      <c r="BK171" s="209">
        <f>ROUND(P171*H171,2)</f>
        <v>0</v>
      </c>
      <c r="BL171" s="14" t="s">
        <v>168</v>
      </c>
      <c r="BM171" s="208" t="s">
        <v>256</v>
      </c>
    </row>
    <row r="172" spans="1:65" s="2" customFormat="1">
      <c r="A172" s="31"/>
      <c r="B172" s="32"/>
      <c r="C172" s="33"/>
      <c r="D172" s="210" t="s">
        <v>170</v>
      </c>
      <c r="E172" s="33"/>
      <c r="F172" s="211" t="s">
        <v>1402</v>
      </c>
      <c r="G172" s="33"/>
      <c r="H172" s="33"/>
      <c r="I172" s="212"/>
      <c r="J172" s="212"/>
      <c r="K172" s="33"/>
      <c r="L172" s="33"/>
      <c r="M172" s="36"/>
      <c r="N172" s="213"/>
      <c r="O172" s="214"/>
      <c r="P172" s="72"/>
      <c r="Q172" s="72"/>
      <c r="R172" s="72"/>
      <c r="S172" s="72"/>
      <c r="T172" s="72"/>
      <c r="U172" s="72"/>
      <c r="V172" s="72"/>
      <c r="W172" s="72"/>
      <c r="X172" s="73"/>
      <c r="Y172" s="31"/>
      <c r="Z172" s="31"/>
      <c r="AA172" s="31"/>
      <c r="AB172" s="31"/>
      <c r="AC172" s="31"/>
      <c r="AD172" s="31"/>
      <c r="AE172" s="31"/>
      <c r="AT172" s="14" t="s">
        <v>170</v>
      </c>
      <c r="AU172" s="14" t="s">
        <v>169</v>
      </c>
    </row>
    <row r="173" spans="1:65" s="2" customFormat="1" ht="16.5" customHeight="1">
      <c r="A173" s="31"/>
      <c r="B173" s="32"/>
      <c r="C173" s="215" t="s">
        <v>257</v>
      </c>
      <c r="D173" s="215" t="s">
        <v>195</v>
      </c>
      <c r="E173" s="216" t="s">
        <v>1403</v>
      </c>
      <c r="F173" s="217" t="s">
        <v>1404</v>
      </c>
      <c r="G173" s="218" t="s">
        <v>232</v>
      </c>
      <c r="H173" s="219">
        <v>9</v>
      </c>
      <c r="I173" s="220"/>
      <c r="J173" s="221"/>
      <c r="K173" s="222">
        <f>ROUND(P173*H173,2)</f>
        <v>0</v>
      </c>
      <c r="L173" s="221"/>
      <c r="M173" s="223"/>
      <c r="N173" s="224" t="s">
        <v>1</v>
      </c>
      <c r="O173" s="204" t="s">
        <v>37</v>
      </c>
      <c r="P173" s="205">
        <f>I173+J173</f>
        <v>0</v>
      </c>
      <c r="Q173" s="205">
        <f>ROUND(I173*H173,2)</f>
        <v>0</v>
      </c>
      <c r="R173" s="205">
        <f>ROUND(J173*H173,2)</f>
        <v>0</v>
      </c>
      <c r="S173" s="72"/>
      <c r="T173" s="206">
        <f>S173*H173</f>
        <v>0</v>
      </c>
      <c r="U173" s="206">
        <v>0</v>
      </c>
      <c r="V173" s="206">
        <f>U173*H173</f>
        <v>0</v>
      </c>
      <c r="W173" s="206">
        <v>0</v>
      </c>
      <c r="X173" s="207">
        <f>W173*H173</f>
        <v>0</v>
      </c>
      <c r="Y173" s="31"/>
      <c r="Z173" s="31"/>
      <c r="AA173" s="31"/>
      <c r="AB173" s="31"/>
      <c r="AC173" s="31"/>
      <c r="AD173" s="31"/>
      <c r="AE173" s="31"/>
      <c r="AR173" s="208" t="s">
        <v>180</v>
      </c>
      <c r="AT173" s="208" t="s">
        <v>195</v>
      </c>
      <c r="AU173" s="208" t="s">
        <v>169</v>
      </c>
      <c r="AY173" s="14" t="s">
        <v>162</v>
      </c>
      <c r="BE173" s="209">
        <f>IF(O173="základná",K173,0)</f>
        <v>0</v>
      </c>
      <c r="BF173" s="209">
        <f>IF(O173="znížená",K173,0)</f>
        <v>0</v>
      </c>
      <c r="BG173" s="209">
        <f>IF(O173="zákl. prenesená",K173,0)</f>
        <v>0</v>
      </c>
      <c r="BH173" s="209">
        <f>IF(O173="zníž. prenesená",K173,0)</f>
        <v>0</v>
      </c>
      <c r="BI173" s="209">
        <f>IF(O173="nulová",K173,0)</f>
        <v>0</v>
      </c>
      <c r="BJ173" s="14" t="s">
        <v>169</v>
      </c>
      <c r="BK173" s="209">
        <f>ROUND(P173*H173,2)</f>
        <v>0</v>
      </c>
      <c r="BL173" s="14" t="s">
        <v>168</v>
      </c>
      <c r="BM173" s="208" t="s">
        <v>260</v>
      </c>
    </row>
    <row r="174" spans="1:65" s="2" customFormat="1">
      <c r="A174" s="31"/>
      <c r="B174" s="32"/>
      <c r="C174" s="33"/>
      <c r="D174" s="210" t="s">
        <v>170</v>
      </c>
      <c r="E174" s="33"/>
      <c r="F174" s="211" t="s">
        <v>1404</v>
      </c>
      <c r="G174" s="33"/>
      <c r="H174" s="33"/>
      <c r="I174" s="212"/>
      <c r="J174" s="212"/>
      <c r="K174" s="33"/>
      <c r="L174" s="33"/>
      <c r="M174" s="36"/>
      <c r="N174" s="213"/>
      <c r="O174" s="214"/>
      <c r="P174" s="72"/>
      <c r="Q174" s="72"/>
      <c r="R174" s="72"/>
      <c r="S174" s="72"/>
      <c r="T174" s="72"/>
      <c r="U174" s="72"/>
      <c r="V174" s="72"/>
      <c r="W174" s="72"/>
      <c r="X174" s="73"/>
      <c r="Y174" s="31"/>
      <c r="Z174" s="31"/>
      <c r="AA174" s="31"/>
      <c r="AB174" s="31"/>
      <c r="AC174" s="31"/>
      <c r="AD174" s="31"/>
      <c r="AE174" s="31"/>
      <c r="AT174" s="14" t="s">
        <v>170</v>
      </c>
      <c r="AU174" s="14" t="s">
        <v>169</v>
      </c>
    </row>
    <row r="175" spans="1:65" s="2" customFormat="1" ht="16.5" customHeight="1">
      <c r="A175" s="31"/>
      <c r="B175" s="32"/>
      <c r="C175" s="215" t="s">
        <v>206</v>
      </c>
      <c r="D175" s="215" t="s">
        <v>195</v>
      </c>
      <c r="E175" s="216" t="s">
        <v>1405</v>
      </c>
      <c r="F175" s="217" t="s">
        <v>1406</v>
      </c>
      <c r="G175" s="218" t="s">
        <v>240</v>
      </c>
      <c r="H175" s="219">
        <v>1</v>
      </c>
      <c r="I175" s="220"/>
      <c r="J175" s="221"/>
      <c r="K175" s="222">
        <f>ROUND(P175*H175,2)</f>
        <v>0</v>
      </c>
      <c r="L175" s="221"/>
      <c r="M175" s="223"/>
      <c r="N175" s="224" t="s">
        <v>1</v>
      </c>
      <c r="O175" s="204" t="s">
        <v>37</v>
      </c>
      <c r="P175" s="205">
        <f>I175+J175</f>
        <v>0</v>
      </c>
      <c r="Q175" s="205">
        <f>ROUND(I175*H175,2)</f>
        <v>0</v>
      </c>
      <c r="R175" s="205">
        <f>ROUND(J175*H175,2)</f>
        <v>0</v>
      </c>
      <c r="S175" s="72"/>
      <c r="T175" s="206">
        <f>S175*H175</f>
        <v>0</v>
      </c>
      <c r="U175" s="206">
        <v>0.38</v>
      </c>
      <c r="V175" s="206">
        <f>U175*H175</f>
        <v>0.38</v>
      </c>
      <c r="W175" s="206">
        <v>0</v>
      </c>
      <c r="X175" s="207">
        <f>W175*H175</f>
        <v>0</v>
      </c>
      <c r="Y175" s="31"/>
      <c r="Z175" s="31"/>
      <c r="AA175" s="31"/>
      <c r="AB175" s="31"/>
      <c r="AC175" s="31"/>
      <c r="AD175" s="31"/>
      <c r="AE175" s="31"/>
      <c r="AR175" s="208" t="s">
        <v>180</v>
      </c>
      <c r="AT175" s="208" t="s">
        <v>195</v>
      </c>
      <c r="AU175" s="208" t="s">
        <v>169</v>
      </c>
      <c r="AY175" s="14" t="s">
        <v>162</v>
      </c>
      <c r="BE175" s="209">
        <f>IF(O175="základná",K175,0)</f>
        <v>0</v>
      </c>
      <c r="BF175" s="209">
        <f>IF(O175="znížená",K175,0)</f>
        <v>0</v>
      </c>
      <c r="BG175" s="209">
        <f>IF(O175="zákl. prenesená",K175,0)</f>
        <v>0</v>
      </c>
      <c r="BH175" s="209">
        <f>IF(O175="zníž. prenesená",K175,0)</f>
        <v>0</v>
      </c>
      <c r="BI175" s="209">
        <f>IF(O175="nulová",K175,0)</f>
        <v>0</v>
      </c>
      <c r="BJ175" s="14" t="s">
        <v>169</v>
      </c>
      <c r="BK175" s="209">
        <f>ROUND(P175*H175,2)</f>
        <v>0</v>
      </c>
      <c r="BL175" s="14" t="s">
        <v>168</v>
      </c>
      <c r="BM175" s="208" t="s">
        <v>263</v>
      </c>
    </row>
    <row r="176" spans="1:65" s="2" customFormat="1">
      <c r="A176" s="31"/>
      <c r="B176" s="32"/>
      <c r="C176" s="33"/>
      <c r="D176" s="210" t="s">
        <v>170</v>
      </c>
      <c r="E176" s="33"/>
      <c r="F176" s="211" t="s">
        <v>1406</v>
      </c>
      <c r="G176" s="33"/>
      <c r="H176" s="33"/>
      <c r="I176" s="212"/>
      <c r="J176" s="212"/>
      <c r="K176" s="33"/>
      <c r="L176" s="33"/>
      <c r="M176" s="36"/>
      <c r="N176" s="213"/>
      <c r="O176" s="214"/>
      <c r="P176" s="72"/>
      <c r="Q176" s="72"/>
      <c r="R176" s="72"/>
      <c r="S176" s="72"/>
      <c r="T176" s="72"/>
      <c r="U176" s="72"/>
      <c r="V176" s="72"/>
      <c r="W176" s="72"/>
      <c r="X176" s="73"/>
      <c r="Y176" s="31"/>
      <c r="Z176" s="31"/>
      <c r="AA176" s="31"/>
      <c r="AB176" s="31"/>
      <c r="AC176" s="31"/>
      <c r="AD176" s="31"/>
      <c r="AE176" s="31"/>
      <c r="AT176" s="14" t="s">
        <v>170</v>
      </c>
      <c r="AU176" s="14" t="s">
        <v>169</v>
      </c>
    </row>
    <row r="177" spans="1:65" s="2" customFormat="1" ht="24.2" customHeight="1">
      <c r="A177" s="31"/>
      <c r="B177" s="32"/>
      <c r="C177" s="195" t="s">
        <v>264</v>
      </c>
      <c r="D177" s="195" t="s">
        <v>164</v>
      </c>
      <c r="E177" s="196" t="s">
        <v>1407</v>
      </c>
      <c r="F177" s="197" t="s">
        <v>1408</v>
      </c>
      <c r="G177" s="198" t="s">
        <v>240</v>
      </c>
      <c r="H177" s="199">
        <v>4</v>
      </c>
      <c r="I177" s="200"/>
      <c r="J177" s="200"/>
      <c r="K177" s="201">
        <f>ROUND(P177*H177,2)</f>
        <v>0</v>
      </c>
      <c r="L177" s="202"/>
      <c r="M177" s="36"/>
      <c r="N177" s="203" t="s">
        <v>1</v>
      </c>
      <c r="O177" s="204" t="s">
        <v>37</v>
      </c>
      <c r="P177" s="205">
        <f>I177+J177</f>
        <v>0</v>
      </c>
      <c r="Q177" s="205">
        <f>ROUND(I177*H177,2)</f>
        <v>0</v>
      </c>
      <c r="R177" s="205">
        <f>ROUND(J177*H177,2)</f>
        <v>0</v>
      </c>
      <c r="S177" s="72"/>
      <c r="T177" s="206">
        <f>S177*H177</f>
        <v>0</v>
      </c>
      <c r="U177" s="206">
        <v>0</v>
      </c>
      <c r="V177" s="206">
        <f>U177*H177</f>
        <v>0</v>
      </c>
      <c r="W177" s="206">
        <v>0</v>
      </c>
      <c r="X177" s="207">
        <f>W177*H177</f>
        <v>0</v>
      </c>
      <c r="Y177" s="31"/>
      <c r="Z177" s="31"/>
      <c r="AA177" s="31"/>
      <c r="AB177" s="31"/>
      <c r="AC177" s="31"/>
      <c r="AD177" s="31"/>
      <c r="AE177" s="31"/>
      <c r="AR177" s="208" t="s">
        <v>168</v>
      </c>
      <c r="AT177" s="208" t="s">
        <v>164</v>
      </c>
      <c r="AU177" s="208" t="s">
        <v>169</v>
      </c>
      <c r="AY177" s="14" t="s">
        <v>162</v>
      </c>
      <c r="BE177" s="209">
        <f>IF(O177="základná",K177,0)</f>
        <v>0</v>
      </c>
      <c r="BF177" s="209">
        <f>IF(O177="znížená",K177,0)</f>
        <v>0</v>
      </c>
      <c r="BG177" s="209">
        <f>IF(O177="zákl. prenesená",K177,0)</f>
        <v>0</v>
      </c>
      <c r="BH177" s="209">
        <f>IF(O177="zníž. prenesená",K177,0)</f>
        <v>0</v>
      </c>
      <c r="BI177" s="209">
        <f>IF(O177="nulová",K177,0)</f>
        <v>0</v>
      </c>
      <c r="BJ177" s="14" t="s">
        <v>169</v>
      </c>
      <c r="BK177" s="209">
        <f>ROUND(P177*H177,2)</f>
        <v>0</v>
      </c>
      <c r="BL177" s="14" t="s">
        <v>168</v>
      </c>
      <c r="BM177" s="208" t="s">
        <v>267</v>
      </c>
    </row>
    <row r="178" spans="1:65" s="2" customFormat="1" ht="19.5">
      <c r="A178" s="31"/>
      <c r="B178" s="32"/>
      <c r="C178" s="33"/>
      <c r="D178" s="210" t="s">
        <v>170</v>
      </c>
      <c r="E178" s="33"/>
      <c r="F178" s="211" t="s">
        <v>1408</v>
      </c>
      <c r="G178" s="33"/>
      <c r="H178" s="33"/>
      <c r="I178" s="212"/>
      <c r="J178" s="212"/>
      <c r="K178" s="33"/>
      <c r="L178" s="33"/>
      <c r="M178" s="36"/>
      <c r="N178" s="213"/>
      <c r="O178" s="214"/>
      <c r="P178" s="72"/>
      <c r="Q178" s="72"/>
      <c r="R178" s="72"/>
      <c r="S178" s="72"/>
      <c r="T178" s="72"/>
      <c r="U178" s="72"/>
      <c r="V178" s="72"/>
      <c r="W178" s="72"/>
      <c r="X178" s="73"/>
      <c r="Y178" s="31"/>
      <c r="Z178" s="31"/>
      <c r="AA178" s="31"/>
      <c r="AB178" s="31"/>
      <c r="AC178" s="31"/>
      <c r="AD178" s="31"/>
      <c r="AE178" s="31"/>
      <c r="AT178" s="14" t="s">
        <v>170</v>
      </c>
      <c r="AU178" s="14" t="s">
        <v>169</v>
      </c>
    </row>
    <row r="179" spans="1:65" s="2" customFormat="1" ht="16.5" customHeight="1">
      <c r="A179" s="31"/>
      <c r="B179" s="32"/>
      <c r="C179" s="215" t="s">
        <v>209</v>
      </c>
      <c r="D179" s="215" t="s">
        <v>195</v>
      </c>
      <c r="E179" s="216" t="s">
        <v>1409</v>
      </c>
      <c r="F179" s="217" t="s">
        <v>1410</v>
      </c>
      <c r="G179" s="218" t="s">
        <v>240</v>
      </c>
      <c r="H179" s="219">
        <v>1</v>
      </c>
      <c r="I179" s="220"/>
      <c r="J179" s="221"/>
      <c r="K179" s="222">
        <f>ROUND(P179*H179,2)</f>
        <v>0</v>
      </c>
      <c r="L179" s="221"/>
      <c r="M179" s="223"/>
      <c r="N179" s="224" t="s">
        <v>1</v>
      </c>
      <c r="O179" s="204" t="s">
        <v>37</v>
      </c>
      <c r="P179" s="205">
        <f>I179+J179</f>
        <v>0</v>
      </c>
      <c r="Q179" s="205">
        <f>ROUND(I179*H179,2)</f>
        <v>0</v>
      </c>
      <c r="R179" s="205">
        <f>ROUND(J179*H179,2)</f>
        <v>0</v>
      </c>
      <c r="S179" s="72"/>
      <c r="T179" s="206">
        <f>S179*H179</f>
        <v>0</v>
      </c>
      <c r="U179" s="206">
        <v>1.4999999999999999E-4</v>
      </c>
      <c r="V179" s="206">
        <f>U179*H179</f>
        <v>1.4999999999999999E-4</v>
      </c>
      <c r="W179" s="206">
        <v>0</v>
      </c>
      <c r="X179" s="207">
        <f>W179*H179</f>
        <v>0</v>
      </c>
      <c r="Y179" s="31"/>
      <c r="Z179" s="31"/>
      <c r="AA179" s="31"/>
      <c r="AB179" s="31"/>
      <c r="AC179" s="31"/>
      <c r="AD179" s="31"/>
      <c r="AE179" s="31"/>
      <c r="AR179" s="208" t="s">
        <v>180</v>
      </c>
      <c r="AT179" s="208" t="s">
        <v>195</v>
      </c>
      <c r="AU179" s="208" t="s">
        <v>169</v>
      </c>
      <c r="AY179" s="14" t="s">
        <v>162</v>
      </c>
      <c r="BE179" s="209">
        <f>IF(O179="základná",K179,0)</f>
        <v>0</v>
      </c>
      <c r="BF179" s="209">
        <f>IF(O179="znížená",K179,0)</f>
        <v>0</v>
      </c>
      <c r="BG179" s="209">
        <f>IF(O179="zákl. prenesená",K179,0)</f>
        <v>0</v>
      </c>
      <c r="BH179" s="209">
        <f>IF(O179="zníž. prenesená",K179,0)</f>
        <v>0</v>
      </c>
      <c r="BI179" s="209">
        <f>IF(O179="nulová",K179,0)</f>
        <v>0</v>
      </c>
      <c r="BJ179" s="14" t="s">
        <v>169</v>
      </c>
      <c r="BK179" s="209">
        <f>ROUND(P179*H179,2)</f>
        <v>0</v>
      </c>
      <c r="BL179" s="14" t="s">
        <v>168</v>
      </c>
      <c r="BM179" s="208" t="s">
        <v>270</v>
      </c>
    </row>
    <row r="180" spans="1:65" s="2" customFormat="1">
      <c r="A180" s="31"/>
      <c r="B180" s="32"/>
      <c r="C180" s="33"/>
      <c r="D180" s="210" t="s">
        <v>170</v>
      </c>
      <c r="E180" s="33"/>
      <c r="F180" s="211" t="s">
        <v>1410</v>
      </c>
      <c r="G180" s="33"/>
      <c r="H180" s="33"/>
      <c r="I180" s="212"/>
      <c r="J180" s="212"/>
      <c r="K180" s="33"/>
      <c r="L180" s="33"/>
      <c r="M180" s="36"/>
      <c r="N180" s="213"/>
      <c r="O180" s="214"/>
      <c r="P180" s="72"/>
      <c r="Q180" s="72"/>
      <c r="R180" s="72"/>
      <c r="S180" s="72"/>
      <c r="T180" s="72"/>
      <c r="U180" s="72"/>
      <c r="V180" s="72"/>
      <c r="W180" s="72"/>
      <c r="X180" s="73"/>
      <c r="Y180" s="31"/>
      <c r="Z180" s="31"/>
      <c r="AA180" s="31"/>
      <c r="AB180" s="31"/>
      <c r="AC180" s="31"/>
      <c r="AD180" s="31"/>
      <c r="AE180" s="31"/>
      <c r="AT180" s="14" t="s">
        <v>170</v>
      </c>
      <c r="AU180" s="14" t="s">
        <v>169</v>
      </c>
    </row>
    <row r="181" spans="1:65" s="2" customFormat="1" ht="16.5" customHeight="1">
      <c r="A181" s="31"/>
      <c r="B181" s="32"/>
      <c r="C181" s="215" t="s">
        <v>271</v>
      </c>
      <c r="D181" s="215" t="s">
        <v>195</v>
      </c>
      <c r="E181" s="216" t="s">
        <v>1411</v>
      </c>
      <c r="F181" s="217" t="s">
        <v>1412</v>
      </c>
      <c r="G181" s="218" t="s">
        <v>240</v>
      </c>
      <c r="H181" s="219">
        <v>1</v>
      </c>
      <c r="I181" s="220"/>
      <c r="J181" s="221"/>
      <c r="K181" s="222">
        <f>ROUND(P181*H181,2)</f>
        <v>0</v>
      </c>
      <c r="L181" s="221"/>
      <c r="M181" s="223"/>
      <c r="N181" s="224" t="s">
        <v>1</v>
      </c>
      <c r="O181" s="204" t="s">
        <v>37</v>
      </c>
      <c r="P181" s="205">
        <f>I181+J181</f>
        <v>0</v>
      </c>
      <c r="Q181" s="205">
        <f>ROUND(I181*H181,2)</f>
        <v>0</v>
      </c>
      <c r="R181" s="205">
        <f>ROUND(J181*H181,2)</f>
        <v>0</v>
      </c>
      <c r="S181" s="72"/>
      <c r="T181" s="206">
        <f>S181*H181</f>
        <v>0</v>
      </c>
      <c r="U181" s="206">
        <v>2.1000000000000001E-4</v>
      </c>
      <c r="V181" s="206">
        <f>U181*H181</f>
        <v>2.1000000000000001E-4</v>
      </c>
      <c r="W181" s="206">
        <v>0</v>
      </c>
      <c r="X181" s="207">
        <f>W181*H181</f>
        <v>0</v>
      </c>
      <c r="Y181" s="31"/>
      <c r="Z181" s="31"/>
      <c r="AA181" s="31"/>
      <c r="AB181" s="31"/>
      <c r="AC181" s="31"/>
      <c r="AD181" s="31"/>
      <c r="AE181" s="31"/>
      <c r="AR181" s="208" t="s">
        <v>180</v>
      </c>
      <c r="AT181" s="208" t="s">
        <v>195</v>
      </c>
      <c r="AU181" s="208" t="s">
        <v>169</v>
      </c>
      <c r="AY181" s="14" t="s">
        <v>162</v>
      </c>
      <c r="BE181" s="209">
        <f>IF(O181="základná",K181,0)</f>
        <v>0</v>
      </c>
      <c r="BF181" s="209">
        <f>IF(O181="znížená",K181,0)</f>
        <v>0</v>
      </c>
      <c r="BG181" s="209">
        <f>IF(O181="zákl. prenesená",K181,0)</f>
        <v>0</v>
      </c>
      <c r="BH181" s="209">
        <f>IF(O181="zníž. prenesená",K181,0)</f>
        <v>0</v>
      </c>
      <c r="BI181" s="209">
        <f>IF(O181="nulová",K181,0)</f>
        <v>0</v>
      </c>
      <c r="BJ181" s="14" t="s">
        <v>169</v>
      </c>
      <c r="BK181" s="209">
        <f>ROUND(P181*H181,2)</f>
        <v>0</v>
      </c>
      <c r="BL181" s="14" t="s">
        <v>168</v>
      </c>
      <c r="BM181" s="208" t="s">
        <v>274</v>
      </c>
    </row>
    <row r="182" spans="1:65" s="2" customFormat="1">
      <c r="A182" s="31"/>
      <c r="B182" s="32"/>
      <c r="C182" s="33"/>
      <c r="D182" s="210" t="s">
        <v>170</v>
      </c>
      <c r="E182" s="33"/>
      <c r="F182" s="211" t="s">
        <v>1412</v>
      </c>
      <c r="G182" s="33"/>
      <c r="H182" s="33"/>
      <c r="I182" s="212"/>
      <c r="J182" s="212"/>
      <c r="K182" s="33"/>
      <c r="L182" s="33"/>
      <c r="M182" s="36"/>
      <c r="N182" s="213"/>
      <c r="O182" s="214"/>
      <c r="P182" s="72"/>
      <c r="Q182" s="72"/>
      <c r="R182" s="72"/>
      <c r="S182" s="72"/>
      <c r="T182" s="72"/>
      <c r="U182" s="72"/>
      <c r="V182" s="72"/>
      <c r="W182" s="72"/>
      <c r="X182" s="73"/>
      <c r="Y182" s="31"/>
      <c r="Z182" s="31"/>
      <c r="AA182" s="31"/>
      <c r="AB182" s="31"/>
      <c r="AC182" s="31"/>
      <c r="AD182" s="31"/>
      <c r="AE182" s="31"/>
      <c r="AT182" s="14" t="s">
        <v>170</v>
      </c>
      <c r="AU182" s="14" t="s">
        <v>169</v>
      </c>
    </row>
    <row r="183" spans="1:65" s="2" customFormat="1" ht="16.5" customHeight="1">
      <c r="A183" s="31"/>
      <c r="B183" s="32"/>
      <c r="C183" s="215" t="s">
        <v>213</v>
      </c>
      <c r="D183" s="215" t="s">
        <v>195</v>
      </c>
      <c r="E183" s="216" t="s">
        <v>1413</v>
      </c>
      <c r="F183" s="217" t="s">
        <v>1414</v>
      </c>
      <c r="G183" s="218" t="s">
        <v>240</v>
      </c>
      <c r="H183" s="219">
        <v>1</v>
      </c>
      <c r="I183" s="220"/>
      <c r="J183" s="221"/>
      <c r="K183" s="222">
        <f>ROUND(P183*H183,2)</f>
        <v>0</v>
      </c>
      <c r="L183" s="221"/>
      <c r="M183" s="223"/>
      <c r="N183" s="224" t="s">
        <v>1</v>
      </c>
      <c r="O183" s="204" t="s">
        <v>37</v>
      </c>
      <c r="P183" s="205">
        <f>I183+J183</f>
        <v>0</v>
      </c>
      <c r="Q183" s="205">
        <f>ROUND(I183*H183,2)</f>
        <v>0</v>
      </c>
      <c r="R183" s="205">
        <f>ROUND(J183*H183,2)</f>
        <v>0</v>
      </c>
      <c r="S183" s="72"/>
      <c r="T183" s="206">
        <f>S183*H183</f>
        <v>0</v>
      </c>
      <c r="U183" s="206">
        <v>1.67E-3</v>
      </c>
      <c r="V183" s="206">
        <f>U183*H183</f>
        <v>1.67E-3</v>
      </c>
      <c r="W183" s="206">
        <v>0</v>
      </c>
      <c r="X183" s="207">
        <f>W183*H183</f>
        <v>0</v>
      </c>
      <c r="Y183" s="31"/>
      <c r="Z183" s="31"/>
      <c r="AA183" s="31"/>
      <c r="AB183" s="31"/>
      <c r="AC183" s="31"/>
      <c r="AD183" s="31"/>
      <c r="AE183" s="31"/>
      <c r="AR183" s="208" t="s">
        <v>180</v>
      </c>
      <c r="AT183" s="208" t="s">
        <v>195</v>
      </c>
      <c r="AU183" s="208" t="s">
        <v>169</v>
      </c>
      <c r="AY183" s="14" t="s">
        <v>162</v>
      </c>
      <c r="BE183" s="209">
        <f>IF(O183="základná",K183,0)</f>
        <v>0</v>
      </c>
      <c r="BF183" s="209">
        <f>IF(O183="znížená",K183,0)</f>
        <v>0</v>
      </c>
      <c r="BG183" s="209">
        <f>IF(O183="zákl. prenesená",K183,0)</f>
        <v>0</v>
      </c>
      <c r="BH183" s="209">
        <f>IF(O183="zníž. prenesená",K183,0)</f>
        <v>0</v>
      </c>
      <c r="BI183" s="209">
        <f>IF(O183="nulová",K183,0)</f>
        <v>0</v>
      </c>
      <c r="BJ183" s="14" t="s">
        <v>169</v>
      </c>
      <c r="BK183" s="209">
        <f>ROUND(P183*H183,2)</f>
        <v>0</v>
      </c>
      <c r="BL183" s="14" t="s">
        <v>168</v>
      </c>
      <c r="BM183" s="208" t="s">
        <v>277</v>
      </c>
    </row>
    <row r="184" spans="1:65" s="2" customFormat="1">
      <c r="A184" s="31"/>
      <c r="B184" s="32"/>
      <c r="C184" s="33"/>
      <c r="D184" s="210" t="s">
        <v>170</v>
      </c>
      <c r="E184" s="33"/>
      <c r="F184" s="211" t="s">
        <v>1414</v>
      </c>
      <c r="G184" s="33"/>
      <c r="H184" s="33"/>
      <c r="I184" s="212"/>
      <c r="J184" s="212"/>
      <c r="K184" s="33"/>
      <c r="L184" s="33"/>
      <c r="M184" s="36"/>
      <c r="N184" s="213"/>
      <c r="O184" s="214"/>
      <c r="P184" s="72"/>
      <c r="Q184" s="72"/>
      <c r="R184" s="72"/>
      <c r="S184" s="72"/>
      <c r="T184" s="72"/>
      <c r="U184" s="72"/>
      <c r="V184" s="72"/>
      <c r="W184" s="72"/>
      <c r="X184" s="73"/>
      <c r="Y184" s="31"/>
      <c r="Z184" s="31"/>
      <c r="AA184" s="31"/>
      <c r="AB184" s="31"/>
      <c r="AC184" s="31"/>
      <c r="AD184" s="31"/>
      <c r="AE184" s="31"/>
      <c r="AT184" s="14" t="s">
        <v>170</v>
      </c>
      <c r="AU184" s="14" t="s">
        <v>169</v>
      </c>
    </row>
    <row r="185" spans="1:65" s="2" customFormat="1" ht="24.2" customHeight="1">
      <c r="A185" s="31"/>
      <c r="B185" s="32"/>
      <c r="C185" s="215" t="s">
        <v>278</v>
      </c>
      <c r="D185" s="215" t="s">
        <v>195</v>
      </c>
      <c r="E185" s="216" t="s">
        <v>1415</v>
      </c>
      <c r="F185" s="217" t="s">
        <v>1416</v>
      </c>
      <c r="G185" s="218" t="s">
        <v>1417</v>
      </c>
      <c r="H185" s="219">
        <v>1</v>
      </c>
      <c r="I185" s="220"/>
      <c r="J185" s="221"/>
      <c r="K185" s="222">
        <f>ROUND(P185*H185,2)</f>
        <v>0</v>
      </c>
      <c r="L185" s="221"/>
      <c r="M185" s="223"/>
      <c r="N185" s="224" t="s">
        <v>1</v>
      </c>
      <c r="O185" s="204" t="s">
        <v>37</v>
      </c>
      <c r="P185" s="205">
        <f>I185+J185</f>
        <v>0</v>
      </c>
      <c r="Q185" s="205">
        <f>ROUND(I185*H185,2)</f>
        <v>0</v>
      </c>
      <c r="R185" s="205">
        <f>ROUND(J185*H185,2)</f>
        <v>0</v>
      </c>
      <c r="S185" s="72"/>
      <c r="T185" s="206">
        <f>S185*H185</f>
        <v>0</v>
      </c>
      <c r="U185" s="206">
        <v>2.0999999999999999E-3</v>
      </c>
      <c r="V185" s="206">
        <f>U185*H185</f>
        <v>2.0999999999999999E-3</v>
      </c>
      <c r="W185" s="206">
        <v>0</v>
      </c>
      <c r="X185" s="207">
        <f>W185*H185</f>
        <v>0</v>
      </c>
      <c r="Y185" s="31"/>
      <c r="Z185" s="31"/>
      <c r="AA185" s="31"/>
      <c r="AB185" s="31"/>
      <c r="AC185" s="31"/>
      <c r="AD185" s="31"/>
      <c r="AE185" s="31"/>
      <c r="AR185" s="208" t="s">
        <v>180</v>
      </c>
      <c r="AT185" s="208" t="s">
        <v>195</v>
      </c>
      <c r="AU185" s="208" t="s">
        <v>169</v>
      </c>
      <c r="AY185" s="14" t="s">
        <v>162</v>
      </c>
      <c r="BE185" s="209">
        <f>IF(O185="základná",K185,0)</f>
        <v>0</v>
      </c>
      <c r="BF185" s="209">
        <f>IF(O185="znížená",K185,0)</f>
        <v>0</v>
      </c>
      <c r="BG185" s="209">
        <f>IF(O185="zákl. prenesená",K185,0)</f>
        <v>0</v>
      </c>
      <c r="BH185" s="209">
        <f>IF(O185="zníž. prenesená",K185,0)</f>
        <v>0</v>
      </c>
      <c r="BI185" s="209">
        <f>IF(O185="nulová",K185,0)</f>
        <v>0</v>
      </c>
      <c r="BJ185" s="14" t="s">
        <v>169</v>
      </c>
      <c r="BK185" s="209">
        <f>ROUND(P185*H185,2)</f>
        <v>0</v>
      </c>
      <c r="BL185" s="14" t="s">
        <v>168</v>
      </c>
      <c r="BM185" s="208" t="s">
        <v>281</v>
      </c>
    </row>
    <row r="186" spans="1:65" s="2" customFormat="1">
      <c r="A186" s="31"/>
      <c r="B186" s="32"/>
      <c r="C186" s="33"/>
      <c r="D186" s="210" t="s">
        <v>170</v>
      </c>
      <c r="E186" s="33"/>
      <c r="F186" s="211" t="s">
        <v>1416</v>
      </c>
      <c r="G186" s="33"/>
      <c r="H186" s="33"/>
      <c r="I186" s="212"/>
      <c r="J186" s="212"/>
      <c r="K186" s="33"/>
      <c r="L186" s="33"/>
      <c r="M186" s="36"/>
      <c r="N186" s="213"/>
      <c r="O186" s="214"/>
      <c r="P186" s="72"/>
      <c r="Q186" s="72"/>
      <c r="R186" s="72"/>
      <c r="S186" s="72"/>
      <c r="T186" s="72"/>
      <c r="U186" s="72"/>
      <c r="V186" s="72"/>
      <c r="W186" s="72"/>
      <c r="X186" s="73"/>
      <c r="Y186" s="31"/>
      <c r="Z186" s="31"/>
      <c r="AA186" s="31"/>
      <c r="AB186" s="31"/>
      <c r="AC186" s="31"/>
      <c r="AD186" s="31"/>
      <c r="AE186" s="31"/>
      <c r="AT186" s="14" t="s">
        <v>170</v>
      </c>
      <c r="AU186" s="14" t="s">
        <v>169</v>
      </c>
    </row>
    <row r="187" spans="1:65" s="2" customFormat="1" ht="16.5" customHeight="1">
      <c r="A187" s="31"/>
      <c r="B187" s="32"/>
      <c r="C187" s="215" t="s">
        <v>233</v>
      </c>
      <c r="D187" s="215" t="s">
        <v>195</v>
      </c>
      <c r="E187" s="216" t="s">
        <v>1418</v>
      </c>
      <c r="F187" s="217" t="s">
        <v>1419</v>
      </c>
      <c r="G187" s="218" t="s">
        <v>240</v>
      </c>
      <c r="H187" s="219">
        <v>2</v>
      </c>
      <c r="I187" s="220"/>
      <c r="J187" s="221"/>
      <c r="K187" s="222">
        <f>ROUND(P187*H187,2)</f>
        <v>0</v>
      </c>
      <c r="L187" s="221"/>
      <c r="M187" s="223"/>
      <c r="N187" s="224" t="s">
        <v>1</v>
      </c>
      <c r="O187" s="204" t="s">
        <v>37</v>
      </c>
      <c r="P187" s="205">
        <f>I187+J187</f>
        <v>0</v>
      </c>
      <c r="Q187" s="205">
        <f>ROUND(I187*H187,2)</f>
        <v>0</v>
      </c>
      <c r="R187" s="205">
        <f>ROUND(J187*H187,2)</f>
        <v>0</v>
      </c>
      <c r="S187" s="72"/>
      <c r="T187" s="206">
        <f>S187*H187</f>
        <v>0</v>
      </c>
      <c r="U187" s="206">
        <v>6.9999999999999999E-4</v>
      </c>
      <c r="V187" s="206">
        <f>U187*H187</f>
        <v>1.4E-3</v>
      </c>
      <c r="W187" s="206">
        <v>0</v>
      </c>
      <c r="X187" s="207">
        <f>W187*H187</f>
        <v>0</v>
      </c>
      <c r="Y187" s="31"/>
      <c r="Z187" s="31"/>
      <c r="AA187" s="31"/>
      <c r="AB187" s="31"/>
      <c r="AC187" s="31"/>
      <c r="AD187" s="31"/>
      <c r="AE187" s="31"/>
      <c r="AR187" s="208" t="s">
        <v>180</v>
      </c>
      <c r="AT187" s="208" t="s">
        <v>195</v>
      </c>
      <c r="AU187" s="208" t="s">
        <v>169</v>
      </c>
      <c r="AY187" s="14" t="s">
        <v>162</v>
      </c>
      <c r="BE187" s="209">
        <f>IF(O187="základná",K187,0)</f>
        <v>0</v>
      </c>
      <c r="BF187" s="209">
        <f>IF(O187="znížená",K187,0)</f>
        <v>0</v>
      </c>
      <c r="BG187" s="209">
        <f>IF(O187="zákl. prenesená",K187,0)</f>
        <v>0</v>
      </c>
      <c r="BH187" s="209">
        <f>IF(O187="zníž. prenesená",K187,0)</f>
        <v>0</v>
      </c>
      <c r="BI187" s="209">
        <f>IF(O187="nulová",K187,0)</f>
        <v>0</v>
      </c>
      <c r="BJ187" s="14" t="s">
        <v>169</v>
      </c>
      <c r="BK187" s="209">
        <f>ROUND(P187*H187,2)</f>
        <v>0</v>
      </c>
      <c r="BL187" s="14" t="s">
        <v>168</v>
      </c>
      <c r="BM187" s="208" t="s">
        <v>284</v>
      </c>
    </row>
    <row r="188" spans="1:65" s="2" customFormat="1">
      <c r="A188" s="31"/>
      <c r="B188" s="32"/>
      <c r="C188" s="33"/>
      <c r="D188" s="210" t="s">
        <v>170</v>
      </c>
      <c r="E188" s="33"/>
      <c r="F188" s="211" t="s">
        <v>1419</v>
      </c>
      <c r="G188" s="33"/>
      <c r="H188" s="33"/>
      <c r="I188" s="212"/>
      <c r="J188" s="212"/>
      <c r="K188" s="33"/>
      <c r="L188" s="33"/>
      <c r="M188" s="36"/>
      <c r="N188" s="213"/>
      <c r="O188" s="214"/>
      <c r="P188" s="72"/>
      <c r="Q188" s="72"/>
      <c r="R188" s="72"/>
      <c r="S188" s="72"/>
      <c r="T188" s="72"/>
      <c r="U188" s="72"/>
      <c r="V188" s="72"/>
      <c r="W188" s="72"/>
      <c r="X188" s="73"/>
      <c r="Y188" s="31"/>
      <c r="Z188" s="31"/>
      <c r="AA188" s="31"/>
      <c r="AB188" s="31"/>
      <c r="AC188" s="31"/>
      <c r="AD188" s="31"/>
      <c r="AE188" s="31"/>
      <c r="AT188" s="14" t="s">
        <v>170</v>
      </c>
      <c r="AU188" s="14" t="s">
        <v>169</v>
      </c>
    </row>
    <row r="189" spans="1:65" s="2" customFormat="1" ht="37.9" customHeight="1">
      <c r="A189" s="31"/>
      <c r="B189" s="32"/>
      <c r="C189" s="195" t="s">
        <v>285</v>
      </c>
      <c r="D189" s="195" t="s">
        <v>164</v>
      </c>
      <c r="E189" s="196" t="s">
        <v>1420</v>
      </c>
      <c r="F189" s="197" t="s">
        <v>1421</v>
      </c>
      <c r="G189" s="198" t="s">
        <v>240</v>
      </c>
      <c r="H189" s="199">
        <v>1</v>
      </c>
      <c r="I189" s="200"/>
      <c r="J189" s="200"/>
      <c r="K189" s="201">
        <f>ROUND(P189*H189,2)</f>
        <v>0</v>
      </c>
      <c r="L189" s="202"/>
      <c r="M189" s="36"/>
      <c r="N189" s="203" t="s">
        <v>1</v>
      </c>
      <c r="O189" s="204" t="s">
        <v>37</v>
      </c>
      <c r="P189" s="205">
        <f>I189+J189</f>
        <v>0</v>
      </c>
      <c r="Q189" s="205">
        <f>ROUND(I189*H189,2)</f>
        <v>0</v>
      </c>
      <c r="R189" s="205">
        <f>ROUND(J189*H189,2)</f>
        <v>0</v>
      </c>
      <c r="S189" s="72"/>
      <c r="T189" s="206">
        <f>S189*H189</f>
        <v>0</v>
      </c>
      <c r="U189" s="206">
        <v>0</v>
      </c>
      <c r="V189" s="206">
        <f>U189*H189</f>
        <v>0</v>
      </c>
      <c r="W189" s="206">
        <v>0</v>
      </c>
      <c r="X189" s="207">
        <f>W189*H189</f>
        <v>0</v>
      </c>
      <c r="Y189" s="31"/>
      <c r="Z189" s="31"/>
      <c r="AA189" s="31"/>
      <c r="AB189" s="31"/>
      <c r="AC189" s="31"/>
      <c r="AD189" s="31"/>
      <c r="AE189" s="31"/>
      <c r="AR189" s="208" t="s">
        <v>168</v>
      </c>
      <c r="AT189" s="208" t="s">
        <v>164</v>
      </c>
      <c r="AU189" s="208" t="s">
        <v>169</v>
      </c>
      <c r="AY189" s="14" t="s">
        <v>162</v>
      </c>
      <c r="BE189" s="209">
        <f>IF(O189="základná",K189,0)</f>
        <v>0</v>
      </c>
      <c r="BF189" s="209">
        <f>IF(O189="znížená",K189,0)</f>
        <v>0</v>
      </c>
      <c r="BG189" s="209">
        <f>IF(O189="zákl. prenesená",K189,0)</f>
        <v>0</v>
      </c>
      <c r="BH189" s="209">
        <f>IF(O189="zníž. prenesená",K189,0)</f>
        <v>0</v>
      </c>
      <c r="BI189" s="209">
        <f>IF(O189="nulová",K189,0)</f>
        <v>0</v>
      </c>
      <c r="BJ189" s="14" t="s">
        <v>169</v>
      </c>
      <c r="BK189" s="209">
        <f>ROUND(P189*H189,2)</f>
        <v>0</v>
      </c>
      <c r="BL189" s="14" t="s">
        <v>168</v>
      </c>
      <c r="BM189" s="208" t="s">
        <v>288</v>
      </c>
    </row>
    <row r="190" spans="1:65" s="2" customFormat="1" ht="19.5">
      <c r="A190" s="31"/>
      <c r="B190" s="32"/>
      <c r="C190" s="33"/>
      <c r="D190" s="210" t="s">
        <v>170</v>
      </c>
      <c r="E190" s="33"/>
      <c r="F190" s="211" t="s">
        <v>1421</v>
      </c>
      <c r="G190" s="33"/>
      <c r="H190" s="33"/>
      <c r="I190" s="212"/>
      <c r="J190" s="212"/>
      <c r="K190" s="33"/>
      <c r="L190" s="33"/>
      <c r="M190" s="36"/>
      <c r="N190" s="213"/>
      <c r="O190" s="214"/>
      <c r="P190" s="72"/>
      <c r="Q190" s="72"/>
      <c r="R190" s="72"/>
      <c r="S190" s="72"/>
      <c r="T190" s="72"/>
      <c r="U190" s="72"/>
      <c r="V190" s="72"/>
      <c r="W190" s="72"/>
      <c r="X190" s="73"/>
      <c r="Y190" s="31"/>
      <c r="Z190" s="31"/>
      <c r="AA190" s="31"/>
      <c r="AB190" s="31"/>
      <c r="AC190" s="31"/>
      <c r="AD190" s="31"/>
      <c r="AE190" s="31"/>
      <c r="AT190" s="14" t="s">
        <v>170</v>
      </c>
      <c r="AU190" s="14" t="s">
        <v>169</v>
      </c>
    </row>
    <row r="191" spans="1:65" s="2" customFormat="1" ht="24.2" customHeight="1">
      <c r="A191" s="31"/>
      <c r="B191" s="32"/>
      <c r="C191" s="195" t="s">
        <v>237</v>
      </c>
      <c r="D191" s="195" t="s">
        <v>164</v>
      </c>
      <c r="E191" s="196" t="s">
        <v>1422</v>
      </c>
      <c r="F191" s="197" t="s">
        <v>1423</v>
      </c>
      <c r="G191" s="198" t="s">
        <v>232</v>
      </c>
      <c r="H191" s="199">
        <v>9</v>
      </c>
      <c r="I191" s="200"/>
      <c r="J191" s="200"/>
      <c r="K191" s="201">
        <f>ROUND(P191*H191,2)</f>
        <v>0</v>
      </c>
      <c r="L191" s="202"/>
      <c r="M191" s="36"/>
      <c r="N191" s="203" t="s">
        <v>1</v>
      </c>
      <c r="O191" s="204" t="s">
        <v>37</v>
      </c>
      <c r="P191" s="205">
        <f>I191+J191</f>
        <v>0</v>
      </c>
      <c r="Q191" s="205">
        <f>ROUND(I191*H191,2)</f>
        <v>0</v>
      </c>
      <c r="R191" s="205">
        <f>ROUND(J191*H191,2)</f>
        <v>0</v>
      </c>
      <c r="S191" s="72"/>
      <c r="T191" s="206">
        <f>S191*H191</f>
        <v>0</v>
      </c>
      <c r="U191" s="206">
        <v>0</v>
      </c>
      <c r="V191" s="206">
        <f>U191*H191</f>
        <v>0</v>
      </c>
      <c r="W191" s="206">
        <v>0</v>
      </c>
      <c r="X191" s="207">
        <f>W191*H191</f>
        <v>0</v>
      </c>
      <c r="Y191" s="31"/>
      <c r="Z191" s="31"/>
      <c r="AA191" s="31"/>
      <c r="AB191" s="31"/>
      <c r="AC191" s="31"/>
      <c r="AD191" s="31"/>
      <c r="AE191" s="31"/>
      <c r="AR191" s="208" t="s">
        <v>168</v>
      </c>
      <c r="AT191" s="208" t="s">
        <v>164</v>
      </c>
      <c r="AU191" s="208" t="s">
        <v>169</v>
      </c>
      <c r="AY191" s="14" t="s">
        <v>162</v>
      </c>
      <c r="BE191" s="209">
        <f>IF(O191="základná",K191,0)</f>
        <v>0</v>
      </c>
      <c r="BF191" s="209">
        <f>IF(O191="znížená",K191,0)</f>
        <v>0</v>
      </c>
      <c r="BG191" s="209">
        <f>IF(O191="zákl. prenesená",K191,0)</f>
        <v>0</v>
      </c>
      <c r="BH191" s="209">
        <f>IF(O191="zníž. prenesená",K191,0)</f>
        <v>0</v>
      </c>
      <c r="BI191" s="209">
        <f>IF(O191="nulová",K191,0)</f>
        <v>0</v>
      </c>
      <c r="BJ191" s="14" t="s">
        <v>169</v>
      </c>
      <c r="BK191" s="209">
        <f>ROUND(P191*H191,2)</f>
        <v>0</v>
      </c>
      <c r="BL191" s="14" t="s">
        <v>168</v>
      </c>
      <c r="BM191" s="208" t="s">
        <v>291</v>
      </c>
    </row>
    <row r="192" spans="1:65" s="2" customFormat="1">
      <c r="A192" s="31"/>
      <c r="B192" s="32"/>
      <c r="C192" s="33"/>
      <c r="D192" s="210" t="s">
        <v>170</v>
      </c>
      <c r="E192" s="33"/>
      <c r="F192" s="211" t="s">
        <v>1423</v>
      </c>
      <c r="G192" s="33"/>
      <c r="H192" s="33"/>
      <c r="I192" s="212"/>
      <c r="J192" s="212"/>
      <c r="K192" s="33"/>
      <c r="L192" s="33"/>
      <c r="M192" s="36"/>
      <c r="N192" s="213"/>
      <c r="O192" s="214"/>
      <c r="P192" s="72"/>
      <c r="Q192" s="72"/>
      <c r="R192" s="72"/>
      <c r="S192" s="72"/>
      <c r="T192" s="72"/>
      <c r="U192" s="72"/>
      <c r="V192" s="72"/>
      <c r="W192" s="72"/>
      <c r="X192" s="73"/>
      <c r="Y192" s="31"/>
      <c r="Z192" s="31"/>
      <c r="AA192" s="31"/>
      <c r="AB192" s="31"/>
      <c r="AC192" s="31"/>
      <c r="AD192" s="31"/>
      <c r="AE192" s="31"/>
      <c r="AT192" s="14" t="s">
        <v>170</v>
      </c>
      <c r="AU192" s="14" t="s">
        <v>169</v>
      </c>
    </row>
    <row r="193" spans="1:65" s="2" customFormat="1" ht="16.5" customHeight="1">
      <c r="A193" s="31"/>
      <c r="B193" s="32"/>
      <c r="C193" s="195" t="s">
        <v>292</v>
      </c>
      <c r="D193" s="195" t="s">
        <v>164</v>
      </c>
      <c r="E193" s="196" t="s">
        <v>1424</v>
      </c>
      <c r="F193" s="197" t="s">
        <v>1425</v>
      </c>
      <c r="G193" s="198" t="s">
        <v>232</v>
      </c>
      <c r="H193" s="199">
        <v>9</v>
      </c>
      <c r="I193" s="200"/>
      <c r="J193" s="200"/>
      <c r="K193" s="201">
        <f>ROUND(P193*H193,2)</f>
        <v>0</v>
      </c>
      <c r="L193" s="202"/>
      <c r="M193" s="36"/>
      <c r="N193" s="203" t="s">
        <v>1</v>
      </c>
      <c r="O193" s="204" t="s">
        <v>37</v>
      </c>
      <c r="P193" s="205">
        <f>I193+J193</f>
        <v>0</v>
      </c>
      <c r="Q193" s="205">
        <f>ROUND(I193*H193,2)</f>
        <v>0</v>
      </c>
      <c r="R193" s="205">
        <f>ROUND(J193*H193,2)</f>
        <v>0</v>
      </c>
      <c r="S193" s="72"/>
      <c r="T193" s="206">
        <f>S193*H193</f>
        <v>0</v>
      </c>
      <c r="U193" s="206">
        <v>0</v>
      </c>
      <c r="V193" s="206">
        <f>U193*H193</f>
        <v>0</v>
      </c>
      <c r="W193" s="206">
        <v>0</v>
      </c>
      <c r="X193" s="207">
        <f>W193*H193</f>
        <v>0</v>
      </c>
      <c r="Y193" s="31"/>
      <c r="Z193" s="31"/>
      <c r="AA193" s="31"/>
      <c r="AB193" s="31"/>
      <c r="AC193" s="31"/>
      <c r="AD193" s="31"/>
      <c r="AE193" s="31"/>
      <c r="AR193" s="208" t="s">
        <v>168</v>
      </c>
      <c r="AT193" s="208" t="s">
        <v>164</v>
      </c>
      <c r="AU193" s="208" t="s">
        <v>169</v>
      </c>
      <c r="AY193" s="14" t="s">
        <v>162</v>
      </c>
      <c r="BE193" s="209">
        <f>IF(O193="základná",K193,0)</f>
        <v>0</v>
      </c>
      <c r="BF193" s="209">
        <f>IF(O193="znížená",K193,0)</f>
        <v>0</v>
      </c>
      <c r="BG193" s="209">
        <f>IF(O193="zákl. prenesená",K193,0)</f>
        <v>0</v>
      </c>
      <c r="BH193" s="209">
        <f>IF(O193="zníž. prenesená",K193,0)</f>
        <v>0</v>
      </c>
      <c r="BI193" s="209">
        <f>IF(O193="nulová",K193,0)</f>
        <v>0</v>
      </c>
      <c r="BJ193" s="14" t="s">
        <v>169</v>
      </c>
      <c r="BK193" s="209">
        <f>ROUND(P193*H193,2)</f>
        <v>0</v>
      </c>
      <c r="BL193" s="14" t="s">
        <v>168</v>
      </c>
      <c r="BM193" s="208" t="s">
        <v>295</v>
      </c>
    </row>
    <row r="194" spans="1:65" s="2" customFormat="1">
      <c r="A194" s="31"/>
      <c r="B194" s="32"/>
      <c r="C194" s="33"/>
      <c r="D194" s="210" t="s">
        <v>170</v>
      </c>
      <c r="E194" s="33"/>
      <c r="F194" s="211" t="s">
        <v>1425</v>
      </c>
      <c r="G194" s="33"/>
      <c r="H194" s="33"/>
      <c r="I194" s="212"/>
      <c r="J194" s="212"/>
      <c r="K194" s="33"/>
      <c r="L194" s="33"/>
      <c r="M194" s="36"/>
      <c r="N194" s="213"/>
      <c r="O194" s="214"/>
      <c r="P194" s="72"/>
      <c r="Q194" s="72"/>
      <c r="R194" s="72"/>
      <c r="S194" s="72"/>
      <c r="T194" s="72"/>
      <c r="U194" s="72"/>
      <c r="V194" s="72"/>
      <c r="W194" s="72"/>
      <c r="X194" s="73"/>
      <c r="Y194" s="31"/>
      <c r="Z194" s="31"/>
      <c r="AA194" s="31"/>
      <c r="AB194" s="31"/>
      <c r="AC194" s="31"/>
      <c r="AD194" s="31"/>
      <c r="AE194" s="31"/>
      <c r="AT194" s="14" t="s">
        <v>170</v>
      </c>
      <c r="AU194" s="14" t="s">
        <v>169</v>
      </c>
    </row>
    <row r="195" spans="1:65" s="2" customFormat="1" ht="24.2" customHeight="1">
      <c r="A195" s="31"/>
      <c r="B195" s="32"/>
      <c r="C195" s="195" t="s">
        <v>241</v>
      </c>
      <c r="D195" s="195" t="s">
        <v>164</v>
      </c>
      <c r="E195" s="196" t="s">
        <v>1426</v>
      </c>
      <c r="F195" s="197" t="s">
        <v>1427</v>
      </c>
      <c r="G195" s="198" t="s">
        <v>232</v>
      </c>
      <c r="H195" s="199">
        <v>9</v>
      </c>
      <c r="I195" s="200"/>
      <c r="J195" s="200"/>
      <c r="K195" s="201">
        <f>ROUND(P195*H195,2)</f>
        <v>0</v>
      </c>
      <c r="L195" s="202"/>
      <c r="M195" s="36"/>
      <c r="N195" s="203" t="s">
        <v>1</v>
      </c>
      <c r="O195" s="204" t="s">
        <v>37</v>
      </c>
      <c r="P195" s="205">
        <f>I195+J195</f>
        <v>0</v>
      </c>
      <c r="Q195" s="205">
        <f>ROUND(I195*H195,2)</f>
        <v>0</v>
      </c>
      <c r="R195" s="205">
        <f>ROUND(J195*H195,2)</f>
        <v>0</v>
      </c>
      <c r="S195" s="72"/>
      <c r="T195" s="206">
        <f>S195*H195</f>
        <v>0</v>
      </c>
      <c r="U195" s="206">
        <v>3.0000000000000001E-5</v>
      </c>
      <c r="V195" s="206">
        <f>U195*H195</f>
        <v>2.7E-4</v>
      </c>
      <c r="W195" s="206">
        <v>0</v>
      </c>
      <c r="X195" s="207">
        <f>W195*H195</f>
        <v>0</v>
      </c>
      <c r="Y195" s="31"/>
      <c r="Z195" s="31"/>
      <c r="AA195" s="31"/>
      <c r="AB195" s="31"/>
      <c r="AC195" s="31"/>
      <c r="AD195" s="31"/>
      <c r="AE195" s="31"/>
      <c r="AR195" s="208" t="s">
        <v>168</v>
      </c>
      <c r="AT195" s="208" t="s">
        <v>164</v>
      </c>
      <c r="AU195" s="208" t="s">
        <v>169</v>
      </c>
      <c r="AY195" s="14" t="s">
        <v>162</v>
      </c>
      <c r="BE195" s="209">
        <f>IF(O195="základná",K195,0)</f>
        <v>0</v>
      </c>
      <c r="BF195" s="209">
        <f>IF(O195="znížená",K195,0)</f>
        <v>0</v>
      </c>
      <c r="BG195" s="209">
        <f>IF(O195="zákl. prenesená",K195,0)</f>
        <v>0</v>
      </c>
      <c r="BH195" s="209">
        <f>IF(O195="zníž. prenesená",K195,0)</f>
        <v>0</v>
      </c>
      <c r="BI195" s="209">
        <f>IF(O195="nulová",K195,0)</f>
        <v>0</v>
      </c>
      <c r="BJ195" s="14" t="s">
        <v>169</v>
      </c>
      <c r="BK195" s="209">
        <f>ROUND(P195*H195,2)</f>
        <v>0</v>
      </c>
      <c r="BL195" s="14" t="s">
        <v>168</v>
      </c>
      <c r="BM195" s="208" t="s">
        <v>298</v>
      </c>
    </row>
    <row r="196" spans="1:65" s="2" customFormat="1">
      <c r="A196" s="31"/>
      <c r="B196" s="32"/>
      <c r="C196" s="33"/>
      <c r="D196" s="210" t="s">
        <v>170</v>
      </c>
      <c r="E196" s="33"/>
      <c r="F196" s="211" t="s">
        <v>1427</v>
      </c>
      <c r="G196" s="33"/>
      <c r="H196" s="33"/>
      <c r="I196" s="212"/>
      <c r="J196" s="212"/>
      <c r="K196" s="33"/>
      <c r="L196" s="33"/>
      <c r="M196" s="36"/>
      <c r="N196" s="213"/>
      <c r="O196" s="214"/>
      <c r="P196" s="72"/>
      <c r="Q196" s="72"/>
      <c r="R196" s="72"/>
      <c r="S196" s="72"/>
      <c r="T196" s="72"/>
      <c r="U196" s="72"/>
      <c r="V196" s="72"/>
      <c r="W196" s="72"/>
      <c r="X196" s="73"/>
      <c r="Y196" s="31"/>
      <c r="Z196" s="31"/>
      <c r="AA196" s="31"/>
      <c r="AB196" s="31"/>
      <c r="AC196" s="31"/>
      <c r="AD196" s="31"/>
      <c r="AE196" s="31"/>
      <c r="AT196" s="14" t="s">
        <v>170</v>
      </c>
      <c r="AU196" s="14" t="s">
        <v>169</v>
      </c>
    </row>
    <row r="197" spans="1:65" s="2" customFormat="1" ht="16.5" customHeight="1">
      <c r="A197" s="31"/>
      <c r="B197" s="32"/>
      <c r="C197" s="215" t="s">
        <v>299</v>
      </c>
      <c r="D197" s="215" t="s">
        <v>195</v>
      </c>
      <c r="E197" s="216" t="s">
        <v>1428</v>
      </c>
      <c r="F197" s="217" t="s">
        <v>1429</v>
      </c>
      <c r="G197" s="218" t="s">
        <v>232</v>
      </c>
      <c r="H197" s="219">
        <v>9</v>
      </c>
      <c r="I197" s="220"/>
      <c r="J197" s="221"/>
      <c r="K197" s="222">
        <f>ROUND(P197*H197,2)</f>
        <v>0</v>
      </c>
      <c r="L197" s="221"/>
      <c r="M197" s="223"/>
      <c r="N197" s="224" t="s">
        <v>1</v>
      </c>
      <c r="O197" s="204" t="s">
        <v>37</v>
      </c>
      <c r="P197" s="205">
        <f>I197+J197</f>
        <v>0</v>
      </c>
      <c r="Q197" s="205">
        <f>ROUND(I197*H197,2)</f>
        <v>0</v>
      </c>
      <c r="R197" s="205">
        <f>ROUND(J197*H197,2)</f>
        <v>0</v>
      </c>
      <c r="S197" s="72"/>
      <c r="T197" s="206">
        <f>S197*H197</f>
        <v>0</v>
      </c>
      <c r="U197" s="206">
        <v>1.0000000000000001E-5</v>
      </c>
      <c r="V197" s="206">
        <f>U197*H197</f>
        <v>9.0000000000000006E-5</v>
      </c>
      <c r="W197" s="206">
        <v>0</v>
      </c>
      <c r="X197" s="207">
        <f>W197*H197</f>
        <v>0</v>
      </c>
      <c r="Y197" s="31"/>
      <c r="Z197" s="31"/>
      <c r="AA197" s="31"/>
      <c r="AB197" s="31"/>
      <c r="AC197" s="31"/>
      <c r="AD197" s="31"/>
      <c r="AE197" s="31"/>
      <c r="AR197" s="208" t="s">
        <v>180</v>
      </c>
      <c r="AT197" s="208" t="s">
        <v>195</v>
      </c>
      <c r="AU197" s="208" t="s">
        <v>169</v>
      </c>
      <c r="AY197" s="14" t="s">
        <v>162</v>
      </c>
      <c r="BE197" s="209">
        <f>IF(O197="základná",K197,0)</f>
        <v>0</v>
      </c>
      <c r="BF197" s="209">
        <f>IF(O197="znížená",K197,0)</f>
        <v>0</v>
      </c>
      <c r="BG197" s="209">
        <f>IF(O197="zákl. prenesená",K197,0)</f>
        <v>0</v>
      </c>
      <c r="BH197" s="209">
        <f>IF(O197="zníž. prenesená",K197,0)</f>
        <v>0</v>
      </c>
      <c r="BI197" s="209">
        <f>IF(O197="nulová",K197,0)</f>
        <v>0</v>
      </c>
      <c r="BJ197" s="14" t="s">
        <v>169</v>
      </c>
      <c r="BK197" s="209">
        <f>ROUND(P197*H197,2)</f>
        <v>0</v>
      </c>
      <c r="BL197" s="14" t="s">
        <v>168</v>
      </c>
      <c r="BM197" s="208" t="s">
        <v>302</v>
      </c>
    </row>
    <row r="198" spans="1:65" s="2" customFormat="1">
      <c r="A198" s="31"/>
      <c r="B198" s="32"/>
      <c r="C198" s="33"/>
      <c r="D198" s="210" t="s">
        <v>170</v>
      </c>
      <c r="E198" s="33"/>
      <c r="F198" s="211" t="s">
        <v>1429</v>
      </c>
      <c r="G198" s="33"/>
      <c r="H198" s="33"/>
      <c r="I198" s="212"/>
      <c r="J198" s="212"/>
      <c r="K198" s="33"/>
      <c r="L198" s="33"/>
      <c r="M198" s="36"/>
      <c r="N198" s="213"/>
      <c r="O198" s="214"/>
      <c r="P198" s="72"/>
      <c r="Q198" s="72"/>
      <c r="R198" s="72"/>
      <c r="S198" s="72"/>
      <c r="T198" s="72"/>
      <c r="U198" s="72"/>
      <c r="V198" s="72"/>
      <c r="W198" s="72"/>
      <c r="X198" s="73"/>
      <c r="Y198" s="31"/>
      <c r="Z198" s="31"/>
      <c r="AA198" s="31"/>
      <c r="AB198" s="31"/>
      <c r="AC198" s="31"/>
      <c r="AD198" s="31"/>
      <c r="AE198" s="31"/>
      <c r="AT198" s="14" t="s">
        <v>170</v>
      </c>
      <c r="AU198" s="14" t="s">
        <v>169</v>
      </c>
    </row>
    <row r="199" spans="1:65" s="12" customFormat="1" ht="22.9" customHeight="1">
      <c r="B199" s="178"/>
      <c r="C199" s="179"/>
      <c r="D199" s="180" t="s">
        <v>72</v>
      </c>
      <c r="E199" s="193" t="s">
        <v>194</v>
      </c>
      <c r="F199" s="193" t="s">
        <v>566</v>
      </c>
      <c r="G199" s="179"/>
      <c r="H199" s="179"/>
      <c r="I199" s="182"/>
      <c r="J199" s="182"/>
      <c r="K199" s="194">
        <f>BK199</f>
        <v>0</v>
      </c>
      <c r="L199" s="179"/>
      <c r="M199" s="184"/>
      <c r="N199" s="185"/>
      <c r="O199" s="186"/>
      <c r="P199" s="186"/>
      <c r="Q199" s="187">
        <f>SUM(Q200:Q203)</f>
        <v>0</v>
      </c>
      <c r="R199" s="187">
        <f>SUM(R200:R203)</f>
        <v>0</v>
      </c>
      <c r="S199" s="186"/>
      <c r="T199" s="188">
        <f>SUM(T200:T203)</f>
        <v>0</v>
      </c>
      <c r="U199" s="186"/>
      <c r="V199" s="188">
        <f>SUM(V200:V203)</f>
        <v>1.98E-3</v>
      </c>
      <c r="W199" s="186"/>
      <c r="X199" s="189">
        <f>SUM(X200:X203)</f>
        <v>0</v>
      </c>
      <c r="AR199" s="190" t="s">
        <v>81</v>
      </c>
      <c r="AT199" s="191" t="s">
        <v>72</v>
      </c>
      <c r="AU199" s="191" t="s">
        <v>81</v>
      </c>
      <c r="AY199" s="190" t="s">
        <v>162</v>
      </c>
      <c r="BK199" s="192">
        <f>SUM(BK200:BK203)</f>
        <v>0</v>
      </c>
    </row>
    <row r="200" spans="1:65" s="2" customFormat="1" ht="24.2" customHeight="1">
      <c r="A200" s="31"/>
      <c r="B200" s="32"/>
      <c r="C200" s="195" t="s">
        <v>245</v>
      </c>
      <c r="D200" s="195" t="s">
        <v>164</v>
      </c>
      <c r="E200" s="196" t="s">
        <v>1316</v>
      </c>
      <c r="F200" s="197" t="s">
        <v>1317</v>
      </c>
      <c r="G200" s="198" t="s">
        <v>232</v>
      </c>
      <c r="H200" s="199">
        <v>18</v>
      </c>
      <c r="I200" s="200"/>
      <c r="J200" s="200"/>
      <c r="K200" s="201">
        <f>ROUND(P200*H200,2)</f>
        <v>0</v>
      </c>
      <c r="L200" s="202"/>
      <c r="M200" s="36"/>
      <c r="N200" s="203" t="s">
        <v>1</v>
      </c>
      <c r="O200" s="204" t="s">
        <v>37</v>
      </c>
      <c r="P200" s="205">
        <f>I200+J200</f>
        <v>0</v>
      </c>
      <c r="Q200" s="205">
        <f>ROUND(I200*H200,2)</f>
        <v>0</v>
      </c>
      <c r="R200" s="205">
        <f>ROUND(J200*H200,2)</f>
        <v>0</v>
      </c>
      <c r="S200" s="72"/>
      <c r="T200" s="206">
        <f>S200*H200</f>
        <v>0</v>
      </c>
      <c r="U200" s="206">
        <v>2.0000000000000002E-5</v>
      </c>
      <c r="V200" s="206">
        <f>U200*H200</f>
        <v>3.6000000000000002E-4</v>
      </c>
      <c r="W200" s="206">
        <v>0</v>
      </c>
      <c r="X200" s="207">
        <f>W200*H200</f>
        <v>0</v>
      </c>
      <c r="Y200" s="31"/>
      <c r="Z200" s="31"/>
      <c r="AA200" s="31"/>
      <c r="AB200" s="31"/>
      <c r="AC200" s="31"/>
      <c r="AD200" s="31"/>
      <c r="AE200" s="31"/>
      <c r="AR200" s="208" t="s">
        <v>168</v>
      </c>
      <c r="AT200" s="208" t="s">
        <v>164</v>
      </c>
      <c r="AU200" s="208" t="s">
        <v>169</v>
      </c>
      <c r="AY200" s="14" t="s">
        <v>162</v>
      </c>
      <c r="BE200" s="209">
        <f>IF(O200="základná",K200,0)</f>
        <v>0</v>
      </c>
      <c r="BF200" s="209">
        <f>IF(O200="znížená",K200,0)</f>
        <v>0</v>
      </c>
      <c r="BG200" s="209">
        <f>IF(O200="zákl. prenesená",K200,0)</f>
        <v>0</v>
      </c>
      <c r="BH200" s="209">
        <f>IF(O200="zníž. prenesená",K200,0)</f>
        <v>0</v>
      </c>
      <c r="BI200" s="209">
        <f>IF(O200="nulová",K200,0)</f>
        <v>0</v>
      </c>
      <c r="BJ200" s="14" t="s">
        <v>169</v>
      </c>
      <c r="BK200" s="209">
        <f>ROUND(P200*H200,2)</f>
        <v>0</v>
      </c>
      <c r="BL200" s="14" t="s">
        <v>168</v>
      </c>
      <c r="BM200" s="208" t="s">
        <v>305</v>
      </c>
    </row>
    <row r="201" spans="1:65" s="2" customFormat="1">
      <c r="A201" s="31"/>
      <c r="B201" s="32"/>
      <c r="C201" s="33"/>
      <c r="D201" s="210" t="s">
        <v>170</v>
      </c>
      <c r="E201" s="33"/>
      <c r="F201" s="211" t="s">
        <v>1317</v>
      </c>
      <c r="G201" s="33"/>
      <c r="H201" s="33"/>
      <c r="I201" s="212"/>
      <c r="J201" s="212"/>
      <c r="K201" s="33"/>
      <c r="L201" s="33"/>
      <c r="M201" s="36"/>
      <c r="N201" s="213"/>
      <c r="O201" s="214"/>
      <c r="P201" s="72"/>
      <c r="Q201" s="72"/>
      <c r="R201" s="72"/>
      <c r="S201" s="72"/>
      <c r="T201" s="72"/>
      <c r="U201" s="72"/>
      <c r="V201" s="72"/>
      <c r="W201" s="72"/>
      <c r="X201" s="73"/>
      <c r="Y201" s="31"/>
      <c r="Z201" s="31"/>
      <c r="AA201" s="31"/>
      <c r="AB201" s="31"/>
      <c r="AC201" s="31"/>
      <c r="AD201" s="31"/>
      <c r="AE201" s="31"/>
      <c r="AT201" s="14" t="s">
        <v>170</v>
      </c>
      <c r="AU201" s="14" t="s">
        <v>169</v>
      </c>
    </row>
    <row r="202" spans="1:65" s="2" customFormat="1" ht="24.2" customHeight="1">
      <c r="A202" s="31"/>
      <c r="B202" s="32"/>
      <c r="C202" s="195" t="s">
        <v>306</v>
      </c>
      <c r="D202" s="195" t="s">
        <v>164</v>
      </c>
      <c r="E202" s="196" t="s">
        <v>1393</v>
      </c>
      <c r="F202" s="197" t="s">
        <v>1394</v>
      </c>
      <c r="G202" s="198" t="s">
        <v>232</v>
      </c>
      <c r="H202" s="199">
        <v>18</v>
      </c>
      <c r="I202" s="200"/>
      <c r="J202" s="200"/>
      <c r="K202" s="201">
        <f>ROUND(P202*H202,2)</f>
        <v>0</v>
      </c>
      <c r="L202" s="202"/>
      <c r="M202" s="36"/>
      <c r="N202" s="203" t="s">
        <v>1</v>
      </c>
      <c r="O202" s="204" t="s">
        <v>37</v>
      </c>
      <c r="P202" s="205">
        <f>I202+J202</f>
        <v>0</v>
      </c>
      <c r="Q202" s="205">
        <f>ROUND(I202*H202,2)</f>
        <v>0</v>
      </c>
      <c r="R202" s="205">
        <f>ROUND(J202*H202,2)</f>
        <v>0</v>
      </c>
      <c r="S202" s="72"/>
      <c r="T202" s="206">
        <f>S202*H202</f>
        <v>0</v>
      </c>
      <c r="U202" s="206">
        <v>9.0000000000000006E-5</v>
      </c>
      <c r="V202" s="206">
        <f>U202*H202</f>
        <v>1.6200000000000001E-3</v>
      </c>
      <c r="W202" s="206">
        <v>0</v>
      </c>
      <c r="X202" s="207">
        <f>W202*H202</f>
        <v>0</v>
      </c>
      <c r="Y202" s="31"/>
      <c r="Z202" s="31"/>
      <c r="AA202" s="31"/>
      <c r="AB202" s="31"/>
      <c r="AC202" s="31"/>
      <c r="AD202" s="31"/>
      <c r="AE202" s="31"/>
      <c r="AR202" s="208" t="s">
        <v>168</v>
      </c>
      <c r="AT202" s="208" t="s">
        <v>164</v>
      </c>
      <c r="AU202" s="208" t="s">
        <v>169</v>
      </c>
      <c r="AY202" s="14" t="s">
        <v>162</v>
      </c>
      <c r="BE202" s="209">
        <f>IF(O202="základná",K202,0)</f>
        <v>0</v>
      </c>
      <c r="BF202" s="209">
        <f>IF(O202="znížená",K202,0)</f>
        <v>0</v>
      </c>
      <c r="BG202" s="209">
        <f>IF(O202="zákl. prenesená",K202,0)</f>
        <v>0</v>
      </c>
      <c r="BH202" s="209">
        <f>IF(O202="zníž. prenesená",K202,0)</f>
        <v>0</v>
      </c>
      <c r="BI202" s="209">
        <f>IF(O202="nulová",K202,0)</f>
        <v>0</v>
      </c>
      <c r="BJ202" s="14" t="s">
        <v>169</v>
      </c>
      <c r="BK202" s="209">
        <f>ROUND(P202*H202,2)</f>
        <v>0</v>
      </c>
      <c r="BL202" s="14" t="s">
        <v>168</v>
      </c>
      <c r="BM202" s="208" t="s">
        <v>309</v>
      </c>
    </row>
    <row r="203" spans="1:65" s="2" customFormat="1" ht="19.5">
      <c r="A203" s="31"/>
      <c r="B203" s="32"/>
      <c r="C203" s="33"/>
      <c r="D203" s="210" t="s">
        <v>170</v>
      </c>
      <c r="E203" s="33"/>
      <c r="F203" s="211" t="s">
        <v>1394</v>
      </c>
      <c r="G203" s="33"/>
      <c r="H203" s="33"/>
      <c r="I203" s="212"/>
      <c r="J203" s="212"/>
      <c r="K203" s="33"/>
      <c r="L203" s="33"/>
      <c r="M203" s="36"/>
      <c r="N203" s="213"/>
      <c r="O203" s="214"/>
      <c r="P203" s="72"/>
      <c r="Q203" s="72"/>
      <c r="R203" s="72"/>
      <c r="S203" s="72"/>
      <c r="T203" s="72"/>
      <c r="U203" s="72"/>
      <c r="V203" s="72"/>
      <c r="W203" s="72"/>
      <c r="X203" s="73"/>
      <c r="Y203" s="31"/>
      <c r="Z203" s="31"/>
      <c r="AA203" s="31"/>
      <c r="AB203" s="31"/>
      <c r="AC203" s="31"/>
      <c r="AD203" s="31"/>
      <c r="AE203" s="31"/>
      <c r="AT203" s="14" t="s">
        <v>170</v>
      </c>
      <c r="AU203" s="14" t="s">
        <v>169</v>
      </c>
    </row>
    <row r="204" spans="1:65" s="12" customFormat="1" ht="25.9" customHeight="1">
      <c r="B204" s="178"/>
      <c r="C204" s="179"/>
      <c r="D204" s="180" t="s">
        <v>72</v>
      </c>
      <c r="E204" s="181" t="s">
        <v>649</v>
      </c>
      <c r="F204" s="181" t="s">
        <v>650</v>
      </c>
      <c r="G204" s="179"/>
      <c r="H204" s="179"/>
      <c r="I204" s="182"/>
      <c r="J204" s="182"/>
      <c r="K204" s="183">
        <f>BK204</f>
        <v>0</v>
      </c>
      <c r="L204" s="179"/>
      <c r="M204" s="184"/>
      <c r="N204" s="185"/>
      <c r="O204" s="186"/>
      <c r="P204" s="186"/>
      <c r="Q204" s="187">
        <f>Q205+Q206</f>
        <v>0</v>
      </c>
      <c r="R204" s="187">
        <f>R205+R206</f>
        <v>0</v>
      </c>
      <c r="S204" s="186"/>
      <c r="T204" s="188">
        <f>T205+T206</f>
        <v>0</v>
      </c>
      <c r="U204" s="186"/>
      <c r="V204" s="188">
        <f>V205+V206</f>
        <v>9.8099999999999993E-3</v>
      </c>
      <c r="W204" s="186"/>
      <c r="X204" s="189">
        <f>X205+X206</f>
        <v>0</v>
      </c>
      <c r="AR204" s="190" t="s">
        <v>81</v>
      </c>
      <c r="AT204" s="191" t="s">
        <v>72</v>
      </c>
      <c r="AU204" s="191" t="s">
        <v>73</v>
      </c>
      <c r="AY204" s="190" t="s">
        <v>162</v>
      </c>
      <c r="BK204" s="192">
        <f>BK205+BK206</f>
        <v>0</v>
      </c>
    </row>
    <row r="205" spans="1:65" s="12" customFormat="1" ht="22.9" customHeight="1">
      <c r="B205" s="178"/>
      <c r="C205" s="179"/>
      <c r="D205" s="180" t="s">
        <v>72</v>
      </c>
      <c r="E205" s="193" t="s">
        <v>312</v>
      </c>
      <c r="F205" s="193" t="s">
        <v>1430</v>
      </c>
      <c r="G205" s="179"/>
      <c r="H205" s="179"/>
      <c r="I205" s="182"/>
      <c r="J205" s="182"/>
      <c r="K205" s="194">
        <f>BK205</f>
        <v>0</v>
      </c>
      <c r="L205" s="179"/>
      <c r="M205" s="184"/>
      <c r="N205" s="185"/>
      <c r="O205" s="186"/>
      <c r="P205" s="186"/>
      <c r="Q205" s="187">
        <v>0</v>
      </c>
      <c r="R205" s="187">
        <v>0</v>
      </c>
      <c r="S205" s="186"/>
      <c r="T205" s="188">
        <v>0</v>
      </c>
      <c r="U205" s="186"/>
      <c r="V205" s="188">
        <v>0</v>
      </c>
      <c r="W205" s="186"/>
      <c r="X205" s="189">
        <v>0</v>
      </c>
      <c r="AR205" s="190" t="s">
        <v>81</v>
      </c>
      <c r="AT205" s="191" t="s">
        <v>72</v>
      </c>
      <c r="AU205" s="191" t="s">
        <v>81</v>
      </c>
      <c r="AY205" s="190" t="s">
        <v>162</v>
      </c>
      <c r="BK205" s="192">
        <v>0</v>
      </c>
    </row>
    <row r="206" spans="1:65" s="12" customFormat="1" ht="22.9" customHeight="1">
      <c r="B206" s="178"/>
      <c r="C206" s="179"/>
      <c r="D206" s="180" t="s">
        <v>72</v>
      </c>
      <c r="E206" s="193" t="s">
        <v>743</v>
      </c>
      <c r="F206" s="193" t="s">
        <v>744</v>
      </c>
      <c r="G206" s="179"/>
      <c r="H206" s="179"/>
      <c r="I206" s="182"/>
      <c r="J206" s="182"/>
      <c r="K206" s="194">
        <f>BK206</f>
        <v>0</v>
      </c>
      <c r="L206" s="179"/>
      <c r="M206" s="184"/>
      <c r="N206" s="185"/>
      <c r="O206" s="186"/>
      <c r="P206" s="186"/>
      <c r="Q206" s="187">
        <f>SUM(Q207:Q218)</f>
        <v>0</v>
      </c>
      <c r="R206" s="187">
        <f>SUM(R207:R218)</f>
        <v>0</v>
      </c>
      <c r="S206" s="186"/>
      <c r="T206" s="188">
        <f>SUM(T207:T218)</f>
        <v>0</v>
      </c>
      <c r="U206" s="186"/>
      <c r="V206" s="188">
        <f>SUM(V207:V218)</f>
        <v>9.8099999999999993E-3</v>
      </c>
      <c r="W206" s="186"/>
      <c r="X206" s="189">
        <f>SUM(X207:X218)</f>
        <v>0</v>
      </c>
      <c r="AR206" s="190" t="s">
        <v>169</v>
      </c>
      <c r="AT206" s="191" t="s">
        <v>72</v>
      </c>
      <c r="AU206" s="191" t="s">
        <v>81</v>
      </c>
      <c r="AY206" s="190" t="s">
        <v>162</v>
      </c>
      <c r="BK206" s="192">
        <f>SUM(BK207:BK218)</f>
        <v>0</v>
      </c>
    </row>
    <row r="207" spans="1:65" s="2" customFormat="1" ht="21.75" customHeight="1">
      <c r="A207" s="31"/>
      <c r="B207" s="32"/>
      <c r="C207" s="195" t="s">
        <v>248</v>
      </c>
      <c r="D207" s="195" t="s">
        <v>164</v>
      </c>
      <c r="E207" s="196" t="s">
        <v>1431</v>
      </c>
      <c r="F207" s="197" t="s">
        <v>1432</v>
      </c>
      <c r="G207" s="198" t="s">
        <v>232</v>
      </c>
      <c r="H207" s="199">
        <v>0.5</v>
      </c>
      <c r="I207" s="200"/>
      <c r="J207" s="200"/>
      <c r="K207" s="201">
        <f>ROUND(P207*H207,2)</f>
        <v>0</v>
      </c>
      <c r="L207" s="202"/>
      <c r="M207" s="36"/>
      <c r="N207" s="203" t="s">
        <v>1</v>
      </c>
      <c r="O207" s="204" t="s">
        <v>37</v>
      </c>
      <c r="P207" s="205">
        <f>I207+J207</f>
        <v>0</v>
      </c>
      <c r="Q207" s="205">
        <f>ROUND(I207*H207,2)</f>
        <v>0</v>
      </c>
      <c r="R207" s="205">
        <f>ROUND(J207*H207,2)</f>
        <v>0</v>
      </c>
      <c r="S207" s="72"/>
      <c r="T207" s="206">
        <f>S207*H207</f>
        <v>0</v>
      </c>
      <c r="U207" s="206">
        <v>4.7400000000000003E-3</v>
      </c>
      <c r="V207" s="206">
        <f>U207*H207</f>
        <v>2.3700000000000001E-3</v>
      </c>
      <c r="W207" s="206">
        <v>0</v>
      </c>
      <c r="X207" s="207">
        <f>W207*H207</f>
        <v>0</v>
      </c>
      <c r="Y207" s="31"/>
      <c r="Z207" s="31"/>
      <c r="AA207" s="31"/>
      <c r="AB207" s="31"/>
      <c r="AC207" s="31"/>
      <c r="AD207" s="31"/>
      <c r="AE207" s="31"/>
      <c r="AR207" s="208" t="s">
        <v>193</v>
      </c>
      <c r="AT207" s="208" t="s">
        <v>164</v>
      </c>
      <c r="AU207" s="208" t="s">
        <v>169</v>
      </c>
      <c r="AY207" s="14" t="s">
        <v>162</v>
      </c>
      <c r="BE207" s="209">
        <f>IF(O207="základná",K207,0)</f>
        <v>0</v>
      </c>
      <c r="BF207" s="209">
        <f>IF(O207="znížená",K207,0)</f>
        <v>0</v>
      </c>
      <c r="BG207" s="209">
        <f>IF(O207="zákl. prenesená",K207,0)</f>
        <v>0</v>
      </c>
      <c r="BH207" s="209">
        <f>IF(O207="zníž. prenesená",K207,0)</f>
        <v>0</v>
      </c>
      <c r="BI207" s="209">
        <f>IF(O207="nulová",K207,0)</f>
        <v>0</v>
      </c>
      <c r="BJ207" s="14" t="s">
        <v>169</v>
      </c>
      <c r="BK207" s="209">
        <f>ROUND(P207*H207,2)</f>
        <v>0</v>
      </c>
      <c r="BL207" s="14" t="s">
        <v>193</v>
      </c>
      <c r="BM207" s="208" t="s">
        <v>312</v>
      </c>
    </row>
    <row r="208" spans="1:65" s="2" customFormat="1">
      <c r="A208" s="31"/>
      <c r="B208" s="32"/>
      <c r="C208" s="33"/>
      <c r="D208" s="210" t="s">
        <v>170</v>
      </c>
      <c r="E208" s="33"/>
      <c r="F208" s="211" t="s">
        <v>1432</v>
      </c>
      <c r="G208" s="33"/>
      <c r="H208" s="33"/>
      <c r="I208" s="212"/>
      <c r="J208" s="212"/>
      <c r="K208" s="33"/>
      <c r="L208" s="33"/>
      <c r="M208" s="36"/>
      <c r="N208" s="213"/>
      <c r="O208" s="214"/>
      <c r="P208" s="72"/>
      <c r="Q208" s="72"/>
      <c r="R208" s="72"/>
      <c r="S208" s="72"/>
      <c r="T208" s="72"/>
      <c r="U208" s="72"/>
      <c r="V208" s="72"/>
      <c r="W208" s="72"/>
      <c r="X208" s="73"/>
      <c r="Y208" s="31"/>
      <c r="Z208" s="31"/>
      <c r="AA208" s="31"/>
      <c r="AB208" s="31"/>
      <c r="AC208" s="31"/>
      <c r="AD208" s="31"/>
      <c r="AE208" s="31"/>
      <c r="AT208" s="14" t="s">
        <v>170</v>
      </c>
      <c r="AU208" s="14" t="s">
        <v>169</v>
      </c>
    </row>
    <row r="209" spans="1:65" s="2" customFormat="1" ht="16.5" customHeight="1">
      <c r="A209" s="31"/>
      <c r="B209" s="32"/>
      <c r="C209" s="195" t="s">
        <v>313</v>
      </c>
      <c r="D209" s="195" t="s">
        <v>164</v>
      </c>
      <c r="E209" s="196" t="s">
        <v>1433</v>
      </c>
      <c r="F209" s="197" t="s">
        <v>1434</v>
      </c>
      <c r="G209" s="198" t="s">
        <v>240</v>
      </c>
      <c r="H209" s="199">
        <v>1</v>
      </c>
      <c r="I209" s="200"/>
      <c r="J209" s="200"/>
      <c r="K209" s="201">
        <f>ROUND(P209*H209,2)</f>
        <v>0</v>
      </c>
      <c r="L209" s="202"/>
      <c r="M209" s="36"/>
      <c r="N209" s="203" t="s">
        <v>1</v>
      </c>
      <c r="O209" s="204" t="s">
        <v>37</v>
      </c>
      <c r="P209" s="205">
        <f>I209+J209</f>
        <v>0</v>
      </c>
      <c r="Q209" s="205">
        <f>ROUND(I209*H209,2)</f>
        <v>0</v>
      </c>
      <c r="R209" s="205">
        <f>ROUND(J209*H209,2)</f>
        <v>0</v>
      </c>
      <c r="S209" s="72"/>
      <c r="T209" s="206">
        <f>S209*H209</f>
        <v>0</v>
      </c>
      <c r="U209" s="206">
        <v>1.31E-3</v>
      </c>
      <c r="V209" s="206">
        <f>U209*H209</f>
        <v>1.31E-3</v>
      </c>
      <c r="W209" s="206">
        <v>0</v>
      </c>
      <c r="X209" s="207">
        <f>W209*H209</f>
        <v>0</v>
      </c>
      <c r="Y209" s="31"/>
      <c r="Z209" s="31"/>
      <c r="AA209" s="31"/>
      <c r="AB209" s="31"/>
      <c r="AC209" s="31"/>
      <c r="AD209" s="31"/>
      <c r="AE209" s="31"/>
      <c r="AR209" s="208" t="s">
        <v>193</v>
      </c>
      <c r="AT209" s="208" t="s">
        <v>164</v>
      </c>
      <c r="AU209" s="208" t="s">
        <v>169</v>
      </c>
      <c r="AY209" s="14" t="s">
        <v>162</v>
      </c>
      <c r="BE209" s="209">
        <f>IF(O209="základná",K209,0)</f>
        <v>0</v>
      </c>
      <c r="BF209" s="209">
        <f>IF(O209="znížená",K209,0)</f>
        <v>0</v>
      </c>
      <c r="BG209" s="209">
        <f>IF(O209="zákl. prenesená",K209,0)</f>
        <v>0</v>
      </c>
      <c r="BH209" s="209">
        <f>IF(O209="zníž. prenesená",K209,0)</f>
        <v>0</v>
      </c>
      <c r="BI209" s="209">
        <f>IF(O209="nulová",K209,0)</f>
        <v>0</v>
      </c>
      <c r="BJ209" s="14" t="s">
        <v>169</v>
      </c>
      <c r="BK209" s="209">
        <f>ROUND(P209*H209,2)</f>
        <v>0</v>
      </c>
      <c r="BL209" s="14" t="s">
        <v>193</v>
      </c>
      <c r="BM209" s="208" t="s">
        <v>316</v>
      </c>
    </row>
    <row r="210" spans="1:65" s="2" customFormat="1">
      <c r="A210" s="31"/>
      <c r="B210" s="32"/>
      <c r="C210" s="33"/>
      <c r="D210" s="210" t="s">
        <v>170</v>
      </c>
      <c r="E210" s="33"/>
      <c r="F210" s="211" t="s">
        <v>1434</v>
      </c>
      <c r="G210" s="33"/>
      <c r="H210" s="33"/>
      <c r="I210" s="212"/>
      <c r="J210" s="212"/>
      <c r="K210" s="33"/>
      <c r="L210" s="33"/>
      <c r="M210" s="36"/>
      <c r="N210" s="213"/>
      <c r="O210" s="214"/>
      <c r="P210" s="72"/>
      <c r="Q210" s="72"/>
      <c r="R210" s="72"/>
      <c r="S210" s="72"/>
      <c r="T210" s="72"/>
      <c r="U210" s="72"/>
      <c r="V210" s="72"/>
      <c r="W210" s="72"/>
      <c r="X210" s="73"/>
      <c r="Y210" s="31"/>
      <c r="Z210" s="31"/>
      <c r="AA210" s="31"/>
      <c r="AB210" s="31"/>
      <c r="AC210" s="31"/>
      <c r="AD210" s="31"/>
      <c r="AE210" s="31"/>
      <c r="AT210" s="14" t="s">
        <v>170</v>
      </c>
      <c r="AU210" s="14" t="s">
        <v>169</v>
      </c>
    </row>
    <row r="211" spans="1:65" s="2" customFormat="1" ht="16.5" customHeight="1">
      <c r="A211" s="31"/>
      <c r="B211" s="32"/>
      <c r="C211" s="195" t="s">
        <v>253</v>
      </c>
      <c r="D211" s="195" t="s">
        <v>164</v>
      </c>
      <c r="E211" s="196" t="s">
        <v>1435</v>
      </c>
      <c r="F211" s="197" t="s">
        <v>1436</v>
      </c>
      <c r="G211" s="198" t="s">
        <v>240</v>
      </c>
      <c r="H211" s="199">
        <v>1</v>
      </c>
      <c r="I211" s="200"/>
      <c r="J211" s="200"/>
      <c r="K211" s="201">
        <f>ROUND(P211*H211,2)</f>
        <v>0</v>
      </c>
      <c r="L211" s="202"/>
      <c r="M211" s="36"/>
      <c r="N211" s="203" t="s">
        <v>1</v>
      </c>
      <c r="O211" s="204" t="s">
        <v>37</v>
      </c>
      <c r="P211" s="205">
        <f>I211+J211</f>
        <v>0</v>
      </c>
      <c r="Q211" s="205">
        <f>ROUND(I211*H211,2)</f>
        <v>0</v>
      </c>
      <c r="R211" s="205">
        <f>ROUND(J211*H211,2)</f>
        <v>0</v>
      </c>
      <c r="S211" s="72"/>
      <c r="T211" s="206">
        <f>S211*H211</f>
        <v>0</v>
      </c>
      <c r="U211" s="206">
        <v>1.07E-3</v>
      </c>
      <c r="V211" s="206">
        <f>U211*H211</f>
        <v>1.07E-3</v>
      </c>
      <c r="W211" s="206">
        <v>0</v>
      </c>
      <c r="X211" s="207">
        <f>W211*H211</f>
        <v>0</v>
      </c>
      <c r="Y211" s="31"/>
      <c r="Z211" s="31"/>
      <c r="AA211" s="31"/>
      <c r="AB211" s="31"/>
      <c r="AC211" s="31"/>
      <c r="AD211" s="31"/>
      <c r="AE211" s="31"/>
      <c r="AR211" s="208" t="s">
        <v>193</v>
      </c>
      <c r="AT211" s="208" t="s">
        <v>164</v>
      </c>
      <c r="AU211" s="208" t="s">
        <v>169</v>
      </c>
      <c r="AY211" s="14" t="s">
        <v>162</v>
      </c>
      <c r="BE211" s="209">
        <f>IF(O211="základná",K211,0)</f>
        <v>0</v>
      </c>
      <c r="BF211" s="209">
        <f>IF(O211="znížená",K211,0)</f>
        <v>0</v>
      </c>
      <c r="BG211" s="209">
        <f>IF(O211="zákl. prenesená",K211,0)</f>
        <v>0</v>
      </c>
      <c r="BH211" s="209">
        <f>IF(O211="zníž. prenesená",K211,0)</f>
        <v>0</v>
      </c>
      <c r="BI211" s="209">
        <f>IF(O211="nulová",K211,0)</f>
        <v>0</v>
      </c>
      <c r="BJ211" s="14" t="s">
        <v>169</v>
      </c>
      <c r="BK211" s="209">
        <f>ROUND(P211*H211,2)</f>
        <v>0</v>
      </c>
      <c r="BL211" s="14" t="s">
        <v>193</v>
      </c>
      <c r="BM211" s="208" t="s">
        <v>319</v>
      </c>
    </row>
    <row r="212" spans="1:65" s="2" customFormat="1">
      <c r="A212" s="31"/>
      <c r="B212" s="32"/>
      <c r="C212" s="33"/>
      <c r="D212" s="210" t="s">
        <v>170</v>
      </c>
      <c r="E212" s="33"/>
      <c r="F212" s="211" t="s">
        <v>1436</v>
      </c>
      <c r="G212" s="33"/>
      <c r="H212" s="33"/>
      <c r="I212" s="212"/>
      <c r="J212" s="212"/>
      <c r="K212" s="33"/>
      <c r="L212" s="33"/>
      <c r="M212" s="36"/>
      <c r="N212" s="213"/>
      <c r="O212" s="214"/>
      <c r="P212" s="72"/>
      <c r="Q212" s="72"/>
      <c r="R212" s="72"/>
      <c r="S212" s="72"/>
      <c r="T212" s="72"/>
      <c r="U212" s="72"/>
      <c r="V212" s="72"/>
      <c r="W212" s="72"/>
      <c r="X212" s="73"/>
      <c r="Y212" s="31"/>
      <c r="Z212" s="31"/>
      <c r="AA212" s="31"/>
      <c r="AB212" s="31"/>
      <c r="AC212" s="31"/>
      <c r="AD212" s="31"/>
      <c r="AE212" s="31"/>
      <c r="AT212" s="14" t="s">
        <v>170</v>
      </c>
      <c r="AU212" s="14" t="s">
        <v>169</v>
      </c>
    </row>
    <row r="213" spans="1:65" s="2" customFormat="1" ht="24.2" customHeight="1">
      <c r="A213" s="31"/>
      <c r="B213" s="32"/>
      <c r="C213" s="195" t="s">
        <v>320</v>
      </c>
      <c r="D213" s="195" t="s">
        <v>164</v>
      </c>
      <c r="E213" s="196" t="s">
        <v>1437</v>
      </c>
      <c r="F213" s="197" t="s">
        <v>1438</v>
      </c>
      <c r="G213" s="198" t="s">
        <v>240</v>
      </c>
      <c r="H213" s="199">
        <v>1</v>
      </c>
      <c r="I213" s="200"/>
      <c r="J213" s="200"/>
      <c r="K213" s="201">
        <f>ROUND(P213*H213,2)</f>
        <v>0</v>
      </c>
      <c r="L213" s="202"/>
      <c r="M213" s="36"/>
      <c r="N213" s="203" t="s">
        <v>1</v>
      </c>
      <c r="O213" s="204" t="s">
        <v>37</v>
      </c>
      <c r="P213" s="205">
        <f>I213+J213</f>
        <v>0</v>
      </c>
      <c r="Q213" s="205">
        <f>ROUND(I213*H213,2)</f>
        <v>0</v>
      </c>
      <c r="R213" s="205">
        <f>ROUND(J213*H213,2)</f>
        <v>0</v>
      </c>
      <c r="S213" s="72"/>
      <c r="T213" s="206">
        <f>S213*H213</f>
        <v>0</v>
      </c>
      <c r="U213" s="206">
        <v>1.1999999999999999E-3</v>
      </c>
      <c r="V213" s="206">
        <f>U213*H213</f>
        <v>1.1999999999999999E-3</v>
      </c>
      <c r="W213" s="206">
        <v>0</v>
      </c>
      <c r="X213" s="207">
        <f>W213*H213</f>
        <v>0</v>
      </c>
      <c r="Y213" s="31"/>
      <c r="Z213" s="31"/>
      <c r="AA213" s="31"/>
      <c r="AB213" s="31"/>
      <c r="AC213" s="31"/>
      <c r="AD213" s="31"/>
      <c r="AE213" s="31"/>
      <c r="AR213" s="208" t="s">
        <v>193</v>
      </c>
      <c r="AT213" s="208" t="s">
        <v>164</v>
      </c>
      <c r="AU213" s="208" t="s">
        <v>169</v>
      </c>
      <c r="AY213" s="14" t="s">
        <v>162</v>
      </c>
      <c r="BE213" s="209">
        <f>IF(O213="základná",K213,0)</f>
        <v>0</v>
      </c>
      <c r="BF213" s="209">
        <f>IF(O213="znížená",K213,0)</f>
        <v>0</v>
      </c>
      <c r="BG213" s="209">
        <f>IF(O213="zákl. prenesená",K213,0)</f>
        <v>0</v>
      </c>
      <c r="BH213" s="209">
        <f>IF(O213="zníž. prenesená",K213,0)</f>
        <v>0</v>
      </c>
      <c r="BI213" s="209">
        <f>IF(O213="nulová",K213,0)</f>
        <v>0</v>
      </c>
      <c r="BJ213" s="14" t="s">
        <v>169</v>
      </c>
      <c r="BK213" s="209">
        <f>ROUND(P213*H213,2)</f>
        <v>0</v>
      </c>
      <c r="BL213" s="14" t="s">
        <v>193</v>
      </c>
      <c r="BM213" s="208" t="s">
        <v>323</v>
      </c>
    </row>
    <row r="214" spans="1:65" s="2" customFormat="1">
      <c r="A214" s="31"/>
      <c r="B214" s="32"/>
      <c r="C214" s="33"/>
      <c r="D214" s="210" t="s">
        <v>170</v>
      </c>
      <c r="E214" s="33"/>
      <c r="F214" s="211" t="s">
        <v>1438</v>
      </c>
      <c r="G214" s="33"/>
      <c r="H214" s="33"/>
      <c r="I214" s="212"/>
      <c r="J214" s="212"/>
      <c r="K214" s="33"/>
      <c r="L214" s="33"/>
      <c r="M214" s="36"/>
      <c r="N214" s="213"/>
      <c r="O214" s="214"/>
      <c r="P214" s="72"/>
      <c r="Q214" s="72"/>
      <c r="R214" s="72"/>
      <c r="S214" s="72"/>
      <c r="T214" s="72"/>
      <c r="U214" s="72"/>
      <c r="V214" s="72"/>
      <c r="W214" s="72"/>
      <c r="X214" s="73"/>
      <c r="Y214" s="31"/>
      <c r="Z214" s="31"/>
      <c r="AA214" s="31"/>
      <c r="AB214" s="31"/>
      <c r="AC214" s="31"/>
      <c r="AD214" s="31"/>
      <c r="AE214" s="31"/>
      <c r="AT214" s="14" t="s">
        <v>170</v>
      </c>
      <c r="AU214" s="14" t="s">
        <v>169</v>
      </c>
    </row>
    <row r="215" spans="1:65" s="2" customFormat="1" ht="16.5" customHeight="1">
      <c r="A215" s="31"/>
      <c r="B215" s="32"/>
      <c r="C215" s="195" t="s">
        <v>256</v>
      </c>
      <c r="D215" s="195" t="s">
        <v>164</v>
      </c>
      <c r="E215" s="196" t="s">
        <v>1439</v>
      </c>
      <c r="F215" s="197" t="s">
        <v>1440</v>
      </c>
      <c r="G215" s="198" t="s">
        <v>240</v>
      </c>
      <c r="H215" s="199">
        <v>1</v>
      </c>
      <c r="I215" s="200"/>
      <c r="J215" s="200"/>
      <c r="K215" s="201">
        <f>ROUND(P215*H215,2)</f>
        <v>0</v>
      </c>
      <c r="L215" s="202"/>
      <c r="M215" s="36"/>
      <c r="N215" s="203" t="s">
        <v>1</v>
      </c>
      <c r="O215" s="204" t="s">
        <v>37</v>
      </c>
      <c r="P215" s="205">
        <f>I215+J215</f>
        <v>0</v>
      </c>
      <c r="Q215" s="205">
        <f>ROUND(I215*H215,2)</f>
        <v>0</v>
      </c>
      <c r="R215" s="205">
        <f>ROUND(J215*H215,2)</f>
        <v>0</v>
      </c>
      <c r="S215" s="72"/>
      <c r="T215" s="206">
        <f>S215*H215</f>
        <v>0</v>
      </c>
      <c r="U215" s="206">
        <v>6.2E-4</v>
      </c>
      <c r="V215" s="206">
        <f>U215*H215</f>
        <v>6.2E-4</v>
      </c>
      <c r="W215" s="206">
        <v>0</v>
      </c>
      <c r="X215" s="207">
        <f>W215*H215</f>
        <v>0</v>
      </c>
      <c r="Y215" s="31"/>
      <c r="Z215" s="31"/>
      <c r="AA215" s="31"/>
      <c r="AB215" s="31"/>
      <c r="AC215" s="31"/>
      <c r="AD215" s="31"/>
      <c r="AE215" s="31"/>
      <c r="AR215" s="208" t="s">
        <v>193</v>
      </c>
      <c r="AT215" s="208" t="s">
        <v>164</v>
      </c>
      <c r="AU215" s="208" t="s">
        <v>169</v>
      </c>
      <c r="AY215" s="14" t="s">
        <v>162</v>
      </c>
      <c r="BE215" s="209">
        <f>IF(O215="základná",K215,0)</f>
        <v>0</v>
      </c>
      <c r="BF215" s="209">
        <f>IF(O215="znížená",K215,0)</f>
        <v>0</v>
      </c>
      <c r="BG215" s="209">
        <f>IF(O215="zákl. prenesená",K215,0)</f>
        <v>0</v>
      </c>
      <c r="BH215" s="209">
        <f>IF(O215="zníž. prenesená",K215,0)</f>
        <v>0</v>
      </c>
      <c r="BI215" s="209">
        <f>IF(O215="nulová",K215,0)</f>
        <v>0</v>
      </c>
      <c r="BJ215" s="14" t="s">
        <v>169</v>
      </c>
      <c r="BK215" s="209">
        <f>ROUND(P215*H215,2)</f>
        <v>0</v>
      </c>
      <c r="BL215" s="14" t="s">
        <v>193</v>
      </c>
      <c r="BM215" s="208" t="s">
        <v>326</v>
      </c>
    </row>
    <row r="216" spans="1:65" s="2" customFormat="1">
      <c r="A216" s="31"/>
      <c r="B216" s="32"/>
      <c r="C216" s="33"/>
      <c r="D216" s="210" t="s">
        <v>170</v>
      </c>
      <c r="E216" s="33"/>
      <c r="F216" s="211" t="s">
        <v>1440</v>
      </c>
      <c r="G216" s="33"/>
      <c r="H216" s="33"/>
      <c r="I216" s="212"/>
      <c r="J216" s="212"/>
      <c r="K216" s="33"/>
      <c r="L216" s="33"/>
      <c r="M216" s="36"/>
      <c r="N216" s="213"/>
      <c r="O216" s="214"/>
      <c r="P216" s="72"/>
      <c r="Q216" s="72"/>
      <c r="R216" s="72"/>
      <c r="S216" s="72"/>
      <c r="T216" s="72"/>
      <c r="U216" s="72"/>
      <c r="V216" s="72"/>
      <c r="W216" s="72"/>
      <c r="X216" s="73"/>
      <c r="Y216" s="31"/>
      <c r="Z216" s="31"/>
      <c r="AA216" s="31"/>
      <c r="AB216" s="31"/>
      <c r="AC216" s="31"/>
      <c r="AD216" s="31"/>
      <c r="AE216" s="31"/>
      <c r="AT216" s="14" t="s">
        <v>170</v>
      </c>
      <c r="AU216" s="14" t="s">
        <v>169</v>
      </c>
    </row>
    <row r="217" spans="1:65" s="2" customFormat="1" ht="24.2" customHeight="1">
      <c r="A217" s="31"/>
      <c r="B217" s="32"/>
      <c r="C217" s="195" t="s">
        <v>327</v>
      </c>
      <c r="D217" s="195" t="s">
        <v>164</v>
      </c>
      <c r="E217" s="196" t="s">
        <v>1441</v>
      </c>
      <c r="F217" s="197" t="s">
        <v>1442</v>
      </c>
      <c r="G217" s="198" t="s">
        <v>240</v>
      </c>
      <c r="H217" s="199">
        <v>1</v>
      </c>
      <c r="I217" s="200"/>
      <c r="J217" s="200"/>
      <c r="K217" s="201">
        <f>ROUND(P217*H217,2)</f>
        <v>0</v>
      </c>
      <c r="L217" s="202"/>
      <c r="M217" s="36"/>
      <c r="N217" s="203" t="s">
        <v>1</v>
      </c>
      <c r="O217" s="204" t="s">
        <v>37</v>
      </c>
      <c r="P217" s="205">
        <f>I217+J217</f>
        <v>0</v>
      </c>
      <c r="Q217" s="205">
        <f>ROUND(I217*H217,2)</f>
        <v>0</v>
      </c>
      <c r="R217" s="205">
        <f>ROUND(J217*H217,2)</f>
        <v>0</v>
      </c>
      <c r="S217" s="72"/>
      <c r="T217" s="206">
        <f>S217*H217</f>
        <v>0</v>
      </c>
      <c r="U217" s="206">
        <v>3.2399999999999998E-3</v>
      </c>
      <c r="V217" s="206">
        <f>U217*H217</f>
        <v>3.2399999999999998E-3</v>
      </c>
      <c r="W217" s="206">
        <v>0</v>
      </c>
      <c r="X217" s="207">
        <f>W217*H217</f>
        <v>0</v>
      </c>
      <c r="Y217" s="31"/>
      <c r="Z217" s="31"/>
      <c r="AA217" s="31"/>
      <c r="AB217" s="31"/>
      <c r="AC217" s="31"/>
      <c r="AD217" s="31"/>
      <c r="AE217" s="31"/>
      <c r="AR217" s="208" t="s">
        <v>193</v>
      </c>
      <c r="AT217" s="208" t="s">
        <v>164</v>
      </c>
      <c r="AU217" s="208" t="s">
        <v>169</v>
      </c>
      <c r="AY217" s="14" t="s">
        <v>162</v>
      </c>
      <c r="BE217" s="209">
        <f>IF(O217="základná",K217,0)</f>
        <v>0</v>
      </c>
      <c r="BF217" s="209">
        <f>IF(O217="znížená",K217,0)</f>
        <v>0</v>
      </c>
      <c r="BG217" s="209">
        <f>IF(O217="zákl. prenesená",K217,0)</f>
        <v>0</v>
      </c>
      <c r="BH217" s="209">
        <f>IF(O217="zníž. prenesená",K217,0)</f>
        <v>0</v>
      </c>
      <c r="BI217" s="209">
        <f>IF(O217="nulová",K217,0)</f>
        <v>0</v>
      </c>
      <c r="BJ217" s="14" t="s">
        <v>169</v>
      </c>
      <c r="BK217" s="209">
        <f>ROUND(P217*H217,2)</f>
        <v>0</v>
      </c>
      <c r="BL217" s="14" t="s">
        <v>193</v>
      </c>
      <c r="BM217" s="208" t="s">
        <v>330</v>
      </c>
    </row>
    <row r="218" spans="1:65" s="2" customFormat="1" ht="19.5">
      <c r="A218" s="31"/>
      <c r="B218" s="32"/>
      <c r="C218" s="33"/>
      <c r="D218" s="210" t="s">
        <v>170</v>
      </c>
      <c r="E218" s="33"/>
      <c r="F218" s="211" t="s">
        <v>1442</v>
      </c>
      <c r="G218" s="33"/>
      <c r="H218" s="33"/>
      <c r="I218" s="212"/>
      <c r="J218" s="212"/>
      <c r="K218" s="33"/>
      <c r="L218" s="33"/>
      <c r="M218" s="36"/>
      <c r="N218" s="213"/>
      <c r="O218" s="214"/>
      <c r="P218" s="72"/>
      <c r="Q218" s="72"/>
      <c r="R218" s="72"/>
      <c r="S218" s="72"/>
      <c r="T218" s="72"/>
      <c r="U218" s="72"/>
      <c r="V218" s="72"/>
      <c r="W218" s="72"/>
      <c r="X218" s="73"/>
      <c r="Y218" s="31"/>
      <c r="Z218" s="31"/>
      <c r="AA218" s="31"/>
      <c r="AB218" s="31"/>
      <c r="AC218" s="31"/>
      <c r="AD218" s="31"/>
      <c r="AE218" s="31"/>
      <c r="AT218" s="14" t="s">
        <v>170</v>
      </c>
      <c r="AU218" s="14" t="s">
        <v>169</v>
      </c>
    </row>
    <row r="219" spans="1:65" s="12" customFormat="1" ht="25.9" customHeight="1">
      <c r="B219" s="178"/>
      <c r="C219" s="179"/>
      <c r="D219" s="180" t="s">
        <v>72</v>
      </c>
      <c r="E219" s="181" t="s">
        <v>1184</v>
      </c>
      <c r="F219" s="181" t="s">
        <v>1185</v>
      </c>
      <c r="G219" s="179"/>
      <c r="H219" s="179"/>
      <c r="I219" s="182"/>
      <c r="J219" s="182"/>
      <c r="K219" s="183">
        <f>BK219</f>
        <v>0</v>
      </c>
      <c r="L219" s="179"/>
      <c r="M219" s="184"/>
      <c r="N219" s="185"/>
      <c r="O219" s="186"/>
      <c r="P219" s="186"/>
      <c r="Q219" s="187">
        <f>Q220</f>
        <v>0</v>
      </c>
      <c r="R219" s="187">
        <f>R220</f>
        <v>0</v>
      </c>
      <c r="S219" s="186"/>
      <c r="T219" s="188">
        <f>T220</f>
        <v>0</v>
      </c>
      <c r="U219" s="186"/>
      <c r="V219" s="188">
        <f>V220</f>
        <v>0</v>
      </c>
      <c r="W219" s="186"/>
      <c r="X219" s="189">
        <f>X220</f>
        <v>0</v>
      </c>
      <c r="AR219" s="190" t="s">
        <v>81</v>
      </c>
      <c r="AT219" s="191" t="s">
        <v>72</v>
      </c>
      <c r="AU219" s="191" t="s">
        <v>73</v>
      </c>
      <c r="AY219" s="190" t="s">
        <v>162</v>
      </c>
      <c r="BK219" s="192">
        <f>BK220</f>
        <v>0</v>
      </c>
    </row>
    <row r="220" spans="1:65" s="12" customFormat="1" ht="22.9" customHeight="1">
      <c r="B220" s="178"/>
      <c r="C220" s="179"/>
      <c r="D220" s="180" t="s">
        <v>72</v>
      </c>
      <c r="E220" s="193" t="s">
        <v>518</v>
      </c>
      <c r="F220" s="193" t="s">
        <v>1443</v>
      </c>
      <c r="G220" s="179"/>
      <c r="H220" s="179"/>
      <c r="I220" s="182"/>
      <c r="J220" s="182"/>
      <c r="K220" s="194">
        <f>BK220</f>
        <v>0</v>
      </c>
      <c r="L220" s="179"/>
      <c r="M220" s="184"/>
      <c r="N220" s="185"/>
      <c r="O220" s="186"/>
      <c r="P220" s="186"/>
      <c r="Q220" s="187">
        <f>SUM(Q221:Q222)</f>
        <v>0</v>
      </c>
      <c r="R220" s="187">
        <f>SUM(R221:R222)</f>
        <v>0</v>
      </c>
      <c r="S220" s="186"/>
      <c r="T220" s="188">
        <f>SUM(T221:T222)</f>
        <v>0</v>
      </c>
      <c r="U220" s="186"/>
      <c r="V220" s="188">
        <f>SUM(V221:V222)</f>
        <v>0</v>
      </c>
      <c r="W220" s="186"/>
      <c r="X220" s="189">
        <f>SUM(X221:X222)</f>
        <v>0</v>
      </c>
      <c r="AR220" s="190" t="s">
        <v>81</v>
      </c>
      <c r="AT220" s="191" t="s">
        <v>72</v>
      </c>
      <c r="AU220" s="191" t="s">
        <v>81</v>
      </c>
      <c r="AY220" s="190" t="s">
        <v>162</v>
      </c>
      <c r="BK220" s="192">
        <f>SUM(BK221:BK222)</f>
        <v>0</v>
      </c>
    </row>
    <row r="221" spans="1:65" s="2" customFormat="1" ht="16.5" customHeight="1">
      <c r="A221" s="31"/>
      <c r="B221" s="32"/>
      <c r="C221" s="195" t="s">
        <v>260</v>
      </c>
      <c r="D221" s="195" t="s">
        <v>164</v>
      </c>
      <c r="E221" s="196" t="s">
        <v>1444</v>
      </c>
      <c r="F221" s="197" t="s">
        <v>1445</v>
      </c>
      <c r="G221" s="198" t="s">
        <v>232</v>
      </c>
      <c r="H221" s="199">
        <v>8</v>
      </c>
      <c r="I221" s="200"/>
      <c r="J221" s="200"/>
      <c r="K221" s="201">
        <f>ROUND(P221*H221,2)</f>
        <v>0</v>
      </c>
      <c r="L221" s="202"/>
      <c r="M221" s="36"/>
      <c r="N221" s="203" t="s">
        <v>1</v>
      </c>
      <c r="O221" s="204" t="s">
        <v>37</v>
      </c>
      <c r="P221" s="205">
        <f>I221+J221</f>
        <v>0</v>
      </c>
      <c r="Q221" s="205">
        <f>ROUND(I221*H221,2)</f>
        <v>0</v>
      </c>
      <c r="R221" s="205">
        <f>ROUND(J221*H221,2)</f>
        <v>0</v>
      </c>
      <c r="S221" s="72"/>
      <c r="T221" s="206">
        <f>S221*H221</f>
        <v>0</v>
      </c>
      <c r="U221" s="206">
        <v>0</v>
      </c>
      <c r="V221" s="206">
        <f>U221*H221</f>
        <v>0</v>
      </c>
      <c r="W221" s="206">
        <v>0</v>
      </c>
      <c r="X221" s="207">
        <f>W221*H221</f>
        <v>0</v>
      </c>
      <c r="Y221" s="31"/>
      <c r="Z221" s="31"/>
      <c r="AA221" s="31"/>
      <c r="AB221" s="31"/>
      <c r="AC221" s="31"/>
      <c r="AD221" s="31"/>
      <c r="AE221" s="31"/>
      <c r="AR221" s="208" t="s">
        <v>168</v>
      </c>
      <c r="AT221" s="208" t="s">
        <v>164</v>
      </c>
      <c r="AU221" s="208" t="s">
        <v>169</v>
      </c>
      <c r="AY221" s="14" t="s">
        <v>162</v>
      </c>
      <c r="BE221" s="209">
        <f>IF(O221="základná",K221,0)</f>
        <v>0</v>
      </c>
      <c r="BF221" s="209">
        <f>IF(O221="znížená",K221,0)</f>
        <v>0</v>
      </c>
      <c r="BG221" s="209">
        <f>IF(O221="zákl. prenesená",K221,0)</f>
        <v>0</v>
      </c>
      <c r="BH221" s="209">
        <f>IF(O221="zníž. prenesená",K221,0)</f>
        <v>0</v>
      </c>
      <c r="BI221" s="209">
        <f>IF(O221="nulová",K221,0)</f>
        <v>0</v>
      </c>
      <c r="BJ221" s="14" t="s">
        <v>169</v>
      </c>
      <c r="BK221" s="209">
        <f>ROUND(P221*H221,2)</f>
        <v>0</v>
      </c>
      <c r="BL221" s="14" t="s">
        <v>168</v>
      </c>
      <c r="BM221" s="208" t="s">
        <v>333</v>
      </c>
    </row>
    <row r="222" spans="1:65" s="2" customFormat="1">
      <c r="A222" s="31"/>
      <c r="B222" s="32"/>
      <c r="C222" s="33"/>
      <c r="D222" s="210" t="s">
        <v>170</v>
      </c>
      <c r="E222" s="33"/>
      <c r="F222" s="211" t="s">
        <v>1445</v>
      </c>
      <c r="G222" s="33"/>
      <c r="H222" s="33"/>
      <c r="I222" s="212"/>
      <c r="J222" s="212"/>
      <c r="K222" s="33"/>
      <c r="L222" s="33"/>
      <c r="M222" s="36"/>
      <c r="N222" s="226"/>
      <c r="O222" s="227"/>
      <c r="P222" s="228"/>
      <c r="Q222" s="228"/>
      <c r="R222" s="228"/>
      <c r="S222" s="228"/>
      <c r="T222" s="228"/>
      <c r="U222" s="228"/>
      <c r="V222" s="228"/>
      <c r="W222" s="228"/>
      <c r="X222" s="229"/>
      <c r="Y222" s="31"/>
      <c r="Z222" s="31"/>
      <c r="AA222" s="31"/>
      <c r="AB222" s="31"/>
      <c r="AC222" s="31"/>
      <c r="AD222" s="31"/>
      <c r="AE222" s="31"/>
      <c r="AT222" s="14" t="s">
        <v>170</v>
      </c>
      <c r="AU222" s="14" t="s">
        <v>169</v>
      </c>
    </row>
    <row r="223" spans="1:65" s="2" customFormat="1" ht="6.95" customHeight="1">
      <c r="A223" s="31"/>
      <c r="B223" s="55"/>
      <c r="C223" s="56"/>
      <c r="D223" s="56"/>
      <c r="E223" s="56"/>
      <c r="F223" s="56"/>
      <c r="G223" s="56"/>
      <c r="H223" s="56"/>
      <c r="I223" s="56"/>
      <c r="J223" s="56"/>
      <c r="K223" s="56"/>
      <c r="L223" s="56"/>
      <c r="M223" s="36"/>
      <c r="N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  <c r="AA223" s="31"/>
      <c r="AB223" s="31"/>
      <c r="AC223" s="31"/>
      <c r="AD223" s="31"/>
      <c r="AE223" s="31"/>
    </row>
  </sheetData>
  <sheetProtection algorithmName="SHA-512" hashValue="BwjxgeivXkfo1Rqmbrq+TYnyTnm06YGi7kIN6EO3HMHH0sJg7864KLl7F08J76zP6Vtsl+X20cMpB6ZYbDLK3Q==" saltValue="e5Lr26+wN9UCTciW0xcmB5huKex15OH3O9SoqLo6mrsGLgSbkYdk/OXH5v5GCcba2o/qG/WIgVUSbCddUofd+A==" spinCount="100000" sheet="1" objects="1" scenarios="1" formatColumns="0" formatRows="0" autoFilter="0"/>
  <autoFilter ref="C126:L222" xr:uid="{00000000-0009-0000-0000-000005000000}"/>
  <mergeCells count="9">
    <mergeCell ref="E87:H87"/>
    <mergeCell ref="E117:H117"/>
    <mergeCell ref="E119:H119"/>
    <mergeCell ref="M2:Z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12</vt:i4>
      </vt:variant>
    </vt:vector>
  </HeadingPairs>
  <TitlesOfParts>
    <vt:vector size="20" baseType="lpstr">
      <vt:lpstr>Rekapitulácia stavby</vt:lpstr>
      <vt:lpstr>EPS</vt:lpstr>
      <vt:lpstr>HSP_NDC</vt:lpstr>
      <vt:lpstr>01-1 - SO-01 Objekt nocľa...</vt:lpstr>
      <vt:lpstr>01-2 - SO-04 Oplotenie</vt:lpstr>
      <vt:lpstr>01-3 - SO-05 Spevnené plo...</vt:lpstr>
      <vt:lpstr>10 - Prípojka kanalizácie</vt:lpstr>
      <vt:lpstr>09 - Prípojka vody</vt:lpstr>
      <vt:lpstr>'01-1 - SO-01 Objekt nocľa...'!Názvy_tlače</vt:lpstr>
      <vt:lpstr>'01-2 - SO-04 Oplotenie'!Názvy_tlače</vt:lpstr>
      <vt:lpstr>'01-3 - SO-05 Spevnené plo...'!Názvy_tlače</vt:lpstr>
      <vt:lpstr>'09 - Prípojka vody'!Názvy_tlače</vt:lpstr>
      <vt:lpstr>'10 - Prípojka kanalizácie'!Názvy_tlače</vt:lpstr>
      <vt:lpstr>'Rekapitulácia stavby'!Názvy_tlače</vt:lpstr>
      <vt:lpstr>'01-1 - SO-01 Objekt nocľa...'!Oblasť_tlače</vt:lpstr>
      <vt:lpstr>'01-2 - SO-04 Oplotenie'!Oblasť_tlače</vt:lpstr>
      <vt:lpstr>'01-3 - SO-05 Spevnené plo...'!Oblasť_tlače</vt:lpstr>
      <vt:lpstr>'09 - Prípojka vody'!Oblasť_tlače</vt:lpstr>
      <vt:lpstr>'10 - Prípojka kanalizácie'!Oblasť_tlače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Vojtek</dc:creator>
  <cp:lastModifiedBy>Krčová Daniela, Mgr.</cp:lastModifiedBy>
  <dcterms:created xsi:type="dcterms:W3CDTF">2022-01-17T21:17:49Z</dcterms:created>
  <dcterms:modified xsi:type="dcterms:W3CDTF">2022-01-20T12:18:02Z</dcterms:modified>
</cp:coreProperties>
</file>